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320" windowHeight="12120" tabRatio="500" activeTab="0"/>
  </bookViews>
  <sheets>
    <sheet name="C0012A" sheetId="1" r:id="rId1"/>
    <sheet name="depth info" sheetId="2" r:id="rId2"/>
    <sheet name="Sheet4" sheetId="3" r:id="rId3"/>
    <sheet name="Structure ID" sheetId="4" r:id="rId4"/>
  </sheets>
  <definedNames>
    <definedName name="_xlnm.Print_Area" localSheetId="0">'C0012A'!$A$1:$AE$71</definedName>
  </definedNames>
  <calcPr fullCalcOnLoad="1"/>
</workbook>
</file>

<file path=xl/sharedStrings.xml><?xml version="1.0" encoding="utf-8"?>
<sst xmlns="http://schemas.openxmlformats.org/spreadsheetml/2006/main" count="717" uniqueCount="151">
  <si>
    <t>top</t>
  </si>
  <si>
    <t>bottom</t>
  </si>
  <si>
    <t>hole</t>
  </si>
  <si>
    <t>core</t>
  </si>
  <si>
    <t>notes</t>
  </si>
  <si>
    <t xml:space="preserve">bottom of struct </t>
  </si>
  <si>
    <t>2nd app. dip</t>
  </si>
  <si>
    <t>cohoerent interval (for P-mag)</t>
  </si>
  <si>
    <t>Dec</t>
  </si>
  <si>
    <t>Inc</t>
  </si>
  <si>
    <t>Red means uncertain data</t>
  </si>
  <si>
    <t>≤90</t>
  </si>
  <si>
    <t>P-mag pole</t>
  </si>
  <si>
    <t>average depth</t>
  </si>
  <si>
    <t>top of struct</t>
  </si>
  <si>
    <t>Shear fracture</t>
  </si>
  <si>
    <t>Normal fault</t>
  </si>
  <si>
    <t>fault</t>
  </si>
  <si>
    <t>dip dir</t>
  </si>
  <si>
    <t>dip</t>
  </si>
  <si>
    <t>Site</t>
  </si>
  <si>
    <t>structure ID</t>
  </si>
  <si>
    <t>core face app. dip</t>
  </si>
  <si>
    <t>thickness (cm)</t>
  </si>
  <si>
    <t>±1, 90 or 270</t>
  </si>
  <si>
    <t>top-&gt;"1"</t>
  </si>
  <si>
    <t>bottom-&gt;"-1"</t>
  </si>
  <si>
    <t>section</t>
  </si>
  <si>
    <t>top mbsf</t>
  </si>
  <si>
    <t>depth
(mbsf)</t>
  </si>
  <si>
    <t>green layer</t>
  </si>
  <si>
    <t>Structure ID</t>
  </si>
  <si>
    <t>Fault breccia</t>
  </si>
  <si>
    <t>Fault gouge</t>
  </si>
  <si>
    <t>Protocataclasite</t>
  </si>
  <si>
    <t>Cataclasite</t>
  </si>
  <si>
    <t>Ultracataclasite</t>
  </si>
  <si>
    <t>Pseudotachylyte</t>
  </si>
  <si>
    <t>Protomylonite</t>
  </si>
  <si>
    <t>Mylonite</t>
  </si>
  <si>
    <t>Ultramylonite</t>
  </si>
  <si>
    <t>Joint</t>
  </si>
  <si>
    <t>Extension fracture</t>
  </si>
  <si>
    <t>Fracture network</t>
  </si>
  <si>
    <t>Vein</t>
  </si>
  <si>
    <t>Sediment-filled veins</t>
  </si>
  <si>
    <t>Clastic dike</t>
  </si>
  <si>
    <t>Clastic sill</t>
  </si>
  <si>
    <t>Dip-slip faults</t>
  </si>
  <si>
    <t>Reverse fault, thrust</t>
  </si>
  <si>
    <t>Strike-slip fault</t>
  </si>
  <si>
    <t>Right-lateral fault, dextral</t>
  </si>
  <si>
    <t>Left-lateral fault, sinistral</t>
  </si>
  <si>
    <t>Oblique-slip fault</t>
  </si>
  <si>
    <t>Scaly fabric</t>
  </si>
  <si>
    <t>Web structure</t>
  </si>
  <si>
    <t>Detachment fault</t>
  </si>
  <si>
    <t>Duplex structure</t>
  </si>
  <si>
    <t>Composite planar fabric</t>
  </si>
  <si>
    <t>Upright fold</t>
  </si>
  <si>
    <t>Incliined fold</t>
  </si>
  <si>
    <t>Recumbent fold</t>
  </si>
  <si>
    <t>Cylindroidal fold</t>
  </si>
  <si>
    <t>Parallel fold</t>
  </si>
  <si>
    <t>Similar fold</t>
  </si>
  <si>
    <t>Kink fold</t>
  </si>
  <si>
    <t>Fissility</t>
  </si>
  <si>
    <t>Ptygmatic fold</t>
  </si>
  <si>
    <t>Crenulation fold</t>
  </si>
  <si>
    <t>Sheath fold</t>
  </si>
  <si>
    <t>Spaced foliation</t>
  </si>
  <si>
    <t>Compositional folilation</t>
  </si>
  <si>
    <t>Crenulation foliation, or</t>
  </si>
  <si>
    <t>Stylolitic foliation, or sty</t>
  </si>
  <si>
    <t>Axial plane cleavages</t>
  </si>
  <si>
    <t>Slaty cleavage</t>
  </si>
  <si>
    <t>Schistosity</t>
  </si>
  <si>
    <t>Gneissosity</t>
  </si>
  <si>
    <t>Stretching lineation</t>
  </si>
  <si>
    <t>Intersction liniation</t>
  </si>
  <si>
    <t>Cleavage lineation, fol</t>
  </si>
  <si>
    <t>Mineral lineation</t>
  </si>
  <si>
    <t>Striation, slicken line</t>
  </si>
  <si>
    <t>Slickenfibres</t>
  </si>
  <si>
    <t>Boudinage</t>
  </si>
  <si>
    <t>(unnamed)</t>
  </si>
  <si>
    <t>Deformation bands</t>
  </si>
  <si>
    <t>Bedding</t>
  </si>
  <si>
    <t>striation on surface</t>
  </si>
  <si>
    <t xml:space="preserve"> plane-normal orientation</t>
  </si>
  <si>
    <t xml:space="preserve"> plane orientation (RHR)</t>
  </si>
  <si>
    <t>fault</t>
  </si>
  <si>
    <t>corrected orientation (RHR)</t>
  </si>
  <si>
    <t>az</t>
  </si>
  <si>
    <t>rake</t>
  </si>
  <si>
    <t>from</t>
  </si>
  <si>
    <t>l</t>
  </si>
  <si>
    <t>m</t>
  </si>
  <si>
    <t>n</t>
  </si>
  <si>
    <t>az</t>
  </si>
  <si>
    <t>strike</t>
  </si>
  <si>
    <t>csf rake</t>
  </si>
  <si>
    <t>str rake</t>
  </si>
  <si>
    <t>slip sense</t>
  </si>
  <si>
    <t>srtike</t>
  </si>
  <si>
    <t>carbonate layer</t>
  </si>
  <si>
    <t>Fault</t>
  </si>
  <si>
    <t>CC</t>
  </si>
  <si>
    <t>C0012</t>
  </si>
  <si>
    <t>A</t>
  </si>
  <si>
    <t>drilling induced or natural?</t>
  </si>
  <si>
    <t>Drilling fault</t>
  </si>
  <si>
    <t>High angle natural fault (normal)</t>
  </si>
  <si>
    <t>Slump? Need to ask sedimentologists</t>
  </si>
  <si>
    <t>creep?</t>
  </si>
  <si>
    <t>small scale ft. hard to measure orientation</t>
  </si>
  <si>
    <t>bioturbated creep? Disturbed by drilling</t>
  </si>
  <si>
    <t>Drill-induced? Needs CT check</t>
  </si>
  <si>
    <t>normal fault</t>
  </si>
  <si>
    <t>sand base</t>
  </si>
  <si>
    <t>dark green layer</t>
  </si>
  <si>
    <t>small scale normal fault. Creep slide</t>
  </si>
  <si>
    <t>Bioturbated dark deformation band</t>
  </si>
  <si>
    <t>ID</t>
  </si>
  <si>
    <t>layer parallel thin ~1 mm band</t>
  </si>
  <si>
    <t>same structure to Bioturbated creep</t>
  </si>
  <si>
    <t>layer parallel fault</t>
  </si>
  <si>
    <t>high angle shear band (thin, wavy but planar)</t>
  </si>
  <si>
    <t>layer parallel fault cutting burrows</t>
  </si>
  <si>
    <t>parallel lamina</t>
  </si>
  <si>
    <t>4mm-thick calcite vein</t>
  </si>
  <si>
    <t>mud turbidite base</t>
  </si>
  <si>
    <t>ash base</t>
  </si>
  <si>
    <t>bioturbated creep base</t>
  </si>
  <si>
    <t>drilling induced or natural? Beautiful dipslip (normal)</t>
  </si>
  <si>
    <t>turbidite base</t>
  </si>
  <si>
    <t>thin (~1 mm) white vein</t>
  </si>
  <si>
    <t>thin (~0.5 mm) white vein</t>
  </si>
  <si>
    <t>sand layer containing wood fragments</t>
  </si>
  <si>
    <t>sand base containing wood fragments</t>
  </si>
  <si>
    <t>base of turbidite</t>
  </si>
  <si>
    <t>lamina in ss</t>
  </si>
  <si>
    <t>base of sand</t>
  </si>
  <si>
    <t>laminated sandstone</t>
  </si>
  <si>
    <t>creep</t>
  </si>
  <si>
    <t>deformation band in sandstone</t>
  </si>
  <si>
    <t>slump structure</t>
  </si>
  <si>
    <t>fault? Bed?</t>
  </si>
  <si>
    <t>MAD=22</t>
  </si>
  <si>
    <t>Red indicates MAD&gt;20 (less reliable pmag data)</t>
  </si>
  <si>
    <t>Chaotic deposit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</si>
</sst>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 €&quot;;\-#,##0&quot; €&quot;"/>
    <numFmt numFmtId="185" formatCode="#,##0&quot; €&quot;;[Red]\-#,##0&quot; €&quot;"/>
    <numFmt numFmtId="186" formatCode="#,##0.00&quot; €&quot;;\-#,##0.00&quot; €&quot;"/>
    <numFmt numFmtId="187" formatCode="#,##0.00&quot; €&quot;;[Red]\-#,##0.00&quot; €&quot;"/>
    <numFmt numFmtId="188" formatCode="_-* #,##0&quot; €&quot;_-;\-* #,##0&quot; €&quot;_-;_-* &quot;-&quot;&quot; €&quot;_-;_-@_-"/>
    <numFmt numFmtId="189" formatCode="_-* #,##0_ _€_-;\-* #,##0_ _€_-;_-* &quot;-&quot;_ _€_-;_-@_-"/>
    <numFmt numFmtId="190" formatCode="_-* #,##0.00&quot; €&quot;_-;\-* #,##0.00&quot; €&quot;_-;_-* &quot;-&quot;??&quot; €&quot;_-;_-@_-"/>
    <numFmt numFmtId="191" formatCode="_-* #,##0.00_ _€_-;\-* #,##0.00_ _€_-;_-* &quot;-&quot;??_ _€_-;_-@_-"/>
    <numFmt numFmtId="192" formatCode="0.0"/>
    <numFmt numFmtId="193" formatCode="0.0_ "/>
    <numFmt numFmtId="194" formatCode="00000"/>
    <numFmt numFmtId="195" formatCode="d/mm/yyyy"/>
    <numFmt numFmtId="196" formatCode="0.000_);[Red]\(0.000\)"/>
    <numFmt numFmtId="197" formatCode="0.000_ "/>
    <numFmt numFmtId="198" formatCode="0.00_ "/>
    <numFmt numFmtId="199" formatCode="0.00_);[Red]\(0.00\)"/>
    <numFmt numFmtId="200" formatCode="0_ "/>
    <numFmt numFmtId="201" formatCode="0_);[Red]\(0\)"/>
    <numFmt numFmtId="202" formatCode="0.000"/>
  </numFmts>
  <fonts count="45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6"/>
      <name val="ＭＳ Ｐゴシック"/>
      <family val="3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17" xfId="0" applyNumberFormat="1" applyBorder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0" borderId="17" xfId="0" applyNumberFormat="1" applyBorder="1" applyAlignment="1">
      <alignment/>
    </xf>
    <xf numFmtId="193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33" borderId="10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8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7" fillId="33" borderId="18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1" fontId="0" fillId="33" borderId="21" xfId="0" applyNumberFormat="1" applyFont="1" applyFill="1" applyBorder="1" applyAlignment="1">
      <alignment horizontal="center"/>
    </xf>
    <xf numFmtId="198" fontId="0" fillId="33" borderId="0" xfId="0" applyNumberFormat="1" applyFill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" fontId="0" fillId="33" borderId="0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201" fontId="0" fillId="33" borderId="0" xfId="0" applyNumberFormat="1" applyFill="1" applyBorder="1" applyAlignment="1">
      <alignment/>
    </xf>
    <xf numFmtId="200" fontId="0" fillId="33" borderId="23" xfId="0" applyNumberFormat="1" applyFont="1" applyFill="1" applyBorder="1" applyAlignment="1">
      <alignment horizontal="right"/>
    </xf>
    <xf numFmtId="200" fontId="7" fillId="33" borderId="23" xfId="0" applyNumberFormat="1" applyFont="1" applyFill="1" applyBorder="1" applyAlignment="1">
      <alignment horizontal="right"/>
    </xf>
    <xf numFmtId="200" fontId="0" fillId="33" borderId="24" xfId="0" applyNumberFormat="1" applyFont="1" applyFill="1" applyBorder="1" applyAlignment="1">
      <alignment horizontal="right"/>
    </xf>
    <xf numFmtId="201" fontId="0" fillId="33" borderId="0" xfId="0" applyNumberFormat="1" applyFont="1" applyFill="1" applyBorder="1" applyAlignment="1">
      <alignment horizontal="right"/>
    </xf>
    <xf numFmtId="201" fontId="7" fillId="33" borderId="0" xfId="0" applyNumberFormat="1" applyFont="1" applyFill="1" applyBorder="1" applyAlignment="1">
      <alignment horizontal="right"/>
    </xf>
    <xf numFmtId="201" fontId="0" fillId="33" borderId="0" xfId="0" applyNumberFormat="1" applyFont="1" applyFill="1" applyBorder="1" applyAlignment="1">
      <alignment/>
    </xf>
    <xf numFmtId="201" fontId="0" fillId="33" borderId="17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201" fontId="0" fillId="33" borderId="0" xfId="0" applyNumberFormat="1" applyFill="1" applyBorder="1" applyAlignment="1">
      <alignment horizontal="right"/>
    </xf>
    <xf numFmtId="201" fontId="0" fillId="33" borderId="17" xfId="0" applyNumberFormat="1" applyFill="1" applyBorder="1" applyAlignment="1">
      <alignment/>
    </xf>
    <xf numFmtId="0" fontId="0" fillId="0" borderId="0" xfId="0" applyBorder="1" applyAlignment="1">
      <alignment textRotation="90"/>
    </xf>
    <xf numFmtId="0" fontId="9" fillId="0" borderId="0" xfId="33" applyAlignment="1">
      <alignment horizontal="left"/>
      <protection/>
    </xf>
    <xf numFmtId="197" fontId="9" fillId="0" borderId="0" xfId="33" applyNumberFormat="1" applyAlignment="1">
      <alignment horizontal="left"/>
      <protection/>
    </xf>
    <xf numFmtId="0" fontId="9" fillId="0" borderId="0" xfId="33" applyAlignment="1">
      <alignment horizontal="left" vertical="center"/>
      <protection/>
    </xf>
    <xf numFmtId="0" fontId="0" fillId="0" borderId="18" xfId="0" applyFont="1" applyBorder="1" applyAlignment="1">
      <alignment textRotation="90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197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92" fontId="0" fillId="0" borderId="10" xfId="0" applyNumberFormat="1" applyFont="1" applyBorder="1" applyAlignment="1">
      <alignment/>
    </xf>
    <xf numFmtId="192" fontId="0" fillId="0" borderId="18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Border="1" applyAlignment="1">
      <alignment/>
    </xf>
    <xf numFmtId="193" fontId="0" fillId="0" borderId="11" xfId="0" applyNumberFormat="1" applyFont="1" applyBorder="1" applyAlignment="1">
      <alignment/>
    </xf>
    <xf numFmtId="193" fontId="0" fillId="0" borderId="21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202" fontId="0" fillId="0" borderId="27" xfId="0" applyNumberFormat="1" applyFont="1" applyFill="1" applyBorder="1" applyAlignment="1">
      <alignment wrapText="1"/>
    </xf>
    <xf numFmtId="202" fontId="0" fillId="0" borderId="22" xfId="0" applyNumberFormat="1" applyFill="1" applyBorder="1" applyAlignment="1">
      <alignment horizontal="center"/>
    </xf>
    <xf numFmtId="202" fontId="0" fillId="0" borderId="0" xfId="0" applyNumberFormat="1" applyFill="1" applyAlignment="1">
      <alignment/>
    </xf>
    <xf numFmtId="202" fontId="0" fillId="0" borderId="0" xfId="0" applyNumberFormat="1" applyFill="1" applyBorder="1" applyAlignment="1">
      <alignment/>
    </xf>
    <xf numFmtId="198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8" xfId="0" applyNumberFormat="1" applyFill="1" applyBorder="1" applyAlignment="1">
      <alignment/>
    </xf>
    <xf numFmtId="201" fontId="0" fillId="34" borderId="0" xfId="0" applyNumberFormat="1" applyFill="1" applyBorder="1" applyAlignment="1">
      <alignment/>
    </xf>
    <xf numFmtId="201" fontId="0" fillId="34" borderId="0" xfId="0" applyNumberFormat="1" applyFill="1" applyBorder="1" applyAlignment="1">
      <alignment horizontal="right"/>
    </xf>
    <xf numFmtId="1" fontId="0" fillId="34" borderId="18" xfId="0" applyNumberFormat="1" applyFill="1" applyBorder="1" applyAlignment="1">
      <alignment horizontal="center"/>
    </xf>
    <xf numFmtId="1" fontId="0" fillId="34" borderId="20" xfId="0" applyNumberFormat="1" applyFill="1" applyBorder="1" applyAlignment="1">
      <alignment/>
    </xf>
    <xf numFmtId="200" fontId="0" fillId="34" borderId="23" xfId="0" applyNumberFormat="1" applyFont="1" applyFill="1" applyBorder="1" applyAlignment="1">
      <alignment horizontal="right"/>
    </xf>
    <xf numFmtId="1" fontId="0" fillId="34" borderId="18" xfId="0" applyNumberFormat="1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201" fontId="7" fillId="34" borderId="0" xfId="0" applyNumberFormat="1" applyFont="1" applyFill="1" applyBorder="1" applyAlignment="1">
      <alignment horizontal="right"/>
    </xf>
    <xf numFmtId="200" fontId="7" fillId="34" borderId="23" xfId="0" applyNumberFormat="1" applyFont="1" applyFill="1" applyBorder="1" applyAlignment="1">
      <alignment horizontal="right"/>
    </xf>
    <xf numFmtId="201" fontId="0" fillId="34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0" xfId="0" applyFont="1" applyFill="1" applyAlignment="1">
      <alignment/>
    </xf>
    <xf numFmtId="192" fontId="44" fillId="0" borderId="10" xfId="0" applyNumberFormat="1" applyFont="1" applyBorder="1" applyAlignment="1">
      <alignment/>
    </xf>
    <xf numFmtId="192" fontId="44" fillId="0" borderId="18" xfId="0" applyNumberFormat="1" applyFont="1" applyBorder="1" applyAlignment="1">
      <alignment/>
    </xf>
    <xf numFmtId="193" fontId="0" fillId="0" borderId="28" xfId="0" applyNumberFormat="1" applyBorder="1" applyAlignment="1">
      <alignment horizontal="center" vertical="center" wrapText="1"/>
    </xf>
    <xf numFmtId="193" fontId="0" fillId="0" borderId="12" xfId="0" applyNumberForma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/>
    </xf>
    <xf numFmtId="199" fontId="0" fillId="0" borderId="33" xfId="0" applyNumberFormat="1" applyBorder="1" applyAlignment="1">
      <alignment horizontal="center" vertical="center" wrapText="1"/>
    </xf>
    <xf numFmtId="199" fontId="0" fillId="0" borderId="15" xfId="0" applyNumberFormat="1" applyBorder="1" applyAlignment="1">
      <alignment vertical="center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textRotation="90"/>
    </xf>
    <xf numFmtId="0" fontId="0" fillId="0" borderId="25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/>
    </xf>
    <xf numFmtId="192" fontId="0" fillId="0" borderId="28" xfId="0" applyNumberFormat="1" applyBorder="1" applyAlignment="1">
      <alignment horizontal="center" vertical="center" wrapText="1"/>
    </xf>
    <xf numFmtId="192" fontId="0" fillId="0" borderId="12" xfId="0" applyNumberFormat="1" applyBorder="1" applyAlignment="1">
      <alignment vertical="center"/>
    </xf>
    <xf numFmtId="1" fontId="44" fillId="33" borderId="0" xfId="0" applyNumberFormat="1" applyFont="1" applyFill="1" applyBorder="1" applyAlignment="1">
      <alignment/>
    </xf>
    <xf numFmtId="1" fontId="44" fillId="34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0"/>
  <sheetViews>
    <sheetView tabSelected="1" zoomScalePageLayoutView="0" workbookViewId="0" topLeftCell="A1">
      <pane xSplit="5" ySplit="2" topLeftCell="Y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L12" sqref="AL12"/>
    </sheetView>
  </sheetViews>
  <sheetFormatPr defaultColWidth="10.75390625" defaultRowHeight="12.75"/>
  <cols>
    <col min="1" max="1" width="5.75390625" style="0" customWidth="1"/>
    <col min="2" max="2" width="2.25390625" style="0" customWidth="1"/>
    <col min="3" max="3" width="3.625" style="0" customWidth="1"/>
    <col min="4" max="4" width="2.75390625" style="0" customWidth="1"/>
    <col min="5" max="5" width="11.375" style="0" customWidth="1"/>
    <col min="6" max="6" width="5.625" style="14" customWidth="1"/>
    <col min="7" max="7" width="7.75390625" style="18" customWidth="1"/>
    <col min="8" max="8" width="7.875" style="0" customWidth="1"/>
    <col min="9" max="9" width="8.75390625" style="40" customWidth="1"/>
    <col min="10" max="10" width="6.375" style="0" customWidth="1"/>
    <col min="11" max="11" width="5.00390625" style="0" customWidth="1"/>
    <col min="12" max="12" width="5.625" style="0" customWidth="1"/>
    <col min="13" max="14" width="6.00390625" style="0" customWidth="1"/>
    <col min="15" max="15" width="6.00390625" style="43" customWidth="1"/>
    <col min="16" max="16" width="7.25390625" style="0" customWidth="1"/>
    <col min="17" max="18" width="7.875" style="0" customWidth="1"/>
    <col min="19" max="19" width="6.375" style="0" customWidth="1"/>
    <col min="20" max="20" width="11.00390625" style="85" customWidth="1"/>
    <col min="21" max="21" width="6.00390625" style="1" customWidth="1"/>
    <col min="22" max="23" width="6.00390625" style="0" customWidth="1"/>
    <col min="24" max="24" width="6.25390625" style="0" customWidth="1"/>
    <col min="25" max="25" width="6.625" style="0" customWidth="1"/>
    <col min="26" max="27" width="5.75390625" style="0" customWidth="1"/>
    <col min="28" max="28" width="3.75390625" style="0" customWidth="1"/>
    <col min="29" max="29" width="7.625" style="0" customWidth="1"/>
    <col min="30" max="30" width="7.375" style="0" customWidth="1"/>
    <col min="31" max="31" width="8.875" style="0" customWidth="1"/>
    <col min="32" max="33" width="8.00390625" style="0" customWidth="1"/>
    <col min="34" max="34" width="6.125" style="0" customWidth="1"/>
    <col min="35" max="35" width="7.375" style="0" customWidth="1"/>
    <col min="36" max="37" width="8.875" style="0" customWidth="1"/>
  </cols>
  <sheetData>
    <row r="1" spans="1:37" ht="27" customHeight="1">
      <c r="A1" s="1"/>
      <c r="B1" s="124" t="s">
        <v>2</v>
      </c>
      <c r="C1" s="57"/>
      <c r="D1" s="61"/>
      <c r="E1" s="131" t="s">
        <v>21</v>
      </c>
      <c r="F1" s="139" t="s">
        <v>14</v>
      </c>
      <c r="G1" s="109" t="s">
        <v>5</v>
      </c>
      <c r="H1" s="111" t="s">
        <v>13</v>
      </c>
      <c r="I1" s="118" t="s">
        <v>23</v>
      </c>
      <c r="J1" s="120" t="s">
        <v>22</v>
      </c>
      <c r="K1" s="121"/>
      <c r="L1" s="122" t="s">
        <v>6</v>
      </c>
      <c r="M1" s="128"/>
      <c r="N1" s="116" t="s">
        <v>88</v>
      </c>
      <c r="O1" s="117"/>
      <c r="P1" s="126" t="s">
        <v>7</v>
      </c>
      <c r="Q1" s="127"/>
      <c r="R1" s="137" t="s">
        <v>12</v>
      </c>
      <c r="S1" s="138"/>
      <c r="T1" s="83" t="s">
        <v>29</v>
      </c>
      <c r="U1" s="129" t="s">
        <v>89</v>
      </c>
      <c r="V1" s="130"/>
      <c r="W1" s="130"/>
      <c r="X1" s="130"/>
      <c r="Y1" s="130"/>
      <c r="Z1" s="113" t="s">
        <v>90</v>
      </c>
      <c r="AA1" s="114"/>
      <c r="AB1" s="115"/>
      <c r="AC1" s="133" t="s">
        <v>91</v>
      </c>
      <c r="AD1" s="129"/>
      <c r="AE1" s="123"/>
      <c r="AF1" s="134" t="s">
        <v>92</v>
      </c>
      <c r="AG1" s="135"/>
      <c r="AH1" s="136"/>
      <c r="AI1" s="122" t="s">
        <v>91</v>
      </c>
      <c r="AJ1" s="123"/>
      <c r="AK1" s="80"/>
    </row>
    <row r="2" spans="1:38" ht="18" customHeight="1">
      <c r="A2" s="54" t="s">
        <v>20</v>
      </c>
      <c r="B2" s="125"/>
      <c r="C2" s="62" t="s">
        <v>3</v>
      </c>
      <c r="D2" s="63" t="s">
        <v>27</v>
      </c>
      <c r="E2" s="132"/>
      <c r="F2" s="140"/>
      <c r="G2" s="110"/>
      <c r="H2" s="112"/>
      <c r="I2" s="119"/>
      <c r="J2" s="5" t="s">
        <v>93</v>
      </c>
      <c r="K2" s="4" t="s">
        <v>19</v>
      </c>
      <c r="L2" s="4" t="s">
        <v>93</v>
      </c>
      <c r="M2" s="4" t="s">
        <v>19</v>
      </c>
      <c r="N2" s="7" t="s">
        <v>94</v>
      </c>
      <c r="O2" s="6" t="s">
        <v>95</v>
      </c>
      <c r="P2" s="5" t="s">
        <v>0</v>
      </c>
      <c r="Q2" s="7" t="s">
        <v>1</v>
      </c>
      <c r="R2" s="5" t="s">
        <v>8</v>
      </c>
      <c r="S2" s="6" t="s">
        <v>9</v>
      </c>
      <c r="T2" s="84"/>
      <c r="U2" s="8" t="s">
        <v>96</v>
      </c>
      <c r="V2" s="8" t="s">
        <v>97</v>
      </c>
      <c r="W2" s="4" t="s">
        <v>98</v>
      </c>
      <c r="X2" s="8" t="s">
        <v>99</v>
      </c>
      <c r="Y2" s="7" t="s">
        <v>19</v>
      </c>
      <c r="Z2" s="5" t="s">
        <v>18</v>
      </c>
      <c r="AA2" s="42" t="s">
        <v>100</v>
      </c>
      <c r="AB2" s="6" t="s">
        <v>19</v>
      </c>
      <c r="AC2" s="7" t="s">
        <v>101</v>
      </c>
      <c r="AD2" s="20" t="s">
        <v>102</v>
      </c>
      <c r="AE2" s="21" t="s">
        <v>103</v>
      </c>
      <c r="AF2" s="32" t="s">
        <v>18</v>
      </c>
      <c r="AG2" s="4" t="s">
        <v>104</v>
      </c>
      <c r="AH2" s="4" t="s">
        <v>19</v>
      </c>
      <c r="AI2" s="20" t="s">
        <v>102</v>
      </c>
      <c r="AJ2" s="21" t="s">
        <v>103</v>
      </c>
      <c r="AK2" s="81" t="s">
        <v>123</v>
      </c>
      <c r="AL2" t="s">
        <v>4</v>
      </c>
    </row>
    <row r="3" spans="1:37" ht="12.75">
      <c r="A3" t="s">
        <v>108</v>
      </c>
      <c r="B3" t="s">
        <v>109</v>
      </c>
      <c r="C3">
        <v>8</v>
      </c>
      <c r="D3">
        <v>4</v>
      </c>
      <c r="E3" s="2" t="s">
        <v>87</v>
      </c>
      <c r="F3" s="11">
        <v>44</v>
      </c>
      <c r="G3" s="15">
        <v>44</v>
      </c>
      <c r="H3" s="11">
        <f>AVERAGE(F3:G3)</f>
        <v>44</v>
      </c>
      <c r="I3" s="16"/>
      <c r="J3" s="2">
        <v>270</v>
      </c>
      <c r="K3" s="9">
        <v>4</v>
      </c>
      <c r="L3" s="9">
        <v>180</v>
      </c>
      <c r="M3" s="9">
        <v>2</v>
      </c>
      <c r="N3" s="9"/>
      <c r="O3" s="44"/>
      <c r="P3" s="2">
        <v>21</v>
      </c>
      <c r="Q3" s="1">
        <v>54</v>
      </c>
      <c r="R3" s="71">
        <v>137.3</v>
      </c>
      <c r="S3" s="72">
        <v>-49.4</v>
      </c>
      <c r="T3">
        <v>116.38499999999999</v>
      </c>
      <c r="U3" s="38">
        <f aca="true" t="shared" si="0" ref="U3:U34">COS(K3*PI()/180)*SIN(J3*PI()/180)*(SIN(M3*PI()/180))-(COS(M3*PI()/180)*SIN(L3*PI()/180))*(SIN(K3*PI()/180))</f>
        <v>-0.034814483282576254</v>
      </c>
      <c r="V3" s="38">
        <f aca="true" t="shared" si="1" ref="V3:V34">(SIN(K3*PI()/180))*(COS(M3*PI()/180)*COS(L3*PI()/180))-(SIN(M3*PI()/180))*(COS(K3*PI()/180)*COS(J3*PI()/180))</f>
        <v>-0.06971397998507722</v>
      </c>
      <c r="W3" s="38">
        <f aca="true" t="shared" si="2" ref="W3:W34">(COS(K3*PI()/180)*COS(J3*PI()/180))*(COS(M3*PI()/180)*SIN(L3*PI()/180))-(COS(K3*PI()/180)*SIN(J3*PI()/180))*(COS(M3*PI()/180)*COS(L3*PI()/180))</f>
        <v>-0.9969563611936845</v>
      </c>
      <c r="X3" s="10">
        <f aca="true" t="shared" si="3" ref="X3:X34">IF(U3=0,IF(V3&gt;=0,90,270),IF(U3&gt;0,IF(V3&gt;=0,ATAN(V3/U3)*180/PI(),ATAN(V3/U3)*180/PI()+360),ATAN(V3/U3)*180/PI()+180))</f>
        <v>243.46290360641922</v>
      </c>
      <c r="Y3" s="41">
        <f aca="true" t="shared" si="4" ref="Y3:Y34">ASIN(W3/SQRT(U3^2+V3^2+W3^2))*180/PI()</f>
        <v>-85.53076266752878</v>
      </c>
      <c r="Z3" s="22">
        <f aca="true" t="shared" si="5" ref="Z3:Z34">IF(W3&lt;0,X3,IF(X3+180&gt;=360,X3-180,X3+180))</f>
        <v>243.46290360641922</v>
      </c>
      <c r="AA3" s="10">
        <f aca="true" t="shared" si="6" ref="AA3:AA34">IF(Z3-90&lt;0,Z3+270,Z3-90)</f>
        <v>153.46290360641922</v>
      </c>
      <c r="AB3" s="23">
        <f aca="true" t="shared" si="7" ref="AB3:AB34">IF(W3&lt;0,90+Y3,90-Y3)</f>
        <v>4.469237332471224</v>
      </c>
      <c r="AC3" s="46"/>
      <c r="AD3" s="50"/>
      <c r="AE3" s="28"/>
      <c r="AF3" s="33">
        <f aca="true" t="shared" si="8" ref="AF3:AF34">IF(S3&gt;=0,IF(Z3&gt;=R3,Z3-R3,Z3-R3+360),IF((Z3-R3-180)&lt;0,IF(Z3-R3+180&lt;0,Z3-R3+540,Z3-R3+180),Z3-R3-180))</f>
        <v>286.1629036064192</v>
      </c>
      <c r="AG3" s="10">
        <f aca="true" t="shared" si="9" ref="AG3:AG34">IF(AF3-90&lt;0,AF3+270,AF3-90)</f>
        <v>196.1629036064192</v>
      </c>
      <c r="AH3" s="10">
        <f aca="true" t="shared" si="10" ref="AH3:AH34">AB3</f>
        <v>4.469237332471224</v>
      </c>
      <c r="AI3" s="47"/>
      <c r="AJ3" s="28"/>
      <c r="AK3" s="82">
        <v>1</v>
      </c>
    </row>
    <row r="4" spans="1:38" ht="12.75">
      <c r="A4" t="s">
        <v>108</v>
      </c>
      <c r="B4" t="s">
        <v>109</v>
      </c>
      <c r="C4">
        <v>8</v>
      </c>
      <c r="D4">
        <v>4</v>
      </c>
      <c r="E4" s="2" t="s">
        <v>106</v>
      </c>
      <c r="F4" s="11">
        <v>30</v>
      </c>
      <c r="G4" s="15">
        <v>40</v>
      </c>
      <c r="H4" s="11">
        <f>AVERAGE(F4:G4)</f>
        <v>35</v>
      </c>
      <c r="I4" s="16"/>
      <c r="J4" s="2">
        <v>270</v>
      </c>
      <c r="K4" s="9">
        <v>62</v>
      </c>
      <c r="L4" s="9">
        <v>25</v>
      </c>
      <c r="M4" s="9">
        <v>0</v>
      </c>
      <c r="N4" s="9">
        <v>65</v>
      </c>
      <c r="O4" s="44">
        <v>-20</v>
      </c>
      <c r="P4" s="2">
        <v>21</v>
      </c>
      <c r="Q4" s="1">
        <v>54</v>
      </c>
      <c r="R4" s="71">
        <v>137.3</v>
      </c>
      <c r="S4" s="72">
        <v>-49.4</v>
      </c>
      <c r="T4">
        <v>116.285</v>
      </c>
      <c r="U4" s="38">
        <f t="shared" si="0"/>
        <v>-0.3731497769021745</v>
      </c>
      <c r="V4" s="38">
        <f t="shared" si="1"/>
        <v>0.800222278953311</v>
      </c>
      <c r="W4" s="38">
        <f t="shared" si="2"/>
        <v>0.42548573314511834</v>
      </c>
      <c r="X4" s="10">
        <f t="shared" si="3"/>
        <v>115</v>
      </c>
      <c r="Y4" s="41">
        <f t="shared" si="4"/>
        <v>25.72906366412954</v>
      </c>
      <c r="Z4" s="22">
        <f t="shared" si="5"/>
        <v>295</v>
      </c>
      <c r="AA4" s="10">
        <f t="shared" si="6"/>
        <v>205</v>
      </c>
      <c r="AB4" s="23">
        <f t="shared" si="7"/>
        <v>64.27093633587046</v>
      </c>
      <c r="AC4" s="46">
        <f>IF(-V4&lt;0,180-ACOS(SIN((Z4-90)*PI()/180)*W4/SQRT(V4^2+W4^2))*180/PI(),ACOS(SIN((Z4-90)*PI()/180)*W4/SQRT(V4^2+W4^2))*180/PI())</f>
        <v>78.5561648772469</v>
      </c>
      <c r="AD4" s="52">
        <f>IF(O4=90,IF(AC4-N4&lt;0,AC4-N4+180,AC4-N4),IF(AC4+N4&gt;180,AC4+N4-180,AC4+N4))</f>
        <v>143.55616487724689</v>
      </c>
      <c r="AE4" s="28"/>
      <c r="AF4" s="33">
        <f t="shared" si="8"/>
        <v>337.7</v>
      </c>
      <c r="AG4" s="10">
        <f t="shared" si="9"/>
        <v>247.7</v>
      </c>
      <c r="AH4" s="10">
        <f t="shared" si="10"/>
        <v>64.27093633587046</v>
      </c>
      <c r="AI4" s="47"/>
      <c r="AJ4" s="28"/>
      <c r="AK4" s="82">
        <v>2</v>
      </c>
      <c r="AL4" t="s">
        <v>110</v>
      </c>
    </row>
    <row r="5" spans="1:37" ht="12.75">
      <c r="A5" t="s">
        <v>108</v>
      </c>
      <c r="B5" t="s">
        <v>109</v>
      </c>
      <c r="C5">
        <v>9</v>
      </c>
      <c r="D5">
        <v>1</v>
      </c>
      <c r="E5" s="2" t="s">
        <v>87</v>
      </c>
      <c r="F5" s="11">
        <v>15</v>
      </c>
      <c r="G5" s="15">
        <v>15</v>
      </c>
      <c r="H5" s="11">
        <f aca="true" t="shared" si="11" ref="H5:H68">AVERAGE(F5:G5)</f>
        <v>15</v>
      </c>
      <c r="I5" s="16"/>
      <c r="J5" s="2">
        <v>90</v>
      </c>
      <c r="K5" s="9">
        <v>2</v>
      </c>
      <c r="L5" s="9">
        <v>10</v>
      </c>
      <c r="M5" s="9">
        <v>4</v>
      </c>
      <c r="N5" s="9"/>
      <c r="O5" s="44"/>
      <c r="P5" s="2">
        <v>12</v>
      </c>
      <c r="Q5" s="9">
        <v>20</v>
      </c>
      <c r="R5" s="71"/>
      <c r="S5" s="72"/>
      <c r="T5">
        <v>121.51</v>
      </c>
      <c r="U5" s="38">
        <f t="shared" si="0"/>
        <v>0.06366850840664205</v>
      </c>
      <c r="V5" s="38">
        <f t="shared" si="1"/>
        <v>0.03428557305379499</v>
      </c>
      <c r="W5" s="38">
        <f t="shared" si="2"/>
        <v>-0.9818103539183797</v>
      </c>
      <c r="X5" s="10">
        <f t="shared" si="3"/>
        <v>28.302520798666883</v>
      </c>
      <c r="Y5" s="41">
        <f t="shared" si="4"/>
        <v>-85.78761237389425</v>
      </c>
      <c r="Z5" s="22">
        <f t="shared" si="5"/>
        <v>28.302520798666883</v>
      </c>
      <c r="AA5" s="10">
        <f t="shared" si="6"/>
        <v>298.3025207986669</v>
      </c>
      <c r="AB5" s="23">
        <f t="shared" si="7"/>
        <v>4.212387626105752</v>
      </c>
      <c r="AC5" s="46"/>
      <c r="AD5" s="52"/>
      <c r="AE5" s="28"/>
      <c r="AF5" s="33">
        <f t="shared" si="8"/>
        <v>28.302520798666883</v>
      </c>
      <c r="AG5" s="10">
        <f t="shared" si="9"/>
        <v>298.3025207986669</v>
      </c>
      <c r="AH5" s="10">
        <f t="shared" si="10"/>
        <v>4.212387626105752</v>
      </c>
      <c r="AI5" s="47"/>
      <c r="AJ5" s="28"/>
      <c r="AK5" s="82">
        <v>3</v>
      </c>
    </row>
    <row r="6" spans="1:37" ht="12.75">
      <c r="A6" t="s">
        <v>108</v>
      </c>
      <c r="B6" t="s">
        <v>109</v>
      </c>
      <c r="C6">
        <v>9</v>
      </c>
      <c r="D6">
        <v>2</v>
      </c>
      <c r="E6" s="2" t="s">
        <v>87</v>
      </c>
      <c r="F6" s="11">
        <v>62</v>
      </c>
      <c r="G6" s="15">
        <v>63</v>
      </c>
      <c r="H6" s="11">
        <f t="shared" si="11"/>
        <v>62.5</v>
      </c>
      <c r="I6" s="16"/>
      <c r="J6" s="2">
        <v>90</v>
      </c>
      <c r="K6" s="9">
        <v>3</v>
      </c>
      <c r="L6" s="9">
        <v>180</v>
      </c>
      <c r="M6" s="9">
        <v>5</v>
      </c>
      <c r="N6" s="9"/>
      <c r="O6" s="44"/>
      <c r="P6" s="2"/>
      <c r="Q6" s="1"/>
      <c r="R6" s="71"/>
      <c r="S6" s="72"/>
      <c r="T6">
        <v>122.55000000000001</v>
      </c>
      <c r="U6" s="38">
        <f t="shared" si="0"/>
        <v>0.0870362988312832</v>
      </c>
      <c r="V6" s="38">
        <f t="shared" si="1"/>
        <v>-0.05213680212878224</v>
      </c>
      <c r="W6" s="38">
        <f t="shared" si="2"/>
        <v>0.994829447880333</v>
      </c>
      <c r="X6" s="10">
        <f t="shared" si="3"/>
        <v>329.07739373007206</v>
      </c>
      <c r="Y6" s="41">
        <f t="shared" si="4"/>
        <v>84.17685049823567</v>
      </c>
      <c r="Z6" s="22">
        <f t="shared" si="5"/>
        <v>149.07739373007206</v>
      </c>
      <c r="AA6" s="10">
        <f t="shared" si="6"/>
        <v>59.07739373007206</v>
      </c>
      <c r="AB6" s="23">
        <f t="shared" si="7"/>
        <v>5.823149501764334</v>
      </c>
      <c r="AC6" s="46"/>
      <c r="AD6" s="52"/>
      <c r="AE6" s="28"/>
      <c r="AF6" s="33">
        <f t="shared" si="8"/>
        <v>149.07739373007206</v>
      </c>
      <c r="AG6" s="10">
        <f t="shared" si="9"/>
        <v>59.07739373007206</v>
      </c>
      <c r="AH6" s="10">
        <f t="shared" si="10"/>
        <v>5.823149501764334</v>
      </c>
      <c r="AI6" s="47"/>
      <c r="AJ6" s="28"/>
      <c r="AK6" s="82">
        <v>4</v>
      </c>
    </row>
    <row r="7" spans="1:37" ht="12.75">
      <c r="A7" t="s">
        <v>108</v>
      </c>
      <c r="B7" t="s">
        <v>109</v>
      </c>
      <c r="C7">
        <v>9</v>
      </c>
      <c r="D7">
        <v>2</v>
      </c>
      <c r="E7" s="2" t="s">
        <v>87</v>
      </c>
      <c r="F7" s="12">
        <v>111</v>
      </c>
      <c r="G7" s="16">
        <v>112</v>
      </c>
      <c r="H7" s="11">
        <f t="shared" si="11"/>
        <v>111.5</v>
      </c>
      <c r="I7" s="16"/>
      <c r="J7" s="2">
        <v>270</v>
      </c>
      <c r="K7" s="9">
        <v>4</v>
      </c>
      <c r="L7" s="9">
        <v>0</v>
      </c>
      <c r="M7" s="9">
        <v>6</v>
      </c>
      <c r="N7" s="9"/>
      <c r="O7" s="44"/>
      <c r="P7" s="2">
        <v>73</v>
      </c>
      <c r="Q7" s="9">
        <v>120</v>
      </c>
      <c r="R7" s="71">
        <v>90.7</v>
      </c>
      <c r="S7" s="72">
        <v>-44.5</v>
      </c>
      <c r="T7">
        <v>123.24000000000001</v>
      </c>
      <c r="U7" s="38">
        <f t="shared" si="0"/>
        <v>-0.10427383718471564</v>
      </c>
      <c r="V7" s="38">
        <f t="shared" si="1"/>
        <v>0.0693743404822147</v>
      </c>
      <c r="W7" s="38">
        <f t="shared" si="2"/>
        <v>0.9920992900156518</v>
      </c>
      <c r="X7" s="10">
        <f t="shared" si="3"/>
        <v>146.36381294147463</v>
      </c>
      <c r="Y7" s="41">
        <f t="shared" si="4"/>
        <v>82.80501343661278</v>
      </c>
      <c r="Z7" s="22">
        <f t="shared" si="5"/>
        <v>326.36381294147463</v>
      </c>
      <c r="AA7" s="10">
        <f t="shared" si="6"/>
        <v>236.36381294147463</v>
      </c>
      <c r="AB7" s="23">
        <f t="shared" si="7"/>
        <v>7.194986563387218</v>
      </c>
      <c r="AC7" s="46"/>
      <c r="AD7" s="52"/>
      <c r="AE7" s="28"/>
      <c r="AF7" s="33">
        <f t="shared" si="8"/>
        <v>55.663812941474646</v>
      </c>
      <c r="AG7" s="10">
        <f t="shared" si="9"/>
        <v>325.66381294147465</v>
      </c>
      <c r="AH7" s="10">
        <f t="shared" si="10"/>
        <v>7.194986563387218</v>
      </c>
      <c r="AI7" s="47"/>
      <c r="AJ7" s="28"/>
      <c r="AK7" s="82">
        <v>5</v>
      </c>
    </row>
    <row r="8" spans="1:37" ht="12.75">
      <c r="A8" t="s">
        <v>108</v>
      </c>
      <c r="B8" t="s">
        <v>109</v>
      </c>
      <c r="C8">
        <v>9</v>
      </c>
      <c r="D8">
        <v>7</v>
      </c>
      <c r="E8" s="2" t="s">
        <v>87</v>
      </c>
      <c r="F8" s="12">
        <v>55</v>
      </c>
      <c r="G8" s="16">
        <v>57</v>
      </c>
      <c r="H8" s="11">
        <f t="shared" si="11"/>
        <v>56</v>
      </c>
      <c r="I8" s="16"/>
      <c r="J8" s="2">
        <v>90</v>
      </c>
      <c r="K8" s="9">
        <v>11</v>
      </c>
      <c r="L8" s="9">
        <v>180</v>
      </c>
      <c r="M8" s="9">
        <v>10</v>
      </c>
      <c r="N8" s="9"/>
      <c r="O8" s="44"/>
      <c r="P8" s="35">
        <v>40</v>
      </c>
      <c r="Q8" s="9">
        <v>140</v>
      </c>
      <c r="R8" s="71">
        <v>94.7</v>
      </c>
      <c r="S8" s="72">
        <v>-27</v>
      </c>
      <c r="T8">
        <v>128.28</v>
      </c>
      <c r="U8" s="38">
        <f t="shared" si="0"/>
        <v>0.17045777155400835</v>
      </c>
      <c r="V8" s="38">
        <f t="shared" si="1"/>
        <v>-0.18791017799129187</v>
      </c>
      <c r="W8" s="38">
        <f t="shared" si="2"/>
        <v>0.9667140608267965</v>
      </c>
      <c r="X8" s="10">
        <f t="shared" si="3"/>
        <v>312.21191629307765</v>
      </c>
      <c r="Y8" s="41">
        <f t="shared" si="4"/>
        <v>75.29489644232363</v>
      </c>
      <c r="Z8" s="22">
        <f t="shared" si="5"/>
        <v>132.21191629307765</v>
      </c>
      <c r="AA8" s="10">
        <f t="shared" si="6"/>
        <v>42.21191629307765</v>
      </c>
      <c r="AB8" s="23">
        <f t="shared" si="7"/>
        <v>14.705103557676367</v>
      </c>
      <c r="AC8" s="46"/>
      <c r="AD8" s="52"/>
      <c r="AE8" s="28"/>
      <c r="AF8" s="33">
        <f t="shared" si="8"/>
        <v>217.51191629307766</v>
      </c>
      <c r="AG8" s="10">
        <f t="shared" si="9"/>
        <v>127.51191629307766</v>
      </c>
      <c r="AH8" s="10">
        <f t="shared" si="10"/>
        <v>14.705103557676367</v>
      </c>
      <c r="AI8" s="47"/>
      <c r="AJ8" s="28"/>
      <c r="AK8" s="82">
        <v>6</v>
      </c>
    </row>
    <row r="9" spans="1:38" s="34" customFormat="1" ht="12.75">
      <c r="A9" t="s">
        <v>108</v>
      </c>
      <c r="B9" t="s">
        <v>109</v>
      </c>
      <c r="C9">
        <v>10</v>
      </c>
      <c r="D9">
        <v>2</v>
      </c>
      <c r="E9" s="2" t="s">
        <v>87</v>
      </c>
      <c r="F9" s="12">
        <v>49</v>
      </c>
      <c r="G9" s="16">
        <v>50</v>
      </c>
      <c r="H9" s="11">
        <f t="shared" si="11"/>
        <v>49.5</v>
      </c>
      <c r="I9" s="16"/>
      <c r="J9" s="2">
        <v>270</v>
      </c>
      <c r="K9" s="9">
        <v>5</v>
      </c>
      <c r="L9" s="9">
        <v>180</v>
      </c>
      <c r="M9" s="9">
        <v>1</v>
      </c>
      <c r="N9" s="9"/>
      <c r="O9" s="44"/>
      <c r="P9" s="2">
        <v>44</v>
      </c>
      <c r="Q9" s="9">
        <v>56</v>
      </c>
      <c r="R9" s="71">
        <v>120.3</v>
      </c>
      <c r="S9" s="72">
        <v>-73.6</v>
      </c>
      <c r="T9">
        <v>131.755</v>
      </c>
      <c r="U9" s="38">
        <f t="shared" si="0"/>
        <v>-0.017385994761764095</v>
      </c>
      <c r="V9" s="38">
        <f t="shared" si="1"/>
        <v>-0.08714246850588939</v>
      </c>
      <c r="W9" s="38">
        <f t="shared" si="2"/>
        <v>-0.9960429728140489</v>
      </c>
      <c r="X9" s="10">
        <f t="shared" si="3"/>
        <v>258.71693817947005</v>
      </c>
      <c r="Y9" s="41">
        <f t="shared" si="4"/>
        <v>-84.90197245232014</v>
      </c>
      <c r="Z9" s="22">
        <f t="shared" si="5"/>
        <v>258.71693817947005</v>
      </c>
      <c r="AA9" s="10">
        <f t="shared" si="6"/>
        <v>168.71693817947005</v>
      </c>
      <c r="AB9" s="23">
        <f t="shared" si="7"/>
        <v>5.098027547679862</v>
      </c>
      <c r="AC9" s="46"/>
      <c r="AD9" s="52"/>
      <c r="AE9" s="28"/>
      <c r="AF9" s="33">
        <f t="shared" si="8"/>
        <v>318.41693817947004</v>
      </c>
      <c r="AG9" s="10">
        <f t="shared" si="9"/>
        <v>228.41693817947004</v>
      </c>
      <c r="AH9" s="10">
        <f t="shared" si="10"/>
        <v>5.098027547679862</v>
      </c>
      <c r="AI9" s="47"/>
      <c r="AJ9" s="28"/>
      <c r="AK9" s="82">
        <v>7</v>
      </c>
      <c r="AL9"/>
    </row>
    <row r="10" spans="1:38" s="34" customFormat="1" ht="12.75" customHeight="1">
      <c r="A10" t="s">
        <v>108</v>
      </c>
      <c r="B10" t="s">
        <v>109</v>
      </c>
      <c r="C10">
        <v>10</v>
      </c>
      <c r="D10">
        <v>6</v>
      </c>
      <c r="E10" s="2" t="s">
        <v>111</v>
      </c>
      <c r="F10" s="12">
        <v>39</v>
      </c>
      <c r="G10" s="16">
        <v>75</v>
      </c>
      <c r="H10" s="11">
        <f t="shared" si="11"/>
        <v>57</v>
      </c>
      <c r="I10" s="16"/>
      <c r="J10" s="2">
        <v>90</v>
      </c>
      <c r="K10" s="9">
        <v>80</v>
      </c>
      <c r="L10" s="9">
        <v>18</v>
      </c>
      <c r="M10" s="9">
        <v>0</v>
      </c>
      <c r="N10" s="9">
        <v>3</v>
      </c>
      <c r="O10" s="44">
        <v>270</v>
      </c>
      <c r="P10" s="2">
        <v>35</v>
      </c>
      <c r="Q10" s="9">
        <v>110</v>
      </c>
      <c r="R10" s="71">
        <v>-108.3</v>
      </c>
      <c r="S10" s="72">
        <v>60.7</v>
      </c>
      <c r="T10">
        <v>136.15</v>
      </c>
      <c r="U10" s="38">
        <f t="shared" si="0"/>
        <v>-0.3043223318729781</v>
      </c>
      <c r="V10" s="38">
        <f t="shared" si="1"/>
        <v>0.9366078308002486</v>
      </c>
      <c r="W10" s="38">
        <f t="shared" si="2"/>
        <v>-0.16514923091291273</v>
      </c>
      <c r="X10" s="10">
        <f t="shared" si="3"/>
        <v>108</v>
      </c>
      <c r="Y10" s="41">
        <f t="shared" si="4"/>
        <v>-9.519746602956605</v>
      </c>
      <c r="Z10" s="22">
        <f t="shared" si="5"/>
        <v>108</v>
      </c>
      <c r="AA10" s="10">
        <f t="shared" si="6"/>
        <v>18</v>
      </c>
      <c r="AB10" s="23">
        <f t="shared" si="7"/>
        <v>80.4802533970434</v>
      </c>
      <c r="AC10" s="46">
        <f>IF(-V10&lt;0,180-ACOS(SIN((Z10-90)*PI()/180)*W10/SQRT(V10^2+W10^2))*180/PI(),ACOS(SIN((Z10-90)*PI()/180)*W10/SQRT(V10^2+W10^2))*180/PI())</f>
        <v>86.9240174573344</v>
      </c>
      <c r="AD10" s="52">
        <f>IF(O10=90,IF(AC10-N10&lt;0,AC10-N10+180,AC10-N10),IF(AC10+N10&gt;180,AC10+N10-180,AC10+N10))</f>
        <v>89.9240174573344</v>
      </c>
      <c r="AE10" s="28"/>
      <c r="AF10" s="33">
        <f t="shared" si="8"/>
        <v>216.3</v>
      </c>
      <c r="AG10" s="10">
        <f t="shared" si="9"/>
        <v>126.30000000000001</v>
      </c>
      <c r="AH10" s="10">
        <f t="shared" si="10"/>
        <v>80.4802533970434</v>
      </c>
      <c r="AI10" s="47"/>
      <c r="AJ10" s="28"/>
      <c r="AK10" s="82">
        <v>8</v>
      </c>
      <c r="AL10"/>
    </row>
    <row r="11" spans="1:38" s="34" customFormat="1" ht="12.75">
      <c r="A11" t="s">
        <v>108</v>
      </c>
      <c r="B11" t="s">
        <v>109</v>
      </c>
      <c r="C11">
        <v>12</v>
      </c>
      <c r="D11" t="s">
        <v>107</v>
      </c>
      <c r="E11" s="2" t="s">
        <v>87</v>
      </c>
      <c r="F11" s="12">
        <v>9</v>
      </c>
      <c r="G11" s="16">
        <v>14</v>
      </c>
      <c r="H11" s="11">
        <f t="shared" si="11"/>
        <v>11.5</v>
      </c>
      <c r="I11" s="16"/>
      <c r="J11" s="35">
        <v>270</v>
      </c>
      <c r="K11" s="9">
        <v>44</v>
      </c>
      <c r="L11" s="9">
        <v>0</v>
      </c>
      <c r="M11" s="9">
        <v>0</v>
      </c>
      <c r="N11" s="9"/>
      <c r="O11" s="44"/>
      <c r="P11" s="35">
        <v>0</v>
      </c>
      <c r="Q11" s="9">
        <v>15</v>
      </c>
      <c r="R11" s="71"/>
      <c r="S11" s="72"/>
      <c r="T11">
        <v>151.24499999999998</v>
      </c>
      <c r="U11" s="38">
        <f t="shared" si="0"/>
        <v>0</v>
      </c>
      <c r="V11" s="38">
        <f t="shared" si="1"/>
        <v>0.6946583704589973</v>
      </c>
      <c r="W11" s="38">
        <f t="shared" si="2"/>
        <v>0.7193398003386512</v>
      </c>
      <c r="X11" s="10">
        <f t="shared" si="3"/>
        <v>90</v>
      </c>
      <c r="Y11" s="41">
        <f t="shared" si="4"/>
        <v>46</v>
      </c>
      <c r="Z11" s="22">
        <f t="shared" si="5"/>
        <v>270</v>
      </c>
      <c r="AA11" s="10">
        <f t="shared" si="6"/>
        <v>180</v>
      </c>
      <c r="AB11" s="23">
        <f t="shared" si="7"/>
        <v>44</v>
      </c>
      <c r="AC11" s="46"/>
      <c r="AD11" s="52"/>
      <c r="AE11" s="28"/>
      <c r="AF11" s="33">
        <f t="shared" si="8"/>
        <v>270</v>
      </c>
      <c r="AG11" s="10">
        <f t="shared" si="9"/>
        <v>180</v>
      </c>
      <c r="AH11" s="10">
        <f t="shared" si="10"/>
        <v>44</v>
      </c>
      <c r="AI11" s="47"/>
      <c r="AJ11" s="28"/>
      <c r="AK11" s="82">
        <v>9</v>
      </c>
      <c r="AL11" t="s">
        <v>150</v>
      </c>
    </row>
    <row r="12" spans="1:37" ht="12.75">
      <c r="A12" t="s">
        <v>108</v>
      </c>
      <c r="B12" t="s">
        <v>109</v>
      </c>
      <c r="C12">
        <v>13</v>
      </c>
      <c r="D12">
        <v>4</v>
      </c>
      <c r="E12" s="2" t="s">
        <v>87</v>
      </c>
      <c r="F12" s="12">
        <v>70</v>
      </c>
      <c r="G12" s="16">
        <v>71</v>
      </c>
      <c r="H12" s="11">
        <f t="shared" si="11"/>
        <v>70.5</v>
      </c>
      <c r="I12" s="16"/>
      <c r="J12" s="2">
        <v>90</v>
      </c>
      <c r="K12" s="9">
        <v>14</v>
      </c>
      <c r="L12" s="9">
        <v>0</v>
      </c>
      <c r="M12" s="9">
        <v>8</v>
      </c>
      <c r="N12" s="9"/>
      <c r="O12" s="44"/>
      <c r="P12" s="35">
        <v>69</v>
      </c>
      <c r="Q12" s="9">
        <v>74</v>
      </c>
      <c r="R12" s="71">
        <v>110.4</v>
      </c>
      <c r="S12" s="72">
        <v>61.4</v>
      </c>
      <c r="T12">
        <v>162.375</v>
      </c>
      <c r="U12" s="38">
        <f t="shared" si="0"/>
        <v>0.13503906507412927</v>
      </c>
      <c r="V12" s="38">
        <f t="shared" si="1"/>
        <v>0.23956752834178277</v>
      </c>
      <c r="W12" s="38">
        <f t="shared" si="2"/>
        <v>-0.9608528749675305</v>
      </c>
      <c r="X12" s="10">
        <f t="shared" si="3"/>
        <v>60.590978784815405</v>
      </c>
      <c r="Y12" s="41">
        <f t="shared" si="4"/>
        <v>-74.02834737613013</v>
      </c>
      <c r="Z12" s="22">
        <f t="shared" si="5"/>
        <v>60.590978784815405</v>
      </c>
      <c r="AA12" s="10">
        <f t="shared" si="6"/>
        <v>330.59097878481543</v>
      </c>
      <c r="AB12" s="23">
        <f t="shared" si="7"/>
        <v>15.971652623869872</v>
      </c>
      <c r="AC12" s="46"/>
      <c r="AD12" s="52"/>
      <c r="AE12" s="28"/>
      <c r="AF12" s="33">
        <f t="shared" si="8"/>
        <v>310.1909787848154</v>
      </c>
      <c r="AG12" s="10">
        <f t="shared" si="9"/>
        <v>220.1909787848154</v>
      </c>
      <c r="AH12" s="10">
        <f t="shared" si="10"/>
        <v>15.971652623869872</v>
      </c>
      <c r="AI12" s="47"/>
      <c r="AJ12" s="28"/>
      <c r="AK12" s="82">
        <v>10</v>
      </c>
    </row>
    <row r="13" spans="1:38" ht="12.75">
      <c r="A13" t="s">
        <v>108</v>
      </c>
      <c r="B13" t="s">
        <v>109</v>
      </c>
      <c r="C13">
        <v>14</v>
      </c>
      <c r="D13">
        <v>4</v>
      </c>
      <c r="E13" s="2" t="s">
        <v>106</v>
      </c>
      <c r="F13" s="12">
        <v>14</v>
      </c>
      <c r="G13" s="16">
        <v>39</v>
      </c>
      <c r="H13" s="11">
        <f t="shared" si="11"/>
        <v>26.5</v>
      </c>
      <c r="I13" s="16"/>
      <c r="J13" s="2">
        <v>270</v>
      </c>
      <c r="K13" s="9">
        <v>70</v>
      </c>
      <c r="L13" s="9">
        <v>23</v>
      </c>
      <c r="M13" s="9">
        <v>0</v>
      </c>
      <c r="N13" s="9">
        <v>6</v>
      </c>
      <c r="O13" s="44">
        <v>270</v>
      </c>
      <c r="P13" s="35">
        <v>11</v>
      </c>
      <c r="Q13" s="9">
        <v>56</v>
      </c>
      <c r="R13" s="104">
        <v>102.9</v>
      </c>
      <c r="S13" s="105">
        <v>49.9</v>
      </c>
      <c r="T13">
        <v>172.55499999999998</v>
      </c>
      <c r="U13" s="38">
        <f t="shared" si="0"/>
        <v>-0.3671671581527211</v>
      </c>
      <c r="V13" s="38">
        <f t="shared" si="1"/>
        <v>0.8649916181868722</v>
      </c>
      <c r="W13" s="38">
        <f t="shared" si="2"/>
        <v>0.3148312019097774</v>
      </c>
      <c r="X13" s="10">
        <f t="shared" si="3"/>
        <v>112.99999999999999</v>
      </c>
      <c r="Y13" s="41">
        <f t="shared" si="4"/>
        <v>18.522722894834928</v>
      </c>
      <c r="Z13" s="22">
        <f t="shared" si="5"/>
        <v>293</v>
      </c>
      <c r="AA13" s="10">
        <f t="shared" si="6"/>
        <v>203</v>
      </c>
      <c r="AB13" s="23">
        <f t="shared" si="7"/>
        <v>71.47727710516507</v>
      </c>
      <c r="AC13" s="46">
        <f>IF(-V13&lt;0,180-ACOS(SIN((Z13-90)*PI()/180)*W13/SQRT(V13^2+W13^2))*180/PI(),ACOS(SIN((Z13-90)*PI()/180)*W13/SQRT(V13^2+W13^2))*180/PI())</f>
        <v>82.32013541867933</v>
      </c>
      <c r="AD13" s="52">
        <f>IF(O13=90,IF(AC13-N13&lt;0,AC13-N13+180,AC13-N13),IF(AC13+N13&gt;180,AC13+N13-180,AC13+N13))</f>
        <v>88.32013541867933</v>
      </c>
      <c r="AE13" s="28"/>
      <c r="AF13" s="33">
        <f t="shared" si="8"/>
        <v>190.1</v>
      </c>
      <c r="AG13" s="141">
        <f t="shared" si="9"/>
        <v>100.1</v>
      </c>
      <c r="AH13" s="141">
        <f t="shared" si="10"/>
        <v>71.47727710516507</v>
      </c>
      <c r="AI13" s="47"/>
      <c r="AJ13" s="28"/>
      <c r="AK13" s="82">
        <v>11</v>
      </c>
      <c r="AL13" t="s">
        <v>112</v>
      </c>
    </row>
    <row r="14" spans="1:38" ht="12.75">
      <c r="A14" t="s">
        <v>108</v>
      </c>
      <c r="B14" t="s">
        <v>109</v>
      </c>
      <c r="C14">
        <v>14</v>
      </c>
      <c r="D14">
        <v>4</v>
      </c>
      <c r="E14" s="2" t="s">
        <v>87</v>
      </c>
      <c r="F14" s="12">
        <v>51</v>
      </c>
      <c r="G14" s="16">
        <v>51</v>
      </c>
      <c r="H14" s="11">
        <f t="shared" si="11"/>
        <v>51</v>
      </c>
      <c r="I14" s="16"/>
      <c r="J14" s="2">
        <v>90</v>
      </c>
      <c r="K14" s="9">
        <v>3</v>
      </c>
      <c r="L14" s="9">
        <v>0</v>
      </c>
      <c r="M14" s="9">
        <v>15</v>
      </c>
      <c r="N14" s="9"/>
      <c r="O14" s="44"/>
      <c r="P14" s="2">
        <v>11</v>
      </c>
      <c r="Q14" s="9">
        <v>56</v>
      </c>
      <c r="R14" s="104">
        <v>102.9</v>
      </c>
      <c r="S14" s="105">
        <v>49.9</v>
      </c>
      <c r="T14">
        <v>171.64499999999998</v>
      </c>
      <c r="U14" s="38">
        <f t="shared" si="0"/>
        <v>0.25846434259635337</v>
      </c>
      <c r="V14" s="38">
        <f t="shared" si="1"/>
        <v>0.05055265177859403</v>
      </c>
      <c r="W14" s="38">
        <f t="shared" si="2"/>
        <v>-0.9646020585144796</v>
      </c>
      <c r="X14" s="10">
        <f t="shared" si="3"/>
        <v>11.066688518384108</v>
      </c>
      <c r="Y14" s="41">
        <f t="shared" si="4"/>
        <v>-74.72893714534524</v>
      </c>
      <c r="Z14" s="22">
        <f t="shared" si="5"/>
        <v>11.066688518384108</v>
      </c>
      <c r="AA14" s="10">
        <f t="shared" si="6"/>
        <v>281.0666885183841</v>
      </c>
      <c r="AB14" s="23">
        <f t="shared" si="7"/>
        <v>15.271062854654758</v>
      </c>
      <c r="AC14" s="46"/>
      <c r="AD14" s="52"/>
      <c r="AE14" s="28"/>
      <c r="AF14" s="33">
        <f t="shared" si="8"/>
        <v>268.1666885183841</v>
      </c>
      <c r="AG14" s="141">
        <f t="shared" si="9"/>
        <v>178.1666885183841</v>
      </c>
      <c r="AH14" s="141">
        <f t="shared" si="10"/>
        <v>15.271062854654758</v>
      </c>
      <c r="AI14" s="47"/>
      <c r="AJ14" s="28"/>
      <c r="AK14" s="82">
        <v>12</v>
      </c>
      <c r="AL14" t="s">
        <v>113</v>
      </c>
    </row>
    <row r="15" spans="1:38" ht="12.75">
      <c r="A15" t="s">
        <v>108</v>
      </c>
      <c r="B15" t="s">
        <v>109</v>
      </c>
      <c r="C15">
        <v>15</v>
      </c>
      <c r="D15">
        <v>4</v>
      </c>
      <c r="E15" s="2" t="s">
        <v>87</v>
      </c>
      <c r="F15" s="12">
        <v>17</v>
      </c>
      <c r="G15" s="16">
        <v>19</v>
      </c>
      <c r="H15" s="11">
        <f t="shared" si="11"/>
        <v>18</v>
      </c>
      <c r="I15" s="16"/>
      <c r="J15" s="2">
        <v>90</v>
      </c>
      <c r="K15" s="9">
        <v>13</v>
      </c>
      <c r="L15" s="9">
        <v>0</v>
      </c>
      <c r="M15" s="9">
        <v>8</v>
      </c>
      <c r="N15" s="9"/>
      <c r="O15" s="44"/>
      <c r="P15" s="2">
        <v>15</v>
      </c>
      <c r="Q15" s="9">
        <v>20</v>
      </c>
      <c r="R15" s="71"/>
      <c r="S15" s="72"/>
      <c r="T15">
        <v>181.155</v>
      </c>
      <c r="U15" s="38">
        <f t="shared" si="0"/>
        <v>0.13560610339882104</v>
      </c>
      <c r="V15" s="38">
        <f t="shared" si="1"/>
        <v>0.22276184614647923</v>
      </c>
      <c r="W15" s="38">
        <f t="shared" si="2"/>
        <v>-0.9648875622944737</v>
      </c>
      <c r="X15" s="10">
        <f t="shared" si="3"/>
        <v>58.66906709884108</v>
      </c>
      <c r="Y15" s="41">
        <f t="shared" si="4"/>
        <v>-74.875416916682</v>
      </c>
      <c r="Z15" s="22">
        <f t="shared" si="5"/>
        <v>58.66906709884108</v>
      </c>
      <c r="AA15" s="10">
        <f t="shared" si="6"/>
        <v>328.6690670988411</v>
      </c>
      <c r="AB15" s="23">
        <f t="shared" si="7"/>
        <v>15.124583083318</v>
      </c>
      <c r="AC15" s="46"/>
      <c r="AD15" s="52"/>
      <c r="AE15" s="28"/>
      <c r="AF15" s="33">
        <f t="shared" si="8"/>
        <v>58.66906709884108</v>
      </c>
      <c r="AG15" s="10">
        <f t="shared" si="9"/>
        <v>328.6690670988411</v>
      </c>
      <c r="AH15" s="10">
        <f t="shared" si="10"/>
        <v>15.124583083318</v>
      </c>
      <c r="AI15" s="47"/>
      <c r="AJ15" s="28"/>
      <c r="AK15" s="82">
        <v>13</v>
      </c>
      <c r="AL15" t="s">
        <v>114</v>
      </c>
    </row>
    <row r="16" spans="1:37" ht="12.75">
      <c r="A16" t="s">
        <v>108</v>
      </c>
      <c r="B16" t="s">
        <v>109</v>
      </c>
      <c r="C16">
        <v>16</v>
      </c>
      <c r="D16">
        <v>5</v>
      </c>
      <c r="E16" s="2" t="s">
        <v>87</v>
      </c>
      <c r="F16" s="12">
        <v>40</v>
      </c>
      <c r="G16" s="16">
        <v>41</v>
      </c>
      <c r="H16" s="11">
        <f t="shared" si="11"/>
        <v>40.5</v>
      </c>
      <c r="I16" s="16"/>
      <c r="J16" s="2">
        <v>270</v>
      </c>
      <c r="K16" s="9">
        <v>2</v>
      </c>
      <c r="L16" s="9">
        <v>180</v>
      </c>
      <c r="M16" s="9">
        <v>2</v>
      </c>
      <c r="N16" s="9"/>
      <c r="O16" s="44"/>
      <c r="P16" s="2">
        <v>35</v>
      </c>
      <c r="Q16" s="9">
        <v>45</v>
      </c>
      <c r="R16" s="71">
        <v>-170.2</v>
      </c>
      <c r="S16" s="72">
        <v>54.2</v>
      </c>
      <c r="T16">
        <v>191.51999999999998</v>
      </c>
      <c r="U16" s="38">
        <f t="shared" si="0"/>
        <v>-0.03487823687206266</v>
      </c>
      <c r="V16" s="38">
        <f t="shared" si="1"/>
        <v>-0.034878236872062644</v>
      </c>
      <c r="W16" s="38">
        <f t="shared" si="2"/>
        <v>-0.9987820251299122</v>
      </c>
      <c r="X16" s="10">
        <f t="shared" si="3"/>
        <v>225</v>
      </c>
      <c r="Y16" s="41">
        <f t="shared" si="4"/>
        <v>-87.17272054092648</v>
      </c>
      <c r="Z16" s="22">
        <f t="shared" si="5"/>
        <v>225</v>
      </c>
      <c r="AA16" s="10">
        <f t="shared" si="6"/>
        <v>135</v>
      </c>
      <c r="AB16" s="23">
        <f t="shared" si="7"/>
        <v>2.827279459073523</v>
      </c>
      <c r="AC16" s="46"/>
      <c r="AD16" s="52"/>
      <c r="AE16" s="28"/>
      <c r="AF16" s="33">
        <f t="shared" si="8"/>
        <v>395.2</v>
      </c>
      <c r="AG16" s="10">
        <f t="shared" si="9"/>
        <v>305.2</v>
      </c>
      <c r="AH16" s="10">
        <f t="shared" si="10"/>
        <v>2.827279459073523</v>
      </c>
      <c r="AI16" s="47"/>
      <c r="AJ16" s="28"/>
      <c r="AK16" s="82">
        <v>14</v>
      </c>
    </row>
    <row r="17" spans="1:38" ht="12.75">
      <c r="A17" t="s">
        <v>108</v>
      </c>
      <c r="B17" t="s">
        <v>109</v>
      </c>
      <c r="C17">
        <v>18</v>
      </c>
      <c r="D17">
        <v>2</v>
      </c>
      <c r="E17" s="2" t="s">
        <v>114</v>
      </c>
      <c r="F17" s="12">
        <v>54</v>
      </c>
      <c r="G17" s="16">
        <v>57</v>
      </c>
      <c r="H17" s="11">
        <f t="shared" si="11"/>
        <v>55.5</v>
      </c>
      <c r="I17" s="16"/>
      <c r="J17" s="2"/>
      <c r="K17" s="9"/>
      <c r="L17" s="9"/>
      <c r="M17" s="9"/>
      <c r="N17" s="9"/>
      <c r="O17" s="44"/>
      <c r="P17" s="2">
        <v>56</v>
      </c>
      <c r="Q17" s="9">
        <v>59</v>
      </c>
      <c r="R17" s="71"/>
      <c r="S17" s="72"/>
      <c r="T17">
        <v>208.25</v>
      </c>
      <c r="U17" s="38">
        <f t="shared" si="0"/>
        <v>0</v>
      </c>
      <c r="V17" s="38">
        <f t="shared" si="1"/>
        <v>0</v>
      </c>
      <c r="W17" s="38">
        <f t="shared" si="2"/>
        <v>0</v>
      </c>
      <c r="X17" s="10">
        <f t="shared" si="3"/>
        <v>90</v>
      </c>
      <c r="Y17" s="41" t="e">
        <f t="shared" si="4"/>
        <v>#DIV/0!</v>
      </c>
      <c r="Z17" s="22">
        <f t="shared" si="5"/>
        <v>270</v>
      </c>
      <c r="AA17" s="10">
        <f t="shared" si="6"/>
        <v>180</v>
      </c>
      <c r="AB17" s="23" t="e">
        <f t="shared" si="7"/>
        <v>#DIV/0!</v>
      </c>
      <c r="AC17" s="46"/>
      <c r="AD17" s="52"/>
      <c r="AE17" s="28"/>
      <c r="AF17" s="33">
        <f t="shared" si="8"/>
        <v>270</v>
      </c>
      <c r="AG17" s="10">
        <f t="shared" si="9"/>
        <v>180</v>
      </c>
      <c r="AH17" s="10" t="e">
        <f t="shared" si="10"/>
        <v>#DIV/0!</v>
      </c>
      <c r="AI17" s="47"/>
      <c r="AJ17" s="28"/>
      <c r="AK17" s="82">
        <v>15</v>
      </c>
      <c r="AL17" s="35" t="s">
        <v>116</v>
      </c>
    </row>
    <row r="18" spans="1:38" ht="12.75">
      <c r="A18" t="s">
        <v>108</v>
      </c>
      <c r="B18" t="s">
        <v>109</v>
      </c>
      <c r="C18">
        <v>18</v>
      </c>
      <c r="D18">
        <v>2</v>
      </c>
      <c r="E18" s="2" t="s">
        <v>106</v>
      </c>
      <c r="F18" s="12">
        <v>25</v>
      </c>
      <c r="G18" s="16">
        <v>25</v>
      </c>
      <c r="H18" s="11">
        <f t="shared" si="11"/>
        <v>25</v>
      </c>
      <c r="I18" s="16"/>
      <c r="J18" s="2">
        <v>270</v>
      </c>
      <c r="K18" s="9">
        <v>78</v>
      </c>
      <c r="L18" s="9"/>
      <c r="M18" s="9"/>
      <c r="N18" s="9"/>
      <c r="O18" s="44"/>
      <c r="P18" s="2">
        <v>24</v>
      </c>
      <c r="Q18" s="9">
        <v>26</v>
      </c>
      <c r="R18" s="71"/>
      <c r="S18" s="72"/>
      <c r="T18">
        <v>208.055</v>
      </c>
      <c r="U18" s="38">
        <f t="shared" si="0"/>
        <v>0</v>
      </c>
      <c r="V18" s="38">
        <f t="shared" si="1"/>
        <v>0.9781476007338056</v>
      </c>
      <c r="W18" s="38">
        <f t="shared" si="2"/>
        <v>0.20791169081775945</v>
      </c>
      <c r="X18" s="10">
        <f t="shared" si="3"/>
        <v>90</v>
      </c>
      <c r="Y18" s="41">
        <f t="shared" si="4"/>
        <v>12.000000000000007</v>
      </c>
      <c r="Z18" s="22">
        <f t="shared" si="5"/>
        <v>270</v>
      </c>
      <c r="AA18" s="10">
        <f t="shared" si="6"/>
        <v>180</v>
      </c>
      <c r="AB18" s="23">
        <f t="shared" si="7"/>
        <v>78</v>
      </c>
      <c r="AC18" s="46"/>
      <c r="AD18" s="52"/>
      <c r="AE18" s="28"/>
      <c r="AF18" s="33">
        <f t="shared" si="8"/>
        <v>270</v>
      </c>
      <c r="AG18" s="10">
        <f t="shared" si="9"/>
        <v>180</v>
      </c>
      <c r="AH18" s="10">
        <f t="shared" si="10"/>
        <v>78</v>
      </c>
      <c r="AI18" s="47"/>
      <c r="AJ18" s="28"/>
      <c r="AK18" s="82">
        <v>16</v>
      </c>
      <c r="AL18" s="2" t="s">
        <v>115</v>
      </c>
    </row>
    <row r="19" spans="1:37" ht="12.75">
      <c r="A19" t="s">
        <v>108</v>
      </c>
      <c r="B19" t="s">
        <v>109</v>
      </c>
      <c r="C19">
        <v>19</v>
      </c>
      <c r="D19">
        <v>1</v>
      </c>
      <c r="E19" s="2" t="s">
        <v>87</v>
      </c>
      <c r="F19" s="11">
        <v>62</v>
      </c>
      <c r="G19" s="16">
        <v>67</v>
      </c>
      <c r="H19" s="11">
        <f t="shared" si="11"/>
        <v>64.5</v>
      </c>
      <c r="I19" s="16"/>
      <c r="J19" s="2">
        <v>270</v>
      </c>
      <c r="K19" s="9">
        <v>11</v>
      </c>
      <c r="L19" s="9">
        <v>180</v>
      </c>
      <c r="M19" s="9">
        <v>15</v>
      </c>
      <c r="N19" s="9"/>
      <c r="O19" s="44"/>
      <c r="P19" s="2">
        <v>58</v>
      </c>
      <c r="Q19" s="9">
        <v>79</v>
      </c>
      <c r="R19" s="71"/>
      <c r="S19" s="72"/>
      <c r="T19">
        <v>216.10999999999999</v>
      </c>
      <c r="U19" s="38">
        <f t="shared" si="0"/>
        <v>-0.25406381026660135</v>
      </c>
      <c r="V19" s="38">
        <f t="shared" si="1"/>
        <v>-0.184307336522476</v>
      </c>
      <c r="W19" s="38">
        <f t="shared" si="2"/>
        <v>-0.9481790482794956</v>
      </c>
      <c r="X19" s="10">
        <f t="shared" si="3"/>
        <v>215.9585273866379</v>
      </c>
      <c r="Y19" s="41">
        <f t="shared" si="4"/>
        <v>-71.68393743968976</v>
      </c>
      <c r="Z19" s="22">
        <f t="shared" si="5"/>
        <v>215.9585273866379</v>
      </c>
      <c r="AA19" s="10">
        <f t="shared" si="6"/>
        <v>125.95852738663791</v>
      </c>
      <c r="AB19" s="23">
        <f t="shared" si="7"/>
        <v>18.316062560310243</v>
      </c>
      <c r="AC19" s="46"/>
      <c r="AD19" s="52"/>
      <c r="AE19" s="28"/>
      <c r="AF19" s="33">
        <f t="shared" si="8"/>
        <v>215.9585273866379</v>
      </c>
      <c r="AG19" s="10">
        <f t="shared" si="9"/>
        <v>125.95852738663791</v>
      </c>
      <c r="AH19" s="10">
        <f t="shared" si="10"/>
        <v>18.316062560310243</v>
      </c>
      <c r="AI19" s="47"/>
      <c r="AJ19" s="28"/>
      <c r="AK19" s="82">
        <v>17</v>
      </c>
    </row>
    <row r="20" spans="1:38" ht="12.75">
      <c r="A20" t="s">
        <v>108</v>
      </c>
      <c r="B20" t="s">
        <v>109</v>
      </c>
      <c r="C20">
        <v>19</v>
      </c>
      <c r="D20">
        <v>3</v>
      </c>
      <c r="E20" s="2" t="s">
        <v>87</v>
      </c>
      <c r="F20" s="12">
        <v>122</v>
      </c>
      <c r="G20" s="16">
        <v>125</v>
      </c>
      <c r="H20" s="11">
        <f t="shared" si="11"/>
        <v>123.5</v>
      </c>
      <c r="I20" s="16"/>
      <c r="J20" s="2">
        <v>90</v>
      </c>
      <c r="K20" s="9">
        <v>19</v>
      </c>
      <c r="L20" s="9">
        <v>0</v>
      </c>
      <c r="M20" s="9">
        <v>4</v>
      </c>
      <c r="N20" s="9"/>
      <c r="O20" s="44"/>
      <c r="P20" s="2">
        <v>116</v>
      </c>
      <c r="Q20" s="9">
        <v>140</v>
      </c>
      <c r="R20" s="71">
        <v>94.7</v>
      </c>
      <c r="S20" s="72">
        <v>60.7</v>
      </c>
      <c r="T20">
        <v>218.32000000000002</v>
      </c>
      <c r="U20" s="38">
        <f t="shared" si="0"/>
        <v>0.0659560416933765</v>
      </c>
      <c r="V20" s="38">
        <f t="shared" si="1"/>
        <v>0.3247750867958972</v>
      </c>
      <c r="W20" s="38">
        <f t="shared" si="2"/>
        <v>-0.9432153398707543</v>
      </c>
      <c r="X20" s="10">
        <f t="shared" si="3"/>
        <v>78.52036331983692</v>
      </c>
      <c r="Y20" s="41">
        <f t="shared" si="4"/>
        <v>-70.64075237318282</v>
      </c>
      <c r="Z20" s="22">
        <f t="shared" si="5"/>
        <v>78.52036331983692</v>
      </c>
      <c r="AA20" s="10">
        <f t="shared" si="6"/>
        <v>348.5203633198369</v>
      </c>
      <c r="AB20" s="23">
        <f t="shared" si="7"/>
        <v>19.35924762681718</v>
      </c>
      <c r="AC20" s="46"/>
      <c r="AD20" s="52"/>
      <c r="AE20" s="28"/>
      <c r="AF20" s="33">
        <f t="shared" si="8"/>
        <v>343.82036331983693</v>
      </c>
      <c r="AG20" s="10">
        <f t="shared" si="9"/>
        <v>253.82036331983693</v>
      </c>
      <c r="AH20" s="10">
        <f t="shared" si="10"/>
        <v>19.35924762681718</v>
      </c>
      <c r="AI20" s="47"/>
      <c r="AJ20" s="28"/>
      <c r="AK20" s="82">
        <v>18</v>
      </c>
      <c r="AL20" s="2"/>
    </row>
    <row r="21" spans="1:40" ht="12.75">
      <c r="A21" t="s">
        <v>108</v>
      </c>
      <c r="B21" t="s">
        <v>109</v>
      </c>
      <c r="C21">
        <v>19</v>
      </c>
      <c r="D21">
        <v>4</v>
      </c>
      <c r="E21" s="2" t="s">
        <v>87</v>
      </c>
      <c r="F21" s="12">
        <v>82</v>
      </c>
      <c r="G21" s="16">
        <v>83</v>
      </c>
      <c r="H21" s="11">
        <f t="shared" si="11"/>
        <v>82.5</v>
      </c>
      <c r="I21" s="15"/>
      <c r="J21" s="2">
        <v>90</v>
      </c>
      <c r="K21" s="9">
        <v>21</v>
      </c>
      <c r="L21" s="9">
        <v>180</v>
      </c>
      <c r="M21" s="9">
        <v>9</v>
      </c>
      <c r="N21" s="9"/>
      <c r="O21" s="44"/>
      <c r="P21" s="2">
        <v>71</v>
      </c>
      <c r="Q21" s="9">
        <v>85</v>
      </c>
      <c r="R21" s="71"/>
      <c r="S21" s="72"/>
      <c r="T21">
        <v>219.75</v>
      </c>
      <c r="U21" s="38">
        <f t="shared" si="0"/>
        <v>0.14604415459112027</v>
      </c>
      <c r="V21" s="38">
        <f t="shared" si="1"/>
        <v>-0.3539558454088797</v>
      </c>
      <c r="W21" s="38">
        <f t="shared" si="2"/>
        <v>0.9220865022591221</v>
      </c>
      <c r="X21" s="10">
        <f t="shared" si="3"/>
        <v>292.4213166106095</v>
      </c>
      <c r="Y21" s="41">
        <f t="shared" si="4"/>
        <v>67.44905704141357</v>
      </c>
      <c r="Z21" s="22">
        <f t="shared" si="5"/>
        <v>112.4213166106095</v>
      </c>
      <c r="AA21" s="10">
        <f t="shared" si="6"/>
        <v>22.421316610609495</v>
      </c>
      <c r="AB21" s="23">
        <f t="shared" si="7"/>
        <v>22.550942958586432</v>
      </c>
      <c r="AC21" s="46"/>
      <c r="AD21" s="52"/>
      <c r="AE21" s="24"/>
      <c r="AF21" s="33">
        <f t="shared" si="8"/>
        <v>112.4213166106095</v>
      </c>
      <c r="AG21" s="10">
        <f t="shared" si="9"/>
        <v>22.421316610609495</v>
      </c>
      <c r="AH21" s="10">
        <f t="shared" si="10"/>
        <v>22.550942958586432</v>
      </c>
      <c r="AI21" s="48"/>
      <c r="AJ21" s="28"/>
      <c r="AK21" s="82">
        <v>19</v>
      </c>
      <c r="AL21" s="34" t="s">
        <v>119</v>
      </c>
      <c r="AM21" s="34"/>
      <c r="AN21" s="34"/>
    </row>
    <row r="22" spans="1:38" ht="12.75">
      <c r="A22" t="s">
        <v>108</v>
      </c>
      <c r="B22" t="s">
        <v>109</v>
      </c>
      <c r="C22">
        <v>19</v>
      </c>
      <c r="D22">
        <v>3</v>
      </c>
      <c r="E22" s="2" t="s">
        <v>106</v>
      </c>
      <c r="F22" s="12">
        <v>115</v>
      </c>
      <c r="G22" s="16">
        <v>125</v>
      </c>
      <c r="H22" s="11">
        <f t="shared" si="11"/>
        <v>120</v>
      </c>
      <c r="I22" s="16"/>
      <c r="J22" s="2">
        <v>270</v>
      </c>
      <c r="K22" s="9">
        <v>61</v>
      </c>
      <c r="L22" s="9">
        <v>4</v>
      </c>
      <c r="M22" s="9">
        <v>0</v>
      </c>
      <c r="N22" s="9">
        <v>1</v>
      </c>
      <c r="O22" s="44">
        <v>270</v>
      </c>
      <c r="P22" s="2">
        <v>116</v>
      </c>
      <c r="Q22" s="9">
        <v>140</v>
      </c>
      <c r="R22" s="71">
        <v>94.7</v>
      </c>
      <c r="S22" s="72">
        <v>60.7</v>
      </c>
      <c r="T22">
        <v>218.70000000000002</v>
      </c>
      <c r="U22" s="38">
        <f t="shared" si="0"/>
        <v>-0.06101038663716382</v>
      </c>
      <c r="V22" s="38">
        <f t="shared" si="1"/>
        <v>0.8724891774910369</v>
      </c>
      <c r="W22" s="38">
        <f t="shared" si="2"/>
        <v>0.48362864837786335</v>
      </c>
      <c r="X22" s="10">
        <f t="shared" si="3"/>
        <v>93.99999999999999</v>
      </c>
      <c r="Y22" s="41">
        <f t="shared" si="4"/>
        <v>28.94078523445233</v>
      </c>
      <c r="Z22" s="22">
        <f t="shared" si="5"/>
        <v>274</v>
      </c>
      <c r="AA22" s="10">
        <f t="shared" si="6"/>
        <v>184</v>
      </c>
      <c r="AB22" s="23">
        <f t="shared" si="7"/>
        <v>61.059214765547665</v>
      </c>
      <c r="AC22" s="46">
        <f>IF(-V22&lt;0,180-ACOS(SIN((Z22-90)*PI()/180)*W22/SQRT(V22^2+W22^2))*180/PI(),ACOS(SIN((Z22-90)*PI()/180)*W22/SQRT(V22^2+W22^2))*180/PI())</f>
        <v>88.06196686337113</v>
      </c>
      <c r="AD22" s="52">
        <f>IF(O22=90,IF(AC22-N22&lt;0,AC22-N22+180,AC22-N22),IF(AC22+N22&gt;180,AC22+N22-180,AC22+N22))</f>
        <v>89.06196686337113</v>
      </c>
      <c r="AE22" s="28"/>
      <c r="AF22" s="33">
        <f t="shared" si="8"/>
        <v>179.3</v>
      </c>
      <c r="AG22" s="10">
        <f t="shared" si="9"/>
        <v>89.30000000000001</v>
      </c>
      <c r="AH22" s="10">
        <f t="shared" si="10"/>
        <v>61.059214765547665</v>
      </c>
      <c r="AI22" s="47"/>
      <c r="AJ22" s="28"/>
      <c r="AK22" s="82">
        <v>20</v>
      </c>
      <c r="AL22" s="2" t="s">
        <v>117</v>
      </c>
    </row>
    <row r="23" spans="1:40" s="34" customFormat="1" ht="12.75">
      <c r="A23" t="s">
        <v>108</v>
      </c>
      <c r="B23" t="s">
        <v>109</v>
      </c>
      <c r="C23">
        <v>19</v>
      </c>
      <c r="D23">
        <v>4</v>
      </c>
      <c r="E23" s="2" t="s">
        <v>17</v>
      </c>
      <c r="F23" s="12">
        <v>72</v>
      </c>
      <c r="G23" s="16">
        <v>83</v>
      </c>
      <c r="H23" s="11">
        <f t="shared" si="11"/>
        <v>77.5</v>
      </c>
      <c r="I23" s="16"/>
      <c r="J23" s="2">
        <v>270</v>
      </c>
      <c r="K23" s="9">
        <v>77</v>
      </c>
      <c r="L23" s="9">
        <v>0</v>
      </c>
      <c r="M23" s="9">
        <v>313</v>
      </c>
      <c r="N23" s="9"/>
      <c r="O23" s="44"/>
      <c r="P23" s="2">
        <v>71</v>
      </c>
      <c r="Q23" s="9">
        <v>85</v>
      </c>
      <c r="R23" s="71"/>
      <c r="S23" s="72"/>
      <c r="T23">
        <v>219.36499999999998</v>
      </c>
      <c r="U23" s="38">
        <f t="shared" si="0"/>
        <v>0.1645187862775209</v>
      </c>
      <c r="V23" s="38">
        <f t="shared" si="1"/>
        <v>0.6645187862775204</v>
      </c>
      <c r="W23" s="38">
        <f t="shared" si="2"/>
        <v>0.15341625015684576</v>
      </c>
      <c r="X23" s="10">
        <f t="shared" si="3"/>
        <v>76.09455565203628</v>
      </c>
      <c r="Y23" s="41">
        <f t="shared" si="4"/>
        <v>12.631417368155015</v>
      </c>
      <c r="Z23" s="22">
        <f t="shared" si="5"/>
        <v>256.09455565203626</v>
      </c>
      <c r="AA23" s="10">
        <f t="shared" si="6"/>
        <v>166.09455565203626</v>
      </c>
      <c r="AB23" s="23">
        <f t="shared" si="7"/>
        <v>77.36858263184499</v>
      </c>
      <c r="AC23" s="46"/>
      <c r="AD23" s="52"/>
      <c r="AE23" s="28"/>
      <c r="AF23" s="33">
        <f t="shared" si="8"/>
        <v>256.09455565203626</v>
      </c>
      <c r="AG23" s="10">
        <f t="shared" si="9"/>
        <v>166.09455565203626</v>
      </c>
      <c r="AH23" s="10">
        <f t="shared" si="10"/>
        <v>77.36858263184499</v>
      </c>
      <c r="AI23" s="47"/>
      <c r="AJ23" s="28"/>
      <c r="AK23" s="82">
        <v>21</v>
      </c>
      <c r="AL23" s="2" t="s">
        <v>118</v>
      </c>
      <c r="AM23"/>
      <c r="AN23"/>
    </row>
    <row r="24" spans="1:38" s="34" customFormat="1" ht="12.75">
      <c r="A24" t="s">
        <v>108</v>
      </c>
      <c r="B24" t="s">
        <v>109</v>
      </c>
      <c r="C24">
        <v>20</v>
      </c>
      <c r="D24">
        <v>1</v>
      </c>
      <c r="E24" s="2" t="s">
        <v>87</v>
      </c>
      <c r="F24" s="12">
        <v>74</v>
      </c>
      <c r="G24" s="16">
        <v>74</v>
      </c>
      <c r="H24" s="11">
        <f t="shared" si="11"/>
        <v>74</v>
      </c>
      <c r="I24" s="15"/>
      <c r="J24" s="2">
        <v>270</v>
      </c>
      <c r="K24" s="9">
        <v>1</v>
      </c>
      <c r="L24" s="9">
        <v>0</v>
      </c>
      <c r="M24" s="9">
        <v>11</v>
      </c>
      <c r="N24" s="9"/>
      <c r="O24" s="44"/>
      <c r="P24" s="2">
        <v>63</v>
      </c>
      <c r="Q24" s="9">
        <v>108</v>
      </c>
      <c r="R24" s="71">
        <v>7.5</v>
      </c>
      <c r="S24" s="72">
        <v>55.8</v>
      </c>
      <c r="T24">
        <v>225.285</v>
      </c>
      <c r="U24" s="38">
        <f t="shared" si="0"/>
        <v>-0.19077993424234485</v>
      </c>
      <c r="V24" s="38">
        <f t="shared" si="1"/>
        <v>0.017131756575414527</v>
      </c>
      <c r="W24" s="38">
        <f t="shared" si="2"/>
        <v>0.9814776768730069</v>
      </c>
      <c r="X24" s="10">
        <f t="shared" si="3"/>
        <v>174.86868659819888</v>
      </c>
      <c r="Y24" s="41">
        <f t="shared" si="4"/>
        <v>78.9568242510489</v>
      </c>
      <c r="Z24" s="22">
        <f t="shared" si="5"/>
        <v>354.8686865981989</v>
      </c>
      <c r="AA24" s="10">
        <f t="shared" si="6"/>
        <v>264.8686865981989</v>
      </c>
      <c r="AB24" s="23">
        <f t="shared" si="7"/>
        <v>11.0431757489511</v>
      </c>
      <c r="AC24" s="46"/>
      <c r="AD24" s="52"/>
      <c r="AE24" s="24"/>
      <c r="AF24" s="33">
        <f t="shared" si="8"/>
        <v>347.3686865981989</v>
      </c>
      <c r="AG24" s="10">
        <f t="shared" si="9"/>
        <v>257.3686865981989</v>
      </c>
      <c r="AH24" s="10">
        <f t="shared" si="10"/>
        <v>11.0431757489511</v>
      </c>
      <c r="AI24" s="47"/>
      <c r="AJ24" s="28"/>
      <c r="AK24" s="82">
        <v>22</v>
      </c>
      <c r="AL24" s="35" t="s">
        <v>105</v>
      </c>
    </row>
    <row r="25" spans="1:38" s="34" customFormat="1" ht="12.75" customHeight="1">
      <c r="A25" t="s">
        <v>108</v>
      </c>
      <c r="B25" t="s">
        <v>109</v>
      </c>
      <c r="C25">
        <v>20</v>
      </c>
      <c r="D25">
        <v>4</v>
      </c>
      <c r="E25" s="2" t="s">
        <v>87</v>
      </c>
      <c r="F25" s="12">
        <v>121</v>
      </c>
      <c r="G25" s="16">
        <v>122</v>
      </c>
      <c r="H25" s="11">
        <f t="shared" si="11"/>
        <v>121.5</v>
      </c>
      <c r="I25" s="15"/>
      <c r="J25" s="2">
        <v>270</v>
      </c>
      <c r="K25" s="9">
        <v>3</v>
      </c>
      <c r="L25" s="9">
        <v>0</v>
      </c>
      <c r="M25" s="9">
        <v>10</v>
      </c>
      <c r="N25" s="9"/>
      <c r="O25" s="44"/>
      <c r="P25" s="2">
        <v>114</v>
      </c>
      <c r="Q25" s="9">
        <v>125</v>
      </c>
      <c r="R25" s="71"/>
      <c r="S25" s="72"/>
      <c r="T25">
        <v>228.955</v>
      </c>
      <c r="U25" s="38">
        <f t="shared" si="0"/>
        <v>-0.1734101988745062</v>
      </c>
      <c r="V25" s="38">
        <f t="shared" si="1"/>
        <v>0.051540855469358784</v>
      </c>
      <c r="W25" s="38">
        <f t="shared" si="2"/>
        <v>0.9834581082132785</v>
      </c>
      <c r="X25" s="10">
        <f t="shared" si="3"/>
        <v>163.44703546051466</v>
      </c>
      <c r="Y25" s="41">
        <f t="shared" si="4"/>
        <v>79.57693581712375</v>
      </c>
      <c r="Z25" s="22">
        <f t="shared" si="5"/>
        <v>343.44703546051466</v>
      </c>
      <c r="AA25" s="10">
        <f t="shared" si="6"/>
        <v>253.44703546051466</v>
      </c>
      <c r="AB25" s="23">
        <f t="shared" si="7"/>
        <v>10.423064182876246</v>
      </c>
      <c r="AC25" s="46"/>
      <c r="AD25" s="52"/>
      <c r="AE25" s="24"/>
      <c r="AF25" s="33">
        <f t="shared" si="8"/>
        <v>343.44703546051466</v>
      </c>
      <c r="AG25" s="10">
        <f t="shared" si="9"/>
        <v>253.44703546051466</v>
      </c>
      <c r="AH25" s="10">
        <f t="shared" si="10"/>
        <v>10.423064182876246</v>
      </c>
      <c r="AI25" s="48"/>
      <c r="AJ25" s="28"/>
      <c r="AK25" s="82">
        <v>23</v>
      </c>
      <c r="AL25" s="35" t="s">
        <v>105</v>
      </c>
    </row>
    <row r="26" spans="1:38" s="34" customFormat="1" ht="12.75">
      <c r="A26" t="s">
        <v>108</v>
      </c>
      <c r="B26" t="s">
        <v>109</v>
      </c>
      <c r="C26">
        <v>20</v>
      </c>
      <c r="D26">
        <v>5</v>
      </c>
      <c r="E26" s="2" t="s">
        <v>87</v>
      </c>
      <c r="F26" s="12">
        <v>16</v>
      </c>
      <c r="G26" s="16">
        <v>16</v>
      </c>
      <c r="H26" s="11">
        <f t="shared" si="11"/>
        <v>16</v>
      </c>
      <c r="I26" s="15"/>
      <c r="J26" s="2">
        <v>90</v>
      </c>
      <c r="K26" s="9">
        <v>5</v>
      </c>
      <c r="L26" s="9">
        <v>0</v>
      </c>
      <c r="M26" s="9">
        <v>4</v>
      </c>
      <c r="N26" s="9"/>
      <c r="O26" s="44"/>
      <c r="P26" s="2">
        <v>13</v>
      </c>
      <c r="Q26" s="9">
        <v>20</v>
      </c>
      <c r="R26" s="71"/>
      <c r="S26" s="72"/>
      <c r="T26">
        <v>230.54000000000002</v>
      </c>
      <c r="U26" s="38">
        <f t="shared" si="0"/>
        <v>0.06949102930147368</v>
      </c>
      <c r="V26" s="38">
        <f t="shared" si="1"/>
        <v>0.08694343573875718</v>
      </c>
      <c r="W26" s="38">
        <f t="shared" si="2"/>
        <v>-0.9937680178757644</v>
      </c>
      <c r="X26" s="10">
        <f t="shared" si="3"/>
        <v>51.36580520133216</v>
      </c>
      <c r="Y26" s="41">
        <f t="shared" si="4"/>
        <v>-83.60949830070751</v>
      </c>
      <c r="Z26" s="22">
        <f t="shared" si="5"/>
        <v>51.36580520133216</v>
      </c>
      <c r="AA26" s="10">
        <f t="shared" si="6"/>
        <v>321.36580520133214</v>
      </c>
      <c r="AB26" s="23">
        <f t="shared" si="7"/>
        <v>6.390501699292486</v>
      </c>
      <c r="AC26" s="46"/>
      <c r="AD26" s="52"/>
      <c r="AE26" s="24"/>
      <c r="AF26" s="33">
        <f t="shared" si="8"/>
        <v>51.36580520133216</v>
      </c>
      <c r="AG26" s="10">
        <f t="shared" si="9"/>
        <v>321.36580520133214</v>
      </c>
      <c r="AH26" s="10">
        <f t="shared" si="10"/>
        <v>6.390501699292486</v>
      </c>
      <c r="AI26" s="48"/>
      <c r="AJ26" s="28"/>
      <c r="AK26" s="82">
        <v>24</v>
      </c>
      <c r="AL26" s="35" t="s">
        <v>120</v>
      </c>
    </row>
    <row r="27" spans="1:38" ht="12.75">
      <c r="A27" t="s">
        <v>108</v>
      </c>
      <c r="B27" t="s">
        <v>109</v>
      </c>
      <c r="C27">
        <v>20</v>
      </c>
      <c r="D27">
        <v>4</v>
      </c>
      <c r="E27" s="2" t="s">
        <v>106</v>
      </c>
      <c r="F27" s="12">
        <v>72</v>
      </c>
      <c r="G27" s="16">
        <v>73</v>
      </c>
      <c r="H27" s="11">
        <f t="shared" si="11"/>
        <v>72.5</v>
      </c>
      <c r="I27" s="16"/>
      <c r="J27" s="2">
        <v>90</v>
      </c>
      <c r="K27" s="9">
        <v>22</v>
      </c>
      <c r="L27" s="9">
        <v>180</v>
      </c>
      <c r="M27" s="9">
        <v>1</v>
      </c>
      <c r="N27" s="9"/>
      <c r="O27" s="44"/>
      <c r="P27" s="2">
        <v>62</v>
      </c>
      <c r="Q27" s="9">
        <v>78</v>
      </c>
      <c r="R27" s="71"/>
      <c r="S27" s="72"/>
      <c r="T27">
        <v>227.85500000000002</v>
      </c>
      <c r="U27" s="38">
        <f t="shared" si="0"/>
        <v>0.016181589471986696</v>
      </c>
      <c r="V27" s="38">
        <f t="shared" si="1"/>
        <v>-0.374549539017287</v>
      </c>
      <c r="W27" s="38">
        <f t="shared" si="2"/>
        <v>0.9270426399748211</v>
      </c>
      <c r="X27" s="10">
        <f t="shared" si="3"/>
        <v>272.4737998665014</v>
      </c>
      <c r="Y27" s="41">
        <f t="shared" si="4"/>
        <v>67.981439128317</v>
      </c>
      <c r="Z27" s="22">
        <f t="shared" si="5"/>
        <v>92.4737998665014</v>
      </c>
      <c r="AA27" s="10">
        <f t="shared" si="6"/>
        <v>2.4737998665013947</v>
      </c>
      <c r="AB27" s="23">
        <f t="shared" si="7"/>
        <v>22.018560871682993</v>
      </c>
      <c r="AC27" s="46"/>
      <c r="AD27" s="52"/>
      <c r="AE27" s="24"/>
      <c r="AF27" s="33">
        <f t="shared" si="8"/>
        <v>92.4737998665014</v>
      </c>
      <c r="AG27" s="10">
        <f t="shared" si="9"/>
        <v>2.4737998665013947</v>
      </c>
      <c r="AH27" s="10">
        <f t="shared" si="10"/>
        <v>22.018560871682993</v>
      </c>
      <c r="AI27" s="47"/>
      <c r="AJ27" s="28"/>
      <c r="AK27" s="82">
        <v>25</v>
      </c>
      <c r="AL27" s="35" t="s">
        <v>121</v>
      </c>
    </row>
    <row r="28" spans="1:38" ht="12.75">
      <c r="A28" t="s">
        <v>108</v>
      </c>
      <c r="B28" t="s">
        <v>109</v>
      </c>
      <c r="C28">
        <v>21</v>
      </c>
      <c r="D28">
        <v>3</v>
      </c>
      <c r="E28" s="2" t="s">
        <v>87</v>
      </c>
      <c r="F28" s="12">
        <v>45</v>
      </c>
      <c r="G28" s="16">
        <v>45</v>
      </c>
      <c r="H28" s="11">
        <f t="shared" si="11"/>
        <v>45</v>
      </c>
      <c r="I28" s="15"/>
      <c r="J28" s="2">
        <v>90</v>
      </c>
      <c r="K28" s="9">
        <v>7</v>
      </c>
      <c r="L28" s="9">
        <v>0</v>
      </c>
      <c r="M28" s="9">
        <v>11</v>
      </c>
      <c r="N28" s="9"/>
      <c r="O28" s="44"/>
      <c r="P28" s="2">
        <v>20</v>
      </c>
      <c r="Q28" s="9">
        <v>78</v>
      </c>
      <c r="R28" s="71">
        <v>30.2</v>
      </c>
      <c r="S28" s="72">
        <v>44.8</v>
      </c>
      <c r="T28">
        <v>235.875</v>
      </c>
      <c r="U28" s="38">
        <f t="shared" si="0"/>
        <v>0.18938673405953635</v>
      </c>
      <c r="V28" s="38">
        <f t="shared" si="1"/>
        <v>0.11963026031541105</v>
      </c>
      <c r="W28" s="38">
        <f t="shared" si="2"/>
        <v>-0.9743102832774889</v>
      </c>
      <c r="X28" s="10">
        <f t="shared" si="3"/>
        <v>32.2794474520449</v>
      </c>
      <c r="Y28" s="41">
        <f t="shared" si="4"/>
        <v>-77.05199762894225</v>
      </c>
      <c r="Z28" s="22">
        <f t="shared" si="5"/>
        <v>32.2794474520449</v>
      </c>
      <c r="AA28" s="10">
        <f t="shared" si="6"/>
        <v>302.2794474520449</v>
      </c>
      <c r="AB28" s="23">
        <f t="shared" si="7"/>
        <v>12.948002371057754</v>
      </c>
      <c r="AC28" s="46"/>
      <c r="AD28" s="52"/>
      <c r="AE28" s="24"/>
      <c r="AF28" s="33">
        <f t="shared" si="8"/>
        <v>2.0794474520448993</v>
      </c>
      <c r="AG28" s="10">
        <f t="shared" si="9"/>
        <v>272.0794474520449</v>
      </c>
      <c r="AH28" s="10">
        <f t="shared" si="10"/>
        <v>12.948002371057754</v>
      </c>
      <c r="AI28" s="47"/>
      <c r="AJ28" s="28"/>
      <c r="AK28" s="82">
        <v>26</v>
      </c>
      <c r="AL28" s="35" t="s">
        <v>119</v>
      </c>
    </row>
    <row r="29" spans="1:38" ht="12.75">
      <c r="A29" t="s">
        <v>108</v>
      </c>
      <c r="B29" t="s">
        <v>109</v>
      </c>
      <c r="C29">
        <v>21</v>
      </c>
      <c r="D29">
        <v>3</v>
      </c>
      <c r="E29" s="2" t="s">
        <v>87</v>
      </c>
      <c r="F29" s="12">
        <v>109</v>
      </c>
      <c r="G29" s="16">
        <v>109</v>
      </c>
      <c r="H29" s="11">
        <f t="shared" si="11"/>
        <v>109</v>
      </c>
      <c r="I29" s="16"/>
      <c r="J29" s="2">
        <v>270</v>
      </c>
      <c r="K29" s="9">
        <v>8</v>
      </c>
      <c r="L29" s="9">
        <v>0</v>
      </c>
      <c r="M29" s="9">
        <v>8</v>
      </c>
      <c r="N29" s="9"/>
      <c r="O29" s="44"/>
      <c r="P29" s="2">
        <v>108</v>
      </c>
      <c r="Q29" s="9">
        <v>116</v>
      </c>
      <c r="R29" s="71">
        <v>21.5</v>
      </c>
      <c r="S29" s="72">
        <v>69.4</v>
      </c>
      <c r="T29">
        <v>236.15</v>
      </c>
      <c r="U29" s="38">
        <f t="shared" si="0"/>
        <v>-0.13781867790849958</v>
      </c>
      <c r="V29" s="38">
        <f t="shared" si="1"/>
        <v>0.1378186779084996</v>
      </c>
      <c r="W29" s="38">
        <f t="shared" si="2"/>
        <v>0.9806308479691596</v>
      </c>
      <c r="X29" s="10">
        <f t="shared" si="3"/>
        <v>135</v>
      </c>
      <c r="Y29" s="41">
        <f t="shared" si="4"/>
        <v>78.7586871095844</v>
      </c>
      <c r="Z29" s="22">
        <f t="shared" si="5"/>
        <v>315</v>
      </c>
      <c r="AA29" s="88">
        <f t="shared" si="6"/>
        <v>225</v>
      </c>
      <c r="AB29" s="91">
        <f t="shared" si="7"/>
        <v>11.2413128904156</v>
      </c>
      <c r="AC29" s="46"/>
      <c r="AD29" s="52"/>
      <c r="AE29" s="94"/>
      <c r="AF29" s="95">
        <f t="shared" si="8"/>
        <v>293.5</v>
      </c>
      <c r="AG29" s="88">
        <f t="shared" si="9"/>
        <v>203.5</v>
      </c>
      <c r="AH29" s="88">
        <f t="shared" si="10"/>
        <v>11.2413128904156</v>
      </c>
      <c r="AI29" s="96"/>
      <c r="AJ29" s="97"/>
      <c r="AK29" s="98">
        <v>27</v>
      </c>
      <c r="AL29" s="35" t="s">
        <v>30</v>
      </c>
    </row>
    <row r="30" spans="1:38" ht="12.75">
      <c r="A30" t="s">
        <v>108</v>
      </c>
      <c r="B30" t="s">
        <v>109</v>
      </c>
      <c r="C30">
        <v>22</v>
      </c>
      <c r="D30">
        <v>1</v>
      </c>
      <c r="E30" s="2" t="s">
        <v>87</v>
      </c>
      <c r="F30" s="12">
        <v>40</v>
      </c>
      <c r="G30" s="16">
        <v>42</v>
      </c>
      <c r="H30" s="11">
        <f t="shared" si="11"/>
        <v>41</v>
      </c>
      <c r="I30" s="16"/>
      <c r="J30" s="2">
        <v>90</v>
      </c>
      <c r="K30" s="9">
        <v>8</v>
      </c>
      <c r="L30" s="9">
        <v>0</v>
      </c>
      <c r="M30" s="9">
        <v>30</v>
      </c>
      <c r="N30" s="9"/>
      <c r="O30" s="44"/>
      <c r="P30" s="2">
        <v>39</v>
      </c>
      <c r="Q30" s="9">
        <v>48</v>
      </c>
      <c r="R30" s="71">
        <v>39.1</v>
      </c>
      <c r="S30" s="72">
        <v>-22</v>
      </c>
      <c r="T30">
        <v>244.20499999999998</v>
      </c>
      <c r="U30" s="38">
        <f t="shared" si="0"/>
        <v>0.4951340343707851</v>
      </c>
      <c r="V30" s="38">
        <f t="shared" si="1"/>
        <v>0.1205274409548731</v>
      </c>
      <c r="W30" s="38">
        <f t="shared" si="2"/>
        <v>-0.8575973040867548</v>
      </c>
      <c r="X30" s="10">
        <f t="shared" si="3"/>
        <v>13.681077549413718</v>
      </c>
      <c r="Y30" s="41">
        <f t="shared" si="4"/>
        <v>-59.28081157974388</v>
      </c>
      <c r="Z30" s="22">
        <f t="shared" si="5"/>
        <v>13.681077549413718</v>
      </c>
      <c r="AA30" s="88">
        <f t="shared" si="6"/>
        <v>283.6810775494137</v>
      </c>
      <c r="AB30" s="91">
        <f t="shared" si="7"/>
        <v>30.719188420256117</v>
      </c>
      <c r="AC30" s="46"/>
      <c r="AD30" s="52"/>
      <c r="AE30" s="94"/>
      <c r="AF30" s="95">
        <f t="shared" si="8"/>
        <v>154.58107754941372</v>
      </c>
      <c r="AG30" s="88">
        <f t="shared" si="9"/>
        <v>64.58107754941372</v>
      </c>
      <c r="AH30" s="88">
        <f t="shared" si="10"/>
        <v>30.719188420256117</v>
      </c>
      <c r="AI30" s="96"/>
      <c r="AJ30" s="97"/>
      <c r="AK30" s="98">
        <v>28</v>
      </c>
      <c r="AL30" s="35" t="s">
        <v>30</v>
      </c>
    </row>
    <row r="31" spans="1:38" s="34" customFormat="1" ht="12.75">
      <c r="A31" t="s">
        <v>108</v>
      </c>
      <c r="B31" t="s">
        <v>109</v>
      </c>
      <c r="C31">
        <v>22</v>
      </c>
      <c r="D31">
        <v>1</v>
      </c>
      <c r="E31" s="2" t="s">
        <v>87</v>
      </c>
      <c r="F31" s="12">
        <v>71</v>
      </c>
      <c r="G31" s="16">
        <v>75</v>
      </c>
      <c r="H31" s="11">
        <f t="shared" si="11"/>
        <v>73</v>
      </c>
      <c r="I31" s="16"/>
      <c r="J31" s="2">
        <v>270</v>
      </c>
      <c r="K31" s="9">
        <v>33</v>
      </c>
      <c r="L31" s="9">
        <v>0</v>
      </c>
      <c r="M31" s="9">
        <v>12</v>
      </c>
      <c r="N31" s="9"/>
      <c r="O31" s="44"/>
      <c r="P31" s="2">
        <v>69</v>
      </c>
      <c r="Q31" s="9">
        <v>80</v>
      </c>
      <c r="R31" s="71">
        <v>173.6</v>
      </c>
      <c r="S31" s="72">
        <v>58.1</v>
      </c>
      <c r="T31">
        <v>244.415</v>
      </c>
      <c r="U31" s="38">
        <f t="shared" si="0"/>
        <v>-0.17436941582062362</v>
      </c>
      <c r="V31" s="38">
        <f t="shared" si="1"/>
        <v>0.532737365365924</v>
      </c>
      <c r="W31" s="38">
        <f t="shared" si="2"/>
        <v>0.8203436038418747</v>
      </c>
      <c r="X31" s="10">
        <f t="shared" si="3"/>
        <v>108.12370649873853</v>
      </c>
      <c r="Y31" s="41">
        <f t="shared" si="4"/>
        <v>55.6548723251268</v>
      </c>
      <c r="Z31" s="22">
        <f t="shared" si="5"/>
        <v>288.12370649873856</v>
      </c>
      <c r="AA31" s="88">
        <f t="shared" si="6"/>
        <v>198.12370649873856</v>
      </c>
      <c r="AB31" s="91">
        <f t="shared" si="7"/>
        <v>34.3451276748732</v>
      </c>
      <c r="AC31" s="46"/>
      <c r="AD31" s="52"/>
      <c r="AE31" s="94"/>
      <c r="AF31" s="95">
        <f t="shared" si="8"/>
        <v>114.52370649873856</v>
      </c>
      <c r="AG31" s="88">
        <f t="shared" si="9"/>
        <v>24.523706498738562</v>
      </c>
      <c r="AH31" s="88">
        <f t="shared" si="10"/>
        <v>34.3451276748732</v>
      </c>
      <c r="AI31" s="96"/>
      <c r="AJ31" s="97"/>
      <c r="AK31" s="98">
        <v>29</v>
      </c>
      <c r="AL31" s="35" t="s">
        <v>30</v>
      </c>
    </row>
    <row r="32" spans="1:38" s="34" customFormat="1" ht="12.75">
      <c r="A32" t="s">
        <v>108</v>
      </c>
      <c r="B32" t="s">
        <v>109</v>
      </c>
      <c r="C32">
        <v>22</v>
      </c>
      <c r="D32">
        <v>3</v>
      </c>
      <c r="E32" s="2" t="s">
        <v>87</v>
      </c>
      <c r="F32" s="12">
        <v>56</v>
      </c>
      <c r="G32" s="16">
        <v>58</v>
      </c>
      <c r="H32" s="11">
        <f t="shared" si="11"/>
        <v>57</v>
      </c>
      <c r="I32" s="16"/>
      <c r="J32" s="2">
        <v>270</v>
      </c>
      <c r="K32" s="9">
        <v>33</v>
      </c>
      <c r="L32" s="9">
        <v>311</v>
      </c>
      <c r="M32" s="9">
        <v>0</v>
      </c>
      <c r="N32" s="9"/>
      <c r="O32" s="44"/>
      <c r="P32" s="2">
        <v>53</v>
      </c>
      <c r="Q32" s="9">
        <v>58</v>
      </c>
      <c r="R32" s="73"/>
      <c r="S32" s="74"/>
      <c r="T32">
        <v>246.13000000000002</v>
      </c>
      <c r="U32" s="38">
        <f t="shared" si="0"/>
        <v>0.41104429748912685</v>
      </c>
      <c r="V32" s="38">
        <f t="shared" si="1"/>
        <v>0.35731535646228546</v>
      </c>
      <c r="W32" s="38">
        <f t="shared" si="2"/>
        <v>0.550217398449192</v>
      </c>
      <c r="X32" s="10">
        <f t="shared" si="3"/>
        <v>40.99999999999998</v>
      </c>
      <c r="Y32" s="41">
        <f t="shared" si="4"/>
        <v>45.29192312884753</v>
      </c>
      <c r="Z32" s="22">
        <f t="shared" si="5"/>
        <v>220.99999999999997</v>
      </c>
      <c r="AA32" s="88">
        <f t="shared" si="6"/>
        <v>130.99999999999997</v>
      </c>
      <c r="AB32" s="91">
        <f t="shared" si="7"/>
        <v>44.70807687115247</v>
      </c>
      <c r="AC32" s="46"/>
      <c r="AD32" s="52"/>
      <c r="AE32" s="94"/>
      <c r="AF32" s="95">
        <f t="shared" si="8"/>
        <v>220.99999999999997</v>
      </c>
      <c r="AG32" s="88">
        <f t="shared" si="9"/>
        <v>130.99999999999997</v>
      </c>
      <c r="AH32" s="88">
        <f t="shared" si="10"/>
        <v>44.70807687115247</v>
      </c>
      <c r="AI32" s="96"/>
      <c r="AJ32" s="97"/>
      <c r="AK32" s="98">
        <v>30</v>
      </c>
      <c r="AL32" s="35" t="s">
        <v>30</v>
      </c>
    </row>
    <row r="33" spans="1:38" s="34" customFormat="1" ht="12.75">
      <c r="A33" t="s">
        <v>108</v>
      </c>
      <c r="B33" t="s">
        <v>109</v>
      </c>
      <c r="C33">
        <v>22</v>
      </c>
      <c r="D33">
        <v>3</v>
      </c>
      <c r="E33" s="2" t="s">
        <v>87</v>
      </c>
      <c r="F33" s="12">
        <v>79</v>
      </c>
      <c r="G33" s="16">
        <v>82</v>
      </c>
      <c r="H33" s="11">
        <f t="shared" si="11"/>
        <v>80.5</v>
      </c>
      <c r="I33" s="16"/>
      <c r="J33" s="2">
        <v>270</v>
      </c>
      <c r="K33" s="9">
        <v>27</v>
      </c>
      <c r="L33" s="9">
        <v>180</v>
      </c>
      <c r="M33" s="9">
        <v>8</v>
      </c>
      <c r="N33" s="9"/>
      <c r="O33" s="44"/>
      <c r="P33" s="2">
        <v>73</v>
      </c>
      <c r="Q33" s="9">
        <v>101</v>
      </c>
      <c r="R33" s="71">
        <v>37.1</v>
      </c>
      <c r="S33" s="72">
        <v>-60.4</v>
      </c>
      <c r="T33">
        <v>246.175</v>
      </c>
      <c r="U33" s="38">
        <f t="shared" si="0"/>
        <v>-0.12400414094694477</v>
      </c>
      <c r="V33" s="38">
        <f t="shared" si="1"/>
        <v>-0.4495722954041014</v>
      </c>
      <c r="W33" s="38">
        <f t="shared" si="2"/>
        <v>-0.8823353099441544</v>
      </c>
      <c r="X33" s="10">
        <f t="shared" si="3"/>
        <v>254.57971023939348</v>
      </c>
      <c r="Y33" s="41">
        <f t="shared" si="4"/>
        <v>-62.14119002855157</v>
      </c>
      <c r="Z33" s="22">
        <f t="shared" si="5"/>
        <v>254.57971023939348</v>
      </c>
      <c r="AA33" s="88">
        <f t="shared" si="6"/>
        <v>164.57971023939348</v>
      </c>
      <c r="AB33" s="91">
        <f t="shared" si="7"/>
        <v>27.85880997144843</v>
      </c>
      <c r="AC33" s="46"/>
      <c r="AD33" s="52"/>
      <c r="AE33" s="94"/>
      <c r="AF33" s="95">
        <f t="shared" si="8"/>
        <v>37.479710239393484</v>
      </c>
      <c r="AG33" s="88">
        <f t="shared" si="9"/>
        <v>307.4797102393935</v>
      </c>
      <c r="AH33" s="88">
        <f t="shared" si="10"/>
        <v>27.85880997144843</v>
      </c>
      <c r="AI33" s="101"/>
      <c r="AJ33" s="99"/>
      <c r="AK33" s="98">
        <v>31</v>
      </c>
      <c r="AL33" s="35" t="s">
        <v>30</v>
      </c>
    </row>
    <row r="34" spans="1:38" s="34" customFormat="1" ht="12.75" customHeight="1">
      <c r="A34" t="s">
        <v>108</v>
      </c>
      <c r="B34" t="s">
        <v>109</v>
      </c>
      <c r="C34">
        <v>22</v>
      </c>
      <c r="D34">
        <v>3</v>
      </c>
      <c r="E34" s="2" t="s">
        <v>87</v>
      </c>
      <c r="F34" s="12">
        <v>134</v>
      </c>
      <c r="G34" s="16">
        <v>135</v>
      </c>
      <c r="H34" s="11">
        <f t="shared" si="11"/>
        <v>134.5</v>
      </c>
      <c r="I34" s="16"/>
      <c r="J34" s="2">
        <v>270</v>
      </c>
      <c r="K34" s="9">
        <v>21</v>
      </c>
      <c r="L34" s="9">
        <v>0</v>
      </c>
      <c r="M34" s="9">
        <v>25</v>
      </c>
      <c r="N34" s="9"/>
      <c r="O34" s="44"/>
      <c r="P34" s="2">
        <v>128</v>
      </c>
      <c r="Q34" s="9">
        <v>137</v>
      </c>
      <c r="R34" s="71"/>
      <c r="S34" s="72"/>
      <c r="T34">
        <v>246.28500000000003</v>
      </c>
      <c r="U34" s="38">
        <f t="shared" si="0"/>
        <v>-0.39454813704138825</v>
      </c>
      <c r="V34" s="38">
        <f t="shared" si="1"/>
        <v>0.32479166329726294</v>
      </c>
      <c r="W34" s="38">
        <f t="shared" si="2"/>
        <v>0.8461112103594107</v>
      </c>
      <c r="X34" s="10">
        <f t="shared" si="3"/>
        <v>140.53881991297447</v>
      </c>
      <c r="Y34" s="41">
        <f t="shared" si="4"/>
        <v>58.8687734517104</v>
      </c>
      <c r="Z34" s="22">
        <f t="shared" si="5"/>
        <v>320.5388199129745</v>
      </c>
      <c r="AA34" s="88">
        <f t="shared" si="6"/>
        <v>230.53881991297447</v>
      </c>
      <c r="AB34" s="91">
        <f t="shared" si="7"/>
        <v>31.131226548289597</v>
      </c>
      <c r="AC34" s="46"/>
      <c r="AD34" s="52"/>
      <c r="AE34" s="94"/>
      <c r="AF34" s="95">
        <f t="shared" si="8"/>
        <v>320.5388199129745</v>
      </c>
      <c r="AG34" s="88">
        <f t="shared" si="9"/>
        <v>230.53881991297447</v>
      </c>
      <c r="AH34" s="88">
        <f t="shared" si="10"/>
        <v>31.131226548289597</v>
      </c>
      <c r="AI34" s="101"/>
      <c r="AJ34" s="99"/>
      <c r="AK34" s="98">
        <v>32</v>
      </c>
      <c r="AL34" s="35" t="s">
        <v>30</v>
      </c>
    </row>
    <row r="35" spans="1:38" s="34" customFormat="1" ht="12.75">
      <c r="A35" t="s">
        <v>108</v>
      </c>
      <c r="B35" t="s">
        <v>109</v>
      </c>
      <c r="C35">
        <v>23</v>
      </c>
      <c r="D35">
        <v>1</v>
      </c>
      <c r="E35" s="2" t="s">
        <v>87</v>
      </c>
      <c r="F35" s="12">
        <v>54</v>
      </c>
      <c r="G35" s="16">
        <v>55</v>
      </c>
      <c r="H35" s="11">
        <f t="shared" si="11"/>
        <v>54.5</v>
      </c>
      <c r="I35" s="16"/>
      <c r="J35" s="2">
        <v>270</v>
      </c>
      <c r="K35" s="9">
        <v>10</v>
      </c>
      <c r="L35" s="9">
        <v>180</v>
      </c>
      <c r="M35" s="9">
        <v>39</v>
      </c>
      <c r="N35" s="9"/>
      <c r="O35" s="44"/>
      <c r="P35" s="2">
        <v>43</v>
      </c>
      <c r="Q35" s="9">
        <v>61</v>
      </c>
      <c r="R35" s="71"/>
      <c r="S35" s="72"/>
      <c r="T35">
        <v>254.23499999999999</v>
      </c>
      <c r="U35" s="38">
        <f aca="true" t="shared" si="12" ref="U35:U52">COS(K35*PI()/180)*SIN(J35*PI()/180)*(SIN(M35*PI()/180))-(COS(M35*PI()/180)*SIN(L35*PI()/180))*(SIN(K35*PI()/180))</f>
        <v>-0.6197596002345545</v>
      </c>
      <c r="V35" s="38">
        <f aca="true" t="shared" si="13" ref="V35:V52">(SIN(K35*PI()/180))*(COS(M35*PI()/180)*COS(L35*PI()/180))-(SIN(M35*PI()/180))*(COS(K35*PI()/180)*COS(J35*PI()/180))</f>
        <v>-0.13494997998821737</v>
      </c>
      <c r="W35" s="38">
        <f aca="true" t="shared" si="14" ref="W35:W52">(COS(K35*PI()/180)*COS(J35*PI()/180))*(COS(M35*PI()/180)*SIN(L35*PI()/180))-(COS(K35*PI()/180)*SIN(J35*PI()/180))*(COS(M35*PI()/180)*COS(L35*PI()/180))</f>
        <v>-0.7653393680649515</v>
      </c>
      <c r="X35" s="10">
        <f aca="true" t="shared" si="15" ref="X35:X52">IF(U35=0,IF(V35&gt;=0,90,270),IF(U35&gt;0,IF(V35&gt;=0,ATAN(V35/U35)*180/PI(),ATAN(V35/U35)*180/PI()+360),ATAN(V35/U35)*180/PI()+180))</f>
        <v>192.28416066268198</v>
      </c>
      <c r="Y35" s="41">
        <f aca="true" t="shared" si="16" ref="Y35:Y52">ASIN(W35/SQRT(U35^2+V35^2+W35^2))*180/PI()</f>
        <v>-50.34945530431386</v>
      </c>
      <c r="Z35" s="22">
        <f aca="true" t="shared" si="17" ref="Z35:Z52">IF(W35&lt;0,X35,IF(X35+180&gt;=360,X35-180,X35+180))</f>
        <v>192.28416066268198</v>
      </c>
      <c r="AA35" s="88">
        <f aca="true" t="shared" si="18" ref="AA35:AA52">IF(Z35-90&lt;0,Z35+270,Z35-90)</f>
        <v>102.28416066268198</v>
      </c>
      <c r="AB35" s="91">
        <f aca="true" t="shared" si="19" ref="AB35:AB52">IF(W35&lt;0,90+Y35,90-Y35)</f>
        <v>39.65054469568614</v>
      </c>
      <c r="AC35" s="46"/>
      <c r="AD35" s="52"/>
      <c r="AE35" s="94"/>
      <c r="AF35" s="95">
        <f aca="true" t="shared" si="20" ref="AF35:AF52">IF(S35&gt;=0,IF(Z35&gt;=R35,Z35-R35,Z35-R35+360),IF((Z35-R35-180)&lt;0,IF(Z35-R35+180&lt;0,Z35-R35+540,Z35-R35+180),Z35-R35-180))</f>
        <v>192.28416066268198</v>
      </c>
      <c r="AG35" s="88">
        <f aca="true" t="shared" si="21" ref="AG35:AG52">IF(AF35-90&lt;0,AF35+270,AF35-90)</f>
        <v>102.28416066268198</v>
      </c>
      <c r="AH35" s="88">
        <f aca="true" t="shared" si="22" ref="AH35:AH52">AB35</f>
        <v>39.65054469568614</v>
      </c>
      <c r="AI35" s="96"/>
      <c r="AJ35" s="97"/>
      <c r="AK35" s="98">
        <v>33</v>
      </c>
      <c r="AL35" s="35" t="s">
        <v>30</v>
      </c>
    </row>
    <row r="36" spans="1:38" s="34" customFormat="1" ht="12.75">
      <c r="A36" t="s">
        <v>108</v>
      </c>
      <c r="B36" t="s">
        <v>109</v>
      </c>
      <c r="C36">
        <v>23</v>
      </c>
      <c r="D36" s="34">
        <v>1</v>
      </c>
      <c r="E36" s="2" t="s">
        <v>106</v>
      </c>
      <c r="F36" s="12">
        <v>14</v>
      </c>
      <c r="G36" s="16">
        <v>19</v>
      </c>
      <c r="H36" s="11">
        <f t="shared" si="11"/>
        <v>16.5</v>
      </c>
      <c r="I36" s="16"/>
      <c r="J36" s="35">
        <v>90</v>
      </c>
      <c r="K36" s="9">
        <v>5</v>
      </c>
      <c r="L36" s="9">
        <v>180</v>
      </c>
      <c r="M36" s="9">
        <v>29</v>
      </c>
      <c r="N36" s="9"/>
      <c r="O36" s="44"/>
      <c r="P36" s="35">
        <v>12</v>
      </c>
      <c r="Q36" s="9">
        <v>42</v>
      </c>
      <c r="R36" s="75">
        <v>-84.1</v>
      </c>
      <c r="S36" s="76">
        <v>-36.9</v>
      </c>
      <c r="T36">
        <v>254.17</v>
      </c>
      <c r="U36" s="38">
        <f t="shared" si="12"/>
        <v>0.48296477327327353</v>
      </c>
      <c r="V36" s="38">
        <f t="shared" si="13"/>
        <v>-0.07622813019747332</v>
      </c>
      <c r="W36" s="38">
        <f t="shared" si="14"/>
        <v>0.8712915150988213</v>
      </c>
      <c r="X36" s="10">
        <f t="shared" si="15"/>
        <v>351.03078399279997</v>
      </c>
      <c r="Y36" s="41">
        <f t="shared" si="16"/>
        <v>60.700127120234875</v>
      </c>
      <c r="Z36" s="22">
        <f t="shared" si="17"/>
        <v>171.03078399279997</v>
      </c>
      <c r="AA36" s="88">
        <f t="shared" si="18"/>
        <v>81.03078399279997</v>
      </c>
      <c r="AB36" s="91">
        <f t="shared" si="19"/>
        <v>29.299872879765125</v>
      </c>
      <c r="AC36" s="46"/>
      <c r="AD36" s="52"/>
      <c r="AE36" s="94"/>
      <c r="AF36" s="95">
        <f t="shared" si="20"/>
        <v>75.13078399279996</v>
      </c>
      <c r="AG36" s="88">
        <f t="shared" si="21"/>
        <v>345.13078399279993</v>
      </c>
      <c r="AH36" s="88">
        <f t="shared" si="22"/>
        <v>29.299872879765125</v>
      </c>
      <c r="AI36" s="96"/>
      <c r="AJ36" s="97"/>
      <c r="AK36" s="98">
        <v>34</v>
      </c>
      <c r="AL36" s="35" t="s">
        <v>122</v>
      </c>
    </row>
    <row r="37" spans="1:38" s="34" customFormat="1" ht="12.75">
      <c r="A37" t="s">
        <v>108</v>
      </c>
      <c r="B37" t="s">
        <v>109</v>
      </c>
      <c r="C37">
        <v>23</v>
      </c>
      <c r="D37" s="34">
        <v>4</v>
      </c>
      <c r="E37" s="35" t="s">
        <v>87</v>
      </c>
      <c r="F37" s="12">
        <v>26</v>
      </c>
      <c r="G37" s="16">
        <v>30</v>
      </c>
      <c r="H37" s="11">
        <f t="shared" si="11"/>
        <v>28</v>
      </c>
      <c r="I37" s="16"/>
      <c r="J37" s="35">
        <v>90</v>
      </c>
      <c r="K37" s="9">
        <v>29</v>
      </c>
      <c r="L37" s="9">
        <v>180</v>
      </c>
      <c r="M37" s="9">
        <v>28</v>
      </c>
      <c r="N37" s="9"/>
      <c r="O37" s="44"/>
      <c r="P37" s="35">
        <v>14</v>
      </c>
      <c r="Q37" s="9">
        <v>46</v>
      </c>
      <c r="R37" s="75">
        <v>-38.1</v>
      </c>
      <c r="S37" s="76">
        <v>61.6</v>
      </c>
      <c r="T37">
        <v>256.565</v>
      </c>
      <c r="U37" s="38">
        <f t="shared" si="12"/>
        <v>0.4106090807540702</v>
      </c>
      <c r="V37" s="38">
        <f t="shared" si="13"/>
        <v>-0.42806148719135384</v>
      </c>
      <c r="W37" s="38">
        <f t="shared" si="14"/>
        <v>0.7722433650857091</v>
      </c>
      <c r="X37" s="10">
        <f t="shared" si="15"/>
        <v>313.80786930216726</v>
      </c>
      <c r="Y37" s="41">
        <f t="shared" si="16"/>
        <v>52.472231371661934</v>
      </c>
      <c r="Z37" s="22">
        <f t="shared" si="17"/>
        <v>133.80786930216726</v>
      </c>
      <c r="AA37" s="88">
        <f t="shared" si="18"/>
        <v>43.80786930216726</v>
      </c>
      <c r="AB37" s="91">
        <f t="shared" si="19"/>
        <v>37.527768628338066</v>
      </c>
      <c r="AC37" s="46"/>
      <c r="AD37" s="52"/>
      <c r="AE37" s="94"/>
      <c r="AF37" s="95">
        <f t="shared" si="20"/>
        <v>171.90786930216726</v>
      </c>
      <c r="AG37" s="88">
        <f t="shared" si="21"/>
        <v>81.90786930216726</v>
      </c>
      <c r="AH37" s="88">
        <f t="shared" si="22"/>
        <v>37.527768628338066</v>
      </c>
      <c r="AI37" s="96"/>
      <c r="AJ37" s="97"/>
      <c r="AK37" s="98">
        <v>35</v>
      </c>
      <c r="AL37" s="35" t="s">
        <v>30</v>
      </c>
    </row>
    <row r="38" spans="1:38" s="34" customFormat="1" ht="12.75">
      <c r="A38" t="s">
        <v>108</v>
      </c>
      <c r="B38" t="s">
        <v>109</v>
      </c>
      <c r="C38" s="34">
        <v>23</v>
      </c>
      <c r="D38" s="34">
        <v>4</v>
      </c>
      <c r="E38" s="35" t="s">
        <v>87</v>
      </c>
      <c r="F38" s="12">
        <v>50</v>
      </c>
      <c r="G38" s="16">
        <v>56</v>
      </c>
      <c r="H38" s="11">
        <f t="shared" si="11"/>
        <v>53</v>
      </c>
      <c r="I38" s="16"/>
      <c r="J38" s="35">
        <v>90</v>
      </c>
      <c r="K38" s="9">
        <v>39</v>
      </c>
      <c r="L38" s="9">
        <v>180</v>
      </c>
      <c r="M38" s="9">
        <v>29</v>
      </c>
      <c r="N38" s="9"/>
      <c r="O38" s="44"/>
      <c r="P38" s="35">
        <v>47</v>
      </c>
      <c r="Q38" s="9">
        <v>72</v>
      </c>
      <c r="R38" s="75"/>
      <c r="S38" s="76"/>
      <c r="T38">
        <v>257.725</v>
      </c>
      <c r="U38" s="38">
        <f t="shared" si="12"/>
        <v>0.3767678384499285</v>
      </c>
      <c r="V38" s="38">
        <f t="shared" si="13"/>
        <v>-0.5504160161168588</v>
      </c>
      <c r="W38" s="38">
        <f t="shared" si="14"/>
        <v>0.67970717321406</v>
      </c>
      <c r="X38" s="10">
        <f t="shared" si="15"/>
        <v>304.3922126086251</v>
      </c>
      <c r="Y38" s="41">
        <f t="shared" si="16"/>
        <v>45.539878029409394</v>
      </c>
      <c r="Z38" s="22">
        <f t="shared" si="17"/>
        <v>124.39221260862507</v>
      </c>
      <c r="AA38" s="88">
        <f t="shared" si="18"/>
        <v>34.39221260862507</v>
      </c>
      <c r="AB38" s="91">
        <f t="shared" si="19"/>
        <v>44.460121970590606</v>
      </c>
      <c r="AC38" s="46"/>
      <c r="AD38" s="52"/>
      <c r="AE38" s="94"/>
      <c r="AF38" s="95">
        <f t="shared" si="20"/>
        <v>124.39221260862507</v>
      </c>
      <c r="AG38" s="88">
        <f t="shared" si="21"/>
        <v>34.39221260862507</v>
      </c>
      <c r="AH38" s="88">
        <f t="shared" si="22"/>
        <v>44.460121970590606</v>
      </c>
      <c r="AI38" s="96"/>
      <c r="AJ38" s="97"/>
      <c r="AK38" s="98">
        <v>36</v>
      </c>
      <c r="AL38" s="35" t="s">
        <v>30</v>
      </c>
    </row>
    <row r="39" spans="1:38" s="34" customFormat="1" ht="12.75">
      <c r="A39" t="s">
        <v>108</v>
      </c>
      <c r="B39" t="s">
        <v>109</v>
      </c>
      <c r="C39" s="34">
        <v>23</v>
      </c>
      <c r="D39" s="34">
        <v>4</v>
      </c>
      <c r="E39" s="35" t="s">
        <v>87</v>
      </c>
      <c r="F39" s="12">
        <v>63</v>
      </c>
      <c r="G39" s="16">
        <v>64</v>
      </c>
      <c r="H39" s="11">
        <f t="shared" si="11"/>
        <v>63.5</v>
      </c>
      <c r="I39" s="16"/>
      <c r="J39" s="35">
        <v>270</v>
      </c>
      <c r="K39" s="9">
        <v>10</v>
      </c>
      <c r="L39" s="9">
        <v>0</v>
      </c>
      <c r="M39" s="9">
        <v>26</v>
      </c>
      <c r="N39" s="9"/>
      <c r="O39" s="44"/>
      <c r="P39" s="35">
        <v>48</v>
      </c>
      <c r="Q39" s="9">
        <v>71</v>
      </c>
      <c r="R39" s="75"/>
      <c r="S39" s="76"/>
      <c r="T39">
        <v>256.535</v>
      </c>
      <c r="U39" s="38">
        <f t="shared" si="12"/>
        <v>-0.4317113040547361</v>
      </c>
      <c r="V39" s="38">
        <f t="shared" si="13"/>
        <v>0.15607394823773704</v>
      </c>
      <c r="W39" s="38">
        <f t="shared" si="14"/>
        <v>0.8851393451566332</v>
      </c>
      <c r="X39" s="10">
        <f t="shared" si="15"/>
        <v>160.12386639020895</v>
      </c>
      <c r="Y39" s="41">
        <f t="shared" si="16"/>
        <v>62.587512472399396</v>
      </c>
      <c r="Z39" s="22">
        <f t="shared" si="17"/>
        <v>340.12386639020895</v>
      </c>
      <c r="AA39" s="88">
        <f t="shared" si="18"/>
        <v>250.12386639020895</v>
      </c>
      <c r="AB39" s="91">
        <f t="shared" si="19"/>
        <v>27.412487527600604</v>
      </c>
      <c r="AC39" s="46"/>
      <c r="AD39" s="52"/>
      <c r="AE39" s="94"/>
      <c r="AF39" s="95">
        <f t="shared" si="20"/>
        <v>340.12386639020895</v>
      </c>
      <c r="AG39" s="88">
        <f t="shared" si="21"/>
        <v>250.12386639020895</v>
      </c>
      <c r="AH39" s="88">
        <f t="shared" si="22"/>
        <v>27.412487527600604</v>
      </c>
      <c r="AI39" s="96"/>
      <c r="AJ39" s="97"/>
      <c r="AK39" s="98">
        <v>37</v>
      </c>
      <c r="AL39" s="35" t="s">
        <v>30</v>
      </c>
    </row>
    <row r="40" spans="1:38" s="34" customFormat="1" ht="12.75">
      <c r="A40" t="s">
        <v>108</v>
      </c>
      <c r="B40" t="s">
        <v>109</v>
      </c>
      <c r="C40" s="34">
        <v>24</v>
      </c>
      <c r="D40" s="34">
        <v>3</v>
      </c>
      <c r="E40" s="35" t="s">
        <v>87</v>
      </c>
      <c r="F40" s="12">
        <v>69</v>
      </c>
      <c r="G40" s="16">
        <v>71</v>
      </c>
      <c r="H40" s="11">
        <f t="shared" si="11"/>
        <v>70</v>
      </c>
      <c r="I40" s="16"/>
      <c r="J40" s="35">
        <v>90</v>
      </c>
      <c r="K40" s="9">
        <v>21</v>
      </c>
      <c r="L40" s="9">
        <v>180</v>
      </c>
      <c r="M40" s="9">
        <v>23</v>
      </c>
      <c r="N40" s="9"/>
      <c r="O40" s="44"/>
      <c r="P40" s="35">
        <v>62</v>
      </c>
      <c r="Q40" s="9">
        <v>84</v>
      </c>
      <c r="R40" s="75">
        <v>-62.3</v>
      </c>
      <c r="S40" s="76">
        <v>-52.2</v>
      </c>
      <c r="T40">
        <v>264.28</v>
      </c>
      <c r="U40" s="38">
        <f t="shared" si="12"/>
        <v>0.36477893358074903</v>
      </c>
      <c r="V40" s="38">
        <f t="shared" si="13"/>
        <v>-0.32987943687824817</v>
      </c>
      <c r="W40" s="38">
        <f t="shared" si="14"/>
        <v>0.8593653136788735</v>
      </c>
      <c r="X40" s="10">
        <f t="shared" si="15"/>
        <v>317.8761102528462</v>
      </c>
      <c r="Y40" s="41">
        <f t="shared" si="16"/>
        <v>60.21737411718853</v>
      </c>
      <c r="Z40" s="22">
        <f t="shared" si="17"/>
        <v>137.87611025284622</v>
      </c>
      <c r="AA40" s="88">
        <f t="shared" si="18"/>
        <v>47.87611025284622</v>
      </c>
      <c r="AB40" s="91">
        <f t="shared" si="19"/>
        <v>29.782625882811473</v>
      </c>
      <c r="AC40" s="46"/>
      <c r="AD40" s="52"/>
      <c r="AE40" s="94"/>
      <c r="AF40" s="95">
        <f t="shared" si="20"/>
        <v>20.17611025284623</v>
      </c>
      <c r="AG40" s="88">
        <f t="shared" si="21"/>
        <v>290.17611025284623</v>
      </c>
      <c r="AH40" s="88">
        <f t="shared" si="22"/>
        <v>29.782625882811473</v>
      </c>
      <c r="AI40" s="96"/>
      <c r="AJ40" s="97"/>
      <c r="AK40" s="98">
        <v>38</v>
      </c>
      <c r="AL40" s="35" t="s">
        <v>30</v>
      </c>
    </row>
    <row r="41" spans="1:38" s="34" customFormat="1" ht="12.75">
      <c r="A41" t="s">
        <v>108</v>
      </c>
      <c r="B41" t="s">
        <v>109</v>
      </c>
      <c r="C41" s="34">
        <v>24</v>
      </c>
      <c r="D41" s="34">
        <v>4</v>
      </c>
      <c r="E41" s="35" t="s">
        <v>106</v>
      </c>
      <c r="F41" s="12">
        <v>10</v>
      </c>
      <c r="G41" s="16">
        <v>26</v>
      </c>
      <c r="H41" s="11">
        <f t="shared" si="11"/>
        <v>18</v>
      </c>
      <c r="I41" s="16"/>
      <c r="J41" s="35">
        <v>270</v>
      </c>
      <c r="K41" s="9">
        <v>68</v>
      </c>
      <c r="L41" s="9">
        <v>22</v>
      </c>
      <c r="M41" s="9">
        <v>0</v>
      </c>
      <c r="N41" s="9"/>
      <c r="O41" s="44"/>
      <c r="P41" s="35">
        <v>0</v>
      </c>
      <c r="Q41" s="9">
        <v>40</v>
      </c>
      <c r="R41" s="75">
        <v>-140.7</v>
      </c>
      <c r="S41" s="76">
        <v>-50.5</v>
      </c>
      <c r="T41">
        <v>265.685</v>
      </c>
      <c r="U41" s="38">
        <f t="shared" si="12"/>
        <v>-0.3473291852294986</v>
      </c>
      <c r="V41" s="38">
        <f t="shared" si="13"/>
        <v>0.8596699001693257</v>
      </c>
      <c r="W41" s="38">
        <f t="shared" si="14"/>
        <v>0.34732918522949857</v>
      </c>
      <c r="X41" s="10">
        <f t="shared" si="15"/>
        <v>112</v>
      </c>
      <c r="Y41" s="41">
        <f t="shared" si="16"/>
        <v>20.53628109749445</v>
      </c>
      <c r="Z41" s="22">
        <f t="shared" si="17"/>
        <v>292</v>
      </c>
      <c r="AA41" s="88">
        <f t="shared" si="18"/>
        <v>202</v>
      </c>
      <c r="AB41" s="91">
        <f t="shared" si="19"/>
        <v>69.46371890250555</v>
      </c>
      <c r="AC41" s="46"/>
      <c r="AD41" s="52"/>
      <c r="AE41" s="94"/>
      <c r="AF41" s="95">
        <f t="shared" si="20"/>
        <v>252.7</v>
      </c>
      <c r="AG41" s="88">
        <f t="shared" si="21"/>
        <v>162.7</v>
      </c>
      <c r="AH41" s="88">
        <f t="shared" si="22"/>
        <v>69.46371890250555</v>
      </c>
      <c r="AI41" s="96"/>
      <c r="AJ41" s="97"/>
      <c r="AK41" s="98">
        <v>39</v>
      </c>
      <c r="AL41" s="35" t="s">
        <v>110</v>
      </c>
    </row>
    <row r="42" spans="1:38" s="34" customFormat="1" ht="12.75">
      <c r="A42" t="s">
        <v>108</v>
      </c>
      <c r="B42" t="s">
        <v>109</v>
      </c>
      <c r="C42" s="34">
        <v>24</v>
      </c>
      <c r="D42" s="34">
        <v>5</v>
      </c>
      <c r="E42" s="35" t="s">
        <v>87</v>
      </c>
      <c r="F42" s="12">
        <v>134</v>
      </c>
      <c r="G42" s="16">
        <v>136</v>
      </c>
      <c r="H42" s="11">
        <f t="shared" si="11"/>
        <v>135</v>
      </c>
      <c r="I42" s="16"/>
      <c r="J42" s="2">
        <v>90</v>
      </c>
      <c r="K42" s="9">
        <v>15</v>
      </c>
      <c r="L42" s="9">
        <v>0</v>
      </c>
      <c r="M42" s="9">
        <v>17</v>
      </c>
      <c r="N42" s="9"/>
      <c r="O42" s="44"/>
      <c r="P42" s="2">
        <v>123</v>
      </c>
      <c r="Q42" s="9">
        <v>140</v>
      </c>
      <c r="R42" s="71">
        <v>117.5</v>
      </c>
      <c r="S42" s="72">
        <v>-62</v>
      </c>
      <c r="T42">
        <v>267.035</v>
      </c>
      <c r="U42" s="38">
        <f t="shared" si="12"/>
        <v>0.282409380467853</v>
      </c>
      <c r="V42" s="38">
        <f t="shared" si="13"/>
        <v>0.24750988376535193</v>
      </c>
      <c r="W42" s="38">
        <f t="shared" si="14"/>
        <v>-0.9237194615877609</v>
      </c>
      <c r="X42" s="10">
        <f t="shared" si="15"/>
        <v>41.23204785984736</v>
      </c>
      <c r="Y42" s="41">
        <f t="shared" si="16"/>
        <v>-67.87669944423355</v>
      </c>
      <c r="Z42" s="22">
        <f t="shared" si="17"/>
        <v>41.23204785984736</v>
      </c>
      <c r="AA42" s="88">
        <f t="shared" si="18"/>
        <v>311.23204785984734</v>
      </c>
      <c r="AB42" s="91">
        <f t="shared" si="19"/>
        <v>22.12330055576645</v>
      </c>
      <c r="AC42" s="46"/>
      <c r="AD42" s="52"/>
      <c r="AE42" s="94"/>
      <c r="AF42" s="95">
        <f t="shared" si="20"/>
        <v>103.73204785984737</v>
      </c>
      <c r="AG42" s="88">
        <f t="shared" si="21"/>
        <v>13.73204785984737</v>
      </c>
      <c r="AH42" s="88">
        <f t="shared" si="22"/>
        <v>22.12330055576645</v>
      </c>
      <c r="AI42" s="96"/>
      <c r="AJ42" s="97"/>
      <c r="AK42" s="98">
        <v>40</v>
      </c>
      <c r="AL42" s="35" t="s">
        <v>119</v>
      </c>
    </row>
    <row r="43" spans="1:38" s="34" customFormat="1" ht="12.75" customHeight="1">
      <c r="A43" t="s">
        <v>108</v>
      </c>
      <c r="B43" t="s">
        <v>109</v>
      </c>
      <c r="C43" s="34">
        <v>24</v>
      </c>
      <c r="D43" s="34">
        <v>6</v>
      </c>
      <c r="E43" s="35" t="s">
        <v>87</v>
      </c>
      <c r="F43" s="12">
        <v>5</v>
      </c>
      <c r="G43" s="16">
        <v>9</v>
      </c>
      <c r="H43" s="11">
        <f t="shared" si="11"/>
        <v>7</v>
      </c>
      <c r="I43" s="16"/>
      <c r="J43" s="2">
        <v>270</v>
      </c>
      <c r="K43" s="9">
        <v>23</v>
      </c>
      <c r="L43" s="9">
        <v>180</v>
      </c>
      <c r="M43" s="9">
        <v>20</v>
      </c>
      <c r="N43" s="9"/>
      <c r="O43" s="44"/>
      <c r="P43" s="2">
        <v>0</v>
      </c>
      <c r="Q43" s="9">
        <v>7</v>
      </c>
      <c r="R43" s="71"/>
      <c r="S43" s="72"/>
      <c r="T43">
        <v>268.445</v>
      </c>
      <c r="U43" s="38">
        <f t="shared" si="12"/>
        <v>-0.31483120190977737</v>
      </c>
      <c r="V43" s="38">
        <f t="shared" si="13"/>
        <v>-0.3671671581527211</v>
      </c>
      <c r="W43" s="38">
        <f t="shared" si="14"/>
        <v>-0.8649916181868723</v>
      </c>
      <c r="X43" s="10">
        <f t="shared" si="15"/>
        <v>229.38822744009127</v>
      </c>
      <c r="Y43" s="41">
        <f t="shared" si="16"/>
        <v>-60.788087060681356</v>
      </c>
      <c r="Z43" s="22">
        <f t="shared" si="17"/>
        <v>229.38822744009127</v>
      </c>
      <c r="AA43" s="88">
        <f t="shared" si="18"/>
        <v>139.38822744009127</v>
      </c>
      <c r="AB43" s="91">
        <f t="shared" si="19"/>
        <v>29.211912939318644</v>
      </c>
      <c r="AC43" s="46"/>
      <c r="AD43" s="52"/>
      <c r="AE43" s="94"/>
      <c r="AF43" s="95">
        <f t="shared" si="20"/>
        <v>229.38822744009127</v>
      </c>
      <c r="AG43" s="88">
        <f t="shared" si="21"/>
        <v>139.38822744009127</v>
      </c>
      <c r="AH43" s="88">
        <f t="shared" si="22"/>
        <v>29.211912939318644</v>
      </c>
      <c r="AI43" s="101"/>
      <c r="AJ43" s="97"/>
      <c r="AK43" s="98">
        <v>41</v>
      </c>
      <c r="AL43" s="35" t="s">
        <v>30</v>
      </c>
    </row>
    <row r="44" spans="1:38" s="34" customFormat="1" ht="12.75">
      <c r="A44" t="s">
        <v>108</v>
      </c>
      <c r="B44" t="s">
        <v>109</v>
      </c>
      <c r="C44" s="34">
        <v>25</v>
      </c>
      <c r="D44" s="34">
        <v>4</v>
      </c>
      <c r="E44" s="35" t="s">
        <v>106</v>
      </c>
      <c r="F44" s="12">
        <v>110</v>
      </c>
      <c r="G44" s="16">
        <v>114</v>
      </c>
      <c r="H44" s="11">
        <f t="shared" si="11"/>
        <v>112</v>
      </c>
      <c r="I44" s="16"/>
      <c r="J44" s="2">
        <v>270</v>
      </c>
      <c r="K44" s="9">
        <v>32</v>
      </c>
      <c r="L44" s="9">
        <v>180</v>
      </c>
      <c r="M44" s="9">
        <v>11</v>
      </c>
      <c r="N44" s="9"/>
      <c r="O44" s="44"/>
      <c r="P44" s="2">
        <v>107</v>
      </c>
      <c r="Q44" s="9">
        <v>120</v>
      </c>
      <c r="R44" s="104">
        <v>160.3</v>
      </c>
      <c r="S44" s="105">
        <v>-38.8</v>
      </c>
      <c r="T44">
        <v>275.555</v>
      </c>
      <c r="U44" s="38">
        <f t="shared" si="12"/>
        <v>-0.16181520525859916</v>
      </c>
      <c r="V44" s="38">
        <f t="shared" si="13"/>
        <v>-0.5201831548038993</v>
      </c>
      <c r="W44" s="38">
        <f t="shared" si="14"/>
        <v>-0.8324670640581862</v>
      </c>
      <c r="X44" s="10">
        <f t="shared" si="15"/>
        <v>252.72046536536646</v>
      </c>
      <c r="Y44" s="41">
        <f t="shared" si="16"/>
        <v>-56.799078918324795</v>
      </c>
      <c r="Z44" s="22">
        <f t="shared" si="17"/>
        <v>252.72046536536646</v>
      </c>
      <c r="AA44" s="88">
        <f t="shared" si="18"/>
        <v>162.72046536536646</v>
      </c>
      <c r="AB44" s="91">
        <f t="shared" si="19"/>
        <v>33.200921081675205</v>
      </c>
      <c r="AC44" s="46"/>
      <c r="AD44" s="52"/>
      <c r="AE44" s="94"/>
      <c r="AF44" s="95">
        <f t="shared" si="20"/>
        <v>272.42046536536645</v>
      </c>
      <c r="AG44" s="142">
        <f t="shared" si="21"/>
        <v>182.42046536536645</v>
      </c>
      <c r="AH44" s="142">
        <f t="shared" si="22"/>
        <v>33.200921081675205</v>
      </c>
      <c r="AI44" s="96"/>
      <c r="AJ44" s="97"/>
      <c r="AK44" s="98">
        <v>42</v>
      </c>
      <c r="AL44" s="35" t="s">
        <v>124</v>
      </c>
    </row>
    <row r="45" spans="1:40" s="34" customFormat="1" ht="12.75">
      <c r="A45" t="s">
        <v>108</v>
      </c>
      <c r="B45" t="s">
        <v>109</v>
      </c>
      <c r="C45" s="34">
        <v>25</v>
      </c>
      <c r="D45" s="34">
        <v>7</v>
      </c>
      <c r="E45" s="35" t="s">
        <v>106</v>
      </c>
      <c r="F45" s="12">
        <v>37</v>
      </c>
      <c r="G45" s="16">
        <v>45</v>
      </c>
      <c r="H45" s="11">
        <f t="shared" si="11"/>
        <v>41</v>
      </c>
      <c r="I45" s="16"/>
      <c r="J45" s="2">
        <v>90</v>
      </c>
      <c r="K45" s="9">
        <v>50</v>
      </c>
      <c r="L45" s="9">
        <v>347</v>
      </c>
      <c r="M45" s="9">
        <v>0</v>
      </c>
      <c r="N45" s="9">
        <v>19</v>
      </c>
      <c r="O45" s="44">
        <v>270</v>
      </c>
      <c r="P45" s="2">
        <v>26</v>
      </c>
      <c r="Q45" s="9">
        <v>44</v>
      </c>
      <c r="R45" s="104">
        <v>-156.5</v>
      </c>
      <c r="S45" s="105">
        <v>-61.4</v>
      </c>
      <c r="T45">
        <v>278.905</v>
      </c>
      <c r="U45" s="38">
        <f t="shared" si="12"/>
        <v>0.1723225051538733</v>
      </c>
      <c r="V45" s="38">
        <f t="shared" si="13"/>
        <v>0.746410773670208</v>
      </c>
      <c r="W45" s="38">
        <f t="shared" si="14"/>
        <v>-0.6263130048934198</v>
      </c>
      <c r="X45" s="10">
        <f t="shared" si="15"/>
        <v>76.99999999999999</v>
      </c>
      <c r="Y45" s="41">
        <f t="shared" si="16"/>
        <v>-39.269211653682056</v>
      </c>
      <c r="Z45" s="22">
        <f t="shared" si="17"/>
        <v>76.99999999999999</v>
      </c>
      <c r="AA45" s="88">
        <f t="shared" si="18"/>
        <v>347</v>
      </c>
      <c r="AB45" s="91">
        <f t="shared" si="19"/>
        <v>50.730788346317944</v>
      </c>
      <c r="AC45" s="46">
        <f>IF(-V45&lt;0,180-ACOS(SIN((Z45-90)*PI()/180)*W45/SQRT(V45^2+W45^2))*180/PI(),ACOS(SIN((Z45-90)*PI()/180)*W45/SQRT(V45^2+W45^2))*180/PI())</f>
        <v>98.31387070349798</v>
      </c>
      <c r="AD45" s="52">
        <f>IF(O45=90,IF(AC45-N45&lt;0,AC45-N45+180,AC45-N45),IF(AC45+N45&gt;180,AC45+N45-180,AC45+N45))</f>
        <v>117.31387070349798</v>
      </c>
      <c r="AE45" s="94"/>
      <c r="AF45" s="95">
        <f t="shared" si="20"/>
        <v>53.5</v>
      </c>
      <c r="AG45" s="142">
        <f t="shared" si="21"/>
        <v>323.5</v>
      </c>
      <c r="AH45" s="142">
        <f t="shared" si="22"/>
        <v>50.730788346317944</v>
      </c>
      <c r="AI45" s="96"/>
      <c r="AJ45" s="97"/>
      <c r="AK45" s="98">
        <v>43</v>
      </c>
      <c r="AL45"/>
      <c r="AM45"/>
      <c r="AN45"/>
    </row>
    <row r="46" spans="1:40" ht="12.75">
      <c r="A46" t="s">
        <v>108</v>
      </c>
      <c r="B46" t="s">
        <v>109</v>
      </c>
      <c r="C46" s="34">
        <v>31</v>
      </c>
      <c r="D46" s="34">
        <v>1</v>
      </c>
      <c r="E46" s="35" t="s">
        <v>87</v>
      </c>
      <c r="F46" s="12">
        <v>20</v>
      </c>
      <c r="G46" s="16">
        <v>21</v>
      </c>
      <c r="H46" s="11">
        <f t="shared" si="11"/>
        <v>20.5</v>
      </c>
      <c r="I46" s="16"/>
      <c r="J46" s="2">
        <v>90</v>
      </c>
      <c r="K46" s="9">
        <v>3</v>
      </c>
      <c r="L46" s="9">
        <v>0</v>
      </c>
      <c r="M46" s="9">
        <v>17</v>
      </c>
      <c r="N46" s="9"/>
      <c r="O46" s="44"/>
      <c r="P46" s="2">
        <v>15</v>
      </c>
      <c r="Q46" s="9">
        <v>27</v>
      </c>
      <c r="R46" s="104">
        <v>-167.8</v>
      </c>
      <c r="S46" s="105">
        <v>-50.2</v>
      </c>
      <c r="T46">
        <v>329.7</v>
      </c>
      <c r="U46" s="38">
        <f t="shared" si="12"/>
        <v>0.29197101946266824</v>
      </c>
      <c r="V46" s="38">
        <f t="shared" si="13"/>
        <v>0.05004912386300048</v>
      </c>
      <c r="W46" s="38">
        <f t="shared" si="14"/>
        <v>-0.9549941735309524</v>
      </c>
      <c r="X46" s="10">
        <f t="shared" si="15"/>
        <v>9.726996940007988</v>
      </c>
      <c r="Y46" s="41">
        <f t="shared" si="16"/>
        <v>-72.76663352867668</v>
      </c>
      <c r="Z46" s="22">
        <f t="shared" si="17"/>
        <v>9.726996940007988</v>
      </c>
      <c r="AA46" s="88">
        <f t="shared" si="18"/>
        <v>279.726996940008</v>
      </c>
      <c r="AB46" s="91">
        <f t="shared" si="19"/>
        <v>17.233366471323322</v>
      </c>
      <c r="AC46" s="46"/>
      <c r="AD46" s="52"/>
      <c r="AE46" s="94"/>
      <c r="AF46" s="95">
        <f t="shared" si="20"/>
        <v>357.52699694000796</v>
      </c>
      <c r="AG46" s="142">
        <f t="shared" si="21"/>
        <v>267.52699694000796</v>
      </c>
      <c r="AH46" s="142">
        <f t="shared" si="22"/>
        <v>17.233366471323322</v>
      </c>
      <c r="AI46" s="96"/>
      <c r="AJ46" s="97"/>
      <c r="AK46" s="98">
        <v>44</v>
      </c>
      <c r="AL46" t="s">
        <v>125</v>
      </c>
      <c r="AM46" s="34"/>
      <c r="AN46" s="34"/>
    </row>
    <row r="47" spans="1:38" s="34" customFormat="1" ht="12.75" customHeight="1">
      <c r="A47" t="s">
        <v>108</v>
      </c>
      <c r="B47" t="s">
        <v>109</v>
      </c>
      <c r="C47" s="34">
        <v>31</v>
      </c>
      <c r="D47" s="34">
        <v>4</v>
      </c>
      <c r="E47" s="2" t="s">
        <v>87</v>
      </c>
      <c r="F47" s="12">
        <v>81</v>
      </c>
      <c r="G47" s="16">
        <v>81</v>
      </c>
      <c r="H47" s="11">
        <f t="shared" si="11"/>
        <v>81</v>
      </c>
      <c r="I47" s="16"/>
      <c r="J47" s="2">
        <v>270</v>
      </c>
      <c r="K47" s="9">
        <v>5</v>
      </c>
      <c r="L47" s="9">
        <v>180</v>
      </c>
      <c r="M47" s="9">
        <v>11</v>
      </c>
      <c r="N47" s="9"/>
      <c r="O47" s="44"/>
      <c r="P47" s="2">
        <v>73</v>
      </c>
      <c r="Q47" s="9">
        <v>81</v>
      </c>
      <c r="R47" s="73">
        <v>122.7</v>
      </c>
      <c r="S47" s="74">
        <v>63.6</v>
      </c>
      <c r="T47">
        <v>331.07</v>
      </c>
      <c r="U47" s="38">
        <f t="shared" si="12"/>
        <v>-0.19008290954232632</v>
      </c>
      <c r="V47" s="38">
        <f t="shared" si="13"/>
        <v>-0.0855544462746728</v>
      </c>
      <c r="W47" s="38">
        <f t="shared" si="14"/>
        <v>-0.9778917956532961</v>
      </c>
      <c r="X47" s="10">
        <f t="shared" si="15"/>
        <v>204.23204082196978</v>
      </c>
      <c r="Y47" s="41">
        <f t="shared" si="16"/>
        <v>-77.96682320895555</v>
      </c>
      <c r="Z47" s="22">
        <f t="shared" si="17"/>
        <v>204.23204082196978</v>
      </c>
      <c r="AA47" s="88">
        <f t="shared" si="18"/>
        <v>114.23204082196978</v>
      </c>
      <c r="AB47" s="91">
        <f t="shared" si="19"/>
        <v>12.033176791044454</v>
      </c>
      <c r="AC47" s="46"/>
      <c r="AD47" s="52"/>
      <c r="AE47" s="94"/>
      <c r="AF47" s="95">
        <f t="shared" si="20"/>
        <v>81.53204082196977</v>
      </c>
      <c r="AG47" s="88">
        <f t="shared" si="21"/>
        <v>351.53204082196976</v>
      </c>
      <c r="AH47" s="88">
        <f t="shared" si="22"/>
        <v>12.033176791044454</v>
      </c>
      <c r="AI47" s="101"/>
      <c r="AJ47" s="97"/>
      <c r="AK47" s="98">
        <v>45</v>
      </c>
      <c r="AL47"/>
    </row>
    <row r="48" spans="1:38" ht="12.75">
      <c r="A48" t="s">
        <v>108</v>
      </c>
      <c r="B48" t="s">
        <v>109</v>
      </c>
      <c r="C48" s="34">
        <v>31</v>
      </c>
      <c r="D48" s="34">
        <v>5</v>
      </c>
      <c r="E48" s="2" t="s">
        <v>106</v>
      </c>
      <c r="F48" s="12">
        <v>14</v>
      </c>
      <c r="G48" s="16">
        <v>16</v>
      </c>
      <c r="H48" s="11">
        <f t="shared" si="11"/>
        <v>15</v>
      </c>
      <c r="I48" s="16"/>
      <c r="J48" s="2">
        <v>90</v>
      </c>
      <c r="K48" s="9">
        <v>17</v>
      </c>
      <c r="L48" s="9">
        <v>180</v>
      </c>
      <c r="M48" s="9">
        <v>11</v>
      </c>
      <c r="N48" s="9"/>
      <c r="O48" s="44"/>
      <c r="P48" s="2">
        <v>3</v>
      </c>
      <c r="Q48" s="9">
        <v>17</v>
      </c>
      <c r="R48" s="107">
        <v>150.7</v>
      </c>
      <c r="S48" s="108">
        <v>63.9</v>
      </c>
      <c r="T48">
        <v>332.39</v>
      </c>
      <c r="U48" s="38">
        <f t="shared" si="12"/>
        <v>0.1824715497591186</v>
      </c>
      <c r="V48" s="38">
        <f t="shared" si="13"/>
        <v>-0.2870000130267722</v>
      </c>
      <c r="W48" s="38">
        <f t="shared" si="14"/>
        <v>0.9387347441136001</v>
      </c>
      <c r="X48" s="10">
        <f t="shared" si="15"/>
        <v>302.4477658806102</v>
      </c>
      <c r="Y48" s="41">
        <f t="shared" si="16"/>
        <v>70.0849910977073</v>
      </c>
      <c r="Z48" s="22">
        <f t="shared" si="17"/>
        <v>122.44776588061018</v>
      </c>
      <c r="AA48" s="88">
        <f t="shared" si="18"/>
        <v>32.44776588061018</v>
      </c>
      <c r="AB48" s="91">
        <f t="shared" si="19"/>
        <v>19.915008902292698</v>
      </c>
      <c r="AC48" s="46"/>
      <c r="AD48" s="52"/>
      <c r="AE48" s="94"/>
      <c r="AF48" s="95">
        <f t="shared" si="20"/>
        <v>331.7477658806102</v>
      </c>
      <c r="AG48" s="142">
        <f t="shared" si="21"/>
        <v>241.7477658806102</v>
      </c>
      <c r="AH48" s="142">
        <f t="shared" si="22"/>
        <v>19.915008902292698</v>
      </c>
      <c r="AI48" s="101"/>
      <c r="AJ48" s="97"/>
      <c r="AK48" s="98">
        <v>46</v>
      </c>
      <c r="AL48" t="s">
        <v>126</v>
      </c>
    </row>
    <row r="49" spans="1:38" ht="12.75">
      <c r="A49" t="s">
        <v>108</v>
      </c>
      <c r="B49" t="s">
        <v>109</v>
      </c>
      <c r="C49" s="34">
        <v>32</v>
      </c>
      <c r="D49" s="34">
        <v>3</v>
      </c>
      <c r="E49" s="2" t="s">
        <v>106</v>
      </c>
      <c r="F49" s="12">
        <v>45</v>
      </c>
      <c r="G49" s="16">
        <v>51</v>
      </c>
      <c r="H49" s="11">
        <f t="shared" si="11"/>
        <v>48</v>
      </c>
      <c r="I49" s="16"/>
      <c r="J49" s="2">
        <v>270</v>
      </c>
      <c r="K49" s="9">
        <v>65</v>
      </c>
      <c r="L49" s="9">
        <v>295</v>
      </c>
      <c r="M49" s="9">
        <v>0</v>
      </c>
      <c r="N49" s="9"/>
      <c r="O49" s="44"/>
      <c r="P49" s="2">
        <v>45</v>
      </c>
      <c r="Q49" s="9">
        <v>49</v>
      </c>
      <c r="R49" s="73"/>
      <c r="S49" s="74"/>
      <c r="T49">
        <v>340.815</v>
      </c>
      <c r="U49" s="38">
        <f t="shared" si="12"/>
        <v>0.8213938048432696</v>
      </c>
      <c r="V49" s="38">
        <f t="shared" si="13"/>
        <v>0.3830222215594892</v>
      </c>
      <c r="W49" s="38">
        <f t="shared" si="14"/>
        <v>0.17860619515673049</v>
      </c>
      <c r="X49" s="10">
        <f t="shared" si="15"/>
        <v>25.00000000000001</v>
      </c>
      <c r="Y49" s="41">
        <f t="shared" si="16"/>
        <v>11.148429332518115</v>
      </c>
      <c r="Z49" s="22">
        <f t="shared" si="17"/>
        <v>205</v>
      </c>
      <c r="AA49" s="88">
        <f t="shared" si="18"/>
        <v>115</v>
      </c>
      <c r="AB49" s="91">
        <f t="shared" si="19"/>
        <v>78.85157066748188</v>
      </c>
      <c r="AC49" s="46"/>
      <c r="AD49" s="52"/>
      <c r="AE49" s="94"/>
      <c r="AF49" s="95">
        <f t="shared" si="20"/>
        <v>205</v>
      </c>
      <c r="AG49" s="88">
        <f t="shared" si="21"/>
        <v>115</v>
      </c>
      <c r="AH49" s="88">
        <f t="shared" si="22"/>
        <v>78.85157066748188</v>
      </c>
      <c r="AI49" s="101"/>
      <c r="AJ49" s="97"/>
      <c r="AK49" s="98">
        <v>47</v>
      </c>
      <c r="AL49" s="2" t="s">
        <v>127</v>
      </c>
    </row>
    <row r="50" spans="1:38" ht="12.75">
      <c r="A50" t="s">
        <v>108</v>
      </c>
      <c r="B50" t="s">
        <v>109</v>
      </c>
      <c r="C50" s="34">
        <v>32</v>
      </c>
      <c r="D50" s="34">
        <v>4</v>
      </c>
      <c r="E50" s="2" t="s">
        <v>106</v>
      </c>
      <c r="F50" s="12">
        <v>32</v>
      </c>
      <c r="G50" s="16">
        <v>34</v>
      </c>
      <c r="H50" s="11">
        <f t="shared" si="11"/>
        <v>33</v>
      </c>
      <c r="I50" s="16"/>
      <c r="J50" s="2">
        <v>90</v>
      </c>
      <c r="K50" s="9">
        <v>15</v>
      </c>
      <c r="L50" s="9">
        <v>0</v>
      </c>
      <c r="M50" s="9">
        <v>9</v>
      </c>
      <c r="N50" s="9"/>
      <c r="O50" s="44"/>
      <c r="P50" s="2">
        <v>20</v>
      </c>
      <c r="Q50" s="9">
        <v>46</v>
      </c>
      <c r="R50" s="73"/>
      <c r="S50" s="74"/>
      <c r="T50">
        <v>342.085</v>
      </c>
      <c r="U50" s="38">
        <f t="shared" si="12"/>
        <v>0.15110408990407337</v>
      </c>
      <c r="V50" s="38">
        <f t="shared" si="13"/>
        <v>0.25563255317172684</v>
      </c>
      <c r="W50" s="38">
        <f t="shared" si="14"/>
        <v>-0.9540336765054371</v>
      </c>
      <c r="X50" s="10">
        <f t="shared" si="15"/>
        <v>59.41271827732486</v>
      </c>
      <c r="Y50" s="41">
        <f t="shared" si="16"/>
        <v>-72.71075654169157</v>
      </c>
      <c r="Z50" s="22">
        <f t="shared" si="17"/>
        <v>59.41271827732486</v>
      </c>
      <c r="AA50" s="88">
        <f t="shared" si="18"/>
        <v>329.41271827732487</v>
      </c>
      <c r="AB50" s="91">
        <f t="shared" si="19"/>
        <v>17.289243458308434</v>
      </c>
      <c r="AC50" s="46"/>
      <c r="AD50" s="52"/>
      <c r="AE50" s="94"/>
      <c r="AF50" s="95">
        <f t="shared" si="20"/>
        <v>59.41271827732486</v>
      </c>
      <c r="AG50" s="88">
        <f t="shared" si="21"/>
        <v>329.41271827732487</v>
      </c>
      <c r="AH50" s="88">
        <f t="shared" si="22"/>
        <v>17.289243458308434</v>
      </c>
      <c r="AI50" s="101"/>
      <c r="AJ50" s="97"/>
      <c r="AK50" s="98">
        <v>48</v>
      </c>
      <c r="AL50" s="2" t="s">
        <v>128</v>
      </c>
    </row>
    <row r="51" spans="1:38" ht="12.75">
      <c r="A51" t="s">
        <v>108</v>
      </c>
      <c r="B51" t="s">
        <v>109</v>
      </c>
      <c r="C51" s="34">
        <v>33</v>
      </c>
      <c r="D51" s="34">
        <v>4</v>
      </c>
      <c r="E51" s="2" t="s">
        <v>87</v>
      </c>
      <c r="F51" s="12">
        <v>121</v>
      </c>
      <c r="G51" s="16">
        <v>124</v>
      </c>
      <c r="H51" s="11">
        <f t="shared" si="11"/>
        <v>122.5</v>
      </c>
      <c r="I51" s="16"/>
      <c r="J51" s="2">
        <v>270</v>
      </c>
      <c r="K51" s="9">
        <v>10</v>
      </c>
      <c r="L51" s="9">
        <v>180</v>
      </c>
      <c r="M51" s="9">
        <v>7</v>
      </c>
      <c r="N51" s="9"/>
      <c r="O51" s="44"/>
      <c r="P51" s="2">
        <v>119</v>
      </c>
      <c r="Q51" s="9">
        <v>125</v>
      </c>
      <c r="R51" s="104">
        <v>-150.2</v>
      </c>
      <c r="S51" s="105">
        <v>22.3</v>
      </c>
      <c r="T51">
        <v>351.02</v>
      </c>
      <c r="U51" s="38">
        <f t="shared" si="12"/>
        <v>-0.12001787423989646</v>
      </c>
      <c r="V51" s="38">
        <f t="shared" si="13"/>
        <v>-0.17235383048284023</v>
      </c>
      <c r="W51" s="38">
        <f t="shared" si="14"/>
        <v>-0.9774671453588046</v>
      </c>
      <c r="X51" s="10">
        <f>IF(U51=0,IF(V51&gt;=0,90,270),IF(U51&gt;0,IF(V51&gt;=0,ATAN(V51/U51)*180/PI(),ATAN(V51/U51)*180/PI()+360),ATAN(V51/U51)*180/PI()+180))</f>
        <v>235.14873625054898</v>
      </c>
      <c r="Y51" s="41">
        <f>ASIN(W51/SQRT(U51^2+V51^2+W51^2))*180/PI()</f>
        <v>-77.8734769824859</v>
      </c>
      <c r="Z51" s="22">
        <f>IF(W51&lt;0,X51,IF(X51+180&gt;=360,X51-180,X51+180))</f>
        <v>235.14873625054898</v>
      </c>
      <c r="AA51" s="10">
        <f>IF(Z51-90&lt;0,Z51+270,Z51-90)</f>
        <v>145.14873625054898</v>
      </c>
      <c r="AB51" s="23">
        <f>IF(W51&lt;0,90+Y51,90-Y51)</f>
        <v>12.126523017514103</v>
      </c>
      <c r="AC51" s="46"/>
      <c r="AD51" s="52"/>
      <c r="AE51" s="24"/>
      <c r="AF51" s="33">
        <f>IF(S51&gt;=0,IF(Z51&gt;=R51,Z51-R51,Z51-R51+360),IF((Z51-R51-180)&lt;0,IF(Z51-R51+180&lt;0,Z51-R51+540,Z51-R51+180),Z51-R51-180))</f>
        <v>385.348736250549</v>
      </c>
      <c r="AG51" s="141">
        <f>IF(AF51-90&lt;0,AF51+270,AF51-90)</f>
        <v>295.348736250549</v>
      </c>
      <c r="AH51" s="141">
        <f>AB51</f>
        <v>12.126523017514103</v>
      </c>
      <c r="AI51" s="47"/>
      <c r="AJ51" s="28"/>
      <c r="AK51" s="82">
        <v>49</v>
      </c>
      <c r="AL51" s="9" t="s">
        <v>129</v>
      </c>
    </row>
    <row r="52" spans="1:38" s="34" customFormat="1" ht="12.75">
      <c r="A52" t="s">
        <v>108</v>
      </c>
      <c r="B52" t="s">
        <v>109</v>
      </c>
      <c r="C52" s="34">
        <v>33</v>
      </c>
      <c r="D52" s="34">
        <v>4</v>
      </c>
      <c r="E52" s="2" t="s">
        <v>44</v>
      </c>
      <c r="F52" s="12">
        <v>113</v>
      </c>
      <c r="G52" s="16">
        <v>117</v>
      </c>
      <c r="H52" s="11">
        <f t="shared" si="11"/>
        <v>115</v>
      </c>
      <c r="I52" s="16"/>
      <c r="J52" s="2">
        <v>270</v>
      </c>
      <c r="K52" s="9">
        <v>66</v>
      </c>
      <c r="L52" s="9">
        <v>0</v>
      </c>
      <c r="M52" s="9">
        <v>0</v>
      </c>
      <c r="N52" s="9"/>
      <c r="O52" s="44"/>
      <c r="P52" s="2">
        <v>113</v>
      </c>
      <c r="Q52" s="9">
        <v>117</v>
      </c>
      <c r="R52" s="71"/>
      <c r="S52" s="72"/>
      <c r="T52">
        <v>351.22999999999996</v>
      </c>
      <c r="U52" s="38">
        <f t="shared" si="12"/>
        <v>0</v>
      </c>
      <c r="V52" s="38">
        <f t="shared" si="13"/>
        <v>0.9135454576426009</v>
      </c>
      <c r="W52" s="38">
        <f t="shared" si="14"/>
        <v>0.4067366430758002</v>
      </c>
      <c r="X52" s="10">
        <f t="shared" si="15"/>
        <v>90</v>
      </c>
      <c r="Y52" s="41">
        <f t="shared" si="16"/>
        <v>24</v>
      </c>
      <c r="Z52" s="22">
        <f t="shared" si="17"/>
        <v>270</v>
      </c>
      <c r="AA52" s="10">
        <f t="shared" si="18"/>
        <v>180</v>
      </c>
      <c r="AB52" s="23">
        <f t="shared" si="19"/>
        <v>66</v>
      </c>
      <c r="AC52" s="46"/>
      <c r="AD52" s="52"/>
      <c r="AE52" s="24"/>
      <c r="AF52" s="33">
        <f t="shared" si="20"/>
        <v>270</v>
      </c>
      <c r="AG52" s="10">
        <f t="shared" si="21"/>
        <v>180</v>
      </c>
      <c r="AH52" s="10">
        <f t="shared" si="22"/>
        <v>66</v>
      </c>
      <c r="AI52" s="47"/>
      <c r="AJ52" s="28"/>
      <c r="AK52" s="82">
        <v>50</v>
      </c>
      <c r="AL52" s="9" t="s">
        <v>130</v>
      </c>
    </row>
    <row r="53" spans="1:38" ht="12.75">
      <c r="A53" t="s">
        <v>108</v>
      </c>
      <c r="B53" t="s">
        <v>109</v>
      </c>
      <c r="C53" s="34">
        <v>39</v>
      </c>
      <c r="D53" s="34">
        <v>4</v>
      </c>
      <c r="E53" s="2" t="s">
        <v>87</v>
      </c>
      <c r="F53" s="12">
        <v>3</v>
      </c>
      <c r="G53" s="16">
        <v>4</v>
      </c>
      <c r="H53" s="11">
        <f t="shared" si="11"/>
        <v>3.5</v>
      </c>
      <c r="I53" s="16"/>
      <c r="J53" s="2">
        <v>90</v>
      </c>
      <c r="K53" s="9">
        <v>13</v>
      </c>
      <c r="L53" s="9">
        <v>0</v>
      </c>
      <c r="M53" s="9">
        <v>6</v>
      </c>
      <c r="N53" s="9"/>
      <c r="O53" s="44"/>
      <c r="P53" s="2">
        <v>0</v>
      </c>
      <c r="Q53" s="9">
        <v>6</v>
      </c>
      <c r="R53" s="71">
        <v>14.6</v>
      </c>
      <c r="S53" s="72">
        <v>17.1</v>
      </c>
      <c r="T53">
        <v>407.42</v>
      </c>
      <c r="U53" s="38">
        <f aca="true" t="shared" si="23" ref="U53:U66">COS(K53*PI()/180)*SIN(J53*PI()/180)*(SIN(M53*PI()/180))-(COS(M53*PI()/180)*SIN(L53*PI()/180))*(SIN(K53*PI()/180))</f>
        <v>0.10184940552600458</v>
      </c>
      <c r="V53" s="38">
        <f aca="true" t="shared" si="24" ref="V53:V66">(SIN(K53*PI()/180))*(COS(M53*PI()/180)*COS(L53*PI()/180))-(SIN(M53*PI()/180))*(COS(K53*PI()/180)*COS(J53*PI()/180))</f>
        <v>0.22371874893115207</v>
      </c>
      <c r="W53" s="38">
        <f aca="true" t="shared" si="25" ref="W53:W66">(COS(K53*PI()/180)*COS(J53*PI()/180))*(COS(M53*PI()/180)*SIN(L53*PI()/180))-(COS(K53*PI()/180)*SIN(J53*PI()/180))*(COS(M53*PI()/180)*COS(L53*PI()/180))</f>
        <v>-0.9690323636203194</v>
      </c>
      <c r="X53" s="10">
        <f aca="true" t="shared" si="26" ref="X53:X66">IF(U53=0,IF(V53&gt;=0,90,270),IF(U53&gt;0,IF(V53&gt;=0,ATAN(V53/U53)*180/PI(),ATAN(V53/U53)*180/PI()+360),ATAN(V53/U53)*180/PI()+180))</f>
        <v>65.52229230212751</v>
      </c>
      <c r="Y53" s="41">
        <f aca="true" t="shared" si="27" ref="Y53:Y66">ASIN(W53/SQRT(U53^2+V53^2+W53^2))*180/PI()</f>
        <v>-75.76617523605177</v>
      </c>
      <c r="Z53" s="22">
        <f aca="true" t="shared" si="28" ref="Z53:Z66">IF(W53&lt;0,X53,IF(X53+180&gt;=360,X53-180,X53+180))</f>
        <v>65.52229230212751</v>
      </c>
      <c r="AA53" s="10">
        <f aca="true" t="shared" si="29" ref="AA53:AA66">IF(Z53-90&lt;0,Z53+270,Z53-90)</f>
        <v>335.52229230212754</v>
      </c>
      <c r="AB53" s="23">
        <f aca="true" t="shared" si="30" ref="AB53:AB66">IF(W53&lt;0,90+Y53,90-Y53)</f>
        <v>14.233824763948235</v>
      </c>
      <c r="AC53" s="46"/>
      <c r="AD53" s="52"/>
      <c r="AE53" s="24"/>
      <c r="AF53" s="33">
        <f aca="true" t="shared" si="31" ref="AF53:AF66">IF(S53&gt;=0,IF(Z53&gt;=R53,Z53-R53,Z53-R53+360),IF((Z53-R53-180)&lt;0,IF(Z53-R53+180&lt;0,Z53-R53+540,Z53-R53+180),Z53-R53-180))</f>
        <v>50.92229230212751</v>
      </c>
      <c r="AG53" s="10">
        <f aca="true" t="shared" si="32" ref="AG53:AG66">IF(AF53-90&lt;0,AF53+270,AF53-90)</f>
        <v>320.9222923021275</v>
      </c>
      <c r="AH53" s="10">
        <f aca="true" t="shared" si="33" ref="AH53:AH66">AB53</f>
        <v>14.233824763948235</v>
      </c>
      <c r="AI53" s="48"/>
      <c r="AJ53" s="28"/>
      <c r="AK53" s="82">
        <v>51</v>
      </c>
      <c r="AL53" s="9" t="s">
        <v>131</v>
      </c>
    </row>
    <row r="54" spans="1:38" ht="12.75">
      <c r="A54" t="s">
        <v>108</v>
      </c>
      <c r="B54" t="s">
        <v>109</v>
      </c>
      <c r="C54" s="34">
        <v>40</v>
      </c>
      <c r="D54" s="34">
        <v>1</v>
      </c>
      <c r="E54" s="2" t="s">
        <v>87</v>
      </c>
      <c r="F54" s="12">
        <v>64</v>
      </c>
      <c r="G54" s="16">
        <v>65</v>
      </c>
      <c r="H54" s="11">
        <f t="shared" si="11"/>
        <v>64.5</v>
      </c>
      <c r="I54" s="15"/>
      <c r="J54" s="2">
        <v>90</v>
      </c>
      <c r="K54" s="9">
        <v>17</v>
      </c>
      <c r="L54" s="9">
        <v>180</v>
      </c>
      <c r="M54" s="9">
        <v>7</v>
      </c>
      <c r="N54" s="9"/>
      <c r="O54" s="44"/>
      <c r="P54" s="2">
        <v>55</v>
      </c>
      <c r="Q54" s="9">
        <v>119</v>
      </c>
      <c r="R54" s="104">
        <v>8</v>
      </c>
      <c r="S54" s="105">
        <v>65.2</v>
      </c>
      <c r="T54">
        <v>414.645</v>
      </c>
      <c r="U54" s="38">
        <f t="shared" si="23"/>
        <v>0.11654423270443488</v>
      </c>
      <c r="V54" s="38">
        <f t="shared" si="24"/>
        <v>-0.2901924103713653</v>
      </c>
      <c r="W54" s="38">
        <f t="shared" si="25"/>
        <v>0.9491766053274043</v>
      </c>
      <c r="X54" s="10">
        <f t="shared" si="26"/>
        <v>291.88089789451055</v>
      </c>
      <c r="Y54" s="41">
        <f t="shared" si="27"/>
        <v>71.7647486187115</v>
      </c>
      <c r="Z54" s="22">
        <f t="shared" si="28"/>
        <v>111.88089789451055</v>
      </c>
      <c r="AA54" s="10">
        <f t="shared" si="29"/>
        <v>21.880897894510554</v>
      </c>
      <c r="AB54" s="23">
        <f t="shared" si="30"/>
        <v>18.235251381288506</v>
      </c>
      <c r="AC54" s="46"/>
      <c r="AD54" s="52"/>
      <c r="AE54" s="24"/>
      <c r="AF54" s="33">
        <f t="shared" si="31"/>
        <v>103.88089789451055</v>
      </c>
      <c r="AG54" s="141">
        <f t="shared" si="32"/>
        <v>13.880897894510554</v>
      </c>
      <c r="AH54" s="141">
        <f t="shared" si="33"/>
        <v>18.235251381288506</v>
      </c>
      <c r="AI54" s="48"/>
      <c r="AJ54" s="28"/>
      <c r="AK54" s="82">
        <v>52</v>
      </c>
      <c r="AL54" s="9" t="s">
        <v>30</v>
      </c>
    </row>
    <row r="55" spans="1:37" ht="12.75">
      <c r="A55" t="s">
        <v>108</v>
      </c>
      <c r="B55" t="s">
        <v>109</v>
      </c>
      <c r="C55" s="34">
        <v>40</v>
      </c>
      <c r="D55" s="34">
        <v>1</v>
      </c>
      <c r="E55" s="2" t="s">
        <v>106</v>
      </c>
      <c r="F55" s="12">
        <v>91</v>
      </c>
      <c r="G55" s="16">
        <v>110</v>
      </c>
      <c r="H55" s="11">
        <f t="shared" si="11"/>
        <v>100.5</v>
      </c>
      <c r="I55" s="15"/>
      <c r="J55" s="2">
        <v>90</v>
      </c>
      <c r="K55" s="9">
        <v>72</v>
      </c>
      <c r="L55" s="9">
        <v>358</v>
      </c>
      <c r="M55" s="9">
        <v>0</v>
      </c>
      <c r="N55" s="9">
        <v>10</v>
      </c>
      <c r="O55" s="44">
        <v>90</v>
      </c>
      <c r="P55" s="2">
        <v>55</v>
      </c>
      <c r="Q55" s="9">
        <v>119</v>
      </c>
      <c r="R55" s="104">
        <v>8</v>
      </c>
      <c r="S55" s="105">
        <v>65.2</v>
      </c>
      <c r="T55">
        <v>415.005</v>
      </c>
      <c r="U55" s="38">
        <f t="shared" si="23"/>
        <v>0.03319139375433463</v>
      </c>
      <c r="V55" s="38">
        <f t="shared" si="24"/>
        <v>0.9504771583621137</v>
      </c>
      <c r="W55" s="38">
        <f t="shared" si="25"/>
        <v>-0.308828749571334</v>
      </c>
      <c r="X55" s="10">
        <f t="shared" si="26"/>
        <v>88.00000000000001</v>
      </c>
      <c r="Y55" s="41">
        <f t="shared" si="27"/>
        <v>-17.989741657052182</v>
      </c>
      <c r="Z55" s="22">
        <f t="shared" si="28"/>
        <v>88.00000000000001</v>
      </c>
      <c r="AA55" s="10">
        <f t="shared" si="29"/>
        <v>358</v>
      </c>
      <c r="AB55" s="23">
        <f t="shared" si="30"/>
        <v>72.01025834294782</v>
      </c>
      <c r="AC55" s="46">
        <f aca="true" t="shared" si="34" ref="AC55:AC61">IF(-V55&lt;0,180-ACOS(SIN((Z55-90)*PI()/180)*W55/SQRT(V55^2+W55^2))*180/PI(),ACOS(SIN((Z55-90)*PI()/180)*W55/SQRT(V55^2+W55^2))*180/PI())</f>
        <v>90.61792046551363</v>
      </c>
      <c r="AD55" s="52">
        <f aca="true" t="shared" si="35" ref="AD55:AD61">IF(O55=90,IF(AC55-N55&lt;0,AC55-N55+180,AC55-N55),IF(AC55+N55&gt;180,AC55+N55-180,AC55+N55))</f>
        <v>80.61792046551363</v>
      </c>
      <c r="AE55" s="24"/>
      <c r="AF55" s="33">
        <f t="shared" si="31"/>
        <v>80.00000000000001</v>
      </c>
      <c r="AG55" s="141">
        <f t="shared" si="32"/>
        <v>350</v>
      </c>
      <c r="AH55" s="141">
        <f t="shared" si="33"/>
        <v>72.01025834294782</v>
      </c>
      <c r="AI55" s="47"/>
      <c r="AJ55" s="28"/>
      <c r="AK55" s="82">
        <v>53</v>
      </c>
    </row>
    <row r="56" spans="1:37" ht="12.75">
      <c r="A56" t="s">
        <v>108</v>
      </c>
      <c r="B56" t="s">
        <v>109</v>
      </c>
      <c r="C56" s="34">
        <v>40</v>
      </c>
      <c r="D56" s="34">
        <v>1</v>
      </c>
      <c r="E56" s="2" t="s">
        <v>106</v>
      </c>
      <c r="F56" s="12">
        <v>106</v>
      </c>
      <c r="G56" s="16">
        <v>112</v>
      </c>
      <c r="H56" s="11">
        <f t="shared" si="11"/>
        <v>109</v>
      </c>
      <c r="I56" s="15"/>
      <c r="J56" s="2">
        <v>270</v>
      </c>
      <c r="K56" s="9">
        <v>33</v>
      </c>
      <c r="L56" s="9">
        <v>180</v>
      </c>
      <c r="M56" s="9">
        <v>10</v>
      </c>
      <c r="N56" s="9">
        <v>17</v>
      </c>
      <c r="O56" s="44">
        <v>90</v>
      </c>
      <c r="P56" s="2">
        <v>55</v>
      </c>
      <c r="Q56" s="9">
        <v>119</v>
      </c>
      <c r="R56" s="104">
        <v>8</v>
      </c>
      <c r="S56" s="105">
        <v>65.2</v>
      </c>
      <c r="T56">
        <v>415.09</v>
      </c>
      <c r="U56" s="38">
        <f t="shared" si="23"/>
        <v>-0.1456336157866124</v>
      </c>
      <c r="V56" s="38">
        <f t="shared" si="24"/>
        <v>-0.5363647442758861</v>
      </c>
      <c r="W56" s="38">
        <f t="shared" si="25"/>
        <v>-0.8259292775358054</v>
      </c>
      <c r="X56" s="10">
        <f t="shared" si="26"/>
        <v>254.8092977198648</v>
      </c>
      <c r="Y56" s="41">
        <f t="shared" si="27"/>
        <v>-56.06259827393842</v>
      </c>
      <c r="Z56" s="22">
        <f t="shared" si="28"/>
        <v>254.8092977198648</v>
      </c>
      <c r="AA56" s="10">
        <f t="shared" si="29"/>
        <v>164.8092977198648</v>
      </c>
      <c r="AB56" s="23">
        <f t="shared" si="30"/>
        <v>33.93740172606158</v>
      </c>
      <c r="AC56" s="46">
        <f t="shared" si="34"/>
        <v>102.69487886938006</v>
      </c>
      <c r="AD56" s="52">
        <f t="shared" si="35"/>
        <v>85.69487886938006</v>
      </c>
      <c r="AE56" s="24"/>
      <c r="AF56" s="33">
        <f t="shared" si="31"/>
        <v>246.8092977198648</v>
      </c>
      <c r="AG56" s="141">
        <f t="shared" si="32"/>
        <v>156.8092977198648</v>
      </c>
      <c r="AH56" s="141">
        <f t="shared" si="33"/>
        <v>33.93740172606158</v>
      </c>
      <c r="AI56" s="47"/>
      <c r="AJ56" s="28"/>
      <c r="AK56" s="82">
        <v>54</v>
      </c>
    </row>
    <row r="57" spans="1:37" ht="12.75">
      <c r="A57" t="s">
        <v>108</v>
      </c>
      <c r="B57" t="s">
        <v>109</v>
      </c>
      <c r="C57" s="34">
        <v>40</v>
      </c>
      <c r="D57" s="34">
        <v>2</v>
      </c>
      <c r="E57" s="2" t="s">
        <v>106</v>
      </c>
      <c r="F57" s="12">
        <v>95</v>
      </c>
      <c r="G57" s="16">
        <v>99</v>
      </c>
      <c r="H57" s="11">
        <f t="shared" si="11"/>
        <v>97</v>
      </c>
      <c r="I57" s="15"/>
      <c r="J57" s="2">
        <v>90</v>
      </c>
      <c r="K57" s="9">
        <v>33</v>
      </c>
      <c r="L57" s="9">
        <v>0</v>
      </c>
      <c r="M57" s="9">
        <v>6</v>
      </c>
      <c r="N57" s="9">
        <v>2</v>
      </c>
      <c r="O57" s="44">
        <v>270</v>
      </c>
      <c r="P57" s="2">
        <v>48</v>
      </c>
      <c r="Q57" s="9">
        <v>139</v>
      </c>
      <c r="R57" s="104">
        <v>-145.4</v>
      </c>
      <c r="S57" s="105">
        <v>64.1</v>
      </c>
      <c r="T57">
        <v>416.27500000000003</v>
      </c>
      <c r="U57" s="38">
        <f t="shared" si="23"/>
        <v>0.08766494565514532</v>
      </c>
      <c r="V57" s="38">
        <f t="shared" si="24"/>
        <v>0.5416554453946921</v>
      </c>
      <c r="W57" s="38">
        <f t="shared" si="25"/>
        <v>-0.8340762428226693</v>
      </c>
      <c r="X57" s="10">
        <f t="shared" si="26"/>
        <v>80.80660655419689</v>
      </c>
      <c r="Y57" s="41">
        <f t="shared" si="27"/>
        <v>-56.66076249383589</v>
      </c>
      <c r="Z57" s="22">
        <f t="shared" si="28"/>
        <v>80.80660655419689</v>
      </c>
      <c r="AA57" s="10">
        <f t="shared" si="29"/>
        <v>350.8066065541969</v>
      </c>
      <c r="AB57" s="23">
        <f t="shared" si="30"/>
        <v>33.33923750616411</v>
      </c>
      <c r="AC57" s="46">
        <f t="shared" si="34"/>
        <v>97.70034691993857</v>
      </c>
      <c r="AD57" s="52">
        <f t="shared" si="35"/>
        <v>99.70034691993857</v>
      </c>
      <c r="AE57" s="24"/>
      <c r="AF57" s="33">
        <f t="shared" si="31"/>
        <v>226.2066065541969</v>
      </c>
      <c r="AG57" s="141">
        <f t="shared" si="32"/>
        <v>136.2066065541969</v>
      </c>
      <c r="AH57" s="141">
        <f t="shared" si="33"/>
        <v>33.33923750616411</v>
      </c>
      <c r="AI57" s="47"/>
      <c r="AJ57" s="28"/>
      <c r="AK57" s="82">
        <v>55</v>
      </c>
    </row>
    <row r="58" spans="1:38" ht="12.75">
      <c r="A58" t="s">
        <v>108</v>
      </c>
      <c r="B58" t="s">
        <v>109</v>
      </c>
      <c r="C58" s="34">
        <v>40</v>
      </c>
      <c r="D58" s="34">
        <v>5</v>
      </c>
      <c r="E58" s="2" t="s">
        <v>87</v>
      </c>
      <c r="F58" s="12">
        <v>25</v>
      </c>
      <c r="G58" s="16">
        <v>26</v>
      </c>
      <c r="H58" s="11">
        <f t="shared" si="11"/>
        <v>25.5</v>
      </c>
      <c r="I58" s="15"/>
      <c r="J58" s="2">
        <v>90</v>
      </c>
      <c r="K58" s="9">
        <v>9</v>
      </c>
      <c r="L58" s="9">
        <v>0</v>
      </c>
      <c r="M58" s="9">
        <v>15</v>
      </c>
      <c r="N58" s="9"/>
      <c r="O58" s="44"/>
      <c r="P58" s="2">
        <v>19</v>
      </c>
      <c r="Q58" s="9">
        <v>40</v>
      </c>
      <c r="R58" s="104">
        <v>20.8</v>
      </c>
      <c r="S58" s="105">
        <v>63.6</v>
      </c>
      <c r="T58">
        <v>418.35</v>
      </c>
      <c r="U58" s="38">
        <f t="shared" si="23"/>
        <v>0.25563255317172684</v>
      </c>
      <c r="V58" s="38">
        <f t="shared" si="24"/>
        <v>0.15110408990407334</v>
      </c>
      <c r="W58" s="38">
        <f t="shared" si="25"/>
        <v>-0.9540336765054371</v>
      </c>
      <c r="X58" s="10">
        <f t="shared" si="26"/>
        <v>30.587281722675122</v>
      </c>
      <c r="Y58" s="41">
        <f t="shared" si="27"/>
        <v>-72.71075654169157</v>
      </c>
      <c r="Z58" s="22">
        <f t="shared" si="28"/>
        <v>30.587281722675122</v>
      </c>
      <c r="AA58" s="10">
        <f t="shared" si="29"/>
        <v>300.58728172267513</v>
      </c>
      <c r="AB58" s="23">
        <f t="shared" si="30"/>
        <v>17.289243458308434</v>
      </c>
      <c r="AC58" s="46"/>
      <c r="AD58" s="52"/>
      <c r="AE58" s="24"/>
      <c r="AF58" s="33">
        <f t="shared" si="31"/>
        <v>9.787281722675122</v>
      </c>
      <c r="AG58" s="141">
        <f t="shared" si="32"/>
        <v>279.7872817226751</v>
      </c>
      <c r="AH58" s="141">
        <f t="shared" si="33"/>
        <v>17.289243458308434</v>
      </c>
      <c r="AI58" s="47"/>
      <c r="AJ58" s="28"/>
      <c r="AK58" s="82">
        <v>56</v>
      </c>
      <c r="AL58" t="s">
        <v>132</v>
      </c>
    </row>
    <row r="59" spans="1:38" ht="12.75">
      <c r="A59" t="s">
        <v>108</v>
      </c>
      <c r="B59" t="s">
        <v>109</v>
      </c>
      <c r="C59" s="34">
        <v>40</v>
      </c>
      <c r="D59" s="34">
        <v>3</v>
      </c>
      <c r="E59" s="2" t="s">
        <v>87</v>
      </c>
      <c r="F59" s="12">
        <v>64</v>
      </c>
      <c r="G59" s="16">
        <v>65</v>
      </c>
      <c r="H59" s="11">
        <f t="shared" si="11"/>
        <v>64.5</v>
      </c>
      <c r="I59" s="15"/>
      <c r="J59" s="2">
        <v>270</v>
      </c>
      <c r="K59" s="9">
        <v>15</v>
      </c>
      <c r="L59" s="9">
        <v>0</v>
      </c>
      <c r="M59" s="9">
        <v>7</v>
      </c>
      <c r="N59" s="9"/>
      <c r="O59" s="44"/>
      <c r="P59" s="2">
        <v>51</v>
      </c>
      <c r="Q59" s="9">
        <v>69</v>
      </c>
      <c r="R59" s="71"/>
      <c r="S59" s="72"/>
      <c r="T59">
        <v>417.35999999999996</v>
      </c>
      <c r="U59" s="38">
        <f t="shared" si="23"/>
        <v>-0.11771674622792329</v>
      </c>
      <c r="V59" s="38">
        <f t="shared" si="24"/>
        <v>0.2568898471879887</v>
      </c>
      <c r="W59" s="38">
        <f t="shared" si="25"/>
        <v>0.9587259616541788</v>
      </c>
      <c r="X59" s="10">
        <f t="shared" si="26"/>
        <v>114.61906107146953</v>
      </c>
      <c r="Y59" s="41">
        <f t="shared" si="27"/>
        <v>73.57754314044732</v>
      </c>
      <c r="Z59" s="22">
        <f t="shared" si="28"/>
        <v>294.61906107146956</v>
      </c>
      <c r="AA59" s="10">
        <f t="shared" si="29"/>
        <v>204.61906107146956</v>
      </c>
      <c r="AB59" s="23">
        <f t="shared" si="30"/>
        <v>16.422456859552682</v>
      </c>
      <c r="AC59" s="46"/>
      <c r="AD59" s="52"/>
      <c r="AE59" s="24"/>
      <c r="AF59" s="33">
        <f t="shared" si="31"/>
        <v>294.61906107146956</v>
      </c>
      <c r="AG59" s="10">
        <f t="shared" si="32"/>
        <v>204.61906107146956</v>
      </c>
      <c r="AH59" s="10">
        <f t="shared" si="33"/>
        <v>16.422456859552682</v>
      </c>
      <c r="AI59" s="47"/>
      <c r="AJ59" s="28"/>
      <c r="AK59" s="82">
        <v>57</v>
      </c>
      <c r="AL59" t="s">
        <v>133</v>
      </c>
    </row>
    <row r="60" spans="1:38" ht="12.75">
      <c r="A60" t="s">
        <v>108</v>
      </c>
      <c r="B60" t="s">
        <v>109</v>
      </c>
      <c r="C60" s="34">
        <v>41</v>
      </c>
      <c r="D60" s="34">
        <v>1</v>
      </c>
      <c r="E60" s="2" t="s">
        <v>87</v>
      </c>
      <c r="F60" s="12">
        <v>122</v>
      </c>
      <c r="G60" s="16">
        <v>122</v>
      </c>
      <c r="H60" s="11">
        <f t="shared" si="11"/>
        <v>122</v>
      </c>
      <c r="I60" s="15"/>
      <c r="J60" s="2">
        <v>90</v>
      </c>
      <c r="K60" s="9">
        <v>0</v>
      </c>
      <c r="L60" s="9">
        <v>180</v>
      </c>
      <c r="M60" s="9">
        <v>12</v>
      </c>
      <c r="N60" s="9"/>
      <c r="O60" s="44"/>
      <c r="P60" s="2">
        <v>120</v>
      </c>
      <c r="Q60" s="9">
        <v>138</v>
      </c>
      <c r="R60" s="71"/>
      <c r="S60" s="72"/>
      <c r="T60">
        <v>424.72</v>
      </c>
      <c r="U60" s="38">
        <f t="shared" si="23"/>
        <v>0.20791169081775931</v>
      </c>
      <c r="V60" s="38">
        <f t="shared" si="24"/>
        <v>-1.2736134338140827E-17</v>
      </c>
      <c r="W60" s="38">
        <f t="shared" si="25"/>
        <v>0.9781476007338057</v>
      </c>
      <c r="X60" s="10">
        <f t="shared" si="26"/>
        <v>360</v>
      </c>
      <c r="Y60" s="41">
        <f t="shared" si="27"/>
        <v>78.00000000000003</v>
      </c>
      <c r="Z60" s="22">
        <f t="shared" si="28"/>
        <v>180</v>
      </c>
      <c r="AA60" s="10">
        <f t="shared" si="29"/>
        <v>90</v>
      </c>
      <c r="AB60" s="23">
        <f t="shared" si="30"/>
        <v>11.999999999999972</v>
      </c>
      <c r="AC60" s="46"/>
      <c r="AD60" s="52"/>
      <c r="AE60" s="24"/>
      <c r="AF60" s="33">
        <f t="shared" si="31"/>
        <v>180</v>
      </c>
      <c r="AG60" s="10">
        <f t="shared" si="32"/>
        <v>90</v>
      </c>
      <c r="AH60" s="10">
        <f t="shared" si="33"/>
        <v>11.999999999999972</v>
      </c>
      <c r="AI60" s="47"/>
      <c r="AJ60" s="27"/>
      <c r="AK60" s="82">
        <v>58</v>
      </c>
      <c r="AL60" t="s">
        <v>119</v>
      </c>
    </row>
    <row r="61" spans="1:38" ht="12.75">
      <c r="A61" t="s">
        <v>108</v>
      </c>
      <c r="B61" t="s">
        <v>109</v>
      </c>
      <c r="C61" s="70">
        <v>41</v>
      </c>
      <c r="D61" s="34">
        <v>2</v>
      </c>
      <c r="E61" s="2" t="s">
        <v>106</v>
      </c>
      <c r="F61" s="12">
        <v>68</v>
      </c>
      <c r="G61" s="16">
        <v>69</v>
      </c>
      <c r="H61" s="11">
        <f t="shared" si="11"/>
        <v>68.5</v>
      </c>
      <c r="I61" s="15"/>
      <c r="J61" s="2">
        <v>90</v>
      </c>
      <c r="K61" s="9">
        <v>12</v>
      </c>
      <c r="L61" s="9">
        <v>0</v>
      </c>
      <c r="M61" s="9">
        <v>45</v>
      </c>
      <c r="N61" s="9">
        <v>75</v>
      </c>
      <c r="O61" s="44">
        <v>90</v>
      </c>
      <c r="P61" s="2">
        <v>18</v>
      </c>
      <c r="Q61" s="9">
        <v>78</v>
      </c>
      <c r="R61" s="71">
        <v>102.5</v>
      </c>
      <c r="S61" s="72">
        <v>60.5</v>
      </c>
      <c r="T61">
        <v>425.565</v>
      </c>
      <c r="U61" s="38">
        <f t="shared" si="23"/>
        <v>0.6916548014802255</v>
      </c>
      <c r="V61" s="38">
        <f t="shared" si="24"/>
        <v>0.1470157664651984</v>
      </c>
      <c r="W61" s="38">
        <f t="shared" si="25"/>
        <v>-0.6916548014802256</v>
      </c>
      <c r="X61" s="10">
        <f t="shared" si="26"/>
        <v>11.999999999999995</v>
      </c>
      <c r="Y61" s="41">
        <f t="shared" si="27"/>
        <v>-44.367084982662725</v>
      </c>
      <c r="Z61" s="22">
        <f t="shared" si="28"/>
        <v>11.999999999999995</v>
      </c>
      <c r="AA61" s="10">
        <f t="shared" si="29"/>
        <v>282</v>
      </c>
      <c r="AB61" s="23">
        <f t="shared" si="30"/>
        <v>45.632915017337275</v>
      </c>
      <c r="AC61" s="46">
        <f t="shared" si="34"/>
        <v>163.09194952250022</v>
      </c>
      <c r="AD61" s="52">
        <f t="shared" si="35"/>
        <v>88.09194952250022</v>
      </c>
      <c r="AE61" s="24"/>
      <c r="AF61" s="33">
        <f t="shared" si="31"/>
        <v>269.5</v>
      </c>
      <c r="AG61" s="10">
        <f t="shared" si="32"/>
        <v>179.5</v>
      </c>
      <c r="AH61" s="10">
        <f t="shared" si="33"/>
        <v>45.632915017337275</v>
      </c>
      <c r="AI61" s="47"/>
      <c r="AJ61" s="28"/>
      <c r="AK61" s="82">
        <v>59</v>
      </c>
      <c r="AL61" t="s">
        <v>134</v>
      </c>
    </row>
    <row r="62" spans="1:38" ht="12.75">
      <c r="A62" t="s">
        <v>108</v>
      </c>
      <c r="B62" t="s">
        <v>109</v>
      </c>
      <c r="C62" s="70">
        <v>41</v>
      </c>
      <c r="D62" s="34">
        <v>4</v>
      </c>
      <c r="E62" s="2" t="s">
        <v>87</v>
      </c>
      <c r="F62" s="12">
        <v>19</v>
      </c>
      <c r="G62" s="16">
        <v>19</v>
      </c>
      <c r="H62" s="11">
        <f t="shared" si="11"/>
        <v>19</v>
      </c>
      <c r="I62" s="15"/>
      <c r="J62" s="2">
        <v>90</v>
      </c>
      <c r="K62" s="9">
        <v>6</v>
      </c>
      <c r="L62" s="9">
        <v>0</v>
      </c>
      <c r="M62" s="9">
        <v>5</v>
      </c>
      <c r="N62" s="9"/>
      <c r="O62" s="44"/>
      <c r="P62" s="2">
        <v>0</v>
      </c>
      <c r="Q62" s="9">
        <v>22</v>
      </c>
      <c r="R62" s="71">
        <v>-19.8</v>
      </c>
      <c r="S62" s="72">
        <v>55.6</v>
      </c>
      <c r="T62">
        <v>426.695</v>
      </c>
      <c r="U62" s="38">
        <f t="shared" si="23"/>
        <v>0.08667829446963064</v>
      </c>
      <c r="V62" s="38">
        <f t="shared" si="24"/>
        <v>0.10413070090691415</v>
      </c>
      <c r="W62" s="38">
        <f t="shared" si="25"/>
        <v>-0.9907374393020275</v>
      </c>
      <c r="X62" s="10">
        <f t="shared" si="26"/>
        <v>50.22603585620645</v>
      </c>
      <c r="Y62" s="41">
        <f t="shared" si="27"/>
        <v>-82.21297801271761</v>
      </c>
      <c r="Z62" s="22">
        <f t="shared" si="28"/>
        <v>50.22603585620645</v>
      </c>
      <c r="AA62" s="10">
        <f t="shared" si="29"/>
        <v>320.22603585620647</v>
      </c>
      <c r="AB62" s="23">
        <f t="shared" si="30"/>
        <v>7.787021987282387</v>
      </c>
      <c r="AC62" s="46"/>
      <c r="AD62" s="52"/>
      <c r="AE62" s="24"/>
      <c r="AF62" s="33">
        <f t="shared" si="31"/>
        <v>70.02603585620645</v>
      </c>
      <c r="AG62" s="10">
        <f t="shared" si="32"/>
        <v>340.0260358562065</v>
      </c>
      <c r="AH62" s="10">
        <f t="shared" si="33"/>
        <v>7.787021987282387</v>
      </c>
      <c r="AI62" s="47"/>
      <c r="AJ62" s="28"/>
      <c r="AK62" s="82">
        <v>60</v>
      </c>
      <c r="AL62" t="s">
        <v>135</v>
      </c>
    </row>
    <row r="63" spans="1:38" ht="12.75">
      <c r="A63" t="s">
        <v>108</v>
      </c>
      <c r="B63" t="s">
        <v>109</v>
      </c>
      <c r="C63" s="70">
        <v>41</v>
      </c>
      <c r="D63" s="34">
        <v>4</v>
      </c>
      <c r="E63" s="2" t="s">
        <v>87</v>
      </c>
      <c r="F63" s="12">
        <v>59</v>
      </c>
      <c r="G63" s="16">
        <v>59</v>
      </c>
      <c r="H63" s="11">
        <f t="shared" si="11"/>
        <v>59</v>
      </c>
      <c r="I63" s="15"/>
      <c r="J63" s="2">
        <v>270</v>
      </c>
      <c r="K63" s="9">
        <v>1</v>
      </c>
      <c r="L63" s="9">
        <v>0</v>
      </c>
      <c r="M63" s="9">
        <v>21</v>
      </c>
      <c r="N63" s="9"/>
      <c r="O63" s="44"/>
      <c r="P63" s="2">
        <v>56</v>
      </c>
      <c r="Q63" s="9">
        <v>88</v>
      </c>
      <c r="R63" s="71">
        <v>-41.2</v>
      </c>
      <c r="S63" s="72">
        <v>52.7</v>
      </c>
      <c r="T63">
        <v>427.09499999999997</v>
      </c>
      <c r="U63" s="38">
        <f t="shared" si="23"/>
        <v>-0.35831336837079036</v>
      </c>
      <c r="V63" s="38">
        <f t="shared" si="24"/>
        <v>0.016293225045121717</v>
      </c>
      <c r="W63" s="38">
        <f t="shared" si="25"/>
        <v>0.9334382376763479</v>
      </c>
      <c r="X63" s="10">
        <f t="shared" si="26"/>
        <v>177.3964398589479</v>
      </c>
      <c r="Y63" s="41">
        <f t="shared" si="27"/>
        <v>68.98019478077639</v>
      </c>
      <c r="Z63" s="22">
        <f t="shared" si="28"/>
        <v>357.39643985894793</v>
      </c>
      <c r="AA63" s="10">
        <f t="shared" si="29"/>
        <v>267.39643985894793</v>
      </c>
      <c r="AB63" s="23">
        <f t="shared" si="30"/>
        <v>21.019805219223613</v>
      </c>
      <c r="AC63" s="46"/>
      <c r="AD63" s="52"/>
      <c r="AE63" s="24"/>
      <c r="AF63" s="33">
        <f t="shared" si="31"/>
        <v>398.5964398589479</v>
      </c>
      <c r="AG63" s="10">
        <f t="shared" si="32"/>
        <v>308.5964398589479</v>
      </c>
      <c r="AH63" s="10">
        <f t="shared" si="33"/>
        <v>21.019805219223613</v>
      </c>
      <c r="AI63" s="47"/>
      <c r="AJ63" s="28"/>
      <c r="AK63" s="82">
        <v>61</v>
      </c>
      <c r="AL63" t="s">
        <v>135</v>
      </c>
    </row>
    <row r="64" spans="1:38" ht="12.75">
      <c r="A64" t="s">
        <v>108</v>
      </c>
      <c r="B64" t="s">
        <v>109</v>
      </c>
      <c r="C64" s="70">
        <v>41</v>
      </c>
      <c r="D64" s="34">
        <v>4</v>
      </c>
      <c r="E64" s="2" t="s">
        <v>87</v>
      </c>
      <c r="F64" s="12">
        <v>91</v>
      </c>
      <c r="G64" s="16">
        <v>93</v>
      </c>
      <c r="H64" s="11">
        <f t="shared" si="11"/>
        <v>92</v>
      </c>
      <c r="I64" s="15"/>
      <c r="J64" s="2">
        <v>90</v>
      </c>
      <c r="K64" s="9">
        <v>17</v>
      </c>
      <c r="L64" s="9">
        <v>0</v>
      </c>
      <c r="M64" s="9">
        <v>4</v>
      </c>
      <c r="N64" s="9"/>
      <c r="O64" s="44"/>
      <c r="P64" s="2">
        <v>89</v>
      </c>
      <c r="Q64" s="9">
        <v>95</v>
      </c>
      <c r="R64" s="71"/>
      <c r="S64" s="72"/>
      <c r="T64">
        <v>427.425</v>
      </c>
      <c r="U64" s="38">
        <f t="shared" si="23"/>
        <v>0.06670844760071763</v>
      </c>
      <c r="V64" s="38">
        <f t="shared" si="24"/>
        <v>0.2916595019445827</v>
      </c>
      <c r="W64" s="38">
        <f t="shared" si="25"/>
        <v>-0.9539752456412184</v>
      </c>
      <c r="X64" s="10">
        <f t="shared" si="26"/>
        <v>77.11689272610539</v>
      </c>
      <c r="Y64" s="41">
        <f t="shared" si="27"/>
        <v>-72.58724050635139</v>
      </c>
      <c r="Z64" s="22">
        <f t="shared" si="28"/>
        <v>77.11689272610539</v>
      </c>
      <c r="AA64" s="10">
        <f t="shared" si="29"/>
        <v>347.1168927261054</v>
      </c>
      <c r="AB64" s="23">
        <f t="shared" si="30"/>
        <v>17.412759493648608</v>
      </c>
      <c r="AC64" s="46"/>
      <c r="AD64" s="52"/>
      <c r="AE64" s="24"/>
      <c r="AF64" s="33">
        <f t="shared" si="31"/>
        <v>77.11689272610539</v>
      </c>
      <c r="AG64" s="10">
        <f t="shared" si="32"/>
        <v>347.1168927261054</v>
      </c>
      <c r="AH64" s="10">
        <f t="shared" si="33"/>
        <v>17.412759493648608</v>
      </c>
      <c r="AI64" s="47"/>
      <c r="AJ64" s="28"/>
      <c r="AK64" s="82">
        <v>62</v>
      </c>
      <c r="AL64" s="64"/>
    </row>
    <row r="65" spans="1:38" ht="12.75">
      <c r="A65" t="s">
        <v>108</v>
      </c>
      <c r="B65" t="s">
        <v>109</v>
      </c>
      <c r="C65" s="70">
        <v>41</v>
      </c>
      <c r="D65" s="34">
        <v>5</v>
      </c>
      <c r="E65" s="2" t="s">
        <v>44</v>
      </c>
      <c r="F65" s="12">
        <v>61.5</v>
      </c>
      <c r="G65" s="16">
        <v>61.5</v>
      </c>
      <c r="H65" s="11">
        <f t="shared" si="11"/>
        <v>61.5</v>
      </c>
      <c r="I65" s="15"/>
      <c r="J65" s="2">
        <v>270</v>
      </c>
      <c r="K65" s="9">
        <v>1</v>
      </c>
      <c r="L65" s="9">
        <v>0</v>
      </c>
      <c r="M65" s="9">
        <v>17</v>
      </c>
      <c r="N65" s="9"/>
      <c r="O65" s="44"/>
      <c r="P65" s="2">
        <v>49</v>
      </c>
      <c r="Q65" s="9">
        <v>75</v>
      </c>
      <c r="R65" s="71">
        <v>126.5</v>
      </c>
      <c r="S65" s="72">
        <v>-61.9</v>
      </c>
      <c r="T65">
        <v>428.555</v>
      </c>
      <c r="U65" s="87">
        <f t="shared" si="23"/>
        <v>-0.29232717509597334</v>
      </c>
      <c r="V65" s="87">
        <f t="shared" si="24"/>
        <v>0.016689819278974168</v>
      </c>
      <c r="W65" s="87">
        <f t="shared" si="25"/>
        <v>0.9561591061167362</v>
      </c>
      <c r="X65" s="88">
        <f t="shared" si="26"/>
        <v>176.7323625423874</v>
      </c>
      <c r="Y65" s="89">
        <f t="shared" si="27"/>
        <v>72.97391593796986</v>
      </c>
      <c r="Z65" s="90">
        <f t="shared" si="28"/>
        <v>356.73236254238736</v>
      </c>
      <c r="AA65" s="88">
        <f t="shared" si="29"/>
        <v>266.73236254238736</v>
      </c>
      <c r="AB65" s="91">
        <f t="shared" si="30"/>
        <v>17.026084062030137</v>
      </c>
      <c r="AC65" s="46"/>
      <c r="AD65" s="52"/>
      <c r="AE65" s="94"/>
      <c r="AF65" s="95">
        <f t="shared" si="31"/>
        <v>50.232362542387364</v>
      </c>
      <c r="AG65" s="88">
        <f t="shared" si="32"/>
        <v>320.23236254238736</v>
      </c>
      <c r="AH65" s="88">
        <f t="shared" si="33"/>
        <v>17.026084062030137</v>
      </c>
      <c r="AI65" s="96"/>
      <c r="AJ65" s="97"/>
      <c r="AK65" s="98">
        <v>63</v>
      </c>
      <c r="AL65" s="103" t="s">
        <v>136</v>
      </c>
    </row>
    <row r="66" spans="1:38" ht="12.75">
      <c r="A66" t="s">
        <v>108</v>
      </c>
      <c r="B66" t="s">
        <v>109</v>
      </c>
      <c r="C66" s="70">
        <v>41</v>
      </c>
      <c r="D66" s="34">
        <v>5</v>
      </c>
      <c r="E66" s="2" t="s">
        <v>44</v>
      </c>
      <c r="F66" s="12">
        <v>104</v>
      </c>
      <c r="G66" s="16">
        <v>105</v>
      </c>
      <c r="H66" s="11">
        <f t="shared" si="11"/>
        <v>104.5</v>
      </c>
      <c r="I66" s="15"/>
      <c r="J66" s="2">
        <v>90</v>
      </c>
      <c r="K66" s="9">
        <v>14</v>
      </c>
      <c r="L66" s="9">
        <v>0</v>
      </c>
      <c r="M66" s="9">
        <v>5</v>
      </c>
      <c r="N66" s="9"/>
      <c r="O66" s="44"/>
      <c r="P66" s="2">
        <v>99</v>
      </c>
      <c r="Q66" s="9">
        <v>123</v>
      </c>
      <c r="R66" s="71"/>
      <c r="S66" s="72"/>
      <c r="T66">
        <v>428.985</v>
      </c>
      <c r="U66" s="87">
        <f t="shared" si="23"/>
        <v>0.08456684470846289</v>
      </c>
      <c r="V66" s="87">
        <f t="shared" si="24"/>
        <v>0.24100130974869377</v>
      </c>
      <c r="W66" s="87">
        <f t="shared" si="25"/>
        <v>-0.9666034580972273</v>
      </c>
      <c r="X66" s="88">
        <f t="shared" si="26"/>
        <v>70.66413695751304</v>
      </c>
      <c r="Y66" s="89">
        <f t="shared" si="27"/>
        <v>-75.19887938684346</v>
      </c>
      <c r="Z66" s="90">
        <f t="shared" si="28"/>
        <v>70.66413695751304</v>
      </c>
      <c r="AA66" s="88">
        <f t="shared" si="29"/>
        <v>340.66413695751305</v>
      </c>
      <c r="AB66" s="91">
        <f t="shared" si="30"/>
        <v>14.801120613156542</v>
      </c>
      <c r="AC66" s="46"/>
      <c r="AD66" s="52"/>
      <c r="AE66" s="94"/>
      <c r="AF66" s="95">
        <f t="shared" si="31"/>
        <v>70.66413695751304</v>
      </c>
      <c r="AG66" s="88">
        <f t="shared" si="32"/>
        <v>340.66413695751305</v>
      </c>
      <c r="AH66" s="88">
        <f t="shared" si="33"/>
        <v>14.801120613156542</v>
      </c>
      <c r="AI66" s="96"/>
      <c r="AJ66" s="97"/>
      <c r="AK66" s="98">
        <v>64</v>
      </c>
      <c r="AL66" t="s">
        <v>137</v>
      </c>
    </row>
    <row r="67" spans="1:38" ht="12.75">
      <c r="A67" t="s">
        <v>108</v>
      </c>
      <c r="B67" t="s">
        <v>109</v>
      </c>
      <c r="C67" s="70">
        <v>41</v>
      </c>
      <c r="D67" s="34">
        <v>5</v>
      </c>
      <c r="E67" s="2" t="s">
        <v>44</v>
      </c>
      <c r="F67" s="12">
        <v>101</v>
      </c>
      <c r="G67" s="16">
        <v>102</v>
      </c>
      <c r="H67" s="11">
        <f t="shared" si="11"/>
        <v>101.5</v>
      </c>
      <c r="I67" s="15"/>
      <c r="J67" s="2">
        <v>90</v>
      </c>
      <c r="K67" s="9">
        <v>14</v>
      </c>
      <c r="L67" s="9">
        <v>0</v>
      </c>
      <c r="M67" s="9">
        <v>5</v>
      </c>
      <c r="N67" s="9"/>
      <c r="O67" s="44"/>
      <c r="P67" s="2">
        <v>99</v>
      </c>
      <c r="Q67" s="9">
        <v>123</v>
      </c>
      <c r="R67" s="71"/>
      <c r="S67" s="72"/>
      <c r="T67">
        <v>428.955</v>
      </c>
      <c r="U67" s="87">
        <f aca="true" t="shared" si="36" ref="U67:U130">COS(K67*PI()/180)*SIN(J67*PI()/180)*(SIN(M67*PI()/180))-(COS(M67*PI()/180)*SIN(L67*PI()/180))*(SIN(K67*PI()/180))</f>
        <v>0.08456684470846289</v>
      </c>
      <c r="V67" s="87">
        <f aca="true" t="shared" si="37" ref="V67:V130">(SIN(K67*PI()/180))*(COS(M67*PI()/180)*COS(L67*PI()/180))-(SIN(M67*PI()/180))*(COS(K67*PI()/180)*COS(J67*PI()/180))</f>
        <v>0.24100130974869377</v>
      </c>
      <c r="W67" s="87">
        <f aca="true" t="shared" si="38" ref="W67:W130">(COS(K67*PI()/180)*COS(J67*PI()/180))*(COS(M67*PI()/180)*SIN(L67*PI()/180))-(COS(K67*PI()/180)*SIN(J67*PI()/180))*(COS(M67*PI()/180)*COS(L67*PI()/180))</f>
        <v>-0.9666034580972273</v>
      </c>
      <c r="X67" s="88">
        <f aca="true" t="shared" si="39" ref="X67:X130">IF(U67=0,IF(V67&gt;=0,90,270),IF(U67&gt;0,IF(V67&gt;=0,ATAN(V67/U67)*180/PI(),ATAN(V67/U67)*180/PI()+360),ATAN(V67/U67)*180/PI()+180))</f>
        <v>70.66413695751304</v>
      </c>
      <c r="Y67" s="89">
        <f aca="true" t="shared" si="40" ref="Y67:Y130">ASIN(W67/SQRT(U67^2+V67^2+W67^2))*180/PI()</f>
        <v>-75.19887938684346</v>
      </c>
      <c r="Z67" s="90">
        <f aca="true" t="shared" si="41" ref="Z67:Z130">IF(W67&lt;0,X67,IF(X67+180&gt;=360,X67-180,X67+180))</f>
        <v>70.66413695751304</v>
      </c>
      <c r="AA67" s="88">
        <f aca="true" t="shared" si="42" ref="AA67:AA130">IF(Z67-90&lt;0,Z67+270,Z67-90)</f>
        <v>340.66413695751305</v>
      </c>
      <c r="AB67" s="91">
        <f aca="true" t="shared" si="43" ref="AB67:AB130">IF(W67&lt;0,90+Y67,90-Y67)</f>
        <v>14.801120613156542</v>
      </c>
      <c r="AC67" s="46"/>
      <c r="AD67" s="52"/>
      <c r="AE67" s="94"/>
      <c r="AF67" s="95">
        <f aca="true" t="shared" si="44" ref="AF67:AF130">IF(S67&gt;=0,IF(Z67&gt;=R67,Z67-R67,Z67-R67+360),IF((Z67-R67-180)&lt;0,IF(Z67-R67+180&lt;0,Z67-R67+540,Z67-R67+180),Z67-R67-180))</f>
        <v>70.66413695751304</v>
      </c>
      <c r="AG67" s="88">
        <f aca="true" t="shared" si="45" ref="AG67:AG130">IF(AF67-90&lt;0,AF67+270,AF67-90)</f>
        <v>340.66413695751305</v>
      </c>
      <c r="AH67" s="88">
        <f aca="true" t="shared" si="46" ref="AH67:AH130">AB67</f>
        <v>14.801120613156542</v>
      </c>
      <c r="AI67" s="96"/>
      <c r="AJ67" s="99"/>
      <c r="AK67" s="98">
        <v>65</v>
      </c>
      <c r="AL67" t="s">
        <v>137</v>
      </c>
    </row>
    <row r="68" spans="1:38" ht="12.75">
      <c r="A68" t="s">
        <v>108</v>
      </c>
      <c r="B68" t="s">
        <v>109</v>
      </c>
      <c r="C68" s="70">
        <v>42</v>
      </c>
      <c r="D68" s="34">
        <v>3</v>
      </c>
      <c r="E68" s="2" t="s">
        <v>87</v>
      </c>
      <c r="F68" s="12">
        <v>79</v>
      </c>
      <c r="G68" s="16">
        <v>82</v>
      </c>
      <c r="H68" s="11">
        <f t="shared" si="11"/>
        <v>80.5</v>
      </c>
      <c r="I68" s="15"/>
      <c r="J68" s="2">
        <v>270</v>
      </c>
      <c r="K68" s="9">
        <v>17</v>
      </c>
      <c r="L68" s="9">
        <v>0</v>
      </c>
      <c r="M68" s="9">
        <v>16</v>
      </c>
      <c r="N68" s="9"/>
      <c r="O68" s="44"/>
      <c r="P68" s="2">
        <v>78</v>
      </c>
      <c r="Q68" s="9">
        <v>85</v>
      </c>
      <c r="R68" s="71"/>
      <c r="S68" s="72"/>
      <c r="T68">
        <v>435.46500000000003</v>
      </c>
      <c r="U68" s="87">
        <f t="shared" si="36"/>
        <v>-0.2635933142888717</v>
      </c>
      <c r="V68" s="87">
        <f t="shared" si="37"/>
        <v>0.2810457207261554</v>
      </c>
      <c r="W68" s="87">
        <f t="shared" si="38"/>
        <v>0.9192591315509077</v>
      </c>
      <c r="X68" s="88">
        <f t="shared" si="39"/>
        <v>133.16464277688186</v>
      </c>
      <c r="Y68" s="89">
        <f t="shared" si="40"/>
        <v>67.25857280745855</v>
      </c>
      <c r="Z68" s="90">
        <f t="shared" si="41"/>
        <v>313.16464277688186</v>
      </c>
      <c r="AA68" s="88">
        <f t="shared" si="42"/>
        <v>223.16464277688186</v>
      </c>
      <c r="AB68" s="91">
        <f t="shared" si="43"/>
        <v>22.74142719254145</v>
      </c>
      <c r="AC68" s="46"/>
      <c r="AD68" s="52"/>
      <c r="AE68" s="94"/>
      <c r="AF68" s="95">
        <f t="shared" si="44"/>
        <v>313.16464277688186</v>
      </c>
      <c r="AG68" s="88">
        <f t="shared" si="45"/>
        <v>223.16464277688186</v>
      </c>
      <c r="AH68" s="88">
        <f t="shared" si="46"/>
        <v>22.74142719254145</v>
      </c>
      <c r="AI68" s="96"/>
      <c r="AJ68" s="97"/>
      <c r="AK68" s="98">
        <v>66</v>
      </c>
      <c r="AL68" t="s">
        <v>138</v>
      </c>
    </row>
    <row r="69" spans="1:38" s="34" customFormat="1" ht="12.75">
      <c r="A69" t="s">
        <v>108</v>
      </c>
      <c r="B69" t="s">
        <v>109</v>
      </c>
      <c r="C69" s="70">
        <v>42</v>
      </c>
      <c r="D69" s="34">
        <v>3</v>
      </c>
      <c r="E69" s="35" t="s">
        <v>87</v>
      </c>
      <c r="F69" s="12">
        <v>100</v>
      </c>
      <c r="G69" s="16">
        <v>102</v>
      </c>
      <c r="H69" s="11">
        <f aca="true" t="shared" si="47" ref="H69:H115">AVERAGE(F69:G69)</f>
        <v>101</v>
      </c>
      <c r="I69" s="16"/>
      <c r="J69" s="35">
        <v>90</v>
      </c>
      <c r="K69" s="9">
        <v>16</v>
      </c>
      <c r="L69" s="9">
        <v>0</v>
      </c>
      <c r="M69" s="9">
        <v>14</v>
      </c>
      <c r="N69" s="9"/>
      <c r="O69" s="44"/>
      <c r="P69" s="35">
        <v>100</v>
      </c>
      <c r="Q69" s="9">
        <v>120</v>
      </c>
      <c r="R69" s="75"/>
      <c r="S69" s="76"/>
      <c r="T69">
        <v>435.67</v>
      </c>
      <c r="U69" s="87">
        <f t="shared" si="36"/>
        <v>0.23255025164874954</v>
      </c>
      <c r="V69" s="87">
        <f t="shared" si="37"/>
        <v>0.26744974835125046</v>
      </c>
      <c r="W69" s="87">
        <f t="shared" si="38"/>
        <v>-0.9327081154017672</v>
      </c>
      <c r="X69" s="88">
        <f t="shared" si="39"/>
        <v>48.99271210813571</v>
      </c>
      <c r="Y69" s="89">
        <f t="shared" si="40"/>
        <v>-69.19404108059237</v>
      </c>
      <c r="Z69" s="90">
        <f t="shared" si="41"/>
        <v>48.99271210813571</v>
      </c>
      <c r="AA69" s="88">
        <f t="shared" si="42"/>
        <v>318.9927121081357</v>
      </c>
      <c r="AB69" s="91">
        <f t="shared" si="43"/>
        <v>20.80595891940763</v>
      </c>
      <c r="AC69" s="46"/>
      <c r="AD69" s="52"/>
      <c r="AE69" s="94"/>
      <c r="AF69" s="95">
        <f t="shared" si="44"/>
        <v>48.99271210813571</v>
      </c>
      <c r="AG69" s="88">
        <f t="shared" si="45"/>
        <v>318.9927121081357</v>
      </c>
      <c r="AH69" s="88">
        <f t="shared" si="46"/>
        <v>20.80595891940763</v>
      </c>
      <c r="AI69" s="96"/>
      <c r="AJ69" s="97"/>
      <c r="AK69" s="98">
        <v>67</v>
      </c>
      <c r="AL69" s="34" t="s">
        <v>139</v>
      </c>
    </row>
    <row r="70" spans="1:38" s="34" customFormat="1" ht="12.75">
      <c r="A70" t="s">
        <v>108</v>
      </c>
      <c r="B70" t="s">
        <v>109</v>
      </c>
      <c r="C70" s="70">
        <v>42</v>
      </c>
      <c r="D70" s="34">
        <v>4</v>
      </c>
      <c r="E70" s="35" t="s">
        <v>87</v>
      </c>
      <c r="F70" s="12">
        <v>11</v>
      </c>
      <c r="G70" s="16">
        <v>12</v>
      </c>
      <c r="H70" s="11">
        <f t="shared" si="47"/>
        <v>11.5</v>
      </c>
      <c r="I70" s="16"/>
      <c r="J70" s="35">
        <v>90</v>
      </c>
      <c r="K70" s="9">
        <v>11</v>
      </c>
      <c r="L70" s="9">
        <v>0</v>
      </c>
      <c r="M70" s="9">
        <v>20</v>
      </c>
      <c r="N70" s="9"/>
      <c r="O70" s="44"/>
      <c r="P70" s="35">
        <v>0</v>
      </c>
      <c r="Q70" s="9">
        <v>14</v>
      </c>
      <c r="R70" s="75">
        <v>-12.9</v>
      </c>
      <c r="S70" s="76">
        <v>73.5</v>
      </c>
      <c r="T70">
        <v>436.065</v>
      </c>
      <c r="U70" s="87">
        <f t="shared" si="36"/>
        <v>0.33573626997514255</v>
      </c>
      <c r="V70" s="87">
        <f t="shared" si="37"/>
        <v>0.17930180493491166</v>
      </c>
      <c r="W70" s="87">
        <f t="shared" si="38"/>
        <v>-0.922427820648625</v>
      </c>
      <c r="X70" s="88">
        <f t="shared" si="39"/>
        <v>28.10469173460229</v>
      </c>
      <c r="Y70" s="89">
        <f t="shared" si="40"/>
        <v>-67.57781262957211</v>
      </c>
      <c r="Z70" s="90">
        <f t="shared" si="41"/>
        <v>28.10469173460229</v>
      </c>
      <c r="AA70" s="88">
        <f t="shared" si="42"/>
        <v>298.1046917346023</v>
      </c>
      <c r="AB70" s="91">
        <f t="shared" si="43"/>
        <v>22.422187370427892</v>
      </c>
      <c r="AC70" s="46"/>
      <c r="AD70" s="52"/>
      <c r="AE70" s="94"/>
      <c r="AF70" s="95">
        <f t="shared" si="44"/>
        <v>41.00469173460229</v>
      </c>
      <c r="AG70" s="88">
        <f t="shared" si="45"/>
        <v>311.00469173460226</v>
      </c>
      <c r="AH70" s="88">
        <f t="shared" si="46"/>
        <v>22.422187370427892</v>
      </c>
      <c r="AI70" s="101"/>
      <c r="AJ70" s="97"/>
      <c r="AK70" s="98">
        <v>68</v>
      </c>
      <c r="AL70" s="34" t="s">
        <v>140</v>
      </c>
    </row>
    <row r="71" spans="1:38" s="34" customFormat="1" ht="12.75">
      <c r="A71" t="s">
        <v>108</v>
      </c>
      <c r="B71" t="s">
        <v>109</v>
      </c>
      <c r="C71" s="70">
        <v>43</v>
      </c>
      <c r="D71" s="34">
        <v>1</v>
      </c>
      <c r="E71" s="35" t="s">
        <v>87</v>
      </c>
      <c r="F71" s="12">
        <v>28</v>
      </c>
      <c r="G71" s="16">
        <v>29</v>
      </c>
      <c r="H71" s="11">
        <f t="shared" si="47"/>
        <v>28.5</v>
      </c>
      <c r="I71" s="16"/>
      <c r="J71" s="2">
        <v>270</v>
      </c>
      <c r="K71" s="9">
        <v>12</v>
      </c>
      <c r="L71" s="9">
        <v>0</v>
      </c>
      <c r="M71" s="9">
        <v>7</v>
      </c>
      <c r="N71" s="9"/>
      <c r="O71" s="44"/>
      <c r="P71" s="2">
        <v>20</v>
      </c>
      <c r="Q71" s="9">
        <v>30</v>
      </c>
      <c r="R71" s="71"/>
      <c r="S71" s="72"/>
      <c r="T71">
        <v>442.785</v>
      </c>
      <c r="U71" s="87">
        <f t="shared" si="36"/>
        <v>-0.11920620585474925</v>
      </c>
      <c r="V71" s="87">
        <f t="shared" si="37"/>
        <v>0.20636194860240742</v>
      </c>
      <c r="W71" s="87">
        <f t="shared" si="38"/>
        <v>0.9708566368455311</v>
      </c>
      <c r="X71" s="88">
        <f t="shared" si="39"/>
        <v>120.01313359158243</v>
      </c>
      <c r="Y71" s="89">
        <f t="shared" si="40"/>
        <v>76.20820774763341</v>
      </c>
      <c r="Z71" s="90">
        <f t="shared" si="41"/>
        <v>300.01313359158246</v>
      </c>
      <c r="AA71" s="88">
        <f t="shared" si="42"/>
        <v>210.01313359158246</v>
      </c>
      <c r="AB71" s="91">
        <f t="shared" si="43"/>
        <v>13.79179225236659</v>
      </c>
      <c r="AC71" s="46"/>
      <c r="AD71" s="52"/>
      <c r="AE71" s="94"/>
      <c r="AF71" s="95">
        <f t="shared" si="44"/>
        <v>300.01313359158246</v>
      </c>
      <c r="AG71" s="88">
        <f t="shared" si="45"/>
        <v>210.01313359158246</v>
      </c>
      <c r="AH71" s="88">
        <f t="shared" si="46"/>
        <v>13.79179225236659</v>
      </c>
      <c r="AI71" s="96"/>
      <c r="AJ71" s="97"/>
      <c r="AK71" s="98">
        <v>69</v>
      </c>
      <c r="AL71" s="34" t="s">
        <v>119</v>
      </c>
    </row>
    <row r="72" spans="1:38" ht="12.75">
      <c r="A72" t="s">
        <v>108</v>
      </c>
      <c r="B72" t="s">
        <v>109</v>
      </c>
      <c r="C72" s="70">
        <v>43</v>
      </c>
      <c r="D72" s="34">
        <v>1</v>
      </c>
      <c r="E72" s="35" t="s">
        <v>87</v>
      </c>
      <c r="F72" s="12">
        <v>69</v>
      </c>
      <c r="G72" s="16">
        <v>71</v>
      </c>
      <c r="H72" s="11">
        <f t="shared" si="47"/>
        <v>70</v>
      </c>
      <c r="I72" s="16"/>
      <c r="J72" s="2">
        <v>90</v>
      </c>
      <c r="K72" s="9">
        <v>19</v>
      </c>
      <c r="L72" s="9">
        <v>180</v>
      </c>
      <c r="M72" s="9">
        <v>10</v>
      </c>
      <c r="N72" s="9"/>
      <c r="O72" s="44"/>
      <c r="P72" s="2">
        <v>47</v>
      </c>
      <c r="Q72" s="9">
        <v>75</v>
      </c>
      <c r="R72" s="71">
        <v>38.2</v>
      </c>
      <c r="S72" s="72">
        <v>52.4</v>
      </c>
      <c r="T72">
        <v>443.2</v>
      </c>
      <c r="U72" s="87">
        <f t="shared" si="36"/>
        <v>0.16418757760305305</v>
      </c>
      <c r="V72" s="87">
        <f t="shared" si="37"/>
        <v>-0.3206220426432839</v>
      </c>
      <c r="W72" s="87">
        <f t="shared" si="38"/>
        <v>0.9311540238672668</v>
      </c>
      <c r="X72" s="88">
        <f t="shared" si="39"/>
        <v>297.11656526399094</v>
      </c>
      <c r="Y72" s="89">
        <f t="shared" si="40"/>
        <v>68.85105148714068</v>
      </c>
      <c r="Z72" s="90">
        <f t="shared" si="41"/>
        <v>117.11656526399094</v>
      </c>
      <c r="AA72" s="88">
        <f t="shared" si="42"/>
        <v>27.116565263990935</v>
      </c>
      <c r="AB72" s="91">
        <f t="shared" si="43"/>
        <v>21.14894851285932</v>
      </c>
      <c r="AC72" s="46"/>
      <c r="AD72" s="52"/>
      <c r="AE72" s="94"/>
      <c r="AF72" s="95">
        <f t="shared" si="44"/>
        <v>78.91656526399093</v>
      </c>
      <c r="AG72" s="88">
        <f t="shared" si="45"/>
        <v>348.91656526399095</v>
      </c>
      <c r="AH72" s="88">
        <f t="shared" si="46"/>
        <v>21.14894851285932</v>
      </c>
      <c r="AI72" s="96"/>
      <c r="AJ72" s="97"/>
      <c r="AK72" s="98">
        <v>70</v>
      </c>
      <c r="AL72" s="34" t="s">
        <v>141</v>
      </c>
    </row>
    <row r="73" spans="1:38" ht="12.75">
      <c r="A73" t="s">
        <v>108</v>
      </c>
      <c r="B73" t="s">
        <v>109</v>
      </c>
      <c r="C73" s="70">
        <v>43</v>
      </c>
      <c r="D73" s="34">
        <v>2</v>
      </c>
      <c r="E73" s="35" t="s">
        <v>87</v>
      </c>
      <c r="F73" s="12">
        <v>6</v>
      </c>
      <c r="G73" s="16">
        <v>7</v>
      </c>
      <c r="H73" s="11">
        <f t="shared" si="47"/>
        <v>6.5</v>
      </c>
      <c r="I73" s="16"/>
      <c r="J73" s="2">
        <v>270</v>
      </c>
      <c r="K73" s="9">
        <v>8</v>
      </c>
      <c r="L73" s="9">
        <v>0</v>
      </c>
      <c r="M73" s="9">
        <v>10</v>
      </c>
      <c r="N73" s="9"/>
      <c r="O73" s="44"/>
      <c r="P73" s="2">
        <v>0</v>
      </c>
      <c r="Q73" s="9">
        <v>8</v>
      </c>
      <c r="R73" s="71"/>
      <c r="S73" s="72"/>
      <c r="T73">
        <v>443.965</v>
      </c>
      <c r="U73" s="87">
        <f t="shared" si="36"/>
        <v>-0.17195824553872419</v>
      </c>
      <c r="V73" s="87">
        <f t="shared" si="37"/>
        <v>0.13705874883622324</v>
      </c>
      <c r="W73" s="87">
        <f t="shared" si="38"/>
        <v>0.9752236716571246</v>
      </c>
      <c r="X73" s="88">
        <f t="shared" si="39"/>
        <v>141.44351898440559</v>
      </c>
      <c r="Y73" s="89">
        <f t="shared" si="40"/>
        <v>77.29323689420146</v>
      </c>
      <c r="Z73" s="90">
        <f t="shared" si="41"/>
        <v>321.4435189844056</v>
      </c>
      <c r="AA73" s="88">
        <f t="shared" si="42"/>
        <v>231.4435189844056</v>
      </c>
      <c r="AB73" s="91">
        <f t="shared" si="43"/>
        <v>12.706763105798544</v>
      </c>
      <c r="AC73" s="46"/>
      <c r="AD73" s="52"/>
      <c r="AE73" s="94"/>
      <c r="AF73" s="95">
        <f t="shared" si="44"/>
        <v>321.4435189844056</v>
      </c>
      <c r="AG73" s="88">
        <f t="shared" si="45"/>
        <v>231.4435189844056</v>
      </c>
      <c r="AH73" s="88">
        <f t="shared" si="46"/>
        <v>12.706763105798544</v>
      </c>
      <c r="AI73" s="96"/>
      <c r="AJ73" s="97"/>
      <c r="AK73" s="98">
        <v>71</v>
      </c>
      <c r="AL73" s="64"/>
    </row>
    <row r="74" spans="1:38" ht="12.75">
      <c r="A74" t="s">
        <v>108</v>
      </c>
      <c r="B74" t="s">
        <v>109</v>
      </c>
      <c r="C74" s="70">
        <v>43</v>
      </c>
      <c r="D74" s="34">
        <v>2</v>
      </c>
      <c r="E74" s="35" t="s">
        <v>87</v>
      </c>
      <c r="F74" s="12">
        <v>35</v>
      </c>
      <c r="G74" s="16">
        <v>37</v>
      </c>
      <c r="H74" s="11">
        <f t="shared" si="47"/>
        <v>36</v>
      </c>
      <c r="I74" s="16"/>
      <c r="J74" s="2">
        <v>270</v>
      </c>
      <c r="K74" s="9">
        <v>14</v>
      </c>
      <c r="L74" s="9">
        <v>180</v>
      </c>
      <c r="M74" s="9">
        <v>10</v>
      </c>
      <c r="N74" s="9"/>
      <c r="O74" s="44"/>
      <c r="P74" s="2">
        <v>27</v>
      </c>
      <c r="Q74" s="9">
        <v>54</v>
      </c>
      <c r="R74" s="71">
        <v>177.2</v>
      </c>
      <c r="S74" s="72">
        <v>68.2</v>
      </c>
      <c r="T74">
        <v>444.26</v>
      </c>
      <c r="U74" s="87">
        <f t="shared" si="36"/>
        <v>-0.16849008466583745</v>
      </c>
      <c r="V74" s="87">
        <f t="shared" si="37"/>
        <v>-0.23824655840996273</v>
      </c>
      <c r="W74" s="87">
        <f t="shared" si="38"/>
        <v>-0.9555547539512126</v>
      </c>
      <c r="X74" s="88">
        <f t="shared" si="39"/>
        <v>234.7317101480104</v>
      </c>
      <c r="Y74" s="89">
        <f t="shared" si="40"/>
        <v>-73.01848729091662</v>
      </c>
      <c r="Z74" s="90">
        <f t="shared" si="41"/>
        <v>234.7317101480104</v>
      </c>
      <c r="AA74" s="88">
        <f t="shared" si="42"/>
        <v>144.7317101480104</v>
      </c>
      <c r="AB74" s="91">
        <f t="shared" si="43"/>
        <v>16.981512709083376</v>
      </c>
      <c r="AC74" s="46"/>
      <c r="AD74" s="52"/>
      <c r="AE74" s="94"/>
      <c r="AF74" s="95">
        <f t="shared" si="44"/>
        <v>57.531710148010404</v>
      </c>
      <c r="AG74" s="88">
        <f t="shared" si="45"/>
        <v>327.5317101480104</v>
      </c>
      <c r="AH74" s="88">
        <f t="shared" si="46"/>
        <v>16.981512709083376</v>
      </c>
      <c r="AI74" s="96"/>
      <c r="AJ74" s="97"/>
      <c r="AK74" s="98">
        <v>72</v>
      </c>
      <c r="AL74" s="103" t="s">
        <v>140</v>
      </c>
    </row>
    <row r="75" spans="1:38" s="34" customFormat="1" ht="12.75">
      <c r="A75" t="s">
        <v>108</v>
      </c>
      <c r="B75" t="s">
        <v>109</v>
      </c>
      <c r="C75" s="70">
        <v>43</v>
      </c>
      <c r="D75" s="34">
        <v>2</v>
      </c>
      <c r="E75" s="35" t="s">
        <v>87</v>
      </c>
      <c r="F75" s="12">
        <v>49</v>
      </c>
      <c r="G75" s="16">
        <v>51</v>
      </c>
      <c r="H75" s="11">
        <f t="shared" si="47"/>
        <v>50</v>
      </c>
      <c r="I75" s="16"/>
      <c r="J75" s="35">
        <v>270</v>
      </c>
      <c r="K75" s="9">
        <v>12</v>
      </c>
      <c r="L75" s="9">
        <v>180</v>
      </c>
      <c r="M75" s="9">
        <v>15</v>
      </c>
      <c r="N75" s="9"/>
      <c r="O75" s="44"/>
      <c r="P75" s="35">
        <v>27</v>
      </c>
      <c r="Q75" s="9">
        <v>54</v>
      </c>
      <c r="R75" s="71">
        <v>177.2</v>
      </c>
      <c r="S75" s="72">
        <v>68.2</v>
      </c>
      <c r="T75">
        <v>444.4</v>
      </c>
      <c r="U75" s="87">
        <f t="shared" si="36"/>
        <v>-0.2531632279912453</v>
      </c>
      <c r="V75" s="87">
        <f t="shared" si="37"/>
        <v>-0.2008272717483014</v>
      </c>
      <c r="W75" s="87">
        <f t="shared" si="38"/>
        <v>-0.944818029471471</v>
      </c>
      <c r="X75" s="88">
        <f t="shared" si="39"/>
        <v>218.42397922172628</v>
      </c>
      <c r="Y75" s="89">
        <f t="shared" si="40"/>
        <v>-71.11833252169423</v>
      </c>
      <c r="Z75" s="90">
        <f t="shared" si="41"/>
        <v>218.42397922172628</v>
      </c>
      <c r="AA75" s="88">
        <f t="shared" si="42"/>
        <v>128.42397922172628</v>
      </c>
      <c r="AB75" s="91">
        <f t="shared" si="43"/>
        <v>18.881667478305772</v>
      </c>
      <c r="AC75" s="46"/>
      <c r="AD75" s="52"/>
      <c r="AE75" s="94"/>
      <c r="AF75" s="95">
        <f t="shared" si="44"/>
        <v>41.223979221726296</v>
      </c>
      <c r="AG75" s="88">
        <f t="shared" si="45"/>
        <v>311.22397922172627</v>
      </c>
      <c r="AH75" s="88">
        <f t="shared" si="46"/>
        <v>18.881667478305772</v>
      </c>
      <c r="AI75" s="96"/>
      <c r="AJ75" s="97"/>
      <c r="AK75" s="98">
        <v>73</v>
      </c>
      <c r="AL75" s="103" t="s">
        <v>140</v>
      </c>
    </row>
    <row r="76" spans="1:38" s="34" customFormat="1" ht="12.75">
      <c r="A76" t="s">
        <v>108</v>
      </c>
      <c r="B76" t="s">
        <v>109</v>
      </c>
      <c r="C76" s="70">
        <v>43</v>
      </c>
      <c r="D76" s="34">
        <v>2</v>
      </c>
      <c r="E76" s="35" t="s">
        <v>87</v>
      </c>
      <c r="F76" s="12">
        <v>65</v>
      </c>
      <c r="G76" s="16">
        <v>66</v>
      </c>
      <c r="H76" s="11">
        <f t="shared" si="47"/>
        <v>65.5</v>
      </c>
      <c r="I76" s="16"/>
      <c r="J76" s="35">
        <v>270</v>
      </c>
      <c r="K76" s="9">
        <v>11</v>
      </c>
      <c r="L76" s="9">
        <v>180</v>
      </c>
      <c r="M76" s="9">
        <v>11</v>
      </c>
      <c r="N76" s="9"/>
      <c r="O76" s="44"/>
      <c r="P76" s="35">
        <v>62</v>
      </c>
      <c r="Q76" s="9">
        <v>85</v>
      </c>
      <c r="R76" s="75"/>
      <c r="S76" s="76"/>
      <c r="T76">
        <v>444.55499999999995</v>
      </c>
      <c r="U76" s="87">
        <f t="shared" si="36"/>
        <v>-0.18730329670795604</v>
      </c>
      <c r="V76" s="87">
        <f t="shared" si="37"/>
        <v>-0.18730329670795598</v>
      </c>
      <c r="W76" s="87">
        <f t="shared" si="38"/>
        <v>-0.9635919272833937</v>
      </c>
      <c r="X76" s="88">
        <f t="shared" si="39"/>
        <v>225</v>
      </c>
      <c r="Y76" s="89">
        <f t="shared" si="40"/>
        <v>-74.62932762827677</v>
      </c>
      <c r="Z76" s="90">
        <f t="shared" si="41"/>
        <v>225</v>
      </c>
      <c r="AA76" s="88">
        <f t="shared" si="42"/>
        <v>135</v>
      </c>
      <c r="AB76" s="91">
        <f t="shared" si="43"/>
        <v>15.37067237172323</v>
      </c>
      <c r="AC76" s="46"/>
      <c r="AD76" s="52"/>
      <c r="AE76" s="94"/>
      <c r="AF76" s="95">
        <f t="shared" si="44"/>
        <v>225</v>
      </c>
      <c r="AG76" s="88">
        <f t="shared" si="45"/>
        <v>135</v>
      </c>
      <c r="AH76" s="88">
        <f t="shared" si="46"/>
        <v>15.37067237172323</v>
      </c>
      <c r="AI76" s="101"/>
      <c r="AJ76" s="99"/>
      <c r="AK76" s="98">
        <v>74</v>
      </c>
      <c r="AL76" s="103" t="s">
        <v>140</v>
      </c>
    </row>
    <row r="77" spans="1:38" s="34" customFormat="1" ht="12.75">
      <c r="A77" t="s">
        <v>108</v>
      </c>
      <c r="B77" t="s">
        <v>109</v>
      </c>
      <c r="C77" s="70">
        <v>43</v>
      </c>
      <c r="D77" s="34">
        <v>2</v>
      </c>
      <c r="E77" s="35" t="s">
        <v>87</v>
      </c>
      <c r="F77" s="12">
        <v>83</v>
      </c>
      <c r="G77" s="16">
        <v>84</v>
      </c>
      <c r="H77" s="11">
        <f t="shared" si="47"/>
        <v>83.5</v>
      </c>
      <c r="I77" s="16"/>
      <c r="J77" s="35">
        <v>270</v>
      </c>
      <c r="K77" s="9">
        <v>11</v>
      </c>
      <c r="L77" s="9">
        <v>180</v>
      </c>
      <c r="M77" s="9">
        <v>14</v>
      </c>
      <c r="N77" s="9"/>
      <c r="O77" s="44"/>
      <c r="P77" s="35">
        <v>62</v>
      </c>
      <c r="Q77" s="9">
        <v>85</v>
      </c>
      <c r="R77" s="75"/>
      <c r="S77" s="76"/>
      <c r="T77">
        <v>444.73499999999996</v>
      </c>
      <c r="U77" s="87">
        <f t="shared" si="36"/>
        <v>-0.23747710899182167</v>
      </c>
      <c r="V77" s="87">
        <f t="shared" si="37"/>
        <v>-0.18514115274887774</v>
      </c>
      <c r="W77" s="87">
        <f t="shared" si="38"/>
        <v>-0.952468660895612</v>
      </c>
      <c r="X77" s="88">
        <f t="shared" si="39"/>
        <v>217.9405790100572</v>
      </c>
      <c r="Y77" s="89">
        <f t="shared" si="40"/>
        <v>-72.45586962077454</v>
      </c>
      <c r="Z77" s="90">
        <f t="shared" si="41"/>
        <v>217.9405790100572</v>
      </c>
      <c r="AA77" s="88">
        <f t="shared" si="42"/>
        <v>127.9405790100572</v>
      </c>
      <c r="AB77" s="91">
        <f t="shared" si="43"/>
        <v>17.544130379225464</v>
      </c>
      <c r="AC77" s="46"/>
      <c r="AD77" s="52"/>
      <c r="AE77" s="94"/>
      <c r="AF77" s="95">
        <f t="shared" si="44"/>
        <v>217.9405790100572</v>
      </c>
      <c r="AG77" s="88">
        <f t="shared" si="45"/>
        <v>127.9405790100572</v>
      </c>
      <c r="AH77" s="88">
        <f t="shared" si="46"/>
        <v>17.544130379225464</v>
      </c>
      <c r="AI77" s="96"/>
      <c r="AJ77" s="97"/>
      <c r="AK77" s="98">
        <v>75</v>
      </c>
      <c r="AL77" s="103" t="s">
        <v>140</v>
      </c>
    </row>
    <row r="78" spans="1:38" s="34" customFormat="1" ht="12.75">
      <c r="A78" t="s">
        <v>108</v>
      </c>
      <c r="B78" t="s">
        <v>109</v>
      </c>
      <c r="C78" s="70">
        <v>43</v>
      </c>
      <c r="D78" s="34">
        <v>2</v>
      </c>
      <c r="E78" s="35" t="s">
        <v>87</v>
      </c>
      <c r="F78" s="12">
        <v>115</v>
      </c>
      <c r="G78" s="16">
        <v>116</v>
      </c>
      <c r="H78" s="11">
        <f t="shared" si="47"/>
        <v>115.5</v>
      </c>
      <c r="I78" s="16"/>
      <c r="J78" s="35">
        <v>270</v>
      </c>
      <c r="K78" s="9">
        <v>11</v>
      </c>
      <c r="L78" s="9">
        <v>180</v>
      </c>
      <c r="M78" s="9">
        <v>14</v>
      </c>
      <c r="N78" s="9"/>
      <c r="O78" s="44"/>
      <c r="P78" s="35">
        <v>110</v>
      </c>
      <c r="Q78" s="9">
        <v>118</v>
      </c>
      <c r="R78" s="75">
        <v>178.6</v>
      </c>
      <c r="S78" s="76">
        <v>54.7</v>
      </c>
      <c r="T78">
        <v>445.05499999999995</v>
      </c>
      <c r="U78" s="87">
        <f t="shared" si="36"/>
        <v>-0.23747710899182167</v>
      </c>
      <c r="V78" s="87">
        <f t="shared" si="37"/>
        <v>-0.18514115274887774</v>
      </c>
      <c r="W78" s="87">
        <f t="shared" si="38"/>
        <v>-0.952468660895612</v>
      </c>
      <c r="X78" s="88">
        <f t="shared" si="39"/>
        <v>217.9405790100572</v>
      </c>
      <c r="Y78" s="89">
        <f t="shared" si="40"/>
        <v>-72.45586962077454</v>
      </c>
      <c r="Z78" s="90">
        <f t="shared" si="41"/>
        <v>217.9405790100572</v>
      </c>
      <c r="AA78" s="88">
        <f t="shared" si="42"/>
        <v>127.9405790100572</v>
      </c>
      <c r="AB78" s="91">
        <f t="shared" si="43"/>
        <v>17.544130379225464</v>
      </c>
      <c r="AC78" s="46"/>
      <c r="AD78" s="52"/>
      <c r="AE78" s="99"/>
      <c r="AF78" s="95">
        <f t="shared" si="44"/>
        <v>39.34057901005721</v>
      </c>
      <c r="AG78" s="88">
        <f t="shared" si="45"/>
        <v>309.34057901005724</v>
      </c>
      <c r="AH78" s="88">
        <f t="shared" si="46"/>
        <v>17.544130379225464</v>
      </c>
      <c r="AI78" s="101"/>
      <c r="AJ78" s="99"/>
      <c r="AK78" s="98">
        <v>76</v>
      </c>
      <c r="AL78" s="103" t="s">
        <v>140</v>
      </c>
    </row>
    <row r="79" spans="1:38" ht="12.75">
      <c r="A79" t="s">
        <v>108</v>
      </c>
      <c r="B79" t="s">
        <v>109</v>
      </c>
      <c r="C79" s="70">
        <v>43</v>
      </c>
      <c r="D79" s="34">
        <v>2</v>
      </c>
      <c r="E79" s="35" t="s">
        <v>87</v>
      </c>
      <c r="F79" s="12">
        <v>130</v>
      </c>
      <c r="G79" s="16">
        <v>133</v>
      </c>
      <c r="H79" s="11">
        <f t="shared" si="47"/>
        <v>131.5</v>
      </c>
      <c r="I79" s="16"/>
      <c r="J79" s="2">
        <v>270</v>
      </c>
      <c r="K79" s="9">
        <v>20</v>
      </c>
      <c r="L79" s="9">
        <v>180</v>
      </c>
      <c r="M79" s="9">
        <v>4</v>
      </c>
      <c r="N79" s="9"/>
      <c r="O79" s="44"/>
      <c r="P79" s="2">
        <v>122</v>
      </c>
      <c r="Q79" s="9">
        <v>139</v>
      </c>
      <c r="R79" s="71"/>
      <c r="S79" s="72"/>
      <c r="T79">
        <v>445.215</v>
      </c>
      <c r="U79" s="87">
        <f t="shared" si="36"/>
        <v>-0.06554964362940056</v>
      </c>
      <c r="V79" s="87">
        <f t="shared" si="37"/>
        <v>-0.3411869994463997</v>
      </c>
      <c r="W79" s="87">
        <f t="shared" si="38"/>
        <v>-0.9374035767904598</v>
      </c>
      <c r="X79" s="88">
        <f t="shared" si="39"/>
        <v>259.12471463616544</v>
      </c>
      <c r="Y79" s="89">
        <f t="shared" si="40"/>
        <v>-69.66395334529926</v>
      </c>
      <c r="Z79" s="90">
        <f t="shared" si="41"/>
        <v>259.12471463616544</v>
      </c>
      <c r="AA79" s="88">
        <f t="shared" si="42"/>
        <v>169.12471463616544</v>
      </c>
      <c r="AB79" s="91">
        <f t="shared" si="43"/>
        <v>20.336046654700738</v>
      </c>
      <c r="AC79" s="46"/>
      <c r="AD79" s="52"/>
      <c r="AE79" s="99"/>
      <c r="AF79" s="95">
        <f t="shared" si="44"/>
        <v>259.12471463616544</v>
      </c>
      <c r="AG79" s="88">
        <f t="shared" si="45"/>
        <v>169.12471463616544</v>
      </c>
      <c r="AH79" s="88">
        <f t="shared" si="46"/>
        <v>20.336046654700738</v>
      </c>
      <c r="AI79" s="101"/>
      <c r="AJ79" s="99"/>
      <c r="AK79" s="98">
        <v>77</v>
      </c>
      <c r="AL79" s="103" t="s">
        <v>140</v>
      </c>
    </row>
    <row r="80" spans="1:38" s="34" customFormat="1" ht="12.75" customHeight="1">
      <c r="A80" t="s">
        <v>108</v>
      </c>
      <c r="B80" t="s">
        <v>109</v>
      </c>
      <c r="C80" s="70">
        <v>43</v>
      </c>
      <c r="D80" s="34">
        <v>3</v>
      </c>
      <c r="E80" s="35" t="s">
        <v>87</v>
      </c>
      <c r="F80" s="12">
        <v>5</v>
      </c>
      <c r="G80" s="16">
        <v>8</v>
      </c>
      <c r="H80" s="11">
        <f t="shared" si="47"/>
        <v>6.5</v>
      </c>
      <c r="I80" s="16"/>
      <c r="J80" s="2">
        <v>270</v>
      </c>
      <c r="K80" s="9">
        <v>15</v>
      </c>
      <c r="L80" s="9">
        <v>180</v>
      </c>
      <c r="M80" s="9">
        <v>1</v>
      </c>
      <c r="N80" s="9"/>
      <c r="O80" s="44"/>
      <c r="P80" s="2">
        <v>0</v>
      </c>
      <c r="Q80" s="9">
        <v>8</v>
      </c>
      <c r="R80" s="71"/>
      <c r="S80" s="72"/>
      <c r="T80">
        <v>445.355</v>
      </c>
      <c r="U80" s="87">
        <f t="shared" si="36"/>
        <v>-0.016857730108665762</v>
      </c>
      <c r="V80" s="87">
        <f t="shared" si="37"/>
        <v>-0.25877962570833346</v>
      </c>
      <c r="W80" s="87">
        <f t="shared" si="38"/>
        <v>-0.9657787111071577</v>
      </c>
      <c r="X80" s="88">
        <f t="shared" si="39"/>
        <v>266.27283648462253</v>
      </c>
      <c r="Y80" s="89">
        <f t="shared" si="40"/>
        <v>-74.96964369112641</v>
      </c>
      <c r="Z80" s="90">
        <f t="shared" si="41"/>
        <v>266.27283648462253</v>
      </c>
      <c r="AA80" s="88">
        <f t="shared" si="42"/>
        <v>176.27283648462253</v>
      </c>
      <c r="AB80" s="91">
        <f t="shared" si="43"/>
        <v>15.030356308873593</v>
      </c>
      <c r="AC80" s="46"/>
      <c r="AD80" s="52"/>
      <c r="AE80" s="97"/>
      <c r="AF80" s="95">
        <f t="shared" si="44"/>
        <v>266.27283648462253</v>
      </c>
      <c r="AG80" s="88">
        <f t="shared" si="45"/>
        <v>176.27283648462253</v>
      </c>
      <c r="AH80" s="88">
        <f t="shared" si="46"/>
        <v>15.030356308873593</v>
      </c>
      <c r="AI80" s="101"/>
      <c r="AJ80" s="97"/>
      <c r="AK80" s="98">
        <v>78</v>
      </c>
      <c r="AL80" s="103" t="s">
        <v>140</v>
      </c>
    </row>
    <row r="81" spans="1:38" s="34" customFormat="1" ht="12.75">
      <c r="A81" t="s">
        <v>108</v>
      </c>
      <c r="B81" t="s">
        <v>109</v>
      </c>
      <c r="C81" s="70">
        <v>43</v>
      </c>
      <c r="D81" s="34">
        <v>5</v>
      </c>
      <c r="E81" s="35" t="s">
        <v>87</v>
      </c>
      <c r="F81" s="12">
        <v>16</v>
      </c>
      <c r="G81" s="16">
        <v>17</v>
      </c>
      <c r="H81" s="11">
        <f t="shared" si="47"/>
        <v>16.5</v>
      </c>
      <c r="I81" s="16"/>
      <c r="J81" s="2">
        <v>90</v>
      </c>
      <c r="K81" s="9">
        <v>16</v>
      </c>
      <c r="L81" s="9">
        <v>0</v>
      </c>
      <c r="M81" s="9">
        <v>8</v>
      </c>
      <c r="N81" s="9"/>
      <c r="O81" s="44"/>
      <c r="P81" s="2">
        <v>0</v>
      </c>
      <c r="Q81" s="9">
        <v>25</v>
      </c>
      <c r="R81" s="71">
        <v>9.1</v>
      </c>
      <c r="S81" s="72">
        <v>69.4</v>
      </c>
      <c r="T81">
        <v>446.58500000000004</v>
      </c>
      <c r="U81" s="87">
        <f t="shared" si="36"/>
        <v>0.13378177105786737</v>
      </c>
      <c r="V81" s="87">
        <f t="shared" si="37"/>
        <v>0.27295487201793284</v>
      </c>
      <c r="W81" s="87">
        <f t="shared" si="38"/>
        <v>-0.9519067631920857</v>
      </c>
      <c r="X81" s="88">
        <f t="shared" si="39"/>
        <v>63.889410831610945</v>
      </c>
      <c r="Y81" s="89">
        <f t="shared" si="40"/>
        <v>-72.2899137994538</v>
      </c>
      <c r="Z81" s="90">
        <f t="shared" si="41"/>
        <v>63.889410831610945</v>
      </c>
      <c r="AA81" s="88">
        <f t="shared" si="42"/>
        <v>333.8894108316109</v>
      </c>
      <c r="AB81" s="91">
        <f t="shared" si="43"/>
        <v>17.7100862005462</v>
      </c>
      <c r="AC81" s="46"/>
      <c r="AD81" s="52"/>
      <c r="AE81" s="94"/>
      <c r="AF81" s="95">
        <f t="shared" si="44"/>
        <v>54.789410831610944</v>
      </c>
      <c r="AG81" s="88">
        <f t="shared" si="45"/>
        <v>324.78941083161095</v>
      </c>
      <c r="AH81" s="88">
        <f t="shared" si="46"/>
        <v>17.7100862005462</v>
      </c>
      <c r="AI81" s="96"/>
      <c r="AJ81" s="97"/>
      <c r="AK81" s="98">
        <v>79</v>
      </c>
      <c r="AL81" s="70" t="s">
        <v>141</v>
      </c>
    </row>
    <row r="82" spans="1:39" s="34" customFormat="1" ht="12.75">
      <c r="A82" t="s">
        <v>108</v>
      </c>
      <c r="B82" t="s">
        <v>109</v>
      </c>
      <c r="C82" s="70">
        <v>43</v>
      </c>
      <c r="D82" s="34">
        <v>5</v>
      </c>
      <c r="E82" s="2" t="s">
        <v>87</v>
      </c>
      <c r="F82" s="12">
        <v>45</v>
      </c>
      <c r="G82" s="16">
        <v>47</v>
      </c>
      <c r="H82" s="11">
        <f t="shared" si="47"/>
        <v>46</v>
      </c>
      <c r="I82" s="16"/>
      <c r="J82" s="2">
        <v>90</v>
      </c>
      <c r="K82" s="9">
        <v>12</v>
      </c>
      <c r="L82" s="9">
        <v>180</v>
      </c>
      <c r="M82" s="9">
        <v>12</v>
      </c>
      <c r="N82" s="9"/>
      <c r="O82" s="44"/>
      <c r="P82" s="2">
        <v>37</v>
      </c>
      <c r="Q82" s="9">
        <v>52</v>
      </c>
      <c r="R82" s="104">
        <v>67.2</v>
      </c>
      <c r="S82" s="105">
        <v>43.3</v>
      </c>
      <c r="T82">
        <v>446.88</v>
      </c>
      <c r="U82" s="87">
        <f t="shared" si="36"/>
        <v>0.20336832153790008</v>
      </c>
      <c r="V82" s="87">
        <f t="shared" si="37"/>
        <v>-0.2033683215379001</v>
      </c>
      <c r="W82" s="87">
        <f t="shared" si="38"/>
        <v>0.9567727288213006</v>
      </c>
      <c r="X82" s="88">
        <f t="shared" si="39"/>
        <v>315</v>
      </c>
      <c r="Y82" s="89">
        <f t="shared" si="40"/>
        <v>73.26920245272461</v>
      </c>
      <c r="Z82" s="90">
        <f t="shared" si="41"/>
        <v>135</v>
      </c>
      <c r="AA82" s="88">
        <f t="shared" si="42"/>
        <v>45</v>
      </c>
      <c r="AB82" s="91">
        <f t="shared" si="43"/>
        <v>16.730797547275387</v>
      </c>
      <c r="AC82" s="46"/>
      <c r="AD82" s="52"/>
      <c r="AE82" s="94"/>
      <c r="AF82" s="95">
        <f t="shared" si="44"/>
        <v>67.8</v>
      </c>
      <c r="AG82" s="142">
        <f t="shared" si="45"/>
        <v>337.8</v>
      </c>
      <c r="AH82" s="142">
        <f t="shared" si="46"/>
        <v>16.730797547275387</v>
      </c>
      <c r="AI82" s="96"/>
      <c r="AJ82" s="97"/>
      <c r="AK82" s="98">
        <v>80</v>
      </c>
      <c r="AL82" s="70" t="s">
        <v>141</v>
      </c>
      <c r="AM82" s="106" t="s">
        <v>148</v>
      </c>
    </row>
    <row r="83" spans="1:38" ht="12.75">
      <c r="A83" t="s">
        <v>108</v>
      </c>
      <c r="B83" t="s">
        <v>109</v>
      </c>
      <c r="C83" s="70">
        <v>44</v>
      </c>
      <c r="D83" s="34">
        <v>1</v>
      </c>
      <c r="E83" s="2" t="s">
        <v>87</v>
      </c>
      <c r="F83" s="12">
        <v>116</v>
      </c>
      <c r="G83" s="16">
        <v>120</v>
      </c>
      <c r="H83" s="11">
        <f t="shared" si="47"/>
        <v>118</v>
      </c>
      <c r="I83" s="16"/>
      <c r="J83" s="2">
        <v>270</v>
      </c>
      <c r="K83" s="9">
        <v>16</v>
      </c>
      <c r="L83" s="9">
        <v>0</v>
      </c>
      <c r="M83" s="9">
        <v>4</v>
      </c>
      <c r="N83" s="9"/>
      <c r="O83" s="44"/>
      <c r="P83" s="2">
        <v>116</v>
      </c>
      <c r="Q83" s="9">
        <v>120</v>
      </c>
      <c r="R83" s="71"/>
      <c r="S83" s="72"/>
      <c r="T83">
        <v>453.18</v>
      </c>
      <c r="U83" s="87">
        <f t="shared" si="36"/>
        <v>-0.0670542262539547</v>
      </c>
      <c r="V83" s="87">
        <f t="shared" si="37"/>
        <v>0.27496591707171397</v>
      </c>
      <c r="W83" s="87">
        <f t="shared" si="38"/>
        <v>0.958920110759857</v>
      </c>
      <c r="X83" s="88">
        <f t="shared" si="39"/>
        <v>103.70487002944189</v>
      </c>
      <c r="Y83" s="89">
        <f t="shared" si="40"/>
        <v>73.55611042117748</v>
      </c>
      <c r="Z83" s="90">
        <f t="shared" si="41"/>
        <v>283.7048700294419</v>
      </c>
      <c r="AA83" s="88">
        <f t="shared" si="42"/>
        <v>193.7048700294419</v>
      </c>
      <c r="AB83" s="91">
        <f t="shared" si="43"/>
        <v>16.44388957882252</v>
      </c>
      <c r="AC83" s="46"/>
      <c r="AD83" s="52"/>
      <c r="AE83" s="94"/>
      <c r="AF83" s="95">
        <f t="shared" si="44"/>
        <v>283.7048700294419</v>
      </c>
      <c r="AG83" s="88">
        <f t="shared" si="45"/>
        <v>193.7048700294419</v>
      </c>
      <c r="AH83" s="88">
        <f t="shared" si="46"/>
        <v>16.44388957882252</v>
      </c>
      <c r="AI83" s="101"/>
      <c r="AJ83" s="97"/>
      <c r="AK83" s="98">
        <v>81</v>
      </c>
      <c r="AL83" s="70" t="s">
        <v>141</v>
      </c>
    </row>
    <row r="84" spans="1:38" s="34" customFormat="1" ht="12.75">
      <c r="A84" t="s">
        <v>108</v>
      </c>
      <c r="B84" t="s">
        <v>109</v>
      </c>
      <c r="C84" s="70">
        <v>44</v>
      </c>
      <c r="D84" s="34">
        <v>2</v>
      </c>
      <c r="E84" s="2" t="s">
        <v>87</v>
      </c>
      <c r="F84" s="12">
        <v>7</v>
      </c>
      <c r="G84" s="16">
        <v>8</v>
      </c>
      <c r="H84" s="11">
        <f t="shared" si="47"/>
        <v>7.5</v>
      </c>
      <c r="I84" s="16"/>
      <c r="J84" s="2">
        <v>90</v>
      </c>
      <c r="K84" s="9">
        <v>11</v>
      </c>
      <c r="L84" s="9">
        <v>0</v>
      </c>
      <c r="M84" s="9">
        <v>9</v>
      </c>
      <c r="N84" s="9"/>
      <c r="O84" s="44"/>
      <c r="P84" s="2">
        <v>0</v>
      </c>
      <c r="Q84" s="9">
        <v>13</v>
      </c>
      <c r="R84" s="71">
        <v>35.1</v>
      </c>
      <c r="S84" s="72">
        <v>48.9</v>
      </c>
      <c r="T84">
        <v>453.33</v>
      </c>
      <c r="U84" s="87">
        <f t="shared" si="36"/>
        <v>0.1535603233115839</v>
      </c>
      <c r="V84" s="87">
        <f t="shared" si="37"/>
        <v>0.18845982001408484</v>
      </c>
      <c r="W84" s="87">
        <f t="shared" si="38"/>
        <v>-0.9695417239025022</v>
      </c>
      <c r="X84" s="88">
        <f t="shared" si="39"/>
        <v>50.82625616039617</v>
      </c>
      <c r="Y84" s="89">
        <f t="shared" si="40"/>
        <v>-75.92398895382199</v>
      </c>
      <c r="Z84" s="90">
        <f t="shared" si="41"/>
        <v>50.82625616039617</v>
      </c>
      <c r="AA84" s="88">
        <f t="shared" si="42"/>
        <v>320.82625616039616</v>
      </c>
      <c r="AB84" s="91">
        <f t="shared" si="43"/>
        <v>14.07601104617801</v>
      </c>
      <c r="AC84" s="46"/>
      <c r="AD84" s="52"/>
      <c r="AE84" s="99"/>
      <c r="AF84" s="95">
        <f t="shared" si="44"/>
        <v>15.726256160396169</v>
      </c>
      <c r="AG84" s="88">
        <f t="shared" si="45"/>
        <v>285.7262561603962</v>
      </c>
      <c r="AH84" s="88">
        <f t="shared" si="46"/>
        <v>14.07601104617801</v>
      </c>
      <c r="AI84" s="96"/>
      <c r="AJ84" s="99"/>
      <c r="AK84" s="98">
        <v>82</v>
      </c>
      <c r="AL84" s="70" t="s">
        <v>140</v>
      </c>
    </row>
    <row r="85" spans="1:38" s="34" customFormat="1" ht="12.75">
      <c r="A85" t="s">
        <v>108</v>
      </c>
      <c r="B85" t="s">
        <v>109</v>
      </c>
      <c r="C85" s="70">
        <v>44</v>
      </c>
      <c r="D85" s="34">
        <v>2</v>
      </c>
      <c r="E85" s="2" t="s">
        <v>87</v>
      </c>
      <c r="F85" s="12">
        <v>9</v>
      </c>
      <c r="G85" s="16">
        <v>10</v>
      </c>
      <c r="H85" s="11">
        <f t="shared" si="47"/>
        <v>9.5</v>
      </c>
      <c r="I85" s="16"/>
      <c r="J85" s="2">
        <v>90</v>
      </c>
      <c r="K85" s="9">
        <v>7</v>
      </c>
      <c r="L85" s="9">
        <v>0</v>
      </c>
      <c r="M85" s="9">
        <v>10</v>
      </c>
      <c r="N85" s="9"/>
      <c r="O85" s="44"/>
      <c r="P85" s="2">
        <v>0</v>
      </c>
      <c r="Q85" s="9">
        <v>13</v>
      </c>
      <c r="R85" s="71">
        <v>35.1</v>
      </c>
      <c r="S85" s="72">
        <v>48.9</v>
      </c>
      <c r="T85">
        <v>453.35</v>
      </c>
      <c r="U85" s="87">
        <f t="shared" si="36"/>
        <v>0.17235383048284025</v>
      </c>
      <c r="V85" s="87">
        <f t="shared" si="37"/>
        <v>0.12001787423989642</v>
      </c>
      <c r="W85" s="87">
        <f t="shared" si="38"/>
        <v>-0.9774671453588046</v>
      </c>
      <c r="X85" s="88">
        <f t="shared" si="39"/>
        <v>34.85126374945101</v>
      </c>
      <c r="Y85" s="89">
        <f t="shared" si="40"/>
        <v>-77.8734769824859</v>
      </c>
      <c r="Z85" s="90">
        <f t="shared" si="41"/>
        <v>34.85126374945101</v>
      </c>
      <c r="AA85" s="88">
        <f t="shared" si="42"/>
        <v>304.851263749451</v>
      </c>
      <c r="AB85" s="91">
        <f t="shared" si="43"/>
        <v>12.126523017514103</v>
      </c>
      <c r="AC85" s="46"/>
      <c r="AD85" s="52"/>
      <c r="AE85" s="99"/>
      <c r="AF85" s="95">
        <f t="shared" si="44"/>
        <v>359.751263749451</v>
      </c>
      <c r="AG85" s="88">
        <f t="shared" si="45"/>
        <v>269.751263749451</v>
      </c>
      <c r="AH85" s="88">
        <f t="shared" si="46"/>
        <v>12.126523017514103</v>
      </c>
      <c r="AI85" s="96"/>
      <c r="AJ85" s="99"/>
      <c r="AK85" s="98">
        <v>83</v>
      </c>
      <c r="AL85" s="70" t="s">
        <v>140</v>
      </c>
    </row>
    <row r="86" spans="1:38" s="34" customFormat="1" ht="12.75">
      <c r="A86" t="s">
        <v>108</v>
      </c>
      <c r="B86" t="s">
        <v>109</v>
      </c>
      <c r="C86" s="70">
        <v>44</v>
      </c>
      <c r="D86" s="34">
        <v>2</v>
      </c>
      <c r="E86" s="2" t="s">
        <v>87</v>
      </c>
      <c r="F86" s="12">
        <v>48</v>
      </c>
      <c r="G86" s="16">
        <v>49</v>
      </c>
      <c r="H86" s="11">
        <f t="shared" si="47"/>
        <v>48.5</v>
      </c>
      <c r="I86" s="16"/>
      <c r="J86" s="2">
        <v>90</v>
      </c>
      <c r="K86" s="9">
        <v>1</v>
      </c>
      <c r="L86" s="9">
        <v>0</v>
      </c>
      <c r="M86" s="9">
        <v>13</v>
      </c>
      <c r="N86" s="9"/>
      <c r="O86" s="44"/>
      <c r="P86" s="2">
        <v>41</v>
      </c>
      <c r="Q86" s="9">
        <v>56</v>
      </c>
      <c r="R86" s="71"/>
      <c r="S86" s="72"/>
      <c r="T86">
        <v>453.74</v>
      </c>
      <c r="U86" s="87">
        <f t="shared" si="36"/>
        <v>0.22491679320871355</v>
      </c>
      <c r="V86" s="87">
        <f t="shared" si="37"/>
        <v>0.017005102390954176</v>
      </c>
      <c r="W86" s="87">
        <f t="shared" si="38"/>
        <v>-0.9742216635049011</v>
      </c>
      <c r="X86" s="88">
        <f t="shared" si="39"/>
        <v>4.3236897657095374</v>
      </c>
      <c r="Y86" s="89">
        <f t="shared" si="40"/>
        <v>-76.9641625374888</v>
      </c>
      <c r="Z86" s="90">
        <f t="shared" si="41"/>
        <v>4.3236897657095374</v>
      </c>
      <c r="AA86" s="88">
        <f t="shared" si="42"/>
        <v>274.32368976570956</v>
      </c>
      <c r="AB86" s="91">
        <f t="shared" si="43"/>
        <v>13.035837462511196</v>
      </c>
      <c r="AC86" s="46"/>
      <c r="AD86" s="52"/>
      <c r="AE86" s="94"/>
      <c r="AF86" s="95">
        <f t="shared" si="44"/>
        <v>4.3236897657095374</v>
      </c>
      <c r="AG86" s="88">
        <f t="shared" si="45"/>
        <v>274.32368976570956</v>
      </c>
      <c r="AH86" s="88">
        <f t="shared" si="46"/>
        <v>13.035837462511196</v>
      </c>
      <c r="AI86" s="96"/>
      <c r="AJ86" s="97"/>
      <c r="AK86" s="98">
        <v>84</v>
      </c>
      <c r="AL86" s="70" t="s">
        <v>140</v>
      </c>
    </row>
    <row r="87" spans="1:38" s="34" customFormat="1" ht="12.75">
      <c r="A87" t="s">
        <v>108</v>
      </c>
      <c r="B87" t="s">
        <v>109</v>
      </c>
      <c r="C87" s="70">
        <v>44</v>
      </c>
      <c r="D87" s="34">
        <v>2</v>
      </c>
      <c r="E87" s="2" t="s">
        <v>87</v>
      </c>
      <c r="F87" s="12">
        <v>53</v>
      </c>
      <c r="G87" s="16">
        <v>54</v>
      </c>
      <c r="H87" s="11">
        <f t="shared" si="47"/>
        <v>53.5</v>
      </c>
      <c r="I87" s="16"/>
      <c r="J87" s="2">
        <v>270</v>
      </c>
      <c r="K87" s="9">
        <v>2</v>
      </c>
      <c r="L87" s="9">
        <v>0</v>
      </c>
      <c r="M87" s="9">
        <v>14</v>
      </c>
      <c r="N87" s="9"/>
      <c r="O87" s="44"/>
      <c r="P87" s="2">
        <v>41</v>
      </c>
      <c r="Q87" s="9">
        <v>56</v>
      </c>
      <c r="R87" s="71"/>
      <c r="S87" s="72"/>
      <c r="T87">
        <v>453.79</v>
      </c>
      <c r="U87" s="87">
        <f t="shared" si="36"/>
        <v>-0.24177452331737928</v>
      </c>
      <c r="V87" s="87">
        <f t="shared" si="37"/>
        <v>0.033862832499619966</v>
      </c>
      <c r="W87" s="87">
        <f t="shared" si="38"/>
        <v>0.9697046483360623</v>
      </c>
      <c r="X87" s="88">
        <f t="shared" si="39"/>
        <v>172.02704289520267</v>
      </c>
      <c r="Y87" s="89">
        <f t="shared" si="40"/>
        <v>75.86879986294366</v>
      </c>
      <c r="Z87" s="90">
        <f t="shared" si="41"/>
        <v>352.02704289520267</v>
      </c>
      <c r="AA87" s="88">
        <f t="shared" si="42"/>
        <v>262.02704289520267</v>
      </c>
      <c r="AB87" s="91">
        <f t="shared" si="43"/>
        <v>14.13120013705634</v>
      </c>
      <c r="AC87" s="46"/>
      <c r="AD87" s="52"/>
      <c r="AE87" s="94"/>
      <c r="AF87" s="95">
        <f t="shared" si="44"/>
        <v>352.02704289520267</v>
      </c>
      <c r="AG87" s="88">
        <f t="shared" si="45"/>
        <v>262.02704289520267</v>
      </c>
      <c r="AH87" s="88">
        <f t="shared" si="46"/>
        <v>14.13120013705634</v>
      </c>
      <c r="AI87" s="101"/>
      <c r="AJ87" s="97"/>
      <c r="AK87" s="98">
        <v>85</v>
      </c>
      <c r="AL87" s="70" t="s">
        <v>140</v>
      </c>
    </row>
    <row r="88" spans="1:38" s="34" customFormat="1" ht="12.75" customHeight="1">
      <c r="A88" t="s">
        <v>108</v>
      </c>
      <c r="B88" t="s">
        <v>109</v>
      </c>
      <c r="C88" s="70">
        <v>44</v>
      </c>
      <c r="D88" s="34">
        <v>2</v>
      </c>
      <c r="E88" s="2" t="s">
        <v>87</v>
      </c>
      <c r="F88" s="12">
        <v>90</v>
      </c>
      <c r="G88" s="16">
        <v>92</v>
      </c>
      <c r="H88" s="11">
        <f t="shared" si="47"/>
        <v>91</v>
      </c>
      <c r="I88" s="16"/>
      <c r="J88" s="2">
        <v>270</v>
      </c>
      <c r="K88" s="9">
        <v>17</v>
      </c>
      <c r="L88" s="9">
        <v>180</v>
      </c>
      <c r="M88" s="9">
        <v>11</v>
      </c>
      <c r="N88" s="9"/>
      <c r="O88" s="44"/>
      <c r="P88" s="2">
        <v>88</v>
      </c>
      <c r="Q88" s="9">
        <v>93</v>
      </c>
      <c r="R88" s="71"/>
      <c r="S88" s="72"/>
      <c r="T88">
        <v>454.165</v>
      </c>
      <c r="U88" s="38">
        <f t="shared" si="36"/>
        <v>-0.18247154975911867</v>
      </c>
      <c r="V88" s="38">
        <f t="shared" si="37"/>
        <v>-0.28700001302677214</v>
      </c>
      <c r="W88" s="38">
        <f t="shared" si="38"/>
        <v>-0.9387347441136001</v>
      </c>
      <c r="X88" s="10">
        <f t="shared" si="39"/>
        <v>237.55223411938977</v>
      </c>
      <c r="Y88" s="41">
        <f t="shared" si="40"/>
        <v>-70.0849910977073</v>
      </c>
      <c r="Z88" s="22">
        <f t="shared" si="41"/>
        <v>237.55223411938977</v>
      </c>
      <c r="AA88" s="10">
        <f t="shared" si="42"/>
        <v>147.55223411938977</v>
      </c>
      <c r="AB88" s="23">
        <f t="shared" si="43"/>
        <v>19.915008902292698</v>
      </c>
      <c r="AC88" s="46"/>
      <c r="AD88" s="52"/>
      <c r="AE88" s="24"/>
      <c r="AF88" s="33">
        <f t="shared" si="44"/>
        <v>237.55223411938977</v>
      </c>
      <c r="AG88" s="10">
        <f t="shared" si="45"/>
        <v>147.55223411938977</v>
      </c>
      <c r="AH88" s="10">
        <f t="shared" si="46"/>
        <v>19.915008902292698</v>
      </c>
      <c r="AI88" s="47"/>
      <c r="AJ88" s="28"/>
      <c r="AK88" s="82">
        <v>86</v>
      </c>
      <c r="AL88" s="70" t="s">
        <v>140</v>
      </c>
    </row>
    <row r="89" spans="1:38" ht="12.75">
      <c r="A89" t="s">
        <v>108</v>
      </c>
      <c r="B89" t="s">
        <v>109</v>
      </c>
      <c r="C89" s="70">
        <v>45</v>
      </c>
      <c r="D89" s="34">
        <v>1</v>
      </c>
      <c r="E89" s="2" t="s">
        <v>87</v>
      </c>
      <c r="F89" s="12">
        <v>45</v>
      </c>
      <c r="G89" s="16">
        <v>47</v>
      </c>
      <c r="H89" s="11">
        <f t="shared" si="47"/>
        <v>46</v>
      </c>
      <c r="I89" s="16"/>
      <c r="J89" s="2">
        <v>90</v>
      </c>
      <c r="K89" s="9">
        <v>18</v>
      </c>
      <c r="L89" s="9">
        <v>180</v>
      </c>
      <c r="M89" s="9">
        <v>8</v>
      </c>
      <c r="N89" s="9"/>
      <c r="O89" s="44"/>
      <c r="P89" s="2">
        <v>20</v>
      </c>
      <c r="Q89" s="9">
        <v>97</v>
      </c>
      <c r="R89" s="71"/>
      <c r="S89" s="72"/>
      <c r="T89">
        <v>461.96</v>
      </c>
      <c r="U89" s="38">
        <f t="shared" si="36"/>
        <v>0.1323614845610735</v>
      </c>
      <c r="V89" s="38">
        <f t="shared" si="37"/>
        <v>-0.30600966222800385</v>
      </c>
      <c r="W89" s="38">
        <f t="shared" si="38"/>
        <v>0.9418008996556876</v>
      </c>
      <c r="X89" s="10">
        <f t="shared" si="39"/>
        <v>293.39042337877993</v>
      </c>
      <c r="Y89" s="41">
        <f t="shared" si="40"/>
        <v>70.50542313744535</v>
      </c>
      <c r="Z89" s="22">
        <f t="shared" si="41"/>
        <v>113.39042337877993</v>
      </c>
      <c r="AA89" s="10">
        <f t="shared" si="42"/>
        <v>23.39042337877993</v>
      </c>
      <c r="AB89" s="23">
        <f t="shared" si="43"/>
        <v>19.494576862554652</v>
      </c>
      <c r="AC89" s="46"/>
      <c r="AD89" s="52"/>
      <c r="AE89" s="24"/>
      <c r="AF89" s="33">
        <f t="shared" si="44"/>
        <v>113.39042337877993</v>
      </c>
      <c r="AG89" s="10">
        <f t="shared" si="45"/>
        <v>23.39042337877993</v>
      </c>
      <c r="AH89" s="10">
        <f t="shared" si="46"/>
        <v>19.494576862554652</v>
      </c>
      <c r="AI89" s="48"/>
      <c r="AJ89" s="28"/>
      <c r="AK89" s="82">
        <v>87</v>
      </c>
      <c r="AL89" s="34" t="s">
        <v>142</v>
      </c>
    </row>
    <row r="90" spans="1:38" ht="12.75">
      <c r="A90" t="s">
        <v>108</v>
      </c>
      <c r="B90" t="s">
        <v>109</v>
      </c>
      <c r="C90" s="70">
        <v>45</v>
      </c>
      <c r="D90" s="34">
        <v>1</v>
      </c>
      <c r="E90" s="2" t="s">
        <v>87</v>
      </c>
      <c r="F90" s="12">
        <v>58</v>
      </c>
      <c r="G90" s="16">
        <v>60</v>
      </c>
      <c r="H90" s="11">
        <f t="shared" si="47"/>
        <v>59</v>
      </c>
      <c r="I90" s="16"/>
      <c r="J90" s="2">
        <v>90</v>
      </c>
      <c r="K90" s="9">
        <v>12</v>
      </c>
      <c r="L90" s="9">
        <v>180</v>
      </c>
      <c r="M90" s="9">
        <v>2</v>
      </c>
      <c r="N90" s="9"/>
      <c r="O90" s="44"/>
      <c r="P90" s="2"/>
      <c r="Q90" s="9"/>
      <c r="R90" s="71"/>
      <c r="S90" s="72"/>
      <c r="T90">
        <v>462.09</v>
      </c>
      <c r="U90" s="38">
        <f t="shared" si="36"/>
        <v>0.03413685896636866</v>
      </c>
      <c r="V90" s="38">
        <f t="shared" si="37"/>
        <v>-0.20778503663329903</v>
      </c>
      <c r="W90" s="38">
        <f t="shared" si="38"/>
        <v>0.9775517396441024</v>
      </c>
      <c r="X90" s="10">
        <f t="shared" si="39"/>
        <v>279.3297398903273</v>
      </c>
      <c r="Y90" s="41">
        <f t="shared" si="40"/>
        <v>77.84388646271455</v>
      </c>
      <c r="Z90" s="22">
        <f t="shared" si="41"/>
        <v>99.32973989032729</v>
      </c>
      <c r="AA90" s="10">
        <f t="shared" si="42"/>
        <v>9.32973989032729</v>
      </c>
      <c r="AB90" s="23">
        <f t="shared" si="43"/>
        <v>12.15611353728545</v>
      </c>
      <c r="AC90" s="46"/>
      <c r="AD90" s="52"/>
      <c r="AE90" s="24"/>
      <c r="AF90" s="33">
        <f t="shared" si="44"/>
        <v>99.32973989032729</v>
      </c>
      <c r="AG90" s="10">
        <f t="shared" si="45"/>
        <v>9.32973989032729</v>
      </c>
      <c r="AH90" s="10">
        <f t="shared" si="46"/>
        <v>12.15611353728545</v>
      </c>
      <c r="AI90" s="48"/>
      <c r="AJ90" s="28"/>
      <c r="AK90" s="82">
        <v>88</v>
      </c>
      <c r="AL90" s="66"/>
    </row>
    <row r="91" spans="1:38" ht="12.75">
      <c r="A91" t="s">
        <v>108</v>
      </c>
      <c r="B91" t="s">
        <v>109</v>
      </c>
      <c r="C91" s="70">
        <v>45</v>
      </c>
      <c r="D91" s="34">
        <v>2</v>
      </c>
      <c r="E91" s="2" t="s">
        <v>87</v>
      </c>
      <c r="F91" s="12">
        <v>79</v>
      </c>
      <c r="G91" s="16">
        <v>80</v>
      </c>
      <c r="H91" s="11">
        <f t="shared" si="47"/>
        <v>79.5</v>
      </c>
      <c r="I91" s="16"/>
      <c r="J91" s="2">
        <v>90</v>
      </c>
      <c r="K91" s="9">
        <v>3</v>
      </c>
      <c r="L91" s="9">
        <v>0</v>
      </c>
      <c r="M91" s="9">
        <v>10</v>
      </c>
      <c r="N91" s="9"/>
      <c r="O91" s="44"/>
      <c r="P91" s="2">
        <v>77</v>
      </c>
      <c r="Q91" s="9">
        <v>82</v>
      </c>
      <c r="R91" s="71"/>
      <c r="S91" s="72"/>
      <c r="T91">
        <v>463.6</v>
      </c>
      <c r="U91" s="38">
        <f t="shared" si="36"/>
        <v>0.1734101988745062</v>
      </c>
      <c r="V91" s="38">
        <f t="shared" si="37"/>
        <v>0.051540855469358736</v>
      </c>
      <c r="W91" s="38">
        <f t="shared" si="38"/>
        <v>-0.9834581082132785</v>
      </c>
      <c r="X91" s="10">
        <f t="shared" si="39"/>
        <v>16.552964539485334</v>
      </c>
      <c r="Y91" s="41">
        <f t="shared" si="40"/>
        <v>-79.57693581712378</v>
      </c>
      <c r="Z91" s="22">
        <f t="shared" si="41"/>
        <v>16.552964539485334</v>
      </c>
      <c r="AA91" s="10">
        <f t="shared" si="42"/>
        <v>286.55296453948534</v>
      </c>
      <c r="AB91" s="23">
        <f t="shared" si="43"/>
        <v>10.423064182876217</v>
      </c>
      <c r="AC91" s="46"/>
      <c r="AD91" s="52"/>
      <c r="AE91" s="24"/>
      <c r="AF91" s="33">
        <f t="shared" si="44"/>
        <v>16.552964539485334</v>
      </c>
      <c r="AG91" s="10">
        <f t="shared" si="45"/>
        <v>286.55296453948534</v>
      </c>
      <c r="AH91" s="10">
        <f t="shared" si="46"/>
        <v>10.423064182876217</v>
      </c>
      <c r="AI91" s="48"/>
      <c r="AJ91" s="28"/>
      <c r="AK91" s="82">
        <v>89</v>
      </c>
      <c r="AL91" s="70" t="s">
        <v>143</v>
      </c>
    </row>
    <row r="92" spans="1:38" ht="12.75">
      <c r="A92" t="s">
        <v>108</v>
      </c>
      <c r="B92" t="s">
        <v>109</v>
      </c>
      <c r="C92" s="70">
        <v>45</v>
      </c>
      <c r="D92" s="34">
        <v>2</v>
      </c>
      <c r="E92" s="2" t="s">
        <v>87</v>
      </c>
      <c r="F92" s="12">
        <v>84</v>
      </c>
      <c r="G92" s="16">
        <v>86</v>
      </c>
      <c r="H92" s="11">
        <f t="shared" si="47"/>
        <v>85</v>
      </c>
      <c r="I92" s="16"/>
      <c r="J92" s="2">
        <v>90</v>
      </c>
      <c r="K92" s="9">
        <v>12</v>
      </c>
      <c r="L92" s="9">
        <v>0</v>
      </c>
      <c r="M92" s="9">
        <v>3</v>
      </c>
      <c r="N92" s="9"/>
      <c r="O92" s="44"/>
      <c r="P92" s="2">
        <v>82</v>
      </c>
      <c r="Q92" s="9">
        <v>89</v>
      </c>
      <c r="R92" s="71"/>
      <c r="S92" s="72"/>
      <c r="T92">
        <v>463.65500000000003</v>
      </c>
      <c r="U92" s="38">
        <f t="shared" si="36"/>
        <v>0.05119229003114494</v>
      </c>
      <c r="V92" s="38">
        <f t="shared" si="37"/>
        <v>0.2076267550713758</v>
      </c>
      <c r="W92" s="38">
        <f t="shared" si="38"/>
        <v>-0.976807083442103</v>
      </c>
      <c r="X92" s="10">
        <f t="shared" si="39"/>
        <v>76.14945198949648</v>
      </c>
      <c r="Y92" s="41">
        <f t="shared" si="40"/>
        <v>-77.65150508042849</v>
      </c>
      <c r="Z92" s="22">
        <f t="shared" si="41"/>
        <v>76.14945198949648</v>
      </c>
      <c r="AA92" s="10">
        <f t="shared" si="42"/>
        <v>346.14945198949647</v>
      </c>
      <c r="AB92" s="23">
        <f t="shared" si="43"/>
        <v>12.348494919571507</v>
      </c>
      <c r="AC92" s="46"/>
      <c r="AD92" s="52"/>
      <c r="AE92" s="24"/>
      <c r="AF92" s="33">
        <f t="shared" si="44"/>
        <v>76.14945198949648</v>
      </c>
      <c r="AG92" s="10">
        <f t="shared" si="45"/>
        <v>346.14945198949647</v>
      </c>
      <c r="AH92" s="10">
        <f t="shared" si="46"/>
        <v>12.348494919571507</v>
      </c>
      <c r="AI92" s="47"/>
      <c r="AJ92" s="28"/>
      <c r="AK92" s="82">
        <v>90</v>
      </c>
      <c r="AL92" s="70" t="s">
        <v>143</v>
      </c>
    </row>
    <row r="93" spans="1:38" s="34" customFormat="1" ht="12.75" customHeight="1">
      <c r="A93" t="s">
        <v>108</v>
      </c>
      <c r="B93" t="s">
        <v>109</v>
      </c>
      <c r="C93" s="70">
        <v>45</v>
      </c>
      <c r="D93" s="34">
        <v>2</v>
      </c>
      <c r="E93" s="2" t="s">
        <v>87</v>
      </c>
      <c r="F93" s="12">
        <v>91</v>
      </c>
      <c r="G93" s="16">
        <v>92</v>
      </c>
      <c r="H93" s="11">
        <f t="shared" si="47"/>
        <v>91.5</v>
      </c>
      <c r="I93" s="16"/>
      <c r="J93" s="2">
        <v>270</v>
      </c>
      <c r="K93" s="9">
        <v>7</v>
      </c>
      <c r="L93" s="9">
        <v>0</v>
      </c>
      <c r="M93" s="9">
        <v>3</v>
      </c>
      <c r="N93" s="9"/>
      <c r="O93" s="44"/>
      <c r="P93" s="2">
        <v>89</v>
      </c>
      <c r="Q93" s="9">
        <v>94</v>
      </c>
      <c r="R93" s="71"/>
      <c r="S93" s="72"/>
      <c r="T93">
        <v>463.72</v>
      </c>
      <c r="U93" s="38">
        <f t="shared" si="36"/>
        <v>-0.051945851961402514</v>
      </c>
      <c r="V93" s="38">
        <f t="shared" si="37"/>
        <v>0.12170232570552783</v>
      </c>
      <c r="W93" s="38">
        <f t="shared" si="38"/>
        <v>0.991185901636016</v>
      </c>
      <c r="X93" s="10">
        <f t="shared" si="39"/>
        <v>113.11410337936557</v>
      </c>
      <c r="Y93" s="41">
        <f t="shared" si="40"/>
        <v>82.39589554630736</v>
      </c>
      <c r="Z93" s="22">
        <f t="shared" si="41"/>
        <v>293.1141033793656</v>
      </c>
      <c r="AA93" s="10">
        <f t="shared" si="42"/>
        <v>203.1141033793656</v>
      </c>
      <c r="AB93" s="23">
        <f t="shared" si="43"/>
        <v>7.604104453692642</v>
      </c>
      <c r="AC93" s="46"/>
      <c r="AD93" s="52"/>
      <c r="AE93" s="27"/>
      <c r="AF93" s="33">
        <f t="shared" si="44"/>
        <v>293.1141033793656</v>
      </c>
      <c r="AG93" s="10">
        <f t="shared" si="45"/>
        <v>203.1141033793656</v>
      </c>
      <c r="AH93" s="10">
        <f t="shared" si="46"/>
        <v>7.604104453692642</v>
      </c>
      <c r="AI93" s="48"/>
      <c r="AJ93" s="27"/>
      <c r="AK93" s="82">
        <v>91</v>
      </c>
      <c r="AL93" s="70" t="s">
        <v>143</v>
      </c>
    </row>
    <row r="94" spans="1:38" ht="12.75">
      <c r="A94" t="s">
        <v>108</v>
      </c>
      <c r="B94" t="s">
        <v>109</v>
      </c>
      <c r="C94" s="70">
        <v>45</v>
      </c>
      <c r="D94" s="34">
        <v>2</v>
      </c>
      <c r="E94" s="2" t="s">
        <v>87</v>
      </c>
      <c r="F94" s="12">
        <v>98</v>
      </c>
      <c r="G94" s="16">
        <v>100</v>
      </c>
      <c r="H94" s="11">
        <f t="shared" si="47"/>
        <v>99</v>
      </c>
      <c r="I94" s="16"/>
      <c r="J94" s="2">
        <v>270</v>
      </c>
      <c r="K94" s="9">
        <v>14</v>
      </c>
      <c r="L94" s="9">
        <v>0</v>
      </c>
      <c r="M94" s="9">
        <v>2</v>
      </c>
      <c r="N94" s="9"/>
      <c r="O94" s="44"/>
      <c r="P94" s="2">
        <v>94</v>
      </c>
      <c r="Q94" s="9">
        <v>103</v>
      </c>
      <c r="R94" s="71">
        <v>-119.2</v>
      </c>
      <c r="S94" s="72">
        <v>69</v>
      </c>
      <c r="T94">
        <v>463.795</v>
      </c>
      <c r="U94" s="38">
        <f t="shared" si="36"/>
        <v>-0.033862832499619924</v>
      </c>
      <c r="V94" s="38">
        <f t="shared" si="37"/>
        <v>0.24177452331737928</v>
      </c>
      <c r="W94" s="38">
        <f t="shared" si="38"/>
        <v>0.9697046483360623</v>
      </c>
      <c r="X94" s="10">
        <f t="shared" si="39"/>
        <v>97.97295710479732</v>
      </c>
      <c r="Y94" s="41">
        <f t="shared" si="40"/>
        <v>75.86879986294366</v>
      </c>
      <c r="Z94" s="22">
        <f t="shared" si="41"/>
        <v>277.97295710479733</v>
      </c>
      <c r="AA94" s="10">
        <f t="shared" si="42"/>
        <v>187.97295710479733</v>
      </c>
      <c r="AB94" s="23">
        <f t="shared" si="43"/>
        <v>14.13120013705634</v>
      </c>
      <c r="AC94" s="46"/>
      <c r="AD94" s="52"/>
      <c r="AE94" s="24"/>
      <c r="AF94" s="33">
        <f t="shared" si="44"/>
        <v>397.1729571047973</v>
      </c>
      <c r="AG94" s="10">
        <f t="shared" si="45"/>
        <v>307.1729571047973</v>
      </c>
      <c r="AH94" s="10">
        <f t="shared" si="46"/>
        <v>14.13120013705634</v>
      </c>
      <c r="AI94" s="48"/>
      <c r="AJ94" s="28"/>
      <c r="AK94" s="82">
        <v>92</v>
      </c>
      <c r="AL94" s="70" t="s">
        <v>143</v>
      </c>
    </row>
    <row r="95" spans="1:38" ht="12.75">
      <c r="A95" t="s">
        <v>108</v>
      </c>
      <c r="B95" t="s">
        <v>109</v>
      </c>
      <c r="C95" s="70">
        <v>45</v>
      </c>
      <c r="D95" s="34">
        <v>2</v>
      </c>
      <c r="E95" s="2" t="s">
        <v>87</v>
      </c>
      <c r="F95" s="12">
        <v>120</v>
      </c>
      <c r="G95" s="16">
        <v>120</v>
      </c>
      <c r="H95" s="11">
        <f t="shared" si="47"/>
        <v>120</v>
      </c>
      <c r="I95" s="16"/>
      <c r="J95" s="2">
        <v>90</v>
      </c>
      <c r="K95" s="9">
        <v>1</v>
      </c>
      <c r="L95" s="9">
        <v>180</v>
      </c>
      <c r="M95" s="9">
        <v>21</v>
      </c>
      <c r="N95" s="9"/>
      <c r="O95" s="44"/>
      <c r="P95" s="2">
        <v>118</v>
      </c>
      <c r="Q95" s="9">
        <v>125</v>
      </c>
      <c r="R95" s="71"/>
      <c r="S95" s="72"/>
      <c r="T95">
        <v>464.005</v>
      </c>
      <c r="U95" s="38">
        <f t="shared" si="36"/>
        <v>0.35831336837079036</v>
      </c>
      <c r="V95" s="38">
        <f t="shared" si="37"/>
        <v>-0.016293225045121672</v>
      </c>
      <c r="W95" s="38">
        <f t="shared" si="38"/>
        <v>0.9334382376763479</v>
      </c>
      <c r="X95" s="10">
        <f t="shared" si="39"/>
        <v>357.3964398589479</v>
      </c>
      <c r="Y95" s="41">
        <f t="shared" si="40"/>
        <v>68.98019478077639</v>
      </c>
      <c r="Z95" s="22">
        <f t="shared" si="41"/>
        <v>177.39643985894787</v>
      </c>
      <c r="AA95" s="10">
        <f t="shared" si="42"/>
        <v>87.39643985894787</v>
      </c>
      <c r="AB95" s="23">
        <f t="shared" si="43"/>
        <v>21.019805219223613</v>
      </c>
      <c r="AC95" s="46"/>
      <c r="AD95" s="52"/>
      <c r="AE95" s="24"/>
      <c r="AF95" s="33">
        <f t="shared" si="44"/>
        <v>177.39643985894787</v>
      </c>
      <c r="AG95" s="10">
        <f t="shared" si="45"/>
        <v>87.39643985894787</v>
      </c>
      <c r="AH95" s="10">
        <f t="shared" si="46"/>
        <v>21.019805219223613</v>
      </c>
      <c r="AI95" s="47"/>
      <c r="AJ95" s="28"/>
      <c r="AK95" s="82">
        <v>93</v>
      </c>
      <c r="AL95" s="70" t="s">
        <v>143</v>
      </c>
    </row>
    <row r="96" spans="1:38" ht="12.75">
      <c r="A96" t="s">
        <v>108</v>
      </c>
      <c r="B96" t="s">
        <v>109</v>
      </c>
      <c r="C96" s="70">
        <v>45</v>
      </c>
      <c r="D96" s="34">
        <v>4</v>
      </c>
      <c r="E96" s="2" t="s">
        <v>87</v>
      </c>
      <c r="F96" s="12">
        <v>8</v>
      </c>
      <c r="G96" s="16">
        <v>9</v>
      </c>
      <c r="H96" s="11">
        <f t="shared" si="47"/>
        <v>8.5</v>
      </c>
      <c r="I96" s="16"/>
      <c r="J96" s="2">
        <v>90</v>
      </c>
      <c r="K96" s="9">
        <v>20</v>
      </c>
      <c r="L96" s="9">
        <v>180</v>
      </c>
      <c r="M96" s="9">
        <v>11</v>
      </c>
      <c r="N96" s="9"/>
      <c r="O96" s="44"/>
      <c r="P96" s="2">
        <v>6</v>
      </c>
      <c r="Q96" s="9">
        <v>12</v>
      </c>
      <c r="R96" s="71"/>
      <c r="S96" s="72"/>
      <c r="T96">
        <v>464.875</v>
      </c>
      <c r="U96" s="38">
        <f t="shared" si="36"/>
        <v>0.17930180493491166</v>
      </c>
      <c r="V96" s="38">
        <f t="shared" si="37"/>
        <v>-0.33573626997514255</v>
      </c>
      <c r="W96" s="38">
        <f t="shared" si="38"/>
        <v>0.922427820648625</v>
      </c>
      <c r="X96" s="10">
        <f t="shared" si="39"/>
        <v>298.1046917346023</v>
      </c>
      <c r="Y96" s="41">
        <f t="shared" si="40"/>
        <v>67.57781262957211</v>
      </c>
      <c r="Z96" s="22">
        <f t="shared" si="41"/>
        <v>118.10469173460228</v>
      </c>
      <c r="AA96" s="10">
        <f t="shared" si="42"/>
        <v>28.104691734602284</v>
      </c>
      <c r="AB96" s="23">
        <f t="shared" si="43"/>
        <v>22.422187370427892</v>
      </c>
      <c r="AC96" s="46"/>
      <c r="AD96" s="52"/>
      <c r="AE96" s="24"/>
      <c r="AF96" s="33">
        <f t="shared" si="44"/>
        <v>118.10469173460228</v>
      </c>
      <c r="AG96" s="10">
        <f t="shared" si="45"/>
        <v>28.104691734602284</v>
      </c>
      <c r="AH96" s="10">
        <f t="shared" si="46"/>
        <v>22.422187370427892</v>
      </c>
      <c r="AI96" s="47"/>
      <c r="AJ96" s="28"/>
      <c r="AK96" s="82">
        <v>94</v>
      </c>
      <c r="AL96" s="70" t="s">
        <v>143</v>
      </c>
    </row>
    <row r="97" spans="1:38" ht="12.75">
      <c r="A97" t="s">
        <v>108</v>
      </c>
      <c r="B97" t="s">
        <v>109</v>
      </c>
      <c r="C97" s="70">
        <v>45</v>
      </c>
      <c r="D97" s="34">
        <v>4</v>
      </c>
      <c r="E97" s="2" t="s">
        <v>87</v>
      </c>
      <c r="F97" s="12">
        <v>18</v>
      </c>
      <c r="G97" s="16">
        <v>19</v>
      </c>
      <c r="H97" s="11">
        <f t="shared" si="47"/>
        <v>18.5</v>
      </c>
      <c r="I97" s="16"/>
      <c r="J97" s="2">
        <v>90</v>
      </c>
      <c r="K97" s="9">
        <v>8</v>
      </c>
      <c r="L97" s="9">
        <v>0</v>
      </c>
      <c r="M97" s="9">
        <v>11</v>
      </c>
      <c r="N97" s="9"/>
      <c r="O97" s="44"/>
      <c r="P97" s="2">
        <v>13</v>
      </c>
      <c r="Q97" s="9">
        <v>76</v>
      </c>
      <c r="R97" s="71">
        <v>-45.4</v>
      </c>
      <c r="S97" s="72">
        <v>66.6</v>
      </c>
      <c r="T97">
        <v>464.975</v>
      </c>
      <c r="U97" s="38">
        <f t="shared" si="36"/>
        <v>0.18895205535005025</v>
      </c>
      <c r="V97" s="38">
        <f t="shared" si="37"/>
        <v>0.13661609910710643</v>
      </c>
      <c r="W97" s="38">
        <f t="shared" si="38"/>
        <v>-0.9720740551769455</v>
      </c>
      <c r="X97" s="10">
        <f t="shared" si="39"/>
        <v>35.867678593034945</v>
      </c>
      <c r="Y97" s="41">
        <f t="shared" si="40"/>
        <v>-76.51155659927379</v>
      </c>
      <c r="Z97" s="22">
        <f t="shared" si="41"/>
        <v>35.867678593034945</v>
      </c>
      <c r="AA97" s="10">
        <f t="shared" si="42"/>
        <v>305.86767859303495</v>
      </c>
      <c r="AB97" s="23">
        <f t="shared" si="43"/>
        <v>13.488443400726212</v>
      </c>
      <c r="AC97" s="46"/>
      <c r="AD97" s="52"/>
      <c r="AE97" s="24"/>
      <c r="AF97" s="33">
        <f t="shared" si="44"/>
        <v>81.26767859303494</v>
      </c>
      <c r="AG97" s="10">
        <f t="shared" si="45"/>
        <v>351.26767859303493</v>
      </c>
      <c r="AH97" s="10">
        <f t="shared" si="46"/>
        <v>13.488443400726212</v>
      </c>
      <c r="AI97" s="47"/>
      <c r="AJ97" s="28"/>
      <c r="AK97" s="82">
        <v>95</v>
      </c>
      <c r="AL97" s="70" t="s">
        <v>143</v>
      </c>
    </row>
    <row r="98" spans="1:38" ht="12.75">
      <c r="A98" t="s">
        <v>108</v>
      </c>
      <c r="B98" t="s">
        <v>109</v>
      </c>
      <c r="C98" s="70">
        <v>46</v>
      </c>
      <c r="D98" s="34">
        <v>1</v>
      </c>
      <c r="E98" s="2" t="s">
        <v>87</v>
      </c>
      <c r="F98" s="12">
        <v>4</v>
      </c>
      <c r="G98" s="16">
        <v>5</v>
      </c>
      <c r="H98" s="11">
        <f t="shared" si="47"/>
        <v>4.5</v>
      </c>
      <c r="I98" s="16"/>
      <c r="J98" s="2">
        <v>90</v>
      </c>
      <c r="K98" s="9">
        <v>15</v>
      </c>
      <c r="L98" s="9">
        <v>180</v>
      </c>
      <c r="M98" s="9">
        <v>2</v>
      </c>
      <c r="N98" s="9"/>
      <c r="O98" s="44"/>
      <c r="P98" s="2">
        <v>0</v>
      </c>
      <c r="Q98" s="9">
        <v>12</v>
      </c>
      <c r="R98" s="71"/>
      <c r="S98" s="72"/>
      <c r="T98">
        <v>471.045</v>
      </c>
      <c r="U98" s="38">
        <f t="shared" si="36"/>
        <v>0.03371032518943583</v>
      </c>
      <c r="V98" s="38">
        <f t="shared" si="37"/>
        <v>-0.2586613795333009</v>
      </c>
      <c r="W98" s="38">
        <f t="shared" si="38"/>
        <v>0.9653374103741355</v>
      </c>
      <c r="X98" s="10">
        <f t="shared" si="39"/>
        <v>277.4252842114011</v>
      </c>
      <c r="Y98" s="41">
        <f t="shared" si="40"/>
        <v>74.8789356498067</v>
      </c>
      <c r="Z98" s="22">
        <f t="shared" si="41"/>
        <v>97.4252842114011</v>
      </c>
      <c r="AA98" s="10">
        <f t="shared" si="42"/>
        <v>7.425284211401106</v>
      </c>
      <c r="AB98" s="23">
        <f t="shared" si="43"/>
        <v>15.121064350193294</v>
      </c>
      <c r="AC98" s="46"/>
      <c r="AD98" s="52"/>
      <c r="AE98" s="24"/>
      <c r="AF98" s="33">
        <f t="shared" si="44"/>
        <v>97.4252842114011</v>
      </c>
      <c r="AG98" s="10">
        <f t="shared" si="45"/>
        <v>7.425284211401106</v>
      </c>
      <c r="AH98" s="10">
        <f t="shared" si="46"/>
        <v>15.121064350193294</v>
      </c>
      <c r="AI98" s="47"/>
      <c r="AJ98" s="28"/>
      <c r="AK98" s="82">
        <v>96</v>
      </c>
      <c r="AL98" s="70" t="s">
        <v>140</v>
      </c>
    </row>
    <row r="99" spans="1:38" ht="12.75">
      <c r="A99" t="s">
        <v>108</v>
      </c>
      <c r="B99" t="s">
        <v>109</v>
      </c>
      <c r="C99" s="70">
        <v>46</v>
      </c>
      <c r="D99" s="34">
        <v>1</v>
      </c>
      <c r="E99" s="2" t="s">
        <v>87</v>
      </c>
      <c r="F99" s="12">
        <v>24</v>
      </c>
      <c r="G99" s="16">
        <v>25</v>
      </c>
      <c r="H99" s="11">
        <f t="shared" si="47"/>
        <v>24.5</v>
      </c>
      <c r="I99" s="16"/>
      <c r="J99" s="2">
        <v>90</v>
      </c>
      <c r="K99" s="9">
        <v>12</v>
      </c>
      <c r="L99" s="9">
        <v>180</v>
      </c>
      <c r="M99" s="9">
        <v>8</v>
      </c>
      <c r="N99" s="9"/>
      <c r="O99" s="44"/>
      <c r="P99" s="2">
        <v>24</v>
      </c>
      <c r="Q99" s="9">
        <v>26</v>
      </c>
      <c r="R99" s="71"/>
      <c r="S99" s="72"/>
      <c r="T99">
        <v>471.245</v>
      </c>
      <c r="U99" s="38">
        <f t="shared" si="36"/>
        <v>0.13613183479077168</v>
      </c>
      <c r="V99" s="38">
        <f t="shared" si="37"/>
        <v>-0.205888308534897</v>
      </c>
      <c r="W99" s="38">
        <f t="shared" si="38"/>
        <v>0.9686283355228664</v>
      </c>
      <c r="X99" s="10">
        <f t="shared" si="39"/>
        <v>303.47238426851004</v>
      </c>
      <c r="Y99" s="41">
        <f t="shared" si="40"/>
        <v>75.70426032732</v>
      </c>
      <c r="Z99" s="22">
        <f t="shared" si="41"/>
        <v>123.47238426851004</v>
      </c>
      <c r="AA99" s="10">
        <f t="shared" si="42"/>
        <v>33.47238426851004</v>
      </c>
      <c r="AB99" s="23">
        <f t="shared" si="43"/>
        <v>14.29573967268</v>
      </c>
      <c r="AC99" s="46"/>
      <c r="AD99" s="52"/>
      <c r="AE99" s="24"/>
      <c r="AF99" s="33">
        <f t="shared" si="44"/>
        <v>123.47238426851004</v>
      </c>
      <c r="AG99" s="10">
        <f t="shared" si="45"/>
        <v>33.47238426851004</v>
      </c>
      <c r="AH99" s="10">
        <f t="shared" si="46"/>
        <v>14.29573967268</v>
      </c>
      <c r="AI99" s="47"/>
      <c r="AJ99" s="28"/>
      <c r="AK99" s="82">
        <v>97</v>
      </c>
      <c r="AL99" s="70" t="s">
        <v>143</v>
      </c>
    </row>
    <row r="100" spans="1:38" ht="12.75">
      <c r="A100" t="s">
        <v>108</v>
      </c>
      <c r="B100" t="s">
        <v>109</v>
      </c>
      <c r="C100" s="70">
        <v>46</v>
      </c>
      <c r="D100" s="34">
        <v>3</v>
      </c>
      <c r="E100" s="2" t="s">
        <v>87</v>
      </c>
      <c r="F100" s="12">
        <v>6</v>
      </c>
      <c r="G100" s="16">
        <v>7</v>
      </c>
      <c r="H100" s="11">
        <f t="shared" si="47"/>
        <v>6.5</v>
      </c>
      <c r="I100" s="16"/>
      <c r="J100" s="2">
        <v>270</v>
      </c>
      <c r="K100" s="9">
        <v>4</v>
      </c>
      <c r="L100" s="9">
        <v>180</v>
      </c>
      <c r="M100" s="9">
        <v>10</v>
      </c>
      <c r="N100" s="9"/>
      <c r="O100" s="44"/>
      <c r="P100" s="2">
        <v>7</v>
      </c>
      <c r="Q100" s="9">
        <v>22</v>
      </c>
      <c r="R100" s="71"/>
      <c r="S100" s="72"/>
      <c r="T100">
        <v>471.99</v>
      </c>
      <c r="U100" s="38">
        <f t="shared" si="36"/>
        <v>-0.17322517943366056</v>
      </c>
      <c r="V100" s="38">
        <f t="shared" si="37"/>
        <v>-0.0686967161660071</v>
      </c>
      <c r="W100" s="38">
        <f t="shared" si="38"/>
        <v>-0.9824088108221348</v>
      </c>
      <c r="X100" s="10">
        <f t="shared" si="39"/>
        <v>201.63202225078362</v>
      </c>
      <c r="Y100" s="41">
        <f t="shared" si="40"/>
        <v>-79.25937103879262</v>
      </c>
      <c r="Z100" s="22">
        <f t="shared" si="41"/>
        <v>201.63202225078362</v>
      </c>
      <c r="AA100" s="10">
        <f t="shared" si="42"/>
        <v>111.63202225078362</v>
      </c>
      <c r="AB100" s="23">
        <f t="shared" si="43"/>
        <v>10.740628961207378</v>
      </c>
      <c r="AC100" s="46"/>
      <c r="AD100" s="52"/>
      <c r="AE100" s="24"/>
      <c r="AF100" s="33">
        <f t="shared" si="44"/>
        <v>201.63202225078362</v>
      </c>
      <c r="AG100" s="10">
        <f t="shared" si="45"/>
        <v>111.63202225078362</v>
      </c>
      <c r="AH100" s="10">
        <f t="shared" si="46"/>
        <v>10.740628961207378</v>
      </c>
      <c r="AI100" s="47"/>
      <c r="AJ100" s="28"/>
      <c r="AK100" s="82">
        <v>98</v>
      </c>
      <c r="AL100" s="34" t="s">
        <v>140</v>
      </c>
    </row>
    <row r="101" spans="1:38" ht="12.75">
      <c r="A101" t="s">
        <v>108</v>
      </c>
      <c r="B101" t="s">
        <v>109</v>
      </c>
      <c r="C101" s="70">
        <v>46</v>
      </c>
      <c r="D101" s="34">
        <v>3</v>
      </c>
      <c r="E101" s="2" t="s">
        <v>87</v>
      </c>
      <c r="F101" s="12">
        <v>44</v>
      </c>
      <c r="G101" s="16">
        <v>45</v>
      </c>
      <c r="H101" s="11">
        <f t="shared" si="47"/>
        <v>44.5</v>
      </c>
      <c r="I101" s="16"/>
      <c r="J101" s="2">
        <v>270</v>
      </c>
      <c r="K101" s="9">
        <v>3</v>
      </c>
      <c r="L101" s="9">
        <v>180</v>
      </c>
      <c r="M101" s="9">
        <v>5</v>
      </c>
      <c r="N101" s="9"/>
      <c r="O101" s="44"/>
      <c r="P101" s="2">
        <v>42</v>
      </c>
      <c r="Q101" s="9">
        <v>49</v>
      </c>
      <c r="R101" s="71"/>
      <c r="S101" s="72"/>
      <c r="T101">
        <v>472.37</v>
      </c>
      <c r="U101" s="38">
        <f t="shared" si="36"/>
        <v>-0.0870362988312832</v>
      </c>
      <c r="V101" s="38">
        <f t="shared" si="37"/>
        <v>-0.05213680212878222</v>
      </c>
      <c r="W101" s="38">
        <f t="shared" si="38"/>
        <v>-0.994829447880333</v>
      </c>
      <c r="X101" s="10">
        <f t="shared" si="39"/>
        <v>210.9226062699279</v>
      </c>
      <c r="Y101" s="41">
        <f t="shared" si="40"/>
        <v>-84.17685049823567</v>
      </c>
      <c r="Z101" s="22">
        <f t="shared" si="41"/>
        <v>210.9226062699279</v>
      </c>
      <c r="AA101" s="10">
        <f t="shared" si="42"/>
        <v>120.92260626992791</v>
      </c>
      <c r="AB101" s="23">
        <f t="shared" si="43"/>
        <v>5.823149501764334</v>
      </c>
      <c r="AC101" s="46"/>
      <c r="AD101" s="52"/>
      <c r="AE101" s="24"/>
      <c r="AF101" s="33">
        <f t="shared" si="44"/>
        <v>210.9226062699279</v>
      </c>
      <c r="AG101" s="10">
        <f t="shared" si="45"/>
        <v>120.92260626992791</v>
      </c>
      <c r="AH101" s="10">
        <f t="shared" si="46"/>
        <v>5.823149501764334</v>
      </c>
      <c r="AI101" s="47"/>
      <c r="AJ101" s="28"/>
      <c r="AK101" s="82">
        <v>99</v>
      </c>
      <c r="AL101" s="34" t="s">
        <v>140</v>
      </c>
    </row>
    <row r="102" spans="1:38" ht="12.75">
      <c r="A102" t="s">
        <v>108</v>
      </c>
      <c r="B102" t="s">
        <v>109</v>
      </c>
      <c r="C102" s="70">
        <v>46</v>
      </c>
      <c r="D102" s="34">
        <v>4</v>
      </c>
      <c r="E102" s="2" t="s">
        <v>106</v>
      </c>
      <c r="F102" s="12">
        <v>8</v>
      </c>
      <c r="G102" s="16">
        <v>9</v>
      </c>
      <c r="H102" s="11">
        <f t="shared" si="47"/>
        <v>8.5</v>
      </c>
      <c r="I102" s="16"/>
      <c r="J102" s="2">
        <v>270</v>
      </c>
      <c r="K102" s="9">
        <v>8</v>
      </c>
      <c r="L102" s="9">
        <v>0</v>
      </c>
      <c r="M102" s="9">
        <v>1</v>
      </c>
      <c r="N102" s="9"/>
      <c r="O102" s="44"/>
      <c r="P102" s="2">
        <v>5</v>
      </c>
      <c r="Q102" s="9">
        <v>15</v>
      </c>
      <c r="R102" s="71">
        <v>-104.8</v>
      </c>
      <c r="S102" s="72">
        <v>55.2</v>
      </c>
      <c r="T102">
        <v>473.41999999999996</v>
      </c>
      <c r="U102" s="38">
        <f t="shared" si="36"/>
        <v>-0.017282560817541693</v>
      </c>
      <c r="V102" s="38">
        <f t="shared" si="37"/>
        <v>0.13915190422268917</v>
      </c>
      <c r="W102" s="38">
        <f t="shared" si="38"/>
        <v>0.9901172461182299</v>
      </c>
      <c r="X102" s="10">
        <f t="shared" si="39"/>
        <v>97.0798376137986</v>
      </c>
      <c r="Y102" s="41">
        <f t="shared" si="40"/>
        <v>81.93933913248244</v>
      </c>
      <c r="Z102" s="22">
        <f t="shared" si="41"/>
        <v>277.0798376137986</v>
      </c>
      <c r="AA102" s="10">
        <f t="shared" si="42"/>
        <v>187.0798376137986</v>
      </c>
      <c r="AB102" s="23">
        <f t="shared" si="43"/>
        <v>8.060660867517555</v>
      </c>
      <c r="AC102" s="46"/>
      <c r="AD102" s="52"/>
      <c r="AE102" s="24"/>
      <c r="AF102" s="33">
        <f t="shared" si="44"/>
        <v>381.8798376137986</v>
      </c>
      <c r="AG102" s="10">
        <f t="shared" si="45"/>
        <v>291.8798376137986</v>
      </c>
      <c r="AH102" s="10">
        <f t="shared" si="46"/>
        <v>8.060660867517555</v>
      </c>
      <c r="AI102" s="48"/>
      <c r="AJ102" s="28"/>
      <c r="AK102" s="82">
        <v>100</v>
      </c>
      <c r="AL102" s="34" t="s">
        <v>126</v>
      </c>
    </row>
    <row r="103" spans="1:38" ht="12.75">
      <c r="A103" t="s">
        <v>108</v>
      </c>
      <c r="B103" t="s">
        <v>109</v>
      </c>
      <c r="C103" s="70">
        <v>46</v>
      </c>
      <c r="D103" s="34" t="s">
        <v>107</v>
      </c>
      <c r="E103" s="2" t="s">
        <v>144</v>
      </c>
      <c r="F103" s="12">
        <v>21</v>
      </c>
      <c r="G103" s="16">
        <v>23</v>
      </c>
      <c r="H103" s="11">
        <f t="shared" si="47"/>
        <v>22</v>
      </c>
      <c r="I103" s="16"/>
      <c r="J103" s="2"/>
      <c r="K103" s="9"/>
      <c r="L103" s="9"/>
      <c r="M103" s="9"/>
      <c r="N103" s="9"/>
      <c r="O103" s="44"/>
      <c r="P103" s="2"/>
      <c r="Q103" s="9"/>
      <c r="R103" s="71"/>
      <c r="S103" s="72"/>
      <c r="T103">
        <v>474.3</v>
      </c>
      <c r="U103" s="38">
        <f t="shared" si="36"/>
        <v>0</v>
      </c>
      <c r="V103" s="38">
        <f t="shared" si="37"/>
        <v>0</v>
      </c>
      <c r="W103" s="38">
        <f t="shared" si="38"/>
        <v>0</v>
      </c>
      <c r="X103" s="10">
        <f t="shared" si="39"/>
        <v>90</v>
      </c>
      <c r="Y103" s="41" t="e">
        <f t="shared" si="40"/>
        <v>#DIV/0!</v>
      </c>
      <c r="Z103" s="22">
        <f t="shared" si="41"/>
        <v>270</v>
      </c>
      <c r="AA103" s="10">
        <f t="shared" si="42"/>
        <v>180</v>
      </c>
      <c r="AB103" s="23" t="e">
        <f t="shared" si="43"/>
        <v>#DIV/0!</v>
      </c>
      <c r="AC103" s="46"/>
      <c r="AD103" s="52"/>
      <c r="AE103" s="28"/>
      <c r="AF103" s="33">
        <f t="shared" si="44"/>
        <v>270</v>
      </c>
      <c r="AG103" s="10">
        <f t="shared" si="45"/>
        <v>180</v>
      </c>
      <c r="AH103" s="10" t="e">
        <f t="shared" si="46"/>
        <v>#DIV/0!</v>
      </c>
      <c r="AI103" s="47"/>
      <c r="AJ103" s="28"/>
      <c r="AK103" s="82">
        <v>101</v>
      </c>
      <c r="AL103" s="34" t="s">
        <v>133</v>
      </c>
    </row>
    <row r="104" spans="1:38" ht="12.75">
      <c r="A104" t="s">
        <v>108</v>
      </c>
      <c r="B104" t="s">
        <v>109</v>
      </c>
      <c r="C104" s="70">
        <v>47</v>
      </c>
      <c r="D104" s="34">
        <v>3</v>
      </c>
      <c r="E104" s="2" t="s">
        <v>144</v>
      </c>
      <c r="F104" s="12">
        <v>22</v>
      </c>
      <c r="G104" s="16">
        <v>25</v>
      </c>
      <c r="H104" s="11">
        <f t="shared" si="47"/>
        <v>23.5</v>
      </c>
      <c r="I104" s="16"/>
      <c r="J104" s="2"/>
      <c r="K104" s="9"/>
      <c r="L104" s="9"/>
      <c r="M104" s="9"/>
      <c r="N104" s="9"/>
      <c r="O104" s="44"/>
      <c r="P104" s="2"/>
      <c r="Q104" s="9"/>
      <c r="R104" s="71"/>
      <c r="S104" s="72"/>
      <c r="T104">
        <v>481.355</v>
      </c>
      <c r="U104" s="38">
        <f t="shared" si="36"/>
        <v>0</v>
      </c>
      <c r="V104" s="38">
        <f t="shared" si="37"/>
        <v>0</v>
      </c>
      <c r="W104" s="38">
        <f t="shared" si="38"/>
        <v>0</v>
      </c>
      <c r="X104" s="10">
        <f t="shared" si="39"/>
        <v>90</v>
      </c>
      <c r="Y104" s="41" t="e">
        <f t="shared" si="40"/>
        <v>#DIV/0!</v>
      </c>
      <c r="Z104" s="22">
        <f t="shared" si="41"/>
        <v>270</v>
      </c>
      <c r="AA104" s="10">
        <f t="shared" si="42"/>
        <v>180</v>
      </c>
      <c r="AB104" s="23" t="e">
        <f t="shared" si="43"/>
        <v>#DIV/0!</v>
      </c>
      <c r="AC104" s="46"/>
      <c r="AD104" s="52"/>
      <c r="AE104" s="24"/>
      <c r="AF104" s="33">
        <f t="shared" si="44"/>
        <v>270</v>
      </c>
      <c r="AG104" s="10">
        <f t="shared" si="45"/>
        <v>180</v>
      </c>
      <c r="AH104" s="10" t="e">
        <f t="shared" si="46"/>
        <v>#DIV/0!</v>
      </c>
      <c r="AI104" s="48"/>
      <c r="AJ104" s="28"/>
      <c r="AK104" s="82">
        <v>102</v>
      </c>
      <c r="AL104" s="34" t="s">
        <v>133</v>
      </c>
    </row>
    <row r="105" spans="1:38" ht="12.75">
      <c r="A105" t="s">
        <v>108</v>
      </c>
      <c r="B105" t="s">
        <v>109</v>
      </c>
      <c r="C105" s="70">
        <v>48</v>
      </c>
      <c r="D105" s="34">
        <v>2</v>
      </c>
      <c r="E105" s="2" t="s">
        <v>87</v>
      </c>
      <c r="F105" s="12">
        <v>41</v>
      </c>
      <c r="G105" s="16">
        <v>42</v>
      </c>
      <c r="H105" s="11">
        <f t="shared" si="47"/>
        <v>41.5</v>
      </c>
      <c r="I105" s="16"/>
      <c r="J105" s="2">
        <v>270</v>
      </c>
      <c r="K105" s="9">
        <v>5</v>
      </c>
      <c r="L105" s="9">
        <v>0</v>
      </c>
      <c r="M105" s="9">
        <v>16</v>
      </c>
      <c r="N105" s="9"/>
      <c r="O105" s="44"/>
      <c r="P105" s="2">
        <v>36</v>
      </c>
      <c r="Q105" s="9">
        <v>52</v>
      </c>
      <c r="R105" s="71">
        <v>-71.7</v>
      </c>
      <c r="S105" s="72">
        <v>51.5</v>
      </c>
      <c r="T105">
        <v>490.935</v>
      </c>
      <c r="U105" s="38">
        <f t="shared" si="36"/>
        <v>-0.27458847246092255</v>
      </c>
      <c r="V105" s="38">
        <f t="shared" si="37"/>
        <v>0.08377947708437779</v>
      </c>
      <c r="W105" s="38">
        <f t="shared" si="38"/>
        <v>0.9576038049724329</v>
      </c>
      <c r="X105" s="10">
        <f t="shared" si="39"/>
        <v>163.03256857060077</v>
      </c>
      <c r="Y105" s="41">
        <f t="shared" si="40"/>
        <v>73.31151986912741</v>
      </c>
      <c r="Z105" s="22">
        <f t="shared" si="41"/>
        <v>343.0325685706008</v>
      </c>
      <c r="AA105" s="10">
        <f t="shared" si="42"/>
        <v>253.0325685706008</v>
      </c>
      <c r="AB105" s="23">
        <f t="shared" si="43"/>
        <v>16.68848013087259</v>
      </c>
      <c r="AC105" s="46"/>
      <c r="AD105" s="52"/>
      <c r="AE105" s="24"/>
      <c r="AF105" s="33">
        <f t="shared" si="44"/>
        <v>414.7325685706008</v>
      </c>
      <c r="AG105" s="10">
        <f t="shared" si="45"/>
        <v>324.7325685706008</v>
      </c>
      <c r="AH105" s="10">
        <f t="shared" si="46"/>
        <v>16.68848013087259</v>
      </c>
      <c r="AI105" s="48"/>
      <c r="AJ105" s="28"/>
      <c r="AK105" s="82">
        <v>103</v>
      </c>
      <c r="AL105" s="34" t="s">
        <v>30</v>
      </c>
    </row>
    <row r="106" spans="1:38" ht="12.75">
      <c r="A106" t="s">
        <v>108</v>
      </c>
      <c r="B106" t="s">
        <v>109</v>
      </c>
      <c r="C106" s="70">
        <v>48</v>
      </c>
      <c r="D106" s="34">
        <v>2</v>
      </c>
      <c r="E106" s="2" t="s">
        <v>87</v>
      </c>
      <c r="F106" s="12">
        <v>46</v>
      </c>
      <c r="G106" s="16">
        <v>47</v>
      </c>
      <c r="H106" s="11">
        <f t="shared" si="47"/>
        <v>46.5</v>
      </c>
      <c r="I106" s="16"/>
      <c r="J106" s="2">
        <v>270</v>
      </c>
      <c r="K106" s="9">
        <v>8</v>
      </c>
      <c r="L106" s="9">
        <v>0</v>
      </c>
      <c r="M106" s="9">
        <v>17</v>
      </c>
      <c r="N106" s="9"/>
      <c r="O106" s="44"/>
      <c r="P106" s="2">
        <v>36</v>
      </c>
      <c r="Q106" s="9">
        <v>52</v>
      </c>
      <c r="R106" s="71">
        <v>-71.7</v>
      </c>
      <c r="S106" s="72">
        <v>51.5</v>
      </c>
      <c r="T106">
        <v>490.98499999999996</v>
      </c>
      <c r="U106" s="38">
        <f t="shared" si="36"/>
        <v>-0.2895263633904652</v>
      </c>
      <c r="V106" s="38">
        <f t="shared" si="37"/>
        <v>0.13309189835023433</v>
      </c>
      <c r="W106" s="38">
        <f t="shared" si="38"/>
        <v>0.9469980638158938</v>
      </c>
      <c r="X106" s="10">
        <f t="shared" si="39"/>
        <v>155.31230890251743</v>
      </c>
      <c r="Y106" s="41">
        <f t="shared" si="40"/>
        <v>71.4026228927892</v>
      </c>
      <c r="Z106" s="22">
        <f t="shared" si="41"/>
        <v>335.31230890251743</v>
      </c>
      <c r="AA106" s="10">
        <f t="shared" si="42"/>
        <v>245.31230890251743</v>
      </c>
      <c r="AB106" s="23">
        <f t="shared" si="43"/>
        <v>18.597377107210804</v>
      </c>
      <c r="AC106" s="46"/>
      <c r="AD106" s="52"/>
      <c r="AE106" s="24"/>
      <c r="AF106" s="33">
        <f t="shared" si="44"/>
        <v>407.0123089025174</v>
      </c>
      <c r="AG106" s="10">
        <f t="shared" si="45"/>
        <v>317.0123089025174</v>
      </c>
      <c r="AH106" s="10">
        <f t="shared" si="46"/>
        <v>18.597377107210804</v>
      </c>
      <c r="AI106" s="47"/>
      <c r="AJ106" s="28"/>
      <c r="AK106" s="82">
        <v>104</v>
      </c>
      <c r="AL106" s="34" t="s">
        <v>30</v>
      </c>
    </row>
    <row r="107" spans="1:38" ht="12.75">
      <c r="A107" t="s">
        <v>108</v>
      </c>
      <c r="B107" t="s">
        <v>109</v>
      </c>
      <c r="C107" s="70">
        <v>48</v>
      </c>
      <c r="D107" s="34">
        <v>2</v>
      </c>
      <c r="E107" s="2" t="s">
        <v>106</v>
      </c>
      <c r="F107" s="12">
        <v>60</v>
      </c>
      <c r="G107" s="16">
        <v>64</v>
      </c>
      <c r="H107" s="11">
        <f t="shared" si="47"/>
        <v>62</v>
      </c>
      <c r="I107" s="16"/>
      <c r="J107" s="2">
        <v>270</v>
      </c>
      <c r="K107" s="9">
        <v>37</v>
      </c>
      <c r="L107" s="9">
        <v>180</v>
      </c>
      <c r="M107" s="9">
        <v>71</v>
      </c>
      <c r="N107" s="9"/>
      <c r="O107" s="44"/>
      <c r="P107" s="2">
        <v>53</v>
      </c>
      <c r="Q107" s="9">
        <v>67</v>
      </c>
      <c r="R107" s="71">
        <v>109.2</v>
      </c>
      <c r="S107" s="72">
        <v>61.1</v>
      </c>
      <c r="T107">
        <v>491.14</v>
      </c>
      <c r="U107" s="38">
        <f t="shared" si="36"/>
        <v>-0.7551247098829501</v>
      </c>
      <c r="V107" s="38">
        <f t="shared" si="37"/>
        <v>-0.19593180641220329</v>
      </c>
      <c r="W107" s="38">
        <f t="shared" si="38"/>
        <v>-0.2600102890900472</v>
      </c>
      <c r="X107" s="10">
        <f t="shared" si="39"/>
        <v>194.54573999406855</v>
      </c>
      <c r="Y107" s="41">
        <f t="shared" si="40"/>
        <v>-18.43276764651761</v>
      </c>
      <c r="Z107" s="22">
        <f t="shared" si="41"/>
        <v>194.54573999406855</v>
      </c>
      <c r="AA107" s="10">
        <f t="shared" si="42"/>
        <v>104.54573999406855</v>
      </c>
      <c r="AB107" s="23">
        <f t="shared" si="43"/>
        <v>71.56723235348238</v>
      </c>
      <c r="AC107" s="46"/>
      <c r="AD107" s="52"/>
      <c r="AE107" s="24"/>
      <c r="AF107" s="33">
        <f t="shared" si="44"/>
        <v>85.34573999406855</v>
      </c>
      <c r="AG107" s="10">
        <f t="shared" si="45"/>
        <v>355.34573999406854</v>
      </c>
      <c r="AH107" s="10">
        <f t="shared" si="46"/>
        <v>71.56723235348238</v>
      </c>
      <c r="AI107" s="47"/>
      <c r="AJ107" s="28"/>
      <c r="AK107" s="82">
        <v>105</v>
      </c>
      <c r="AL107" s="34" t="s">
        <v>145</v>
      </c>
    </row>
    <row r="108" spans="1:37" ht="12.75">
      <c r="A108" t="s">
        <v>108</v>
      </c>
      <c r="B108" t="s">
        <v>109</v>
      </c>
      <c r="C108" s="70">
        <v>48</v>
      </c>
      <c r="D108" s="34" t="s">
        <v>107</v>
      </c>
      <c r="E108" s="2" t="s">
        <v>87</v>
      </c>
      <c r="F108" s="12">
        <v>4</v>
      </c>
      <c r="G108" s="16">
        <v>6</v>
      </c>
      <c r="H108" s="11">
        <f t="shared" si="47"/>
        <v>5</v>
      </c>
      <c r="I108" s="16"/>
      <c r="J108" s="2">
        <v>270</v>
      </c>
      <c r="K108" s="9">
        <v>13</v>
      </c>
      <c r="L108" s="9"/>
      <c r="M108" s="9"/>
      <c r="N108" s="9"/>
      <c r="O108" s="44"/>
      <c r="P108" s="2">
        <v>0</v>
      </c>
      <c r="Q108" s="9">
        <v>10</v>
      </c>
      <c r="R108" s="71"/>
      <c r="S108" s="72"/>
      <c r="T108">
        <v>491.43</v>
      </c>
      <c r="U108" s="38">
        <f t="shared" si="36"/>
        <v>0</v>
      </c>
      <c r="V108" s="38">
        <f t="shared" si="37"/>
        <v>0.224951054343865</v>
      </c>
      <c r="W108" s="38">
        <f t="shared" si="38"/>
        <v>0.9743700647852352</v>
      </c>
      <c r="X108" s="10">
        <f t="shared" si="39"/>
        <v>90</v>
      </c>
      <c r="Y108" s="41">
        <f t="shared" si="40"/>
        <v>77.00000000000001</v>
      </c>
      <c r="Z108" s="22">
        <f t="shared" si="41"/>
        <v>270</v>
      </c>
      <c r="AA108" s="10">
        <f t="shared" si="42"/>
        <v>180</v>
      </c>
      <c r="AB108" s="23">
        <f t="shared" si="43"/>
        <v>12.999999999999986</v>
      </c>
      <c r="AC108" s="46"/>
      <c r="AD108" s="52"/>
      <c r="AE108" s="24"/>
      <c r="AF108" s="33">
        <f t="shared" si="44"/>
        <v>270</v>
      </c>
      <c r="AG108" s="10">
        <f t="shared" si="45"/>
        <v>180</v>
      </c>
      <c r="AH108" s="10">
        <f t="shared" si="46"/>
        <v>12.999999999999986</v>
      </c>
      <c r="AI108" s="47"/>
      <c r="AJ108" s="28"/>
      <c r="AK108" s="82">
        <v>106</v>
      </c>
    </row>
    <row r="109" spans="1:37" ht="12.75">
      <c r="A109" t="s">
        <v>108</v>
      </c>
      <c r="B109" t="s">
        <v>109</v>
      </c>
      <c r="C109" s="70">
        <v>48</v>
      </c>
      <c r="D109" s="34" t="s">
        <v>107</v>
      </c>
      <c r="E109" s="2" t="s">
        <v>106</v>
      </c>
      <c r="F109" s="12">
        <v>0</v>
      </c>
      <c r="G109" s="16">
        <v>4</v>
      </c>
      <c r="H109" s="11">
        <f t="shared" si="47"/>
        <v>2</v>
      </c>
      <c r="I109" s="16"/>
      <c r="J109" s="2">
        <v>270</v>
      </c>
      <c r="K109" s="9">
        <v>51</v>
      </c>
      <c r="L109" s="9">
        <v>0</v>
      </c>
      <c r="M109" s="9">
        <v>11</v>
      </c>
      <c r="N109" s="9"/>
      <c r="O109" s="44"/>
      <c r="P109" s="2">
        <v>0</v>
      </c>
      <c r="Q109" s="9">
        <v>10</v>
      </c>
      <c r="R109" s="71"/>
      <c r="S109" s="72"/>
      <c r="T109">
        <v>491.4</v>
      </c>
      <c r="U109" s="38">
        <f t="shared" si="36"/>
        <v>-0.12007999158619381</v>
      </c>
      <c r="V109" s="38">
        <f t="shared" si="37"/>
        <v>0.762867601272733</v>
      </c>
      <c r="W109" s="38">
        <f t="shared" si="38"/>
        <v>0.6177580029524344</v>
      </c>
      <c r="X109" s="10">
        <f t="shared" si="39"/>
        <v>98.94530709797478</v>
      </c>
      <c r="Y109" s="41">
        <f t="shared" si="40"/>
        <v>38.657530565049115</v>
      </c>
      <c r="Z109" s="22">
        <f t="shared" si="41"/>
        <v>278.94530709797476</v>
      </c>
      <c r="AA109" s="10">
        <f t="shared" si="42"/>
        <v>188.94530709797476</v>
      </c>
      <c r="AB109" s="23">
        <f t="shared" si="43"/>
        <v>51.342469434950885</v>
      </c>
      <c r="AC109" s="46"/>
      <c r="AD109" s="52"/>
      <c r="AE109" s="24"/>
      <c r="AF109" s="33">
        <f t="shared" si="44"/>
        <v>278.94530709797476</v>
      </c>
      <c r="AG109" s="10">
        <f t="shared" si="45"/>
        <v>188.94530709797476</v>
      </c>
      <c r="AH109" s="10">
        <f t="shared" si="46"/>
        <v>51.342469434950885</v>
      </c>
      <c r="AI109" s="47"/>
      <c r="AJ109" s="28"/>
      <c r="AK109" s="82">
        <v>107</v>
      </c>
    </row>
    <row r="110" spans="1:38" ht="12.75">
      <c r="A110" t="s">
        <v>108</v>
      </c>
      <c r="B110" t="s">
        <v>109</v>
      </c>
      <c r="C110" s="70">
        <v>49</v>
      </c>
      <c r="D110" s="34">
        <v>1</v>
      </c>
      <c r="E110" s="2" t="s">
        <v>87</v>
      </c>
      <c r="F110" s="12">
        <v>3</v>
      </c>
      <c r="G110" s="16">
        <v>6</v>
      </c>
      <c r="H110" s="11">
        <f t="shared" si="47"/>
        <v>4.5</v>
      </c>
      <c r="I110" s="16"/>
      <c r="J110" s="2">
        <v>270</v>
      </c>
      <c r="K110" s="9">
        <v>58</v>
      </c>
      <c r="L110" s="9">
        <v>0</v>
      </c>
      <c r="M110" s="9">
        <v>23</v>
      </c>
      <c r="N110" s="9"/>
      <c r="O110" s="44"/>
      <c r="P110" s="2">
        <v>0</v>
      </c>
      <c r="Q110" s="9">
        <v>10</v>
      </c>
      <c r="R110" s="71">
        <v>-108.3</v>
      </c>
      <c r="S110" s="72">
        <v>66.5</v>
      </c>
      <c r="T110">
        <v>499.545</v>
      </c>
      <c r="U110" s="38">
        <f t="shared" si="36"/>
        <v>-0.20705595212204578</v>
      </c>
      <c r="V110" s="38">
        <f t="shared" si="37"/>
        <v>0.7806323884730919</v>
      </c>
      <c r="W110" s="38">
        <f t="shared" si="38"/>
        <v>0.4877932546646113</v>
      </c>
      <c r="X110" s="10">
        <f t="shared" si="39"/>
        <v>104.85514474792691</v>
      </c>
      <c r="Y110" s="41">
        <f t="shared" si="40"/>
        <v>31.131321151674452</v>
      </c>
      <c r="Z110" s="22">
        <f t="shared" si="41"/>
        <v>284.85514474792694</v>
      </c>
      <c r="AA110" s="10">
        <f t="shared" si="42"/>
        <v>194.85514474792694</v>
      </c>
      <c r="AB110" s="23">
        <f t="shared" si="43"/>
        <v>58.868678848325544</v>
      </c>
      <c r="AC110" s="46"/>
      <c r="AD110" s="52"/>
      <c r="AE110" s="24"/>
      <c r="AF110" s="33">
        <f t="shared" si="44"/>
        <v>393.15514474792695</v>
      </c>
      <c r="AG110" s="10">
        <f t="shared" si="45"/>
        <v>303.15514474792695</v>
      </c>
      <c r="AH110" s="10">
        <f t="shared" si="46"/>
        <v>58.868678848325544</v>
      </c>
      <c r="AI110" s="47"/>
      <c r="AJ110" s="28"/>
      <c r="AK110" s="82">
        <v>108</v>
      </c>
      <c r="AL110" t="s">
        <v>146</v>
      </c>
    </row>
    <row r="111" spans="1:38" ht="12.75">
      <c r="A111" t="s">
        <v>108</v>
      </c>
      <c r="B111" t="s">
        <v>109</v>
      </c>
      <c r="C111" s="70">
        <v>49</v>
      </c>
      <c r="D111" s="34">
        <v>3</v>
      </c>
      <c r="E111" s="2" t="s">
        <v>87</v>
      </c>
      <c r="F111" s="12">
        <v>58</v>
      </c>
      <c r="G111" s="16">
        <v>60</v>
      </c>
      <c r="H111" s="11">
        <f t="shared" si="47"/>
        <v>59</v>
      </c>
      <c r="I111" s="16"/>
      <c r="J111" s="2">
        <v>270</v>
      </c>
      <c r="K111" s="9">
        <v>15</v>
      </c>
      <c r="L111" s="9">
        <v>0</v>
      </c>
      <c r="M111" s="9">
        <v>2</v>
      </c>
      <c r="N111" s="9"/>
      <c r="O111" s="44"/>
      <c r="P111" s="2">
        <v>51</v>
      </c>
      <c r="Q111" s="9">
        <v>62</v>
      </c>
      <c r="R111" s="71">
        <v>117.7</v>
      </c>
      <c r="S111" s="72">
        <v>-45.6</v>
      </c>
      <c r="T111">
        <v>500.905</v>
      </c>
      <c r="U111" s="38">
        <f t="shared" si="36"/>
        <v>-0.03371032518943586</v>
      </c>
      <c r="V111" s="38">
        <f t="shared" si="37"/>
        <v>0.2586613795333009</v>
      </c>
      <c r="W111" s="38">
        <f t="shared" si="38"/>
        <v>0.9653374103741355</v>
      </c>
      <c r="X111" s="10">
        <f t="shared" si="39"/>
        <v>97.42528421140113</v>
      </c>
      <c r="Y111" s="41">
        <f t="shared" si="40"/>
        <v>74.8789356498067</v>
      </c>
      <c r="Z111" s="22">
        <f t="shared" si="41"/>
        <v>277.42528421140116</v>
      </c>
      <c r="AA111" s="10">
        <f t="shared" si="42"/>
        <v>187.42528421140116</v>
      </c>
      <c r="AB111" s="23">
        <f t="shared" si="43"/>
        <v>15.121064350193294</v>
      </c>
      <c r="AC111" s="46"/>
      <c r="AD111" s="52"/>
      <c r="AE111" s="24"/>
      <c r="AF111" s="33">
        <f t="shared" si="44"/>
        <v>339.7252842114012</v>
      </c>
      <c r="AG111" s="10">
        <f t="shared" si="45"/>
        <v>249.72528421140117</v>
      </c>
      <c r="AH111" s="10">
        <f t="shared" si="46"/>
        <v>15.121064350193294</v>
      </c>
      <c r="AI111" s="47"/>
      <c r="AJ111" s="28"/>
      <c r="AK111" s="82">
        <v>109</v>
      </c>
      <c r="AL111" s="34" t="s">
        <v>30</v>
      </c>
    </row>
    <row r="112" spans="1:38" ht="12.75">
      <c r="A112" t="s">
        <v>108</v>
      </c>
      <c r="B112" t="s">
        <v>109</v>
      </c>
      <c r="C112" s="70">
        <v>49</v>
      </c>
      <c r="D112" s="34">
        <v>3</v>
      </c>
      <c r="E112" s="2" t="s">
        <v>106</v>
      </c>
      <c r="F112" s="12">
        <v>62</v>
      </c>
      <c r="G112" s="16">
        <v>62</v>
      </c>
      <c r="H112" s="11">
        <f t="shared" si="47"/>
        <v>62</v>
      </c>
      <c r="I112" s="16"/>
      <c r="J112" s="2">
        <v>270</v>
      </c>
      <c r="K112" s="9">
        <v>1</v>
      </c>
      <c r="L112" s="9">
        <v>0</v>
      </c>
      <c r="M112" s="9">
        <v>28</v>
      </c>
      <c r="N112" s="9">
        <v>28</v>
      </c>
      <c r="O112" s="44">
        <v>270</v>
      </c>
      <c r="P112" s="2">
        <v>51</v>
      </c>
      <c r="Q112" s="9">
        <v>62</v>
      </c>
      <c r="R112" s="71">
        <v>117.7</v>
      </c>
      <c r="S112" s="72">
        <v>-45.6</v>
      </c>
      <c r="T112">
        <v>500.935</v>
      </c>
      <c r="U112" s="38">
        <f t="shared" si="36"/>
        <v>-0.46940005999294193</v>
      </c>
      <c r="V112" s="38">
        <f t="shared" si="37"/>
        <v>0.015409560253395205</v>
      </c>
      <c r="W112" s="38">
        <f t="shared" si="38"/>
        <v>0.8828131156638819</v>
      </c>
      <c r="X112" s="10">
        <f t="shared" si="39"/>
        <v>178.11975778999587</v>
      </c>
      <c r="Y112" s="41">
        <f t="shared" si="40"/>
        <v>61.987207290627936</v>
      </c>
      <c r="Z112" s="22">
        <f t="shared" si="41"/>
        <v>358.1197577899959</v>
      </c>
      <c r="AA112" s="10">
        <f t="shared" si="42"/>
        <v>268.1197577899959</v>
      </c>
      <c r="AB112" s="23">
        <f t="shared" si="43"/>
        <v>28.012792709372064</v>
      </c>
      <c r="AC112" s="46">
        <f>IF(-V112&lt;0,180-ACOS(SIN((Z112-90)*PI()/180)*W112/SQRT(V112^2+W112^2))*180/PI(),ACOS(SIN((Z112-90)*PI()/180)*W112/SQRT(V112^2+W112^2))*180/PI())</f>
        <v>2.129542618217073</v>
      </c>
      <c r="AD112" s="52">
        <f>IF(O112=90,IF(AC112-N112&lt;0,AC112-N112+180,AC112-N112),IF(AC112+N112&gt;180,AC112+N112-180,AC112+N112))</f>
        <v>30.129542618217073</v>
      </c>
      <c r="AE112" s="24"/>
      <c r="AF112" s="33">
        <f t="shared" si="44"/>
        <v>60.41975778999591</v>
      </c>
      <c r="AG112" s="10">
        <f t="shared" si="45"/>
        <v>330.4197577899959</v>
      </c>
      <c r="AH112" s="10">
        <f t="shared" si="46"/>
        <v>28.012792709372064</v>
      </c>
      <c r="AI112" s="48"/>
      <c r="AJ112" s="28"/>
      <c r="AK112" s="82">
        <v>110</v>
      </c>
      <c r="AL112" s="66"/>
    </row>
    <row r="113" spans="1:38" ht="12.75">
      <c r="A113" t="s">
        <v>108</v>
      </c>
      <c r="B113" t="s">
        <v>109</v>
      </c>
      <c r="C113" s="70">
        <v>50</v>
      </c>
      <c r="D113" s="70">
        <v>3</v>
      </c>
      <c r="E113" s="2" t="s">
        <v>87</v>
      </c>
      <c r="F113" s="12">
        <v>29</v>
      </c>
      <c r="G113" s="16">
        <v>30</v>
      </c>
      <c r="H113" s="11">
        <f t="shared" si="47"/>
        <v>29.5</v>
      </c>
      <c r="I113" s="16"/>
      <c r="J113" s="2">
        <v>90</v>
      </c>
      <c r="K113" s="9">
        <v>8</v>
      </c>
      <c r="L113" s="9">
        <v>180</v>
      </c>
      <c r="M113" s="9">
        <v>9</v>
      </c>
      <c r="N113" s="9"/>
      <c r="O113" s="44"/>
      <c r="P113" s="2">
        <v>26</v>
      </c>
      <c r="Q113" s="9">
        <v>32</v>
      </c>
      <c r="R113" s="71"/>
      <c r="S113" s="72"/>
      <c r="T113">
        <v>510.005</v>
      </c>
      <c r="U113" s="38">
        <f t="shared" si="36"/>
        <v>0.1549120555800101</v>
      </c>
      <c r="V113" s="38">
        <f t="shared" si="37"/>
        <v>-0.1374596491427266</v>
      </c>
      <c r="W113" s="38">
        <f t="shared" si="38"/>
        <v>0.9780762255597134</v>
      </c>
      <c r="X113" s="10">
        <f t="shared" si="39"/>
        <v>318.41607643764075</v>
      </c>
      <c r="Y113" s="41">
        <f t="shared" si="40"/>
        <v>78.0443135128941</v>
      </c>
      <c r="Z113" s="22">
        <f t="shared" si="41"/>
        <v>138.41607643764075</v>
      </c>
      <c r="AA113" s="10">
        <f t="shared" si="42"/>
        <v>48.416076437640754</v>
      </c>
      <c r="AB113" s="23">
        <f t="shared" si="43"/>
        <v>11.955686487105893</v>
      </c>
      <c r="AC113" s="46"/>
      <c r="AD113" s="50"/>
      <c r="AE113" s="28"/>
      <c r="AF113" s="33">
        <f t="shared" si="44"/>
        <v>138.41607643764075</v>
      </c>
      <c r="AG113" s="10">
        <f t="shared" si="45"/>
        <v>48.416076437640754</v>
      </c>
      <c r="AH113" s="10">
        <f t="shared" si="46"/>
        <v>11.955686487105893</v>
      </c>
      <c r="AI113" s="47"/>
      <c r="AJ113" s="28"/>
      <c r="AK113" s="82">
        <v>111</v>
      </c>
      <c r="AL113" t="s">
        <v>30</v>
      </c>
    </row>
    <row r="114" spans="1:38" ht="12.75">
      <c r="A114" t="s">
        <v>108</v>
      </c>
      <c r="B114" t="s">
        <v>109</v>
      </c>
      <c r="C114" s="70">
        <v>50</v>
      </c>
      <c r="D114" s="70">
        <v>3</v>
      </c>
      <c r="E114" s="2" t="s">
        <v>87</v>
      </c>
      <c r="F114" s="12">
        <v>81</v>
      </c>
      <c r="G114" s="16">
        <v>82</v>
      </c>
      <c r="H114" s="11">
        <f t="shared" si="47"/>
        <v>81.5</v>
      </c>
      <c r="I114" s="16"/>
      <c r="J114" s="2">
        <v>90</v>
      </c>
      <c r="K114" s="9">
        <v>5</v>
      </c>
      <c r="L114" s="9">
        <v>180</v>
      </c>
      <c r="M114" s="9">
        <v>2</v>
      </c>
      <c r="N114" s="9"/>
      <c r="O114" s="44"/>
      <c r="P114" s="2">
        <v>77</v>
      </c>
      <c r="Q114" s="9">
        <v>83</v>
      </c>
      <c r="R114" s="71">
        <v>129.1</v>
      </c>
      <c r="S114" s="72">
        <v>32.7</v>
      </c>
      <c r="T114">
        <v>510.525</v>
      </c>
      <c r="U114" s="38">
        <f t="shared" si="36"/>
        <v>0.03476669358110181</v>
      </c>
      <c r="V114" s="38">
        <f t="shared" si="37"/>
        <v>-0.08710264982404566</v>
      </c>
      <c r="W114" s="38">
        <f t="shared" si="38"/>
        <v>0.995587843197948</v>
      </c>
      <c r="X114" s="10">
        <f t="shared" si="39"/>
        <v>291.7592264795576</v>
      </c>
      <c r="Y114" s="41">
        <f t="shared" si="40"/>
        <v>84.61859152100902</v>
      </c>
      <c r="Z114" s="22">
        <f t="shared" si="41"/>
        <v>111.75922647955758</v>
      </c>
      <c r="AA114" s="10">
        <f t="shared" si="42"/>
        <v>21.759226479557583</v>
      </c>
      <c r="AB114" s="23">
        <f t="shared" si="43"/>
        <v>5.381408478990977</v>
      </c>
      <c r="AC114" s="46"/>
      <c r="AD114" s="51"/>
      <c r="AE114" s="24"/>
      <c r="AF114" s="33">
        <f t="shared" si="44"/>
        <v>342.65922647955756</v>
      </c>
      <c r="AG114" s="10">
        <f t="shared" si="45"/>
        <v>252.65922647955756</v>
      </c>
      <c r="AH114" s="10">
        <f t="shared" si="46"/>
        <v>5.381408478990977</v>
      </c>
      <c r="AI114" s="48"/>
      <c r="AJ114" s="28"/>
      <c r="AK114" s="82">
        <v>112</v>
      </c>
      <c r="AL114" t="s">
        <v>30</v>
      </c>
    </row>
    <row r="115" spans="1:38" ht="12.75">
      <c r="A115" t="s">
        <v>108</v>
      </c>
      <c r="B115" t="s">
        <v>109</v>
      </c>
      <c r="C115" s="70">
        <v>52</v>
      </c>
      <c r="D115" s="70">
        <v>3</v>
      </c>
      <c r="E115" s="65"/>
      <c r="F115" s="12">
        <v>58</v>
      </c>
      <c r="G115" s="16">
        <v>59</v>
      </c>
      <c r="H115" s="11">
        <f t="shared" si="47"/>
        <v>58.5</v>
      </c>
      <c r="I115" s="16"/>
      <c r="J115" s="2">
        <v>270</v>
      </c>
      <c r="K115" s="9">
        <v>2</v>
      </c>
      <c r="L115" s="9">
        <v>180</v>
      </c>
      <c r="M115" s="9">
        <v>2</v>
      </c>
      <c r="N115" s="9"/>
      <c r="O115" s="44"/>
      <c r="P115" s="2">
        <v>50</v>
      </c>
      <c r="Q115" s="9">
        <v>60</v>
      </c>
      <c r="R115" s="71"/>
      <c r="S115" s="72"/>
      <c r="T115">
        <v>530.125</v>
      </c>
      <c r="U115" s="38">
        <f t="shared" si="36"/>
        <v>-0.03487823687206266</v>
      </c>
      <c r="V115" s="38">
        <f t="shared" si="37"/>
        <v>-0.034878236872062644</v>
      </c>
      <c r="W115" s="38">
        <f t="shared" si="38"/>
        <v>-0.9987820251299122</v>
      </c>
      <c r="X115" s="10">
        <f t="shared" si="39"/>
        <v>225</v>
      </c>
      <c r="Y115" s="41">
        <f t="shared" si="40"/>
        <v>-87.17272054092648</v>
      </c>
      <c r="Z115" s="22">
        <f t="shared" si="41"/>
        <v>225</v>
      </c>
      <c r="AA115" s="10">
        <f t="shared" si="42"/>
        <v>135</v>
      </c>
      <c r="AB115" s="23">
        <f t="shared" si="43"/>
        <v>2.827279459073523</v>
      </c>
      <c r="AC115" s="46"/>
      <c r="AD115" s="55"/>
      <c r="AE115" s="24"/>
      <c r="AF115" s="33">
        <f t="shared" si="44"/>
        <v>225</v>
      </c>
      <c r="AG115" s="10">
        <f t="shared" si="45"/>
        <v>135</v>
      </c>
      <c r="AH115" s="10">
        <f t="shared" si="46"/>
        <v>2.827279459073523</v>
      </c>
      <c r="AI115" s="47"/>
      <c r="AJ115" s="28"/>
      <c r="AK115" s="82">
        <v>113</v>
      </c>
      <c r="AL115" t="s">
        <v>147</v>
      </c>
    </row>
    <row r="116" spans="3:37" ht="12.75">
      <c r="C116" s="66"/>
      <c r="E116" s="65"/>
      <c r="F116" s="12"/>
      <c r="G116" s="16"/>
      <c r="H116" s="11"/>
      <c r="I116" s="16"/>
      <c r="J116" s="2"/>
      <c r="K116" s="9"/>
      <c r="L116" s="9"/>
      <c r="M116" s="9"/>
      <c r="N116" s="9"/>
      <c r="O116" s="44"/>
      <c r="P116" s="2"/>
      <c r="Q116" s="9"/>
      <c r="R116" s="71"/>
      <c r="S116" s="72"/>
      <c r="T116" s="34"/>
      <c r="U116" s="38">
        <f t="shared" si="36"/>
        <v>0</v>
      </c>
      <c r="V116" s="38">
        <f t="shared" si="37"/>
        <v>0</v>
      </c>
      <c r="W116" s="38">
        <f t="shared" si="38"/>
        <v>0</v>
      </c>
      <c r="X116" s="10">
        <f t="shared" si="39"/>
        <v>90</v>
      </c>
      <c r="Y116" s="41" t="e">
        <f t="shared" si="40"/>
        <v>#DIV/0!</v>
      </c>
      <c r="Z116" s="22">
        <f t="shared" si="41"/>
        <v>270</v>
      </c>
      <c r="AA116" s="10">
        <f t="shared" si="42"/>
        <v>180</v>
      </c>
      <c r="AB116" s="23" t="e">
        <f t="shared" si="43"/>
        <v>#DIV/0!</v>
      </c>
      <c r="AC116" s="46"/>
      <c r="AD116" s="55"/>
      <c r="AE116" s="24"/>
      <c r="AF116" s="33">
        <f t="shared" si="44"/>
        <v>270</v>
      </c>
      <c r="AG116" s="10">
        <f t="shared" si="45"/>
        <v>180</v>
      </c>
      <c r="AH116" s="10" t="e">
        <f t="shared" si="46"/>
        <v>#DIV/0!</v>
      </c>
      <c r="AI116" s="47"/>
      <c r="AJ116" s="28"/>
      <c r="AK116" s="82">
        <v>114</v>
      </c>
    </row>
    <row r="117" spans="3:38" ht="12.75">
      <c r="C117" s="66"/>
      <c r="E117" s="65"/>
      <c r="F117" s="12"/>
      <c r="G117" s="16"/>
      <c r="H117" s="11"/>
      <c r="I117" s="16"/>
      <c r="J117" s="2"/>
      <c r="K117" s="9"/>
      <c r="L117" s="9"/>
      <c r="M117" s="9"/>
      <c r="N117" s="9"/>
      <c r="O117" s="44"/>
      <c r="P117" s="2"/>
      <c r="Q117" s="9"/>
      <c r="R117" s="71"/>
      <c r="S117" s="72"/>
      <c r="T117" s="34"/>
      <c r="U117" s="38">
        <f t="shared" si="36"/>
        <v>0</v>
      </c>
      <c r="V117" s="38">
        <f t="shared" si="37"/>
        <v>0</v>
      </c>
      <c r="W117" s="38">
        <f t="shared" si="38"/>
        <v>0</v>
      </c>
      <c r="X117" s="10">
        <f t="shared" si="39"/>
        <v>90</v>
      </c>
      <c r="Y117" s="41" t="e">
        <f t="shared" si="40"/>
        <v>#DIV/0!</v>
      </c>
      <c r="Z117" s="22">
        <f t="shared" si="41"/>
        <v>270</v>
      </c>
      <c r="AA117" s="10">
        <f t="shared" si="42"/>
        <v>180</v>
      </c>
      <c r="AB117" s="23" t="e">
        <f t="shared" si="43"/>
        <v>#DIV/0!</v>
      </c>
      <c r="AC117" s="46"/>
      <c r="AD117" s="55"/>
      <c r="AE117" s="24"/>
      <c r="AF117" s="33">
        <f t="shared" si="44"/>
        <v>270</v>
      </c>
      <c r="AG117" s="10">
        <f t="shared" si="45"/>
        <v>180</v>
      </c>
      <c r="AH117" s="10" t="e">
        <f t="shared" si="46"/>
        <v>#DIV/0!</v>
      </c>
      <c r="AI117" s="47"/>
      <c r="AJ117" s="28"/>
      <c r="AK117" s="82">
        <v>115</v>
      </c>
      <c r="AL117" s="64"/>
    </row>
    <row r="118" spans="3:38" ht="12.75">
      <c r="C118" s="66"/>
      <c r="E118" s="65"/>
      <c r="F118" s="12"/>
      <c r="G118" s="16"/>
      <c r="H118" s="11"/>
      <c r="I118" s="16"/>
      <c r="J118" s="2"/>
      <c r="K118" s="9"/>
      <c r="L118" s="9"/>
      <c r="M118" s="9"/>
      <c r="N118" s="9"/>
      <c r="O118" s="44"/>
      <c r="P118" s="2"/>
      <c r="Q118" s="9"/>
      <c r="R118" s="71"/>
      <c r="S118" s="72"/>
      <c r="T118" s="34"/>
      <c r="U118" s="38">
        <f t="shared" si="36"/>
        <v>0</v>
      </c>
      <c r="V118" s="38">
        <f t="shared" si="37"/>
        <v>0</v>
      </c>
      <c r="W118" s="38">
        <f t="shared" si="38"/>
        <v>0</v>
      </c>
      <c r="X118" s="10">
        <f t="shared" si="39"/>
        <v>90</v>
      </c>
      <c r="Y118" s="41" t="e">
        <f t="shared" si="40"/>
        <v>#DIV/0!</v>
      </c>
      <c r="Z118" s="22">
        <f t="shared" si="41"/>
        <v>270</v>
      </c>
      <c r="AA118" s="10">
        <f t="shared" si="42"/>
        <v>180</v>
      </c>
      <c r="AB118" s="23" t="e">
        <f t="shared" si="43"/>
        <v>#DIV/0!</v>
      </c>
      <c r="AC118" s="46"/>
      <c r="AD118" s="55"/>
      <c r="AE118" s="24"/>
      <c r="AF118" s="33">
        <f t="shared" si="44"/>
        <v>270</v>
      </c>
      <c r="AG118" s="10">
        <f t="shared" si="45"/>
        <v>180</v>
      </c>
      <c r="AH118" s="10" t="e">
        <f t="shared" si="46"/>
        <v>#DIV/0!</v>
      </c>
      <c r="AI118" s="47"/>
      <c r="AJ118" s="28"/>
      <c r="AK118" s="82">
        <v>116</v>
      </c>
      <c r="AL118" s="66"/>
    </row>
    <row r="119" spans="3:38" ht="12.75">
      <c r="C119" s="66"/>
      <c r="E119" s="65"/>
      <c r="F119" s="12"/>
      <c r="G119" s="16"/>
      <c r="H119" s="11"/>
      <c r="I119" s="16"/>
      <c r="J119" s="2"/>
      <c r="K119" s="9"/>
      <c r="L119" s="9"/>
      <c r="M119" s="9"/>
      <c r="N119" s="9"/>
      <c r="O119" s="44"/>
      <c r="P119" s="2"/>
      <c r="Q119" s="9"/>
      <c r="R119" s="71"/>
      <c r="S119" s="72"/>
      <c r="T119" s="34"/>
      <c r="U119" s="38">
        <f t="shared" si="36"/>
        <v>0</v>
      </c>
      <c r="V119" s="38">
        <f t="shared" si="37"/>
        <v>0</v>
      </c>
      <c r="W119" s="38">
        <f t="shared" si="38"/>
        <v>0</v>
      </c>
      <c r="X119" s="10">
        <f t="shared" si="39"/>
        <v>90</v>
      </c>
      <c r="Y119" s="41" t="e">
        <f t="shared" si="40"/>
        <v>#DIV/0!</v>
      </c>
      <c r="Z119" s="22">
        <f t="shared" si="41"/>
        <v>270</v>
      </c>
      <c r="AA119" s="10">
        <f t="shared" si="42"/>
        <v>180</v>
      </c>
      <c r="AB119" s="23" t="e">
        <f t="shared" si="43"/>
        <v>#DIV/0!</v>
      </c>
      <c r="AC119" s="46"/>
      <c r="AD119" s="55"/>
      <c r="AE119" s="24"/>
      <c r="AF119" s="33">
        <f t="shared" si="44"/>
        <v>270</v>
      </c>
      <c r="AG119" s="10">
        <f t="shared" si="45"/>
        <v>180</v>
      </c>
      <c r="AH119" s="10" t="e">
        <f t="shared" si="46"/>
        <v>#DIV/0!</v>
      </c>
      <c r="AI119" s="47"/>
      <c r="AJ119" s="28"/>
      <c r="AK119" s="82">
        <v>117</v>
      </c>
      <c r="AL119" s="64"/>
    </row>
    <row r="120" spans="3:38" ht="12.75">
      <c r="C120" s="66"/>
      <c r="E120" s="65"/>
      <c r="F120" s="12"/>
      <c r="G120" s="16"/>
      <c r="H120" s="11"/>
      <c r="I120" s="16"/>
      <c r="J120" s="2"/>
      <c r="K120" s="9"/>
      <c r="L120" s="9"/>
      <c r="M120" s="9"/>
      <c r="N120" s="9"/>
      <c r="O120" s="44"/>
      <c r="P120" s="2"/>
      <c r="Q120" s="9"/>
      <c r="R120" s="71"/>
      <c r="S120" s="72"/>
      <c r="T120" s="34"/>
      <c r="U120" s="38">
        <f t="shared" si="36"/>
        <v>0</v>
      </c>
      <c r="V120" s="38">
        <f t="shared" si="37"/>
        <v>0</v>
      </c>
      <c r="W120" s="38">
        <f t="shared" si="38"/>
        <v>0</v>
      </c>
      <c r="X120" s="10">
        <f t="shared" si="39"/>
        <v>90</v>
      </c>
      <c r="Y120" s="41" t="e">
        <f t="shared" si="40"/>
        <v>#DIV/0!</v>
      </c>
      <c r="Z120" s="22">
        <f t="shared" si="41"/>
        <v>270</v>
      </c>
      <c r="AA120" s="10">
        <f t="shared" si="42"/>
        <v>180</v>
      </c>
      <c r="AB120" s="23" t="e">
        <f t="shared" si="43"/>
        <v>#DIV/0!</v>
      </c>
      <c r="AC120" s="46"/>
      <c r="AD120" s="55"/>
      <c r="AE120" s="24"/>
      <c r="AF120" s="33">
        <f t="shared" si="44"/>
        <v>270</v>
      </c>
      <c r="AG120" s="10">
        <f t="shared" si="45"/>
        <v>180</v>
      </c>
      <c r="AH120" s="10" t="e">
        <f t="shared" si="46"/>
        <v>#DIV/0!</v>
      </c>
      <c r="AI120" s="47"/>
      <c r="AJ120" s="28"/>
      <c r="AK120" s="82">
        <v>118</v>
      </c>
      <c r="AL120" s="64"/>
    </row>
    <row r="121" spans="3:38" ht="12.75">
      <c r="C121" s="66"/>
      <c r="E121" s="65"/>
      <c r="F121" s="12"/>
      <c r="G121" s="16"/>
      <c r="H121" s="11"/>
      <c r="I121" s="16"/>
      <c r="J121" s="2"/>
      <c r="K121" s="9"/>
      <c r="L121" s="9"/>
      <c r="M121" s="9"/>
      <c r="N121" s="9"/>
      <c r="O121" s="44"/>
      <c r="P121" s="2"/>
      <c r="Q121" s="9"/>
      <c r="R121" s="71"/>
      <c r="S121" s="72"/>
      <c r="T121" s="34"/>
      <c r="U121" s="87">
        <f t="shared" si="36"/>
        <v>0</v>
      </c>
      <c r="V121" s="87">
        <f t="shared" si="37"/>
        <v>0</v>
      </c>
      <c r="W121" s="87">
        <f t="shared" si="38"/>
        <v>0</v>
      </c>
      <c r="X121" s="88">
        <f t="shared" si="39"/>
        <v>90</v>
      </c>
      <c r="Y121" s="89" t="e">
        <f t="shared" si="40"/>
        <v>#DIV/0!</v>
      </c>
      <c r="Z121" s="90">
        <f t="shared" si="41"/>
        <v>270</v>
      </c>
      <c r="AA121" s="88">
        <f t="shared" si="42"/>
        <v>180</v>
      </c>
      <c r="AB121" s="91" t="e">
        <f t="shared" si="43"/>
        <v>#DIV/0!</v>
      </c>
      <c r="AC121" s="92"/>
      <c r="AD121" s="100"/>
      <c r="AE121" s="94"/>
      <c r="AF121" s="95">
        <f t="shared" si="44"/>
        <v>270</v>
      </c>
      <c r="AG121" s="88">
        <f t="shared" si="45"/>
        <v>180</v>
      </c>
      <c r="AH121" s="88" t="e">
        <f t="shared" si="46"/>
        <v>#DIV/0!</v>
      </c>
      <c r="AI121" s="101"/>
      <c r="AJ121" s="97"/>
      <c r="AK121" s="98">
        <v>119</v>
      </c>
      <c r="AL121" s="66"/>
    </row>
    <row r="122" spans="3:38" ht="12.75">
      <c r="C122" s="66"/>
      <c r="E122" s="65"/>
      <c r="F122" s="12"/>
      <c r="G122" s="16"/>
      <c r="H122" s="11"/>
      <c r="I122" s="16"/>
      <c r="J122" s="2"/>
      <c r="K122" s="9"/>
      <c r="L122" s="9"/>
      <c r="M122" s="9"/>
      <c r="N122" s="9"/>
      <c r="O122" s="44"/>
      <c r="P122" s="2"/>
      <c r="Q122" s="9"/>
      <c r="R122" s="71"/>
      <c r="S122" s="72"/>
      <c r="T122" s="34"/>
      <c r="U122" s="87">
        <f t="shared" si="36"/>
        <v>0</v>
      </c>
      <c r="V122" s="87">
        <f t="shared" si="37"/>
        <v>0</v>
      </c>
      <c r="W122" s="87">
        <f t="shared" si="38"/>
        <v>0</v>
      </c>
      <c r="X122" s="88">
        <f t="shared" si="39"/>
        <v>90</v>
      </c>
      <c r="Y122" s="89" t="e">
        <f t="shared" si="40"/>
        <v>#DIV/0!</v>
      </c>
      <c r="Z122" s="90">
        <f t="shared" si="41"/>
        <v>270</v>
      </c>
      <c r="AA122" s="88">
        <f t="shared" si="42"/>
        <v>180</v>
      </c>
      <c r="AB122" s="91" t="e">
        <f t="shared" si="43"/>
        <v>#DIV/0!</v>
      </c>
      <c r="AC122" s="92"/>
      <c r="AD122" s="102"/>
      <c r="AE122" s="97"/>
      <c r="AF122" s="95">
        <f t="shared" si="44"/>
        <v>270</v>
      </c>
      <c r="AG122" s="88">
        <f t="shared" si="45"/>
        <v>180</v>
      </c>
      <c r="AH122" s="88" t="e">
        <f t="shared" si="46"/>
        <v>#DIV/0!</v>
      </c>
      <c r="AI122" s="96"/>
      <c r="AJ122" s="97"/>
      <c r="AK122" s="98">
        <v>120</v>
      </c>
      <c r="AL122" s="66"/>
    </row>
    <row r="123" spans="3:38" s="34" customFormat="1" ht="12.75">
      <c r="C123" s="66"/>
      <c r="E123" s="67"/>
      <c r="F123" s="12"/>
      <c r="G123" s="16"/>
      <c r="H123" s="12"/>
      <c r="I123" s="16"/>
      <c r="J123" s="35"/>
      <c r="K123" s="9"/>
      <c r="L123" s="9"/>
      <c r="M123" s="9"/>
      <c r="N123" s="9"/>
      <c r="O123" s="44"/>
      <c r="P123" s="35"/>
      <c r="Q123" s="9"/>
      <c r="R123" s="75"/>
      <c r="S123" s="76"/>
      <c r="U123" s="87">
        <f t="shared" si="36"/>
        <v>0</v>
      </c>
      <c r="V123" s="87">
        <f t="shared" si="37"/>
        <v>0</v>
      </c>
      <c r="W123" s="87">
        <f t="shared" si="38"/>
        <v>0</v>
      </c>
      <c r="X123" s="88">
        <f t="shared" si="39"/>
        <v>90</v>
      </c>
      <c r="Y123" s="89" t="e">
        <f t="shared" si="40"/>
        <v>#DIV/0!</v>
      </c>
      <c r="Z123" s="90">
        <f t="shared" si="41"/>
        <v>270</v>
      </c>
      <c r="AA123" s="88">
        <f t="shared" si="42"/>
        <v>180</v>
      </c>
      <c r="AB123" s="91" t="e">
        <f t="shared" si="43"/>
        <v>#DIV/0!</v>
      </c>
      <c r="AC123" s="92"/>
      <c r="AD123" s="100"/>
      <c r="AE123" s="94"/>
      <c r="AF123" s="95">
        <f t="shared" si="44"/>
        <v>270</v>
      </c>
      <c r="AG123" s="88">
        <f t="shared" si="45"/>
        <v>180</v>
      </c>
      <c r="AH123" s="88" t="e">
        <f t="shared" si="46"/>
        <v>#DIV/0!</v>
      </c>
      <c r="AI123" s="101"/>
      <c r="AJ123" s="97"/>
      <c r="AK123" s="98">
        <v>121</v>
      </c>
      <c r="AL123" s="66"/>
    </row>
    <row r="124" spans="3:38" s="34" customFormat="1" ht="12.75">
      <c r="C124" s="66"/>
      <c r="E124" s="67"/>
      <c r="F124" s="12"/>
      <c r="G124" s="16"/>
      <c r="H124" s="12"/>
      <c r="I124" s="16"/>
      <c r="J124" s="35"/>
      <c r="K124" s="9"/>
      <c r="L124" s="9"/>
      <c r="M124" s="9"/>
      <c r="N124" s="9"/>
      <c r="O124" s="44"/>
      <c r="P124" s="35"/>
      <c r="Q124" s="9"/>
      <c r="R124" s="75"/>
      <c r="S124" s="76"/>
      <c r="U124" s="87">
        <f t="shared" si="36"/>
        <v>0</v>
      </c>
      <c r="V124" s="87">
        <f t="shared" si="37"/>
        <v>0</v>
      </c>
      <c r="W124" s="87">
        <f t="shared" si="38"/>
        <v>0</v>
      </c>
      <c r="X124" s="88">
        <f t="shared" si="39"/>
        <v>90</v>
      </c>
      <c r="Y124" s="89" t="e">
        <f t="shared" si="40"/>
        <v>#DIV/0!</v>
      </c>
      <c r="Z124" s="90">
        <f t="shared" si="41"/>
        <v>270</v>
      </c>
      <c r="AA124" s="88">
        <f t="shared" si="42"/>
        <v>180</v>
      </c>
      <c r="AB124" s="91" t="e">
        <f t="shared" si="43"/>
        <v>#DIV/0!</v>
      </c>
      <c r="AC124" s="92"/>
      <c r="AD124" s="93"/>
      <c r="AE124" s="94"/>
      <c r="AF124" s="95">
        <f t="shared" si="44"/>
        <v>270</v>
      </c>
      <c r="AG124" s="88">
        <f t="shared" si="45"/>
        <v>180</v>
      </c>
      <c r="AH124" s="88" t="e">
        <f t="shared" si="46"/>
        <v>#DIV/0!</v>
      </c>
      <c r="AI124" s="96"/>
      <c r="AJ124" s="97"/>
      <c r="AK124" s="98">
        <v>122</v>
      </c>
      <c r="AL124" s="66"/>
    </row>
    <row r="125" spans="3:38" s="34" customFormat="1" ht="12.75">
      <c r="C125" s="66"/>
      <c r="E125" s="67"/>
      <c r="F125" s="12"/>
      <c r="G125" s="16"/>
      <c r="H125" s="12"/>
      <c r="I125" s="16"/>
      <c r="J125" s="35"/>
      <c r="K125" s="9"/>
      <c r="L125" s="9"/>
      <c r="M125" s="9"/>
      <c r="N125" s="9"/>
      <c r="O125" s="44"/>
      <c r="P125" s="35"/>
      <c r="Q125" s="9"/>
      <c r="R125" s="75"/>
      <c r="S125" s="76"/>
      <c r="U125" s="87">
        <f t="shared" si="36"/>
        <v>0</v>
      </c>
      <c r="V125" s="87">
        <f t="shared" si="37"/>
        <v>0</v>
      </c>
      <c r="W125" s="87">
        <f t="shared" si="38"/>
        <v>0</v>
      </c>
      <c r="X125" s="88">
        <f t="shared" si="39"/>
        <v>90</v>
      </c>
      <c r="Y125" s="89" t="e">
        <f t="shared" si="40"/>
        <v>#DIV/0!</v>
      </c>
      <c r="Z125" s="90">
        <f t="shared" si="41"/>
        <v>270</v>
      </c>
      <c r="AA125" s="88">
        <f t="shared" si="42"/>
        <v>180</v>
      </c>
      <c r="AB125" s="91" t="e">
        <f t="shared" si="43"/>
        <v>#DIV/0!</v>
      </c>
      <c r="AC125" s="92"/>
      <c r="AD125" s="93"/>
      <c r="AE125" s="94"/>
      <c r="AF125" s="95">
        <f t="shared" si="44"/>
        <v>270</v>
      </c>
      <c r="AG125" s="88">
        <f t="shared" si="45"/>
        <v>180</v>
      </c>
      <c r="AH125" s="88" t="e">
        <f t="shared" si="46"/>
        <v>#DIV/0!</v>
      </c>
      <c r="AI125" s="96"/>
      <c r="AJ125" s="97"/>
      <c r="AK125" s="98">
        <v>123</v>
      </c>
      <c r="AL125" s="66"/>
    </row>
    <row r="126" spans="3:38" ht="12.75">
      <c r="C126" s="66"/>
      <c r="E126" s="65"/>
      <c r="F126" s="12"/>
      <c r="G126" s="16"/>
      <c r="H126" s="11"/>
      <c r="I126" s="16"/>
      <c r="J126" s="2"/>
      <c r="K126" s="9"/>
      <c r="L126" s="9"/>
      <c r="M126" s="9"/>
      <c r="N126" s="9"/>
      <c r="O126" s="44"/>
      <c r="P126" s="2"/>
      <c r="Q126" s="9"/>
      <c r="R126" s="71"/>
      <c r="S126" s="72"/>
      <c r="T126" s="34"/>
      <c r="U126" s="87">
        <f t="shared" si="36"/>
        <v>0</v>
      </c>
      <c r="V126" s="87">
        <f t="shared" si="37"/>
        <v>0</v>
      </c>
      <c r="W126" s="87">
        <f t="shared" si="38"/>
        <v>0</v>
      </c>
      <c r="X126" s="88">
        <f t="shared" si="39"/>
        <v>90</v>
      </c>
      <c r="Y126" s="89" t="e">
        <f t="shared" si="40"/>
        <v>#DIV/0!</v>
      </c>
      <c r="Z126" s="90">
        <f t="shared" si="41"/>
        <v>270</v>
      </c>
      <c r="AA126" s="88">
        <f t="shared" si="42"/>
        <v>180</v>
      </c>
      <c r="AB126" s="91" t="e">
        <f t="shared" si="43"/>
        <v>#DIV/0!</v>
      </c>
      <c r="AC126" s="92"/>
      <c r="AD126" s="93"/>
      <c r="AE126" s="94"/>
      <c r="AF126" s="95">
        <f t="shared" si="44"/>
        <v>270</v>
      </c>
      <c r="AG126" s="88">
        <f t="shared" si="45"/>
        <v>180</v>
      </c>
      <c r="AH126" s="88" t="e">
        <f t="shared" si="46"/>
        <v>#DIV/0!</v>
      </c>
      <c r="AI126" s="96"/>
      <c r="AJ126" s="97"/>
      <c r="AK126" s="98">
        <v>124</v>
      </c>
      <c r="AL126" s="66"/>
    </row>
    <row r="127" spans="3:38" ht="12.75">
      <c r="C127" s="66"/>
      <c r="E127" s="65"/>
      <c r="F127" s="12"/>
      <c r="G127" s="16"/>
      <c r="H127" s="11"/>
      <c r="I127" s="16"/>
      <c r="J127" s="2"/>
      <c r="K127" s="9"/>
      <c r="L127" s="9"/>
      <c r="M127" s="9"/>
      <c r="N127" s="9"/>
      <c r="O127" s="44"/>
      <c r="P127" s="2"/>
      <c r="Q127" s="9"/>
      <c r="R127" s="71"/>
      <c r="S127" s="72"/>
      <c r="T127" s="34"/>
      <c r="U127" s="87">
        <f t="shared" si="36"/>
        <v>0</v>
      </c>
      <c r="V127" s="87">
        <f t="shared" si="37"/>
        <v>0</v>
      </c>
      <c r="W127" s="87">
        <f t="shared" si="38"/>
        <v>0</v>
      </c>
      <c r="X127" s="88">
        <f t="shared" si="39"/>
        <v>90</v>
      </c>
      <c r="Y127" s="89" t="e">
        <f t="shared" si="40"/>
        <v>#DIV/0!</v>
      </c>
      <c r="Z127" s="90">
        <f t="shared" si="41"/>
        <v>270</v>
      </c>
      <c r="AA127" s="88">
        <f t="shared" si="42"/>
        <v>180</v>
      </c>
      <c r="AB127" s="91" t="e">
        <f t="shared" si="43"/>
        <v>#DIV/0!</v>
      </c>
      <c r="AC127" s="92"/>
      <c r="AD127" s="93"/>
      <c r="AE127" s="94"/>
      <c r="AF127" s="95">
        <f t="shared" si="44"/>
        <v>270</v>
      </c>
      <c r="AG127" s="88">
        <f t="shared" si="45"/>
        <v>180</v>
      </c>
      <c r="AH127" s="88" t="e">
        <f t="shared" si="46"/>
        <v>#DIV/0!</v>
      </c>
      <c r="AI127" s="96"/>
      <c r="AJ127" s="97"/>
      <c r="AK127" s="98">
        <v>125</v>
      </c>
      <c r="AL127" s="66"/>
    </row>
    <row r="128" spans="3:38" ht="12.75">
      <c r="C128" s="66"/>
      <c r="E128" s="65"/>
      <c r="F128" s="12"/>
      <c r="G128" s="16"/>
      <c r="H128" s="11"/>
      <c r="I128" s="16"/>
      <c r="J128" s="2"/>
      <c r="K128" s="9"/>
      <c r="L128" s="9"/>
      <c r="M128" s="9"/>
      <c r="N128" s="9"/>
      <c r="O128" s="44"/>
      <c r="P128" s="2"/>
      <c r="Q128" s="9"/>
      <c r="R128" s="71"/>
      <c r="S128" s="72"/>
      <c r="T128" s="34"/>
      <c r="U128" s="87">
        <f t="shared" si="36"/>
        <v>0</v>
      </c>
      <c r="V128" s="87">
        <f t="shared" si="37"/>
        <v>0</v>
      </c>
      <c r="W128" s="87">
        <f t="shared" si="38"/>
        <v>0</v>
      </c>
      <c r="X128" s="88">
        <f t="shared" si="39"/>
        <v>90</v>
      </c>
      <c r="Y128" s="89" t="e">
        <f t="shared" si="40"/>
        <v>#DIV/0!</v>
      </c>
      <c r="Z128" s="90">
        <f t="shared" si="41"/>
        <v>270</v>
      </c>
      <c r="AA128" s="88">
        <f t="shared" si="42"/>
        <v>180</v>
      </c>
      <c r="AB128" s="91" t="e">
        <f t="shared" si="43"/>
        <v>#DIV/0!</v>
      </c>
      <c r="AC128" s="92"/>
      <c r="AD128" s="93"/>
      <c r="AE128" s="94"/>
      <c r="AF128" s="95">
        <f t="shared" si="44"/>
        <v>270</v>
      </c>
      <c r="AG128" s="88">
        <f t="shared" si="45"/>
        <v>180</v>
      </c>
      <c r="AH128" s="88" t="e">
        <f t="shared" si="46"/>
        <v>#DIV/0!</v>
      </c>
      <c r="AI128" s="96"/>
      <c r="AJ128" s="97"/>
      <c r="AK128" s="98">
        <v>126</v>
      </c>
      <c r="AL128" s="66"/>
    </row>
    <row r="129" spans="3:38" ht="12.75">
      <c r="C129" s="66"/>
      <c r="E129" s="65"/>
      <c r="F129" s="12"/>
      <c r="G129" s="16"/>
      <c r="H129" s="11"/>
      <c r="I129" s="16"/>
      <c r="J129" s="2"/>
      <c r="K129" s="9"/>
      <c r="L129" s="9"/>
      <c r="M129" s="9"/>
      <c r="N129" s="9"/>
      <c r="O129" s="44"/>
      <c r="P129" s="2"/>
      <c r="Q129" s="9"/>
      <c r="R129" s="71"/>
      <c r="S129" s="72"/>
      <c r="T129" s="34"/>
      <c r="U129" s="87">
        <f t="shared" si="36"/>
        <v>0</v>
      </c>
      <c r="V129" s="87">
        <f t="shared" si="37"/>
        <v>0</v>
      </c>
      <c r="W129" s="87">
        <f t="shared" si="38"/>
        <v>0</v>
      </c>
      <c r="X129" s="88">
        <f t="shared" si="39"/>
        <v>90</v>
      </c>
      <c r="Y129" s="89" t="e">
        <f t="shared" si="40"/>
        <v>#DIV/0!</v>
      </c>
      <c r="Z129" s="90">
        <f t="shared" si="41"/>
        <v>270</v>
      </c>
      <c r="AA129" s="88">
        <f t="shared" si="42"/>
        <v>180</v>
      </c>
      <c r="AB129" s="91" t="e">
        <f t="shared" si="43"/>
        <v>#DIV/0!</v>
      </c>
      <c r="AC129" s="92"/>
      <c r="AD129" s="93"/>
      <c r="AE129" s="94"/>
      <c r="AF129" s="95">
        <f t="shared" si="44"/>
        <v>270</v>
      </c>
      <c r="AG129" s="88">
        <f t="shared" si="45"/>
        <v>180</v>
      </c>
      <c r="AH129" s="88" t="e">
        <f t="shared" si="46"/>
        <v>#DIV/0!</v>
      </c>
      <c r="AI129" s="96"/>
      <c r="AJ129" s="97"/>
      <c r="AK129" s="98">
        <v>127</v>
      </c>
      <c r="AL129" s="66"/>
    </row>
    <row r="130" spans="3:38" ht="12.75">
      <c r="C130" s="66"/>
      <c r="E130" s="65"/>
      <c r="F130" s="12"/>
      <c r="G130" s="16"/>
      <c r="H130" s="11"/>
      <c r="I130" s="16"/>
      <c r="J130" s="2"/>
      <c r="K130" s="9"/>
      <c r="L130" s="9"/>
      <c r="M130" s="9"/>
      <c r="N130" s="9"/>
      <c r="O130" s="44"/>
      <c r="P130" s="2"/>
      <c r="Q130" s="9"/>
      <c r="R130" s="71"/>
      <c r="S130" s="72"/>
      <c r="T130" s="34"/>
      <c r="U130" s="38">
        <f t="shared" si="36"/>
        <v>0</v>
      </c>
      <c r="V130" s="38">
        <f t="shared" si="37"/>
        <v>0</v>
      </c>
      <c r="W130" s="38">
        <f t="shared" si="38"/>
        <v>0</v>
      </c>
      <c r="X130" s="10">
        <f t="shared" si="39"/>
        <v>90</v>
      </c>
      <c r="Y130" s="41" t="e">
        <f t="shared" si="40"/>
        <v>#DIV/0!</v>
      </c>
      <c r="Z130" s="22">
        <f t="shared" si="41"/>
        <v>270</v>
      </c>
      <c r="AA130" s="10">
        <f t="shared" si="42"/>
        <v>180</v>
      </c>
      <c r="AB130" s="23" t="e">
        <f t="shared" si="43"/>
        <v>#DIV/0!</v>
      </c>
      <c r="AC130" s="46"/>
      <c r="AD130" s="51"/>
      <c r="AE130" s="24"/>
      <c r="AF130" s="33">
        <f t="shared" si="44"/>
        <v>270</v>
      </c>
      <c r="AG130" s="10">
        <f t="shared" si="45"/>
        <v>180</v>
      </c>
      <c r="AH130" s="10" t="e">
        <f t="shared" si="46"/>
        <v>#DIV/0!</v>
      </c>
      <c r="AI130" s="48"/>
      <c r="AJ130" s="28"/>
      <c r="AK130" s="82">
        <v>128</v>
      </c>
      <c r="AL130" s="66"/>
    </row>
    <row r="131" spans="3:38" ht="12.75">
      <c r="C131" s="66"/>
      <c r="E131" s="65"/>
      <c r="F131" s="12"/>
      <c r="G131" s="16"/>
      <c r="H131" s="11"/>
      <c r="I131" s="16"/>
      <c r="J131" s="2"/>
      <c r="K131" s="9"/>
      <c r="L131" s="9"/>
      <c r="M131" s="9"/>
      <c r="N131" s="9"/>
      <c r="O131" s="44"/>
      <c r="P131" s="2"/>
      <c r="Q131" s="9"/>
      <c r="R131" s="71"/>
      <c r="S131" s="72"/>
      <c r="T131" s="34"/>
      <c r="U131" s="38">
        <f aca="true" t="shared" si="48" ref="U131:U193">COS(K131*PI()/180)*SIN(J131*PI()/180)*(SIN(M131*PI()/180))-(COS(M131*PI()/180)*SIN(L131*PI()/180))*(SIN(K131*PI()/180))</f>
        <v>0</v>
      </c>
      <c r="V131" s="38">
        <f aca="true" t="shared" si="49" ref="V131:V193">(SIN(K131*PI()/180))*(COS(M131*PI()/180)*COS(L131*PI()/180))-(SIN(M131*PI()/180))*(COS(K131*PI()/180)*COS(J131*PI()/180))</f>
        <v>0</v>
      </c>
      <c r="W131" s="38">
        <f aca="true" t="shared" si="50" ref="W131:W193">(COS(K131*PI()/180)*COS(J131*PI()/180))*(COS(M131*PI()/180)*SIN(L131*PI()/180))-(COS(K131*PI()/180)*SIN(J131*PI()/180))*(COS(M131*PI()/180)*COS(L131*PI()/180))</f>
        <v>0</v>
      </c>
      <c r="X131" s="10">
        <f aca="true" t="shared" si="51" ref="X131:X193">IF(U131=0,IF(V131&gt;=0,90,270),IF(U131&gt;0,IF(V131&gt;=0,ATAN(V131/U131)*180/PI(),ATAN(V131/U131)*180/PI()+360),ATAN(V131/U131)*180/PI()+180))</f>
        <v>90</v>
      </c>
      <c r="Y131" s="41" t="e">
        <f aca="true" t="shared" si="52" ref="Y131:Y193">ASIN(W131/SQRT(U131^2+V131^2+W131^2))*180/PI()</f>
        <v>#DIV/0!</v>
      </c>
      <c r="Z131" s="22">
        <f aca="true" t="shared" si="53" ref="Z131:Z193">IF(W131&lt;0,X131,IF(X131+180&gt;=360,X131-180,X131+180))</f>
        <v>270</v>
      </c>
      <c r="AA131" s="10">
        <f aca="true" t="shared" si="54" ref="AA131:AA193">IF(Z131-90&lt;0,Z131+270,Z131-90)</f>
        <v>180</v>
      </c>
      <c r="AB131" s="23" t="e">
        <f aca="true" t="shared" si="55" ref="AB131:AB193">IF(W131&lt;0,90+Y131,90-Y131)</f>
        <v>#DIV/0!</v>
      </c>
      <c r="AC131" s="46"/>
      <c r="AD131" s="50"/>
      <c r="AE131" s="28"/>
      <c r="AF131" s="33">
        <f aca="true" t="shared" si="56" ref="AF131:AF193">IF(S131&gt;=0,IF(Z131&gt;=R131,Z131-R131,Z131-R131+360),IF((Z131-R131-180)&lt;0,IF(Z131-R131+180&lt;0,Z131-R131+540,Z131-R131+180),Z131-R131-180))</f>
        <v>270</v>
      </c>
      <c r="AG131" s="10">
        <f aca="true" t="shared" si="57" ref="AG131:AG193">IF(AF131-90&lt;0,AF131+270,AF131-90)</f>
        <v>180</v>
      </c>
      <c r="AH131" s="10" t="e">
        <f aca="true" t="shared" si="58" ref="AH131:AH193">AB131</f>
        <v>#DIV/0!</v>
      </c>
      <c r="AI131" s="47"/>
      <c r="AJ131" s="28"/>
      <c r="AK131" s="82">
        <v>129</v>
      </c>
      <c r="AL131" s="66"/>
    </row>
    <row r="132" spans="3:38" ht="12.75">
      <c r="C132" s="66"/>
      <c r="E132" s="65"/>
      <c r="F132" s="12"/>
      <c r="G132" s="16"/>
      <c r="H132" s="11"/>
      <c r="I132" s="16"/>
      <c r="J132" s="2"/>
      <c r="K132" s="9"/>
      <c r="L132" s="9"/>
      <c r="M132" s="9"/>
      <c r="N132" s="9"/>
      <c r="O132" s="44"/>
      <c r="P132" s="2"/>
      <c r="Q132" s="9"/>
      <c r="R132" s="71"/>
      <c r="S132" s="72"/>
      <c r="T132" s="34"/>
      <c r="U132" s="38">
        <f t="shared" si="48"/>
        <v>0</v>
      </c>
      <c r="V132" s="38">
        <f t="shared" si="49"/>
        <v>0</v>
      </c>
      <c r="W132" s="38">
        <f t="shared" si="50"/>
        <v>0</v>
      </c>
      <c r="X132" s="10">
        <f t="shared" si="51"/>
        <v>90</v>
      </c>
      <c r="Y132" s="41" t="e">
        <f t="shared" si="52"/>
        <v>#DIV/0!</v>
      </c>
      <c r="Z132" s="22">
        <f t="shared" si="53"/>
        <v>270</v>
      </c>
      <c r="AA132" s="10">
        <f t="shared" si="54"/>
        <v>180</v>
      </c>
      <c r="AB132" s="23" t="e">
        <f t="shared" si="55"/>
        <v>#DIV/0!</v>
      </c>
      <c r="AC132" s="46"/>
      <c r="AD132" s="55"/>
      <c r="AE132" s="24"/>
      <c r="AF132" s="33">
        <f t="shared" si="56"/>
        <v>270</v>
      </c>
      <c r="AG132" s="10">
        <f t="shared" si="57"/>
        <v>180</v>
      </c>
      <c r="AH132" s="10" t="e">
        <f t="shared" si="58"/>
        <v>#DIV/0!</v>
      </c>
      <c r="AI132" s="47"/>
      <c r="AJ132" s="28"/>
      <c r="AK132" s="82">
        <v>130</v>
      </c>
      <c r="AL132" s="66"/>
    </row>
    <row r="133" spans="3:38" ht="12.75">
      <c r="C133" s="66"/>
      <c r="E133" s="65"/>
      <c r="F133" s="12"/>
      <c r="G133" s="16"/>
      <c r="H133" s="11"/>
      <c r="I133" s="16"/>
      <c r="J133" s="2"/>
      <c r="K133" s="9"/>
      <c r="L133" s="9"/>
      <c r="M133" s="9"/>
      <c r="N133" s="9"/>
      <c r="O133" s="44"/>
      <c r="P133" s="2"/>
      <c r="Q133" s="9"/>
      <c r="R133" s="71"/>
      <c r="S133" s="72"/>
      <c r="T133" s="34"/>
      <c r="U133" s="38">
        <f t="shared" si="48"/>
        <v>0</v>
      </c>
      <c r="V133" s="38">
        <f t="shared" si="49"/>
        <v>0</v>
      </c>
      <c r="W133" s="38">
        <f t="shared" si="50"/>
        <v>0</v>
      </c>
      <c r="X133" s="10">
        <f t="shared" si="51"/>
        <v>90</v>
      </c>
      <c r="Y133" s="41" t="e">
        <f t="shared" si="52"/>
        <v>#DIV/0!</v>
      </c>
      <c r="Z133" s="22">
        <f t="shared" si="53"/>
        <v>270</v>
      </c>
      <c r="AA133" s="10">
        <f t="shared" si="54"/>
        <v>180</v>
      </c>
      <c r="AB133" s="23" t="e">
        <f t="shared" si="55"/>
        <v>#DIV/0!</v>
      </c>
      <c r="AC133" s="46"/>
      <c r="AD133" s="55"/>
      <c r="AE133" s="24"/>
      <c r="AF133" s="33">
        <f t="shared" si="56"/>
        <v>270</v>
      </c>
      <c r="AG133" s="10">
        <f t="shared" si="57"/>
        <v>180</v>
      </c>
      <c r="AH133" s="10" t="e">
        <f t="shared" si="58"/>
        <v>#DIV/0!</v>
      </c>
      <c r="AI133" s="47"/>
      <c r="AJ133" s="28"/>
      <c r="AK133" s="82">
        <v>131</v>
      </c>
      <c r="AL133" s="66"/>
    </row>
    <row r="134" spans="3:38" ht="12.75">
      <c r="C134" s="66"/>
      <c r="E134" s="65"/>
      <c r="F134" s="12"/>
      <c r="G134" s="16"/>
      <c r="H134" s="11"/>
      <c r="I134" s="16"/>
      <c r="J134" s="2"/>
      <c r="K134" s="9"/>
      <c r="L134" s="9"/>
      <c r="M134" s="9"/>
      <c r="N134" s="9"/>
      <c r="O134" s="44"/>
      <c r="P134" s="2"/>
      <c r="Q134" s="9"/>
      <c r="R134" s="71"/>
      <c r="S134" s="72"/>
      <c r="T134" s="34"/>
      <c r="U134" s="38">
        <f t="shared" si="48"/>
        <v>0</v>
      </c>
      <c r="V134" s="38">
        <f t="shared" si="49"/>
        <v>0</v>
      </c>
      <c r="W134" s="38">
        <f t="shared" si="50"/>
        <v>0</v>
      </c>
      <c r="X134" s="10">
        <f t="shared" si="51"/>
        <v>90</v>
      </c>
      <c r="Y134" s="41" t="e">
        <f t="shared" si="52"/>
        <v>#DIV/0!</v>
      </c>
      <c r="Z134" s="22">
        <f t="shared" si="53"/>
        <v>270</v>
      </c>
      <c r="AA134" s="10">
        <f t="shared" si="54"/>
        <v>180</v>
      </c>
      <c r="AB134" s="23" t="e">
        <f t="shared" si="55"/>
        <v>#DIV/0!</v>
      </c>
      <c r="AC134" s="46"/>
      <c r="AD134" s="51"/>
      <c r="AE134" s="24"/>
      <c r="AF134" s="33">
        <f t="shared" si="56"/>
        <v>270</v>
      </c>
      <c r="AG134" s="10">
        <f t="shared" si="57"/>
        <v>180</v>
      </c>
      <c r="AH134" s="10" t="e">
        <f t="shared" si="58"/>
        <v>#DIV/0!</v>
      </c>
      <c r="AI134" s="48"/>
      <c r="AJ134" s="28"/>
      <c r="AK134" s="82">
        <v>132</v>
      </c>
      <c r="AL134" s="66"/>
    </row>
    <row r="135" spans="3:38" ht="12.75">
      <c r="C135" s="66"/>
      <c r="E135" s="65"/>
      <c r="F135" s="12"/>
      <c r="G135" s="16"/>
      <c r="H135" s="11"/>
      <c r="I135" s="16"/>
      <c r="J135" s="2"/>
      <c r="K135" s="9"/>
      <c r="L135" s="9"/>
      <c r="M135" s="9"/>
      <c r="N135" s="9"/>
      <c r="O135" s="44"/>
      <c r="P135" s="2"/>
      <c r="Q135" s="9"/>
      <c r="R135" s="71"/>
      <c r="S135" s="72"/>
      <c r="T135" s="34"/>
      <c r="U135" s="38">
        <f t="shared" si="48"/>
        <v>0</v>
      </c>
      <c r="V135" s="38">
        <f t="shared" si="49"/>
        <v>0</v>
      </c>
      <c r="W135" s="38">
        <f t="shared" si="50"/>
        <v>0</v>
      </c>
      <c r="X135" s="10">
        <f t="shared" si="51"/>
        <v>90</v>
      </c>
      <c r="Y135" s="41" t="e">
        <f t="shared" si="52"/>
        <v>#DIV/0!</v>
      </c>
      <c r="Z135" s="22">
        <f t="shared" si="53"/>
        <v>270</v>
      </c>
      <c r="AA135" s="10">
        <f t="shared" si="54"/>
        <v>180</v>
      </c>
      <c r="AB135" s="23" t="e">
        <f t="shared" si="55"/>
        <v>#DIV/0!</v>
      </c>
      <c r="AC135" s="46"/>
      <c r="AD135" s="50"/>
      <c r="AE135" s="28"/>
      <c r="AF135" s="33">
        <f t="shared" si="56"/>
        <v>270</v>
      </c>
      <c r="AG135" s="10">
        <f t="shared" si="57"/>
        <v>180</v>
      </c>
      <c r="AH135" s="10" t="e">
        <f t="shared" si="58"/>
        <v>#DIV/0!</v>
      </c>
      <c r="AI135" s="47"/>
      <c r="AJ135" s="28"/>
      <c r="AK135" s="82">
        <v>133</v>
      </c>
      <c r="AL135" s="66"/>
    </row>
    <row r="136" spans="3:38" ht="12.75">
      <c r="C136" s="66"/>
      <c r="E136" s="65"/>
      <c r="F136" s="12"/>
      <c r="G136" s="16"/>
      <c r="H136" s="11"/>
      <c r="I136" s="16"/>
      <c r="J136" s="2"/>
      <c r="K136" s="9"/>
      <c r="L136" s="9"/>
      <c r="M136" s="9"/>
      <c r="N136" s="9"/>
      <c r="O136" s="44"/>
      <c r="P136" s="2"/>
      <c r="Q136" s="9"/>
      <c r="R136" s="71"/>
      <c r="S136" s="72"/>
      <c r="T136" s="34"/>
      <c r="U136" s="38">
        <f t="shared" si="48"/>
        <v>0</v>
      </c>
      <c r="V136" s="38">
        <f t="shared" si="49"/>
        <v>0</v>
      </c>
      <c r="W136" s="38">
        <f t="shared" si="50"/>
        <v>0</v>
      </c>
      <c r="X136" s="10">
        <f t="shared" si="51"/>
        <v>90</v>
      </c>
      <c r="Y136" s="41" t="e">
        <f t="shared" si="52"/>
        <v>#DIV/0!</v>
      </c>
      <c r="Z136" s="22">
        <f t="shared" si="53"/>
        <v>270</v>
      </c>
      <c r="AA136" s="10">
        <f t="shared" si="54"/>
        <v>180</v>
      </c>
      <c r="AB136" s="23" t="e">
        <f t="shared" si="55"/>
        <v>#DIV/0!</v>
      </c>
      <c r="AC136" s="46"/>
      <c r="AD136" s="55"/>
      <c r="AE136" s="24"/>
      <c r="AF136" s="33">
        <f t="shared" si="56"/>
        <v>270</v>
      </c>
      <c r="AG136" s="10">
        <f t="shared" si="57"/>
        <v>180</v>
      </c>
      <c r="AH136" s="10" t="e">
        <f t="shared" si="58"/>
        <v>#DIV/0!</v>
      </c>
      <c r="AI136" s="47"/>
      <c r="AJ136" s="28"/>
      <c r="AK136" s="82">
        <v>134</v>
      </c>
      <c r="AL136" s="66"/>
    </row>
    <row r="137" spans="3:38" ht="12.75">
      <c r="C137" s="70"/>
      <c r="E137" s="65"/>
      <c r="F137" s="12"/>
      <c r="G137" s="16"/>
      <c r="H137" s="11"/>
      <c r="I137" s="16"/>
      <c r="J137" s="2"/>
      <c r="K137" s="9"/>
      <c r="L137" s="9"/>
      <c r="M137" s="9"/>
      <c r="N137" s="9"/>
      <c r="O137" s="44"/>
      <c r="P137" s="2"/>
      <c r="Q137" s="9"/>
      <c r="R137" s="71"/>
      <c r="S137" s="72"/>
      <c r="T137" s="34"/>
      <c r="U137" s="38">
        <f t="shared" si="48"/>
        <v>0</v>
      </c>
      <c r="V137" s="38">
        <f t="shared" si="49"/>
        <v>0</v>
      </c>
      <c r="W137" s="38">
        <f t="shared" si="50"/>
        <v>0</v>
      </c>
      <c r="X137" s="10">
        <f t="shared" si="51"/>
        <v>90</v>
      </c>
      <c r="Y137" s="41" t="e">
        <f t="shared" si="52"/>
        <v>#DIV/0!</v>
      </c>
      <c r="Z137" s="22">
        <f t="shared" si="53"/>
        <v>270</v>
      </c>
      <c r="AA137" s="10">
        <f t="shared" si="54"/>
        <v>180</v>
      </c>
      <c r="AB137" s="23" t="e">
        <f t="shared" si="55"/>
        <v>#DIV/0!</v>
      </c>
      <c r="AC137" s="46"/>
      <c r="AD137" s="55"/>
      <c r="AE137" s="24"/>
      <c r="AF137" s="33">
        <f t="shared" si="56"/>
        <v>270</v>
      </c>
      <c r="AG137" s="10">
        <f t="shared" si="57"/>
        <v>180</v>
      </c>
      <c r="AH137" s="10" t="e">
        <f t="shared" si="58"/>
        <v>#DIV/0!</v>
      </c>
      <c r="AI137" s="47"/>
      <c r="AJ137" s="28"/>
      <c r="AK137" s="82">
        <v>135</v>
      </c>
      <c r="AL137" s="66"/>
    </row>
    <row r="138" spans="3:38" ht="12.75">
      <c r="C138" s="70"/>
      <c r="E138" s="65"/>
      <c r="F138" s="12"/>
      <c r="G138" s="16"/>
      <c r="H138" s="11"/>
      <c r="I138" s="16"/>
      <c r="J138" s="2"/>
      <c r="K138" s="9"/>
      <c r="L138" s="9"/>
      <c r="M138" s="9"/>
      <c r="N138" s="9"/>
      <c r="O138" s="44"/>
      <c r="P138" s="2"/>
      <c r="Q138" s="9"/>
      <c r="R138" s="71"/>
      <c r="S138" s="72"/>
      <c r="T138" s="34"/>
      <c r="U138" s="38">
        <f t="shared" si="48"/>
        <v>0</v>
      </c>
      <c r="V138" s="38">
        <f t="shared" si="49"/>
        <v>0</v>
      </c>
      <c r="W138" s="38">
        <f t="shared" si="50"/>
        <v>0</v>
      </c>
      <c r="X138" s="10">
        <f t="shared" si="51"/>
        <v>90</v>
      </c>
      <c r="Y138" s="41" t="e">
        <f t="shared" si="52"/>
        <v>#DIV/0!</v>
      </c>
      <c r="Z138" s="22">
        <f t="shared" si="53"/>
        <v>270</v>
      </c>
      <c r="AA138" s="10">
        <f t="shared" si="54"/>
        <v>180</v>
      </c>
      <c r="AB138" s="23" t="e">
        <f t="shared" si="55"/>
        <v>#DIV/0!</v>
      </c>
      <c r="AC138" s="46"/>
      <c r="AD138" s="55"/>
      <c r="AE138" s="24"/>
      <c r="AF138" s="33">
        <f t="shared" si="56"/>
        <v>270</v>
      </c>
      <c r="AG138" s="10">
        <f t="shared" si="57"/>
        <v>180</v>
      </c>
      <c r="AH138" s="10" t="e">
        <f t="shared" si="58"/>
        <v>#DIV/0!</v>
      </c>
      <c r="AI138" s="47"/>
      <c r="AJ138" s="28"/>
      <c r="AK138" s="82">
        <v>136</v>
      </c>
      <c r="AL138" s="66"/>
    </row>
    <row r="139" spans="3:38" ht="12.75">
      <c r="C139" s="70"/>
      <c r="E139" s="65"/>
      <c r="F139" s="12"/>
      <c r="G139" s="16"/>
      <c r="H139" s="11"/>
      <c r="I139" s="16"/>
      <c r="J139" s="2"/>
      <c r="K139" s="9"/>
      <c r="L139" s="9"/>
      <c r="M139" s="9"/>
      <c r="N139" s="9"/>
      <c r="O139" s="44"/>
      <c r="P139" s="2"/>
      <c r="Q139" s="9"/>
      <c r="R139" s="71"/>
      <c r="S139" s="72"/>
      <c r="T139" s="34"/>
      <c r="U139" s="38">
        <f t="shared" si="48"/>
        <v>0</v>
      </c>
      <c r="V139" s="38">
        <f t="shared" si="49"/>
        <v>0</v>
      </c>
      <c r="W139" s="38">
        <f t="shared" si="50"/>
        <v>0</v>
      </c>
      <c r="X139" s="10">
        <f t="shared" si="51"/>
        <v>90</v>
      </c>
      <c r="Y139" s="41" t="e">
        <f t="shared" si="52"/>
        <v>#DIV/0!</v>
      </c>
      <c r="Z139" s="22">
        <f t="shared" si="53"/>
        <v>270</v>
      </c>
      <c r="AA139" s="10">
        <f t="shared" si="54"/>
        <v>180</v>
      </c>
      <c r="AB139" s="23" t="e">
        <f t="shared" si="55"/>
        <v>#DIV/0!</v>
      </c>
      <c r="AC139" s="46"/>
      <c r="AD139" s="55"/>
      <c r="AE139" s="24"/>
      <c r="AF139" s="33">
        <f t="shared" si="56"/>
        <v>270</v>
      </c>
      <c r="AG139" s="10">
        <f t="shared" si="57"/>
        <v>180</v>
      </c>
      <c r="AH139" s="10" t="e">
        <f t="shared" si="58"/>
        <v>#DIV/0!</v>
      </c>
      <c r="AI139" s="47"/>
      <c r="AJ139" s="28"/>
      <c r="AK139" s="82">
        <v>137</v>
      </c>
      <c r="AL139" s="66"/>
    </row>
    <row r="140" spans="3:38" ht="12.75">
      <c r="C140" s="70"/>
      <c r="E140" s="65"/>
      <c r="F140" s="12"/>
      <c r="G140" s="16"/>
      <c r="H140" s="11"/>
      <c r="I140" s="16"/>
      <c r="J140" s="2"/>
      <c r="K140" s="9"/>
      <c r="L140" s="9"/>
      <c r="M140" s="9"/>
      <c r="N140" s="9"/>
      <c r="O140" s="44"/>
      <c r="P140" s="2"/>
      <c r="Q140" s="9"/>
      <c r="R140" s="71"/>
      <c r="S140" s="72"/>
      <c r="T140" s="34"/>
      <c r="U140" s="38">
        <f t="shared" si="48"/>
        <v>0</v>
      </c>
      <c r="V140" s="38">
        <f t="shared" si="49"/>
        <v>0</v>
      </c>
      <c r="W140" s="38">
        <f t="shared" si="50"/>
        <v>0</v>
      </c>
      <c r="X140" s="10">
        <f t="shared" si="51"/>
        <v>90</v>
      </c>
      <c r="Y140" s="41" t="e">
        <f t="shared" si="52"/>
        <v>#DIV/0!</v>
      </c>
      <c r="Z140" s="22">
        <f t="shared" si="53"/>
        <v>270</v>
      </c>
      <c r="AA140" s="10">
        <f t="shared" si="54"/>
        <v>180</v>
      </c>
      <c r="AB140" s="23" t="e">
        <f t="shared" si="55"/>
        <v>#DIV/0!</v>
      </c>
      <c r="AC140" s="46"/>
      <c r="AD140" s="55"/>
      <c r="AE140" s="24"/>
      <c r="AF140" s="33">
        <f t="shared" si="56"/>
        <v>270</v>
      </c>
      <c r="AG140" s="10">
        <f t="shared" si="57"/>
        <v>180</v>
      </c>
      <c r="AH140" s="10" t="e">
        <f t="shared" si="58"/>
        <v>#DIV/0!</v>
      </c>
      <c r="AI140" s="47"/>
      <c r="AJ140" s="28"/>
      <c r="AK140" s="82">
        <v>138</v>
      </c>
      <c r="AL140" s="66"/>
    </row>
    <row r="141" spans="3:38" ht="12.75">
      <c r="C141" s="70"/>
      <c r="E141" s="65"/>
      <c r="F141" s="12"/>
      <c r="G141" s="16"/>
      <c r="H141" s="11"/>
      <c r="I141" s="16"/>
      <c r="J141" s="2"/>
      <c r="K141" s="9"/>
      <c r="L141" s="9"/>
      <c r="M141" s="9"/>
      <c r="N141" s="9"/>
      <c r="O141" s="44"/>
      <c r="P141" s="2"/>
      <c r="Q141" s="9"/>
      <c r="R141" s="71"/>
      <c r="S141" s="72"/>
      <c r="T141" s="34"/>
      <c r="U141" s="38">
        <f t="shared" si="48"/>
        <v>0</v>
      </c>
      <c r="V141" s="38">
        <f t="shared" si="49"/>
        <v>0</v>
      </c>
      <c r="W141" s="38">
        <f t="shared" si="50"/>
        <v>0</v>
      </c>
      <c r="X141" s="10">
        <f t="shared" si="51"/>
        <v>90</v>
      </c>
      <c r="Y141" s="41" t="e">
        <f t="shared" si="52"/>
        <v>#DIV/0!</v>
      </c>
      <c r="Z141" s="22">
        <f t="shared" si="53"/>
        <v>270</v>
      </c>
      <c r="AA141" s="10">
        <f t="shared" si="54"/>
        <v>180</v>
      </c>
      <c r="AB141" s="23" t="e">
        <f t="shared" si="55"/>
        <v>#DIV/0!</v>
      </c>
      <c r="AC141" s="46"/>
      <c r="AD141" s="55"/>
      <c r="AE141" s="24"/>
      <c r="AF141" s="33">
        <f t="shared" si="56"/>
        <v>270</v>
      </c>
      <c r="AG141" s="10">
        <f t="shared" si="57"/>
        <v>180</v>
      </c>
      <c r="AH141" s="10" t="e">
        <f t="shared" si="58"/>
        <v>#DIV/0!</v>
      </c>
      <c r="AI141" s="47"/>
      <c r="AJ141" s="28"/>
      <c r="AK141" s="82">
        <v>139</v>
      </c>
      <c r="AL141" s="66"/>
    </row>
    <row r="142" spans="3:38" ht="12.75">
      <c r="C142" s="70"/>
      <c r="E142" s="65"/>
      <c r="F142" s="12"/>
      <c r="G142" s="16"/>
      <c r="H142" s="11"/>
      <c r="I142" s="16"/>
      <c r="J142" s="2"/>
      <c r="K142" s="9"/>
      <c r="L142" s="9"/>
      <c r="M142" s="9"/>
      <c r="N142" s="9"/>
      <c r="O142" s="44"/>
      <c r="P142" s="2"/>
      <c r="Q142" s="9"/>
      <c r="R142" s="71"/>
      <c r="S142" s="72"/>
      <c r="T142" s="34"/>
      <c r="U142" s="38">
        <f t="shared" si="48"/>
        <v>0</v>
      </c>
      <c r="V142" s="38">
        <f t="shared" si="49"/>
        <v>0</v>
      </c>
      <c r="W142" s="38">
        <f t="shared" si="50"/>
        <v>0</v>
      </c>
      <c r="X142" s="10">
        <f t="shared" si="51"/>
        <v>90</v>
      </c>
      <c r="Y142" s="41" t="e">
        <f t="shared" si="52"/>
        <v>#DIV/0!</v>
      </c>
      <c r="Z142" s="22">
        <f t="shared" si="53"/>
        <v>270</v>
      </c>
      <c r="AA142" s="10">
        <f t="shared" si="54"/>
        <v>180</v>
      </c>
      <c r="AB142" s="23" t="e">
        <f t="shared" si="55"/>
        <v>#DIV/0!</v>
      </c>
      <c r="AC142" s="46"/>
      <c r="AD142" s="55"/>
      <c r="AE142" s="24"/>
      <c r="AF142" s="33">
        <f t="shared" si="56"/>
        <v>270</v>
      </c>
      <c r="AG142" s="10">
        <f t="shared" si="57"/>
        <v>180</v>
      </c>
      <c r="AH142" s="10" t="e">
        <f t="shared" si="58"/>
        <v>#DIV/0!</v>
      </c>
      <c r="AI142" s="47"/>
      <c r="AJ142" s="28"/>
      <c r="AK142" s="82">
        <v>140</v>
      </c>
      <c r="AL142" s="66"/>
    </row>
    <row r="143" spans="3:38" ht="12.75">
      <c r="C143" s="70"/>
      <c r="E143" s="65"/>
      <c r="F143" s="12"/>
      <c r="G143" s="16"/>
      <c r="H143" s="11"/>
      <c r="I143" s="16"/>
      <c r="J143" s="2"/>
      <c r="K143" s="9"/>
      <c r="L143" s="9"/>
      <c r="M143" s="9"/>
      <c r="N143" s="9"/>
      <c r="O143" s="44"/>
      <c r="P143" s="2"/>
      <c r="Q143" s="9"/>
      <c r="R143" s="71"/>
      <c r="S143" s="72"/>
      <c r="T143" s="34"/>
      <c r="U143" s="38">
        <f t="shared" si="48"/>
        <v>0</v>
      </c>
      <c r="V143" s="38">
        <f t="shared" si="49"/>
        <v>0</v>
      </c>
      <c r="W143" s="38">
        <f t="shared" si="50"/>
        <v>0</v>
      </c>
      <c r="X143" s="10">
        <f t="shared" si="51"/>
        <v>90</v>
      </c>
      <c r="Y143" s="41" t="e">
        <f t="shared" si="52"/>
        <v>#DIV/0!</v>
      </c>
      <c r="Z143" s="22">
        <f t="shared" si="53"/>
        <v>270</v>
      </c>
      <c r="AA143" s="10">
        <f t="shared" si="54"/>
        <v>180</v>
      </c>
      <c r="AB143" s="23" t="e">
        <f t="shared" si="55"/>
        <v>#DIV/0!</v>
      </c>
      <c r="AC143" s="46"/>
      <c r="AD143" s="55"/>
      <c r="AE143" s="24"/>
      <c r="AF143" s="33">
        <f t="shared" si="56"/>
        <v>270</v>
      </c>
      <c r="AG143" s="10">
        <f t="shared" si="57"/>
        <v>180</v>
      </c>
      <c r="AH143" s="10" t="e">
        <f t="shared" si="58"/>
        <v>#DIV/0!</v>
      </c>
      <c r="AI143" s="47"/>
      <c r="AJ143" s="28"/>
      <c r="AK143" s="82">
        <v>141</v>
      </c>
      <c r="AL143" s="70"/>
    </row>
    <row r="144" spans="3:38" ht="12.75">
      <c r="C144" s="70"/>
      <c r="E144" s="2"/>
      <c r="F144" s="12"/>
      <c r="G144" s="16"/>
      <c r="H144" s="11"/>
      <c r="I144" s="16"/>
      <c r="J144" s="2"/>
      <c r="K144" s="9"/>
      <c r="L144" s="9"/>
      <c r="M144" s="9"/>
      <c r="N144" s="9"/>
      <c r="O144" s="44"/>
      <c r="P144" s="2"/>
      <c r="Q144" s="9"/>
      <c r="R144" s="71"/>
      <c r="S144" s="72"/>
      <c r="T144" s="34"/>
      <c r="U144" s="38">
        <f t="shared" si="48"/>
        <v>0</v>
      </c>
      <c r="V144" s="38">
        <f t="shared" si="49"/>
        <v>0</v>
      </c>
      <c r="W144" s="38">
        <f t="shared" si="50"/>
        <v>0</v>
      </c>
      <c r="X144" s="10">
        <f t="shared" si="51"/>
        <v>90</v>
      </c>
      <c r="Y144" s="41" t="e">
        <f t="shared" si="52"/>
        <v>#DIV/0!</v>
      </c>
      <c r="Z144" s="22">
        <f t="shared" si="53"/>
        <v>270</v>
      </c>
      <c r="AA144" s="10">
        <f t="shared" si="54"/>
        <v>180</v>
      </c>
      <c r="AB144" s="23" t="e">
        <f t="shared" si="55"/>
        <v>#DIV/0!</v>
      </c>
      <c r="AC144" s="46"/>
      <c r="AD144" s="55"/>
      <c r="AE144" s="24"/>
      <c r="AF144" s="33">
        <f t="shared" si="56"/>
        <v>270</v>
      </c>
      <c r="AG144" s="10">
        <f t="shared" si="57"/>
        <v>180</v>
      </c>
      <c r="AH144" s="10" t="e">
        <f t="shared" si="58"/>
        <v>#DIV/0!</v>
      </c>
      <c r="AI144" s="47"/>
      <c r="AJ144" s="28"/>
      <c r="AK144" s="82">
        <v>142</v>
      </c>
      <c r="AL144" s="70"/>
    </row>
    <row r="145" spans="3:38" ht="12.75">
      <c r="C145" s="70"/>
      <c r="E145" s="2"/>
      <c r="F145" s="12"/>
      <c r="G145" s="16"/>
      <c r="H145" s="11"/>
      <c r="I145" s="16"/>
      <c r="J145" s="2"/>
      <c r="K145" s="9"/>
      <c r="L145" s="9"/>
      <c r="M145" s="9"/>
      <c r="N145" s="9"/>
      <c r="O145" s="44"/>
      <c r="P145" s="2"/>
      <c r="Q145" s="9"/>
      <c r="R145" s="71"/>
      <c r="S145" s="72"/>
      <c r="T145" s="34"/>
      <c r="U145" s="38">
        <f t="shared" si="48"/>
        <v>0</v>
      </c>
      <c r="V145" s="38">
        <f t="shared" si="49"/>
        <v>0</v>
      </c>
      <c r="W145" s="38">
        <f t="shared" si="50"/>
        <v>0</v>
      </c>
      <c r="X145" s="10">
        <f t="shared" si="51"/>
        <v>90</v>
      </c>
      <c r="Y145" s="41" t="e">
        <f t="shared" si="52"/>
        <v>#DIV/0!</v>
      </c>
      <c r="Z145" s="22">
        <f t="shared" si="53"/>
        <v>270</v>
      </c>
      <c r="AA145" s="10">
        <f t="shared" si="54"/>
        <v>180</v>
      </c>
      <c r="AB145" s="23" t="e">
        <f t="shared" si="55"/>
        <v>#DIV/0!</v>
      </c>
      <c r="AC145" s="46"/>
      <c r="AD145" s="55"/>
      <c r="AE145" s="24"/>
      <c r="AF145" s="33">
        <f t="shared" si="56"/>
        <v>270</v>
      </c>
      <c r="AG145" s="10">
        <f t="shared" si="57"/>
        <v>180</v>
      </c>
      <c r="AH145" s="10" t="e">
        <f t="shared" si="58"/>
        <v>#DIV/0!</v>
      </c>
      <c r="AI145" s="47"/>
      <c r="AJ145" s="28"/>
      <c r="AK145" s="82">
        <v>143</v>
      </c>
      <c r="AL145" s="66"/>
    </row>
    <row r="146" spans="3:38" ht="12.75">
      <c r="C146" s="70"/>
      <c r="E146" s="2"/>
      <c r="F146" s="12"/>
      <c r="G146" s="16"/>
      <c r="H146" s="11"/>
      <c r="I146" s="16"/>
      <c r="J146" s="2"/>
      <c r="K146" s="9"/>
      <c r="L146" s="9"/>
      <c r="M146" s="9"/>
      <c r="N146" s="9"/>
      <c r="O146" s="44"/>
      <c r="P146" s="2"/>
      <c r="Q146" s="9"/>
      <c r="R146" s="71"/>
      <c r="S146" s="72"/>
      <c r="T146" s="34"/>
      <c r="U146" s="38">
        <f t="shared" si="48"/>
        <v>0</v>
      </c>
      <c r="V146" s="38">
        <f t="shared" si="49"/>
        <v>0</v>
      </c>
      <c r="W146" s="38">
        <f t="shared" si="50"/>
        <v>0</v>
      </c>
      <c r="X146" s="10">
        <f t="shared" si="51"/>
        <v>90</v>
      </c>
      <c r="Y146" s="41" t="e">
        <f t="shared" si="52"/>
        <v>#DIV/0!</v>
      </c>
      <c r="Z146" s="22">
        <f t="shared" si="53"/>
        <v>270</v>
      </c>
      <c r="AA146" s="10">
        <f t="shared" si="54"/>
        <v>180</v>
      </c>
      <c r="AB146" s="23" t="e">
        <f t="shared" si="55"/>
        <v>#DIV/0!</v>
      </c>
      <c r="AC146" s="46"/>
      <c r="AD146" s="55"/>
      <c r="AE146" s="24"/>
      <c r="AF146" s="33">
        <f t="shared" si="56"/>
        <v>270</v>
      </c>
      <c r="AG146" s="10">
        <f t="shared" si="57"/>
        <v>180</v>
      </c>
      <c r="AH146" s="10" t="e">
        <f t="shared" si="58"/>
        <v>#DIV/0!</v>
      </c>
      <c r="AI146" s="47"/>
      <c r="AJ146" s="28"/>
      <c r="AK146" s="82">
        <v>144</v>
      </c>
      <c r="AL146" s="70"/>
    </row>
    <row r="147" spans="3:38" ht="12.75">
      <c r="C147" s="70"/>
      <c r="E147" s="2"/>
      <c r="F147" s="12"/>
      <c r="G147" s="16"/>
      <c r="H147" s="11"/>
      <c r="I147" s="16"/>
      <c r="J147" s="2"/>
      <c r="K147" s="9"/>
      <c r="L147" s="9"/>
      <c r="M147" s="9"/>
      <c r="N147" s="9"/>
      <c r="O147" s="44"/>
      <c r="P147" s="2"/>
      <c r="Q147" s="9"/>
      <c r="R147" s="71"/>
      <c r="S147" s="72"/>
      <c r="T147" s="34"/>
      <c r="U147" s="38">
        <f t="shared" si="48"/>
        <v>0</v>
      </c>
      <c r="V147" s="38">
        <f t="shared" si="49"/>
        <v>0</v>
      </c>
      <c r="W147" s="38">
        <f t="shared" si="50"/>
        <v>0</v>
      </c>
      <c r="X147" s="10">
        <f t="shared" si="51"/>
        <v>90</v>
      </c>
      <c r="Y147" s="41" t="e">
        <f t="shared" si="52"/>
        <v>#DIV/0!</v>
      </c>
      <c r="Z147" s="22">
        <f t="shared" si="53"/>
        <v>270</v>
      </c>
      <c r="AA147" s="10">
        <f t="shared" si="54"/>
        <v>180</v>
      </c>
      <c r="AB147" s="23" t="e">
        <f t="shared" si="55"/>
        <v>#DIV/0!</v>
      </c>
      <c r="AC147" s="46"/>
      <c r="AD147" s="55"/>
      <c r="AE147" s="24"/>
      <c r="AF147" s="33">
        <f t="shared" si="56"/>
        <v>270</v>
      </c>
      <c r="AG147" s="10">
        <f t="shared" si="57"/>
        <v>180</v>
      </c>
      <c r="AH147" s="10" t="e">
        <f t="shared" si="58"/>
        <v>#DIV/0!</v>
      </c>
      <c r="AI147" s="47"/>
      <c r="AJ147" s="28"/>
      <c r="AK147" s="82">
        <v>145</v>
      </c>
      <c r="AL147" s="70"/>
    </row>
    <row r="148" spans="3:38" ht="12.75">
      <c r="C148" s="70"/>
      <c r="E148" s="2"/>
      <c r="F148" s="12"/>
      <c r="G148" s="16"/>
      <c r="H148" s="11"/>
      <c r="I148" s="16"/>
      <c r="J148" s="2"/>
      <c r="K148" s="9"/>
      <c r="L148" s="9"/>
      <c r="M148" s="9"/>
      <c r="N148" s="9"/>
      <c r="O148" s="44"/>
      <c r="P148" s="2"/>
      <c r="Q148" s="9"/>
      <c r="R148" s="71"/>
      <c r="S148" s="72"/>
      <c r="T148" s="34"/>
      <c r="U148" s="38">
        <f t="shared" si="48"/>
        <v>0</v>
      </c>
      <c r="V148" s="38">
        <f t="shared" si="49"/>
        <v>0</v>
      </c>
      <c r="W148" s="38">
        <f t="shared" si="50"/>
        <v>0</v>
      </c>
      <c r="X148" s="10">
        <f t="shared" si="51"/>
        <v>90</v>
      </c>
      <c r="Y148" s="41" t="e">
        <f t="shared" si="52"/>
        <v>#DIV/0!</v>
      </c>
      <c r="Z148" s="22">
        <f t="shared" si="53"/>
        <v>270</v>
      </c>
      <c r="AA148" s="10">
        <f t="shared" si="54"/>
        <v>180</v>
      </c>
      <c r="AB148" s="23" t="e">
        <f t="shared" si="55"/>
        <v>#DIV/0!</v>
      </c>
      <c r="AC148" s="46"/>
      <c r="AD148" s="55"/>
      <c r="AE148" s="24"/>
      <c r="AF148" s="33">
        <f t="shared" si="56"/>
        <v>270</v>
      </c>
      <c r="AG148" s="10">
        <f t="shared" si="57"/>
        <v>180</v>
      </c>
      <c r="AH148" s="10" t="e">
        <f t="shared" si="58"/>
        <v>#DIV/0!</v>
      </c>
      <c r="AI148" s="47"/>
      <c r="AJ148" s="28"/>
      <c r="AK148" s="82">
        <v>146</v>
      </c>
      <c r="AL148" s="70"/>
    </row>
    <row r="149" spans="3:38" ht="12.75">
      <c r="C149" s="70"/>
      <c r="E149" s="2"/>
      <c r="F149" s="12"/>
      <c r="G149" s="16"/>
      <c r="H149" s="11"/>
      <c r="I149" s="16"/>
      <c r="J149" s="2"/>
      <c r="K149" s="9"/>
      <c r="L149" s="9"/>
      <c r="M149" s="9"/>
      <c r="N149" s="9"/>
      <c r="O149" s="44"/>
      <c r="P149" s="2"/>
      <c r="Q149" s="9"/>
      <c r="R149" s="71"/>
      <c r="S149" s="72"/>
      <c r="T149" s="34"/>
      <c r="U149" s="38">
        <f t="shared" si="48"/>
        <v>0</v>
      </c>
      <c r="V149" s="38">
        <f t="shared" si="49"/>
        <v>0</v>
      </c>
      <c r="W149" s="38">
        <f t="shared" si="50"/>
        <v>0</v>
      </c>
      <c r="X149" s="10">
        <f t="shared" si="51"/>
        <v>90</v>
      </c>
      <c r="Y149" s="41" t="e">
        <f t="shared" si="52"/>
        <v>#DIV/0!</v>
      </c>
      <c r="Z149" s="22">
        <f t="shared" si="53"/>
        <v>270</v>
      </c>
      <c r="AA149" s="10">
        <f t="shared" si="54"/>
        <v>180</v>
      </c>
      <c r="AB149" s="23" t="e">
        <f t="shared" si="55"/>
        <v>#DIV/0!</v>
      </c>
      <c r="AC149" s="46"/>
      <c r="AD149" s="55"/>
      <c r="AE149" s="24"/>
      <c r="AF149" s="33">
        <f t="shared" si="56"/>
        <v>270</v>
      </c>
      <c r="AG149" s="10">
        <f t="shared" si="57"/>
        <v>180</v>
      </c>
      <c r="AH149" s="10" t="e">
        <f t="shared" si="58"/>
        <v>#DIV/0!</v>
      </c>
      <c r="AI149" s="47"/>
      <c r="AJ149" s="28"/>
      <c r="AK149" s="82">
        <v>147</v>
      </c>
      <c r="AL149" s="34"/>
    </row>
    <row r="150" spans="3:38" ht="12.75">
      <c r="C150" s="70"/>
      <c r="E150" s="2"/>
      <c r="F150" s="12"/>
      <c r="G150" s="16"/>
      <c r="H150" s="11"/>
      <c r="I150" s="16"/>
      <c r="J150" s="2"/>
      <c r="K150" s="9"/>
      <c r="L150" s="9"/>
      <c r="M150" s="9"/>
      <c r="N150" s="9"/>
      <c r="O150" s="44"/>
      <c r="P150" s="2"/>
      <c r="Q150" s="9"/>
      <c r="R150" s="71"/>
      <c r="S150" s="72"/>
      <c r="T150" s="34"/>
      <c r="U150" s="38">
        <f t="shared" si="48"/>
        <v>0</v>
      </c>
      <c r="V150" s="38">
        <f t="shared" si="49"/>
        <v>0</v>
      </c>
      <c r="W150" s="38">
        <f t="shared" si="50"/>
        <v>0</v>
      </c>
      <c r="X150" s="10">
        <f t="shared" si="51"/>
        <v>90</v>
      </c>
      <c r="Y150" s="41" t="e">
        <f t="shared" si="52"/>
        <v>#DIV/0!</v>
      </c>
      <c r="Z150" s="22">
        <f t="shared" si="53"/>
        <v>270</v>
      </c>
      <c r="AA150" s="10">
        <f t="shared" si="54"/>
        <v>180</v>
      </c>
      <c r="AB150" s="23" t="e">
        <f t="shared" si="55"/>
        <v>#DIV/0!</v>
      </c>
      <c r="AC150" s="46"/>
      <c r="AD150" s="55"/>
      <c r="AE150" s="24"/>
      <c r="AF150" s="33">
        <f t="shared" si="56"/>
        <v>270</v>
      </c>
      <c r="AG150" s="10">
        <f t="shared" si="57"/>
        <v>180</v>
      </c>
      <c r="AH150" s="10" t="e">
        <f t="shared" si="58"/>
        <v>#DIV/0!</v>
      </c>
      <c r="AI150" s="47"/>
      <c r="AJ150" s="28"/>
      <c r="AK150" s="82">
        <v>148</v>
      </c>
      <c r="AL150" s="34"/>
    </row>
    <row r="151" spans="3:38" ht="12.75">
      <c r="C151" s="70"/>
      <c r="E151" s="2"/>
      <c r="F151" s="12"/>
      <c r="G151" s="16"/>
      <c r="H151" s="11"/>
      <c r="I151" s="16"/>
      <c r="J151" s="2"/>
      <c r="K151" s="9"/>
      <c r="L151" s="9"/>
      <c r="M151" s="9"/>
      <c r="N151" s="9"/>
      <c r="O151" s="44"/>
      <c r="P151" s="2"/>
      <c r="Q151" s="9"/>
      <c r="R151" s="71"/>
      <c r="S151" s="72"/>
      <c r="T151" s="34"/>
      <c r="U151" s="38">
        <f t="shared" si="48"/>
        <v>0</v>
      </c>
      <c r="V151" s="38">
        <f t="shared" si="49"/>
        <v>0</v>
      </c>
      <c r="W151" s="38">
        <f t="shared" si="50"/>
        <v>0</v>
      </c>
      <c r="X151" s="10">
        <f t="shared" si="51"/>
        <v>90</v>
      </c>
      <c r="Y151" s="41" t="e">
        <f t="shared" si="52"/>
        <v>#DIV/0!</v>
      </c>
      <c r="Z151" s="22">
        <f t="shared" si="53"/>
        <v>270</v>
      </c>
      <c r="AA151" s="10">
        <f t="shared" si="54"/>
        <v>180</v>
      </c>
      <c r="AB151" s="23" t="e">
        <f t="shared" si="55"/>
        <v>#DIV/0!</v>
      </c>
      <c r="AC151" s="46"/>
      <c r="AD151" s="55"/>
      <c r="AE151" s="24"/>
      <c r="AF151" s="33">
        <f t="shared" si="56"/>
        <v>270</v>
      </c>
      <c r="AG151" s="10">
        <f t="shared" si="57"/>
        <v>180</v>
      </c>
      <c r="AH151" s="10" t="e">
        <f t="shared" si="58"/>
        <v>#DIV/0!</v>
      </c>
      <c r="AI151" s="47"/>
      <c r="AJ151" s="28"/>
      <c r="AK151" s="82">
        <v>149</v>
      </c>
      <c r="AL151" s="34"/>
    </row>
    <row r="152" spans="3:38" ht="12.75">
      <c r="C152" s="70"/>
      <c r="E152" s="2"/>
      <c r="F152" s="12"/>
      <c r="G152" s="16"/>
      <c r="H152" s="11"/>
      <c r="I152" s="16"/>
      <c r="J152" s="2"/>
      <c r="K152" s="9"/>
      <c r="L152" s="9"/>
      <c r="M152" s="9"/>
      <c r="N152" s="9"/>
      <c r="O152" s="44"/>
      <c r="P152" s="2"/>
      <c r="Q152" s="9"/>
      <c r="R152" s="71"/>
      <c r="S152" s="72"/>
      <c r="T152" s="34"/>
      <c r="U152" s="38">
        <f t="shared" si="48"/>
        <v>0</v>
      </c>
      <c r="V152" s="38">
        <f t="shared" si="49"/>
        <v>0</v>
      </c>
      <c r="W152" s="38">
        <f t="shared" si="50"/>
        <v>0</v>
      </c>
      <c r="X152" s="10">
        <f t="shared" si="51"/>
        <v>90</v>
      </c>
      <c r="Y152" s="41" t="e">
        <f t="shared" si="52"/>
        <v>#DIV/0!</v>
      </c>
      <c r="Z152" s="22">
        <f t="shared" si="53"/>
        <v>270</v>
      </c>
      <c r="AA152" s="10">
        <f t="shared" si="54"/>
        <v>180</v>
      </c>
      <c r="AB152" s="23" t="e">
        <f t="shared" si="55"/>
        <v>#DIV/0!</v>
      </c>
      <c r="AC152" s="46"/>
      <c r="AD152" s="55"/>
      <c r="AE152" s="24"/>
      <c r="AF152" s="33">
        <f t="shared" si="56"/>
        <v>270</v>
      </c>
      <c r="AG152" s="10">
        <f t="shared" si="57"/>
        <v>180</v>
      </c>
      <c r="AH152" s="10" t="e">
        <f t="shared" si="58"/>
        <v>#DIV/0!</v>
      </c>
      <c r="AI152" s="47"/>
      <c r="AJ152" s="28"/>
      <c r="AK152" s="82">
        <v>150</v>
      </c>
      <c r="AL152" s="34"/>
    </row>
    <row r="153" spans="3:38" ht="12.75">
      <c r="C153" s="70"/>
      <c r="E153" s="2"/>
      <c r="F153" s="12"/>
      <c r="G153" s="16"/>
      <c r="H153" s="11"/>
      <c r="I153" s="16"/>
      <c r="J153" s="2"/>
      <c r="K153" s="9"/>
      <c r="L153" s="9"/>
      <c r="M153" s="9"/>
      <c r="N153" s="9"/>
      <c r="O153" s="44"/>
      <c r="P153" s="2"/>
      <c r="Q153" s="9"/>
      <c r="R153" s="71"/>
      <c r="S153" s="72"/>
      <c r="T153" s="34"/>
      <c r="U153" s="38">
        <f t="shared" si="48"/>
        <v>0</v>
      </c>
      <c r="V153" s="38">
        <f t="shared" si="49"/>
        <v>0</v>
      </c>
      <c r="W153" s="38">
        <f t="shared" si="50"/>
        <v>0</v>
      </c>
      <c r="X153" s="10">
        <f t="shared" si="51"/>
        <v>90</v>
      </c>
      <c r="Y153" s="41" t="e">
        <f t="shared" si="52"/>
        <v>#DIV/0!</v>
      </c>
      <c r="Z153" s="22">
        <f t="shared" si="53"/>
        <v>270</v>
      </c>
      <c r="AA153" s="10">
        <f t="shared" si="54"/>
        <v>180</v>
      </c>
      <c r="AB153" s="23" t="e">
        <f t="shared" si="55"/>
        <v>#DIV/0!</v>
      </c>
      <c r="AC153" s="46"/>
      <c r="AD153" s="55"/>
      <c r="AE153" s="24"/>
      <c r="AF153" s="33">
        <f t="shared" si="56"/>
        <v>270</v>
      </c>
      <c r="AG153" s="10">
        <f t="shared" si="57"/>
        <v>180</v>
      </c>
      <c r="AH153" s="10" t="e">
        <f t="shared" si="58"/>
        <v>#DIV/0!</v>
      </c>
      <c r="AI153" s="47"/>
      <c r="AJ153" s="28"/>
      <c r="AK153" s="82">
        <v>151</v>
      </c>
      <c r="AL153" s="34"/>
    </row>
    <row r="154" spans="3:38" ht="12.75">
      <c r="C154" s="70"/>
      <c r="E154" s="2"/>
      <c r="F154" s="12"/>
      <c r="G154" s="16"/>
      <c r="H154" s="11"/>
      <c r="I154" s="16"/>
      <c r="J154" s="2"/>
      <c r="K154" s="9"/>
      <c r="L154" s="9"/>
      <c r="M154" s="9"/>
      <c r="N154" s="9"/>
      <c r="O154" s="44"/>
      <c r="P154" s="2"/>
      <c r="Q154" s="9"/>
      <c r="R154" s="71"/>
      <c r="S154" s="72"/>
      <c r="T154" s="34"/>
      <c r="U154" s="38">
        <f t="shared" si="48"/>
        <v>0</v>
      </c>
      <c r="V154" s="38">
        <f t="shared" si="49"/>
        <v>0</v>
      </c>
      <c r="W154" s="38">
        <f t="shared" si="50"/>
        <v>0</v>
      </c>
      <c r="X154" s="10">
        <f t="shared" si="51"/>
        <v>90</v>
      </c>
      <c r="Y154" s="41" t="e">
        <f t="shared" si="52"/>
        <v>#DIV/0!</v>
      </c>
      <c r="Z154" s="22">
        <f t="shared" si="53"/>
        <v>270</v>
      </c>
      <c r="AA154" s="10">
        <f t="shared" si="54"/>
        <v>180</v>
      </c>
      <c r="AB154" s="23" t="e">
        <f t="shared" si="55"/>
        <v>#DIV/0!</v>
      </c>
      <c r="AC154" s="46"/>
      <c r="AD154" s="55"/>
      <c r="AE154" s="24"/>
      <c r="AF154" s="33">
        <f t="shared" si="56"/>
        <v>270</v>
      </c>
      <c r="AG154" s="10">
        <f t="shared" si="57"/>
        <v>180</v>
      </c>
      <c r="AH154" s="10" t="e">
        <f t="shared" si="58"/>
        <v>#DIV/0!</v>
      </c>
      <c r="AI154" s="47"/>
      <c r="AJ154" s="28"/>
      <c r="AK154" s="82">
        <v>152</v>
      </c>
      <c r="AL154" s="34"/>
    </row>
    <row r="155" spans="3:38" ht="12.75">
      <c r="C155" s="70"/>
      <c r="E155" s="2"/>
      <c r="F155" s="12"/>
      <c r="G155" s="16"/>
      <c r="H155" s="11"/>
      <c r="I155" s="16"/>
      <c r="J155" s="2"/>
      <c r="K155" s="9"/>
      <c r="L155" s="9"/>
      <c r="M155" s="9"/>
      <c r="N155" s="9"/>
      <c r="O155" s="44"/>
      <c r="P155" s="2"/>
      <c r="Q155" s="9"/>
      <c r="R155" s="71"/>
      <c r="S155" s="72"/>
      <c r="T155" s="34"/>
      <c r="U155" s="38">
        <f t="shared" si="48"/>
        <v>0</v>
      </c>
      <c r="V155" s="38">
        <f t="shared" si="49"/>
        <v>0</v>
      </c>
      <c r="W155" s="38">
        <f t="shared" si="50"/>
        <v>0</v>
      </c>
      <c r="X155" s="10">
        <f t="shared" si="51"/>
        <v>90</v>
      </c>
      <c r="Y155" s="41" t="e">
        <f t="shared" si="52"/>
        <v>#DIV/0!</v>
      </c>
      <c r="Z155" s="22">
        <f t="shared" si="53"/>
        <v>270</v>
      </c>
      <c r="AA155" s="10">
        <f t="shared" si="54"/>
        <v>180</v>
      </c>
      <c r="AB155" s="23" t="e">
        <f t="shared" si="55"/>
        <v>#DIV/0!</v>
      </c>
      <c r="AC155" s="46"/>
      <c r="AD155" s="51"/>
      <c r="AE155" s="24"/>
      <c r="AF155" s="33">
        <f t="shared" si="56"/>
        <v>270</v>
      </c>
      <c r="AG155" s="10">
        <f t="shared" si="57"/>
        <v>180</v>
      </c>
      <c r="AH155" s="10" t="e">
        <f t="shared" si="58"/>
        <v>#DIV/0!</v>
      </c>
      <c r="AI155" s="48"/>
      <c r="AJ155" s="28"/>
      <c r="AK155" s="82">
        <v>153</v>
      </c>
      <c r="AL155" s="34"/>
    </row>
    <row r="156" spans="3:38" ht="12.75">
      <c r="C156" s="70"/>
      <c r="E156" s="2"/>
      <c r="F156" s="12"/>
      <c r="G156" s="16"/>
      <c r="H156" s="11"/>
      <c r="I156" s="16"/>
      <c r="J156" s="2"/>
      <c r="K156" s="9"/>
      <c r="L156" s="9"/>
      <c r="M156" s="9"/>
      <c r="N156" s="9"/>
      <c r="O156" s="44"/>
      <c r="P156" s="2"/>
      <c r="Q156" s="9"/>
      <c r="R156" s="71"/>
      <c r="S156" s="72"/>
      <c r="T156" s="34"/>
      <c r="U156" s="38">
        <f t="shared" si="48"/>
        <v>0</v>
      </c>
      <c r="V156" s="38">
        <f t="shared" si="49"/>
        <v>0</v>
      </c>
      <c r="W156" s="38">
        <f t="shared" si="50"/>
        <v>0</v>
      </c>
      <c r="X156" s="10">
        <f t="shared" si="51"/>
        <v>90</v>
      </c>
      <c r="Y156" s="41" t="e">
        <f t="shared" si="52"/>
        <v>#DIV/0!</v>
      </c>
      <c r="Z156" s="22">
        <f t="shared" si="53"/>
        <v>270</v>
      </c>
      <c r="AA156" s="10">
        <f t="shared" si="54"/>
        <v>180</v>
      </c>
      <c r="AB156" s="23" t="e">
        <f t="shared" si="55"/>
        <v>#DIV/0!</v>
      </c>
      <c r="AC156" s="46"/>
      <c r="AD156" s="50"/>
      <c r="AE156" s="28"/>
      <c r="AF156" s="33">
        <f t="shared" si="56"/>
        <v>270</v>
      </c>
      <c r="AG156" s="10">
        <f t="shared" si="57"/>
        <v>180</v>
      </c>
      <c r="AH156" s="10" t="e">
        <f t="shared" si="58"/>
        <v>#DIV/0!</v>
      </c>
      <c r="AI156" s="47"/>
      <c r="AJ156" s="28"/>
      <c r="AK156" s="82">
        <v>154</v>
      </c>
      <c r="AL156" s="34"/>
    </row>
    <row r="157" spans="3:38" ht="12.75">
      <c r="C157" s="70"/>
      <c r="E157" s="2"/>
      <c r="F157" s="12"/>
      <c r="G157" s="16"/>
      <c r="H157" s="11"/>
      <c r="I157" s="16"/>
      <c r="J157" s="2"/>
      <c r="K157" s="9"/>
      <c r="L157" s="9"/>
      <c r="M157" s="9"/>
      <c r="N157" s="9"/>
      <c r="O157" s="44"/>
      <c r="P157" s="2"/>
      <c r="Q157" s="9"/>
      <c r="R157" s="9"/>
      <c r="S157" s="9"/>
      <c r="T157" s="34"/>
      <c r="U157" s="38">
        <f t="shared" si="48"/>
        <v>0</v>
      </c>
      <c r="V157" s="38">
        <f t="shared" si="49"/>
        <v>0</v>
      </c>
      <c r="W157" s="38">
        <f t="shared" si="50"/>
        <v>0</v>
      </c>
      <c r="X157" s="10">
        <f t="shared" si="51"/>
        <v>90</v>
      </c>
      <c r="Y157" s="41" t="e">
        <f t="shared" si="52"/>
        <v>#DIV/0!</v>
      </c>
      <c r="Z157" s="22">
        <f t="shared" si="53"/>
        <v>270</v>
      </c>
      <c r="AA157" s="10">
        <f t="shared" si="54"/>
        <v>180</v>
      </c>
      <c r="AB157" s="23" t="e">
        <f t="shared" si="55"/>
        <v>#DIV/0!</v>
      </c>
      <c r="AC157" s="46"/>
      <c r="AD157" s="50"/>
      <c r="AE157" s="28"/>
      <c r="AF157" s="33">
        <f>IF(S158&gt;=0,IF(Z157&gt;=R158,Z157-R158,Z157-R158+360),IF((Z157-R158-180)&lt;0,IF(Z157-R158+180&lt;0,Z157-R158+540,Z157-R158+180),Z157-R158-180))</f>
        <v>270</v>
      </c>
      <c r="AG157" s="10">
        <f t="shared" si="57"/>
        <v>180</v>
      </c>
      <c r="AH157" s="10" t="e">
        <f t="shared" si="58"/>
        <v>#DIV/0!</v>
      </c>
      <c r="AI157" s="47"/>
      <c r="AJ157" s="28"/>
      <c r="AK157" s="82">
        <v>155</v>
      </c>
      <c r="AL157" s="34"/>
    </row>
    <row r="158" spans="3:38" ht="12.75">
      <c r="C158" s="70"/>
      <c r="E158" s="2"/>
      <c r="F158" s="12"/>
      <c r="G158" s="16"/>
      <c r="H158" s="11"/>
      <c r="I158" s="16"/>
      <c r="J158" s="2"/>
      <c r="K158" s="9"/>
      <c r="L158" s="9"/>
      <c r="M158" s="9"/>
      <c r="N158" s="9"/>
      <c r="O158" s="44"/>
      <c r="P158" s="2"/>
      <c r="Q158" s="9"/>
      <c r="R158" s="71"/>
      <c r="S158" s="72"/>
      <c r="T158" s="34"/>
      <c r="U158" s="38">
        <f t="shared" si="48"/>
        <v>0</v>
      </c>
      <c r="V158" s="38">
        <f t="shared" si="49"/>
        <v>0</v>
      </c>
      <c r="W158" s="38">
        <f t="shared" si="50"/>
        <v>0</v>
      </c>
      <c r="X158" s="10">
        <f t="shared" si="51"/>
        <v>90</v>
      </c>
      <c r="Y158" s="41" t="e">
        <f t="shared" si="52"/>
        <v>#DIV/0!</v>
      </c>
      <c r="Z158" s="22">
        <f t="shared" si="53"/>
        <v>270</v>
      </c>
      <c r="AA158" s="10">
        <f t="shared" si="54"/>
        <v>180</v>
      </c>
      <c r="AB158" s="23" t="e">
        <f t="shared" si="55"/>
        <v>#DIV/0!</v>
      </c>
      <c r="AC158" s="46"/>
      <c r="AD158" s="50"/>
      <c r="AE158" s="28"/>
      <c r="AF158" s="33" t="e">
        <f>IF(#REF!&gt;=0,IF(Z158&gt;=#REF!,Z158-#REF!,Z158-#REF!+360),IF((Z158-#REF!-180)&lt;0,IF(Z158-#REF!+180&lt;0,Z158-#REF!+540,Z158-#REF!+180),Z158-#REF!-180))</f>
        <v>#REF!</v>
      </c>
      <c r="AG158" s="10" t="e">
        <f t="shared" si="57"/>
        <v>#REF!</v>
      </c>
      <c r="AH158" s="10" t="e">
        <f t="shared" si="58"/>
        <v>#DIV/0!</v>
      </c>
      <c r="AI158" s="47"/>
      <c r="AJ158" s="28"/>
      <c r="AK158" s="82">
        <v>156</v>
      </c>
      <c r="AL158" s="34"/>
    </row>
    <row r="159" spans="3:38" ht="12.75">
      <c r="C159" s="70"/>
      <c r="E159" s="2"/>
      <c r="F159" s="12"/>
      <c r="G159" s="16"/>
      <c r="H159" s="11"/>
      <c r="I159" s="16"/>
      <c r="J159" s="2"/>
      <c r="K159" s="9"/>
      <c r="L159" s="9"/>
      <c r="M159" s="9"/>
      <c r="N159" s="9"/>
      <c r="O159" s="44"/>
      <c r="P159" s="2"/>
      <c r="Q159" s="9"/>
      <c r="R159" s="71"/>
      <c r="S159" s="72"/>
      <c r="T159" s="34"/>
      <c r="U159" s="38">
        <f t="shared" si="48"/>
        <v>0</v>
      </c>
      <c r="V159" s="38">
        <f t="shared" si="49"/>
        <v>0</v>
      </c>
      <c r="W159" s="38">
        <f t="shared" si="50"/>
        <v>0</v>
      </c>
      <c r="X159" s="10">
        <f t="shared" si="51"/>
        <v>90</v>
      </c>
      <c r="Y159" s="41" t="e">
        <f t="shared" si="52"/>
        <v>#DIV/0!</v>
      </c>
      <c r="Z159" s="22">
        <f t="shared" si="53"/>
        <v>270</v>
      </c>
      <c r="AA159" s="10">
        <f t="shared" si="54"/>
        <v>180</v>
      </c>
      <c r="AB159" s="23" t="e">
        <f t="shared" si="55"/>
        <v>#DIV/0!</v>
      </c>
      <c r="AC159" s="46"/>
      <c r="AD159" s="50"/>
      <c r="AE159" s="28"/>
      <c r="AF159" s="33">
        <f t="shared" si="56"/>
        <v>270</v>
      </c>
      <c r="AG159" s="10">
        <f t="shared" si="57"/>
        <v>180</v>
      </c>
      <c r="AH159" s="10" t="e">
        <f t="shared" si="58"/>
        <v>#DIV/0!</v>
      </c>
      <c r="AI159" s="47"/>
      <c r="AJ159" s="28"/>
      <c r="AK159" s="82">
        <v>157</v>
      </c>
      <c r="AL159" s="34"/>
    </row>
    <row r="160" spans="3:38" ht="12.75">
      <c r="C160" s="70"/>
      <c r="E160" s="2"/>
      <c r="F160" s="12"/>
      <c r="G160" s="16"/>
      <c r="H160" s="11"/>
      <c r="I160" s="16"/>
      <c r="J160" s="2"/>
      <c r="K160" s="9"/>
      <c r="L160" s="9"/>
      <c r="M160" s="9"/>
      <c r="N160" s="9"/>
      <c r="O160" s="44"/>
      <c r="P160" s="2"/>
      <c r="Q160" s="9"/>
      <c r="R160" s="71"/>
      <c r="S160" s="72"/>
      <c r="T160" s="34"/>
      <c r="U160" s="38">
        <f t="shared" si="48"/>
        <v>0</v>
      </c>
      <c r="V160" s="38">
        <f t="shared" si="49"/>
        <v>0</v>
      </c>
      <c r="W160" s="38">
        <f t="shared" si="50"/>
        <v>0</v>
      </c>
      <c r="X160" s="10">
        <f t="shared" si="51"/>
        <v>90</v>
      </c>
      <c r="Y160" s="41" t="e">
        <f t="shared" si="52"/>
        <v>#DIV/0!</v>
      </c>
      <c r="Z160" s="22">
        <f t="shared" si="53"/>
        <v>270</v>
      </c>
      <c r="AA160" s="10">
        <f t="shared" si="54"/>
        <v>180</v>
      </c>
      <c r="AB160" s="23" t="e">
        <f t="shared" si="55"/>
        <v>#DIV/0!</v>
      </c>
      <c r="AC160" s="46"/>
      <c r="AD160" s="50"/>
      <c r="AE160" s="28"/>
      <c r="AF160" s="33">
        <f t="shared" si="56"/>
        <v>270</v>
      </c>
      <c r="AG160" s="10">
        <f t="shared" si="57"/>
        <v>180</v>
      </c>
      <c r="AH160" s="10" t="e">
        <f t="shared" si="58"/>
        <v>#DIV/0!</v>
      </c>
      <c r="AI160" s="47"/>
      <c r="AJ160" s="28"/>
      <c r="AK160" s="82">
        <v>158</v>
      </c>
      <c r="AL160" s="34"/>
    </row>
    <row r="161" spans="3:38" ht="12.75">
      <c r="C161" s="70"/>
      <c r="E161" s="2"/>
      <c r="F161" s="12"/>
      <c r="G161" s="16"/>
      <c r="H161" s="11"/>
      <c r="I161" s="16"/>
      <c r="J161" s="2"/>
      <c r="K161" s="9"/>
      <c r="L161" s="9"/>
      <c r="M161" s="9"/>
      <c r="N161" s="9"/>
      <c r="O161" s="44"/>
      <c r="P161" s="2"/>
      <c r="Q161" s="9"/>
      <c r="R161" s="71"/>
      <c r="S161" s="72"/>
      <c r="T161" s="34"/>
      <c r="U161" s="38">
        <f t="shared" si="48"/>
        <v>0</v>
      </c>
      <c r="V161" s="38">
        <f t="shared" si="49"/>
        <v>0</v>
      </c>
      <c r="W161" s="38">
        <f t="shared" si="50"/>
        <v>0</v>
      </c>
      <c r="X161" s="10">
        <f t="shared" si="51"/>
        <v>90</v>
      </c>
      <c r="Y161" s="41" t="e">
        <f t="shared" si="52"/>
        <v>#DIV/0!</v>
      </c>
      <c r="Z161" s="22">
        <f t="shared" si="53"/>
        <v>270</v>
      </c>
      <c r="AA161" s="10">
        <f t="shared" si="54"/>
        <v>180</v>
      </c>
      <c r="AB161" s="23" t="e">
        <f t="shared" si="55"/>
        <v>#DIV/0!</v>
      </c>
      <c r="AC161" s="46"/>
      <c r="AD161" s="50"/>
      <c r="AE161" s="28"/>
      <c r="AF161" s="33">
        <f t="shared" si="56"/>
        <v>270</v>
      </c>
      <c r="AG161" s="10">
        <f t="shared" si="57"/>
        <v>180</v>
      </c>
      <c r="AH161" s="10" t="e">
        <f t="shared" si="58"/>
        <v>#DIV/0!</v>
      </c>
      <c r="AI161" s="47"/>
      <c r="AJ161" s="28"/>
      <c r="AK161" s="82">
        <v>159</v>
      </c>
      <c r="AL161" s="34"/>
    </row>
    <row r="162" spans="3:38" ht="12.75">
      <c r="C162" s="70"/>
      <c r="E162" s="2"/>
      <c r="F162" s="12"/>
      <c r="G162" s="16"/>
      <c r="H162" s="11"/>
      <c r="I162" s="16"/>
      <c r="J162" s="2"/>
      <c r="K162" s="9"/>
      <c r="L162" s="9"/>
      <c r="M162" s="9"/>
      <c r="N162" s="9"/>
      <c r="O162" s="44"/>
      <c r="P162" s="2"/>
      <c r="Q162" s="9"/>
      <c r="R162" s="71"/>
      <c r="S162" s="72"/>
      <c r="T162" s="34"/>
      <c r="U162" s="38">
        <f t="shared" si="48"/>
        <v>0</v>
      </c>
      <c r="V162" s="38">
        <f t="shared" si="49"/>
        <v>0</v>
      </c>
      <c r="W162" s="38">
        <f t="shared" si="50"/>
        <v>0</v>
      </c>
      <c r="X162" s="10">
        <f t="shared" si="51"/>
        <v>90</v>
      </c>
      <c r="Y162" s="41" t="e">
        <f t="shared" si="52"/>
        <v>#DIV/0!</v>
      </c>
      <c r="Z162" s="22">
        <f t="shared" si="53"/>
        <v>270</v>
      </c>
      <c r="AA162" s="10">
        <f t="shared" si="54"/>
        <v>180</v>
      </c>
      <c r="AB162" s="23" t="e">
        <f t="shared" si="55"/>
        <v>#DIV/0!</v>
      </c>
      <c r="AC162" s="46"/>
      <c r="AD162" s="50"/>
      <c r="AE162" s="28"/>
      <c r="AF162" s="33">
        <f t="shared" si="56"/>
        <v>270</v>
      </c>
      <c r="AG162" s="10">
        <f t="shared" si="57"/>
        <v>180</v>
      </c>
      <c r="AH162" s="10" t="e">
        <f t="shared" si="58"/>
        <v>#DIV/0!</v>
      </c>
      <c r="AI162" s="47"/>
      <c r="AJ162" s="28"/>
      <c r="AK162" s="82">
        <v>160</v>
      </c>
      <c r="AL162" s="34"/>
    </row>
    <row r="163" spans="3:38" ht="12.75">
      <c r="C163" s="70"/>
      <c r="E163" s="2"/>
      <c r="F163" s="12"/>
      <c r="G163" s="16"/>
      <c r="H163" s="11"/>
      <c r="I163" s="16"/>
      <c r="J163" s="2"/>
      <c r="K163" s="9"/>
      <c r="L163" s="9"/>
      <c r="M163" s="9"/>
      <c r="N163" s="9"/>
      <c r="O163" s="44"/>
      <c r="P163" s="2"/>
      <c r="Q163" s="9"/>
      <c r="R163" s="71"/>
      <c r="S163" s="72"/>
      <c r="T163" s="34"/>
      <c r="U163" s="38">
        <f t="shared" si="48"/>
        <v>0</v>
      </c>
      <c r="V163" s="38">
        <f t="shared" si="49"/>
        <v>0</v>
      </c>
      <c r="W163" s="38">
        <f t="shared" si="50"/>
        <v>0</v>
      </c>
      <c r="X163" s="10">
        <f t="shared" si="51"/>
        <v>90</v>
      </c>
      <c r="Y163" s="41" t="e">
        <f t="shared" si="52"/>
        <v>#DIV/0!</v>
      </c>
      <c r="Z163" s="22">
        <f t="shared" si="53"/>
        <v>270</v>
      </c>
      <c r="AA163" s="10">
        <f t="shared" si="54"/>
        <v>180</v>
      </c>
      <c r="AB163" s="23" t="e">
        <f t="shared" si="55"/>
        <v>#DIV/0!</v>
      </c>
      <c r="AC163" s="46"/>
      <c r="AD163" s="50"/>
      <c r="AE163" s="28"/>
      <c r="AF163" s="33">
        <f t="shared" si="56"/>
        <v>270</v>
      </c>
      <c r="AG163" s="10">
        <f t="shared" si="57"/>
        <v>180</v>
      </c>
      <c r="AH163" s="10" t="e">
        <f t="shared" si="58"/>
        <v>#DIV/0!</v>
      </c>
      <c r="AI163" s="47"/>
      <c r="AJ163" s="28"/>
      <c r="AK163" s="82">
        <v>161</v>
      </c>
      <c r="AL163" s="34"/>
    </row>
    <row r="164" spans="3:38" ht="12.75">
      <c r="C164" s="70"/>
      <c r="E164" s="2"/>
      <c r="F164" s="12"/>
      <c r="G164" s="16"/>
      <c r="H164" s="11"/>
      <c r="I164" s="16"/>
      <c r="J164" s="2"/>
      <c r="K164" s="9"/>
      <c r="L164" s="9"/>
      <c r="M164" s="9"/>
      <c r="N164" s="9"/>
      <c r="O164" s="44"/>
      <c r="P164" s="2"/>
      <c r="Q164" s="9"/>
      <c r="R164" s="71"/>
      <c r="S164" s="72"/>
      <c r="T164" s="34"/>
      <c r="U164" s="38">
        <f t="shared" si="48"/>
        <v>0</v>
      </c>
      <c r="V164" s="38">
        <f t="shared" si="49"/>
        <v>0</v>
      </c>
      <c r="W164" s="38">
        <f t="shared" si="50"/>
        <v>0</v>
      </c>
      <c r="X164" s="10">
        <f t="shared" si="51"/>
        <v>90</v>
      </c>
      <c r="Y164" s="41" t="e">
        <f t="shared" si="52"/>
        <v>#DIV/0!</v>
      </c>
      <c r="Z164" s="22">
        <f t="shared" si="53"/>
        <v>270</v>
      </c>
      <c r="AA164" s="10">
        <f t="shared" si="54"/>
        <v>180</v>
      </c>
      <c r="AB164" s="23" t="e">
        <f t="shared" si="55"/>
        <v>#DIV/0!</v>
      </c>
      <c r="AC164" s="46"/>
      <c r="AD164" s="50"/>
      <c r="AE164" s="28"/>
      <c r="AF164" s="33">
        <f t="shared" si="56"/>
        <v>270</v>
      </c>
      <c r="AG164" s="10">
        <f t="shared" si="57"/>
        <v>180</v>
      </c>
      <c r="AH164" s="10" t="e">
        <f t="shared" si="58"/>
        <v>#DIV/0!</v>
      </c>
      <c r="AI164" s="47"/>
      <c r="AJ164" s="28"/>
      <c r="AK164" s="82">
        <v>162</v>
      </c>
      <c r="AL164" s="34"/>
    </row>
    <row r="165" spans="3:38" ht="12.75">
      <c r="C165" s="70"/>
      <c r="E165" s="2"/>
      <c r="F165" s="12"/>
      <c r="G165" s="16"/>
      <c r="H165" s="11"/>
      <c r="I165" s="16"/>
      <c r="J165" s="2"/>
      <c r="K165" s="9"/>
      <c r="L165" s="9"/>
      <c r="M165" s="9"/>
      <c r="N165" s="9"/>
      <c r="O165" s="44"/>
      <c r="P165" s="2"/>
      <c r="Q165" s="9"/>
      <c r="R165" s="71"/>
      <c r="S165" s="72"/>
      <c r="T165" s="34"/>
      <c r="U165" s="38">
        <f t="shared" si="48"/>
        <v>0</v>
      </c>
      <c r="V165" s="38">
        <f t="shared" si="49"/>
        <v>0</v>
      </c>
      <c r="W165" s="38">
        <f t="shared" si="50"/>
        <v>0</v>
      </c>
      <c r="X165" s="10">
        <f t="shared" si="51"/>
        <v>90</v>
      </c>
      <c r="Y165" s="41" t="e">
        <f t="shared" si="52"/>
        <v>#DIV/0!</v>
      </c>
      <c r="Z165" s="22">
        <f t="shared" si="53"/>
        <v>270</v>
      </c>
      <c r="AA165" s="10">
        <f t="shared" si="54"/>
        <v>180</v>
      </c>
      <c r="AB165" s="23" t="e">
        <f t="shared" si="55"/>
        <v>#DIV/0!</v>
      </c>
      <c r="AC165" s="46"/>
      <c r="AD165" s="50"/>
      <c r="AE165" s="28"/>
      <c r="AF165" s="33">
        <f t="shared" si="56"/>
        <v>270</v>
      </c>
      <c r="AG165" s="10">
        <f t="shared" si="57"/>
        <v>180</v>
      </c>
      <c r="AH165" s="10" t="e">
        <f t="shared" si="58"/>
        <v>#DIV/0!</v>
      </c>
      <c r="AI165" s="47"/>
      <c r="AJ165" s="28"/>
      <c r="AK165" s="82">
        <v>163</v>
      </c>
      <c r="AL165" s="34"/>
    </row>
    <row r="166" spans="3:38" ht="12.75">
      <c r="C166" s="70"/>
      <c r="E166" s="2"/>
      <c r="F166" s="12"/>
      <c r="G166" s="16"/>
      <c r="H166" s="11"/>
      <c r="I166" s="16"/>
      <c r="J166" s="2"/>
      <c r="K166" s="9"/>
      <c r="L166" s="9"/>
      <c r="M166" s="9"/>
      <c r="N166" s="9"/>
      <c r="O166" s="44"/>
      <c r="P166" s="2"/>
      <c r="Q166" s="9"/>
      <c r="R166" s="71"/>
      <c r="S166" s="72"/>
      <c r="T166" s="34"/>
      <c r="U166" s="38">
        <f t="shared" si="48"/>
        <v>0</v>
      </c>
      <c r="V166" s="38">
        <f t="shared" si="49"/>
        <v>0</v>
      </c>
      <c r="W166" s="38">
        <f t="shared" si="50"/>
        <v>0</v>
      </c>
      <c r="X166" s="10">
        <f t="shared" si="51"/>
        <v>90</v>
      </c>
      <c r="Y166" s="41" t="e">
        <f t="shared" si="52"/>
        <v>#DIV/0!</v>
      </c>
      <c r="Z166" s="22">
        <f t="shared" si="53"/>
        <v>270</v>
      </c>
      <c r="AA166" s="10">
        <f t="shared" si="54"/>
        <v>180</v>
      </c>
      <c r="AB166" s="23" t="e">
        <f t="shared" si="55"/>
        <v>#DIV/0!</v>
      </c>
      <c r="AC166" s="46"/>
      <c r="AD166" s="50"/>
      <c r="AE166" s="28"/>
      <c r="AF166" s="33">
        <f t="shared" si="56"/>
        <v>270</v>
      </c>
      <c r="AG166" s="10">
        <f t="shared" si="57"/>
        <v>180</v>
      </c>
      <c r="AH166" s="10" t="e">
        <f t="shared" si="58"/>
        <v>#DIV/0!</v>
      </c>
      <c r="AI166" s="47"/>
      <c r="AJ166" s="28"/>
      <c r="AK166" s="82">
        <v>164</v>
      </c>
      <c r="AL166" s="34"/>
    </row>
    <row r="167" spans="3:38" ht="12.75">
      <c r="C167" s="70"/>
      <c r="E167" s="2"/>
      <c r="F167" s="12"/>
      <c r="G167" s="16"/>
      <c r="H167" s="11"/>
      <c r="I167" s="16"/>
      <c r="J167" s="2"/>
      <c r="K167" s="9"/>
      <c r="L167" s="9"/>
      <c r="M167" s="9"/>
      <c r="N167" s="9"/>
      <c r="O167" s="44"/>
      <c r="P167" s="2"/>
      <c r="Q167" s="9"/>
      <c r="R167" s="71"/>
      <c r="S167" s="72"/>
      <c r="T167" s="34"/>
      <c r="U167" s="38">
        <f t="shared" si="48"/>
        <v>0</v>
      </c>
      <c r="V167" s="38">
        <f t="shared" si="49"/>
        <v>0</v>
      </c>
      <c r="W167" s="38">
        <f t="shared" si="50"/>
        <v>0</v>
      </c>
      <c r="X167" s="10">
        <f t="shared" si="51"/>
        <v>90</v>
      </c>
      <c r="Y167" s="41" t="e">
        <f t="shared" si="52"/>
        <v>#DIV/0!</v>
      </c>
      <c r="Z167" s="22">
        <f t="shared" si="53"/>
        <v>270</v>
      </c>
      <c r="AA167" s="10">
        <f t="shared" si="54"/>
        <v>180</v>
      </c>
      <c r="AB167" s="23" t="e">
        <f t="shared" si="55"/>
        <v>#DIV/0!</v>
      </c>
      <c r="AC167" s="46"/>
      <c r="AD167" s="50"/>
      <c r="AE167" s="28"/>
      <c r="AF167" s="33">
        <f t="shared" si="56"/>
        <v>270</v>
      </c>
      <c r="AG167" s="10">
        <f t="shared" si="57"/>
        <v>180</v>
      </c>
      <c r="AH167" s="10" t="e">
        <f t="shared" si="58"/>
        <v>#DIV/0!</v>
      </c>
      <c r="AI167" s="47"/>
      <c r="AJ167" s="28"/>
      <c r="AK167" s="82">
        <v>165</v>
      </c>
      <c r="AL167" s="34"/>
    </row>
    <row r="168" spans="3:38" ht="12.75">
      <c r="C168" s="70"/>
      <c r="E168" s="2"/>
      <c r="F168" s="12"/>
      <c r="G168" s="16"/>
      <c r="H168" s="11"/>
      <c r="I168" s="16"/>
      <c r="J168" s="2"/>
      <c r="K168" s="9"/>
      <c r="L168" s="9"/>
      <c r="M168" s="9"/>
      <c r="N168" s="9"/>
      <c r="O168" s="44"/>
      <c r="P168" s="2"/>
      <c r="Q168" s="9"/>
      <c r="R168" s="71"/>
      <c r="S168" s="72"/>
      <c r="T168" s="34"/>
      <c r="U168" s="38">
        <f t="shared" si="48"/>
        <v>0</v>
      </c>
      <c r="V168" s="38">
        <f t="shared" si="49"/>
        <v>0</v>
      </c>
      <c r="W168" s="38">
        <f t="shared" si="50"/>
        <v>0</v>
      </c>
      <c r="X168" s="10">
        <f t="shared" si="51"/>
        <v>90</v>
      </c>
      <c r="Y168" s="41" t="e">
        <f t="shared" si="52"/>
        <v>#DIV/0!</v>
      </c>
      <c r="Z168" s="22">
        <f t="shared" si="53"/>
        <v>270</v>
      </c>
      <c r="AA168" s="10">
        <f t="shared" si="54"/>
        <v>180</v>
      </c>
      <c r="AB168" s="23" t="e">
        <f t="shared" si="55"/>
        <v>#DIV/0!</v>
      </c>
      <c r="AC168" s="46"/>
      <c r="AD168" s="50"/>
      <c r="AE168" s="28"/>
      <c r="AF168" s="33">
        <f t="shared" si="56"/>
        <v>270</v>
      </c>
      <c r="AG168" s="10">
        <f t="shared" si="57"/>
        <v>180</v>
      </c>
      <c r="AH168" s="10" t="e">
        <f t="shared" si="58"/>
        <v>#DIV/0!</v>
      </c>
      <c r="AI168" s="47"/>
      <c r="AJ168" s="28"/>
      <c r="AK168" s="82">
        <v>166</v>
      </c>
      <c r="AL168" s="34"/>
    </row>
    <row r="169" spans="3:38" ht="12.75">
      <c r="C169" s="70"/>
      <c r="E169" s="2"/>
      <c r="F169" s="12"/>
      <c r="G169" s="16"/>
      <c r="H169" s="11"/>
      <c r="I169" s="16"/>
      <c r="J169" s="2"/>
      <c r="K169" s="9"/>
      <c r="L169" s="9"/>
      <c r="M169" s="9"/>
      <c r="N169" s="9"/>
      <c r="O169" s="44"/>
      <c r="P169" s="2"/>
      <c r="Q169" s="9"/>
      <c r="R169" s="71"/>
      <c r="S169" s="72"/>
      <c r="T169" s="34"/>
      <c r="U169" s="38">
        <f t="shared" si="48"/>
        <v>0</v>
      </c>
      <c r="V169" s="38">
        <f t="shared" si="49"/>
        <v>0</v>
      </c>
      <c r="W169" s="38">
        <f t="shared" si="50"/>
        <v>0</v>
      </c>
      <c r="X169" s="10">
        <f t="shared" si="51"/>
        <v>90</v>
      </c>
      <c r="Y169" s="41" t="e">
        <f t="shared" si="52"/>
        <v>#DIV/0!</v>
      </c>
      <c r="Z169" s="22">
        <f t="shared" si="53"/>
        <v>270</v>
      </c>
      <c r="AA169" s="10">
        <f t="shared" si="54"/>
        <v>180</v>
      </c>
      <c r="AB169" s="23" t="e">
        <f t="shared" si="55"/>
        <v>#DIV/0!</v>
      </c>
      <c r="AC169" s="46"/>
      <c r="AD169" s="50"/>
      <c r="AE169" s="28"/>
      <c r="AF169" s="33">
        <f t="shared" si="56"/>
        <v>270</v>
      </c>
      <c r="AG169" s="10">
        <f t="shared" si="57"/>
        <v>180</v>
      </c>
      <c r="AH169" s="10" t="e">
        <f t="shared" si="58"/>
        <v>#DIV/0!</v>
      </c>
      <c r="AI169" s="47"/>
      <c r="AJ169" s="28"/>
      <c r="AK169" s="82">
        <v>167</v>
      </c>
      <c r="AL169" s="34"/>
    </row>
    <row r="170" spans="3:38" ht="12.75">
      <c r="C170" s="70"/>
      <c r="E170" s="2"/>
      <c r="F170" s="12"/>
      <c r="G170" s="16"/>
      <c r="H170" s="11"/>
      <c r="I170" s="16"/>
      <c r="J170" s="2"/>
      <c r="K170" s="9"/>
      <c r="L170" s="9"/>
      <c r="M170" s="9"/>
      <c r="N170" s="9"/>
      <c r="O170" s="44"/>
      <c r="P170" s="2"/>
      <c r="Q170" s="9"/>
      <c r="R170" s="71"/>
      <c r="S170" s="72"/>
      <c r="T170" s="34"/>
      <c r="U170" s="38">
        <f t="shared" si="48"/>
        <v>0</v>
      </c>
      <c r="V170" s="38">
        <f t="shared" si="49"/>
        <v>0</v>
      </c>
      <c r="W170" s="38">
        <f t="shared" si="50"/>
        <v>0</v>
      </c>
      <c r="X170" s="10">
        <f t="shared" si="51"/>
        <v>90</v>
      </c>
      <c r="Y170" s="41" t="e">
        <f t="shared" si="52"/>
        <v>#DIV/0!</v>
      </c>
      <c r="Z170" s="22">
        <f t="shared" si="53"/>
        <v>270</v>
      </c>
      <c r="AA170" s="10">
        <f t="shared" si="54"/>
        <v>180</v>
      </c>
      <c r="AB170" s="23" t="e">
        <f t="shared" si="55"/>
        <v>#DIV/0!</v>
      </c>
      <c r="AC170" s="46"/>
      <c r="AD170" s="50"/>
      <c r="AE170" s="28"/>
      <c r="AF170" s="33">
        <f t="shared" si="56"/>
        <v>270</v>
      </c>
      <c r="AG170" s="10">
        <f t="shared" si="57"/>
        <v>180</v>
      </c>
      <c r="AH170" s="10" t="e">
        <f t="shared" si="58"/>
        <v>#DIV/0!</v>
      </c>
      <c r="AI170" s="47"/>
      <c r="AJ170" s="28"/>
      <c r="AK170" s="82">
        <v>168</v>
      </c>
      <c r="AL170" s="34"/>
    </row>
    <row r="171" spans="3:38" ht="12.75">
      <c r="C171" s="70"/>
      <c r="E171" s="2"/>
      <c r="F171" s="12"/>
      <c r="G171" s="16"/>
      <c r="H171" s="11"/>
      <c r="I171" s="16"/>
      <c r="J171" s="2"/>
      <c r="K171" s="9"/>
      <c r="L171" s="9"/>
      <c r="M171" s="9"/>
      <c r="N171" s="9"/>
      <c r="O171" s="44"/>
      <c r="P171" s="2"/>
      <c r="Q171" s="9"/>
      <c r="R171" s="71"/>
      <c r="S171" s="72"/>
      <c r="T171" s="34"/>
      <c r="U171" s="38">
        <f t="shared" si="48"/>
        <v>0</v>
      </c>
      <c r="V171" s="38">
        <f t="shared" si="49"/>
        <v>0</v>
      </c>
      <c r="W171" s="38">
        <f t="shared" si="50"/>
        <v>0</v>
      </c>
      <c r="X171" s="10">
        <f t="shared" si="51"/>
        <v>90</v>
      </c>
      <c r="Y171" s="41" t="e">
        <f t="shared" si="52"/>
        <v>#DIV/0!</v>
      </c>
      <c r="Z171" s="22">
        <f t="shared" si="53"/>
        <v>270</v>
      </c>
      <c r="AA171" s="10">
        <f t="shared" si="54"/>
        <v>180</v>
      </c>
      <c r="AB171" s="23" t="e">
        <f t="shared" si="55"/>
        <v>#DIV/0!</v>
      </c>
      <c r="AC171" s="46"/>
      <c r="AD171" s="50"/>
      <c r="AE171" s="28"/>
      <c r="AF171" s="33">
        <f t="shared" si="56"/>
        <v>270</v>
      </c>
      <c r="AG171" s="10">
        <f t="shared" si="57"/>
        <v>180</v>
      </c>
      <c r="AH171" s="10" t="e">
        <f t="shared" si="58"/>
        <v>#DIV/0!</v>
      </c>
      <c r="AI171" s="47"/>
      <c r="AJ171" s="28"/>
      <c r="AK171" s="82">
        <v>169</v>
      </c>
      <c r="AL171" s="34"/>
    </row>
    <row r="172" spans="3:38" ht="12.75">
      <c r="C172" s="70"/>
      <c r="E172" s="2"/>
      <c r="F172" s="12"/>
      <c r="G172" s="16"/>
      <c r="H172" s="11"/>
      <c r="I172" s="16"/>
      <c r="J172" s="2"/>
      <c r="K172" s="9"/>
      <c r="L172" s="9"/>
      <c r="M172" s="9"/>
      <c r="N172" s="9"/>
      <c r="O172" s="44"/>
      <c r="P172" s="2"/>
      <c r="Q172" s="9"/>
      <c r="R172" s="71"/>
      <c r="S172" s="72"/>
      <c r="T172" s="34"/>
      <c r="U172" s="38">
        <f t="shared" si="48"/>
        <v>0</v>
      </c>
      <c r="V172" s="38">
        <f t="shared" si="49"/>
        <v>0</v>
      </c>
      <c r="W172" s="38">
        <f t="shared" si="50"/>
        <v>0</v>
      </c>
      <c r="X172" s="10">
        <f t="shared" si="51"/>
        <v>90</v>
      </c>
      <c r="Y172" s="41" t="e">
        <f t="shared" si="52"/>
        <v>#DIV/0!</v>
      </c>
      <c r="Z172" s="22">
        <f t="shared" si="53"/>
        <v>270</v>
      </c>
      <c r="AA172" s="10">
        <f t="shared" si="54"/>
        <v>180</v>
      </c>
      <c r="AB172" s="23" t="e">
        <f t="shared" si="55"/>
        <v>#DIV/0!</v>
      </c>
      <c r="AC172" s="46"/>
      <c r="AD172" s="50"/>
      <c r="AE172" s="28"/>
      <c r="AF172" s="33">
        <f t="shared" si="56"/>
        <v>270</v>
      </c>
      <c r="AG172" s="10">
        <f t="shared" si="57"/>
        <v>180</v>
      </c>
      <c r="AH172" s="10" t="e">
        <f t="shared" si="58"/>
        <v>#DIV/0!</v>
      </c>
      <c r="AI172" s="47"/>
      <c r="AJ172" s="28"/>
      <c r="AK172" s="82">
        <v>170</v>
      </c>
      <c r="AL172" s="34"/>
    </row>
    <row r="173" spans="3:38" ht="12.75">
      <c r="C173" s="70"/>
      <c r="E173" s="2"/>
      <c r="F173" s="12"/>
      <c r="G173" s="16"/>
      <c r="H173" s="11"/>
      <c r="I173" s="16"/>
      <c r="J173" s="2"/>
      <c r="K173" s="9"/>
      <c r="L173" s="9"/>
      <c r="M173" s="9"/>
      <c r="N173" s="9"/>
      <c r="O173" s="44"/>
      <c r="P173" s="2"/>
      <c r="Q173" s="9"/>
      <c r="R173" s="71"/>
      <c r="S173" s="72"/>
      <c r="T173" s="34"/>
      <c r="U173" s="38">
        <f t="shared" si="48"/>
        <v>0</v>
      </c>
      <c r="V173" s="38">
        <f t="shared" si="49"/>
        <v>0</v>
      </c>
      <c r="W173" s="38">
        <f t="shared" si="50"/>
        <v>0</v>
      </c>
      <c r="X173" s="10">
        <f t="shared" si="51"/>
        <v>90</v>
      </c>
      <c r="Y173" s="41" t="e">
        <f t="shared" si="52"/>
        <v>#DIV/0!</v>
      </c>
      <c r="Z173" s="22">
        <f t="shared" si="53"/>
        <v>270</v>
      </c>
      <c r="AA173" s="10">
        <f t="shared" si="54"/>
        <v>180</v>
      </c>
      <c r="AB173" s="23" t="e">
        <f t="shared" si="55"/>
        <v>#DIV/0!</v>
      </c>
      <c r="AC173" s="46"/>
      <c r="AD173" s="50"/>
      <c r="AE173" s="28"/>
      <c r="AF173" s="33">
        <f t="shared" si="56"/>
        <v>270</v>
      </c>
      <c r="AG173" s="10">
        <f t="shared" si="57"/>
        <v>180</v>
      </c>
      <c r="AH173" s="10" t="e">
        <f t="shared" si="58"/>
        <v>#DIV/0!</v>
      </c>
      <c r="AI173" s="47"/>
      <c r="AJ173" s="28"/>
      <c r="AK173" s="82">
        <v>171</v>
      </c>
      <c r="AL173" s="34"/>
    </row>
    <row r="174" spans="3:38" ht="12.75">
      <c r="C174" s="70"/>
      <c r="E174" s="2"/>
      <c r="F174" s="12"/>
      <c r="G174" s="16"/>
      <c r="H174" s="11"/>
      <c r="I174" s="16"/>
      <c r="J174" s="2"/>
      <c r="K174" s="9"/>
      <c r="L174" s="9"/>
      <c r="M174" s="9"/>
      <c r="N174" s="9"/>
      <c r="O174" s="44"/>
      <c r="P174" s="2"/>
      <c r="Q174" s="9"/>
      <c r="R174" s="71"/>
      <c r="S174" s="72"/>
      <c r="T174" s="34"/>
      <c r="U174" s="38">
        <f t="shared" si="48"/>
        <v>0</v>
      </c>
      <c r="V174" s="38">
        <f t="shared" si="49"/>
        <v>0</v>
      </c>
      <c r="W174" s="38">
        <f t="shared" si="50"/>
        <v>0</v>
      </c>
      <c r="X174" s="10">
        <f t="shared" si="51"/>
        <v>90</v>
      </c>
      <c r="Y174" s="41" t="e">
        <f t="shared" si="52"/>
        <v>#DIV/0!</v>
      </c>
      <c r="Z174" s="22">
        <f t="shared" si="53"/>
        <v>270</v>
      </c>
      <c r="AA174" s="10">
        <f t="shared" si="54"/>
        <v>180</v>
      </c>
      <c r="AB174" s="23" t="e">
        <f t="shared" si="55"/>
        <v>#DIV/0!</v>
      </c>
      <c r="AC174" s="46"/>
      <c r="AD174" s="50"/>
      <c r="AE174" s="28"/>
      <c r="AF174" s="33">
        <f t="shared" si="56"/>
        <v>270</v>
      </c>
      <c r="AG174" s="10">
        <f t="shared" si="57"/>
        <v>180</v>
      </c>
      <c r="AH174" s="10" t="e">
        <f t="shared" si="58"/>
        <v>#DIV/0!</v>
      </c>
      <c r="AI174" s="47"/>
      <c r="AJ174" s="28"/>
      <c r="AK174" s="82">
        <v>172</v>
      </c>
      <c r="AL174" s="34"/>
    </row>
    <row r="175" spans="3:38" ht="12.75">
      <c r="C175" s="70"/>
      <c r="E175" s="2"/>
      <c r="F175" s="12"/>
      <c r="G175" s="16"/>
      <c r="H175" s="11"/>
      <c r="I175" s="16"/>
      <c r="J175" s="2"/>
      <c r="K175" s="9"/>
      <c r="L175" s="9"/>
      <c r="M175" s="9"/>
      <c r="N175" s="9"/>
      <c r="O175" s="44"/>
      <c r="P175" s="2"/>
      <c r="Q175" s="9"/>
      <c r="R175" s="71"/>
      <c r="S175" s="72"/>
      <c r="T175" s="34"/>
      <c r="U175" s="38">
        <f t="shared" si="48"/>
        <v>0</v>
      </c>
      <c r="V175" s="38">
        <f t="shared" si="49"/>
        <v>0</v>
      </c>
      <c r="W175" s="38">
        <f t="shared" si="50"/>
        <v>0</v>
      </c>
      <c r="X175" s="10">
        <f t="shared" si="51"/>
        <v>90</v>
      </c>
      <c r="Y175" s="41" t="e">
        <f t="shared" si="52"/>
        <v>#DIV/0!</v>
      </c>
      <c r="Z175" s="22">
        <f t="shared" si="53"/>
        <v>270</v>
      </c>
      <c r="AA175" s="10">
        <f t="shared" si="54"/>
        <v>180</v>
      </c>
      <c r="AB175" s="23" t="e">
        <f t="shared" si="55"/>
        <v>#DIV/0!</v>
      </c>
      <c r="AC175" s="46"/>
      <c r="AD175" s="50"/>
      <c r="AE175" s="28"/>
      <c r="AF175" s="33">
        <f t="shared" si="56"/>
        <v>270</v>
      </c>
      <c r="AG175" s="10">
        <f t="shared" si="57"/>
        <v>180</v>
      </c>
      <c r="AH175" s="10" t="e">
        <f t="shared" si="58"/>
        <v>#DIV/0!</v>
      </c>
      <c r="AI175" s="47"/>
      <c r="AJ175" s="28"/>
      <c r="AK175" s="82">
        <v>173</v>
      </c>
      <c r="AL175" s="34"/>
    </row>
    <row r="176" spans="3:38" ht="12.75">
      <c r="C176" s="70"/>
      <c r="E176" s="2"/>
      <c r="F176" s="12"/>
      <c r="G176" s="16"/>
      <c r="H176" s="11"/>
      <c r="I176" s="16"/>
      <c r="J176" s="2"/>
      <c r="K176" s="9"/>
      <c r="L176" s="9"/>
      <c r="M176" s="9"/>
      <c r="N176" s="9"/>
      <c r="O176" s="44"/>
      <c r="P176" s="2"/>
      <c r="Q176" s="9"/>
      <c r="R176" s="71"/>
      <c r="S176" s="72"/>
      <c r="T176" s="34"/>
      <c r="U176" s="38">
        <f t="shared" si="48"/>
        <v>0</v>
      </c>
      <c r="V176" s="38">
        <f t="shared" si="49"/>
        <v>0</v>
      </c>
      <c r="W176" s="38">
        <f t="shared" si="50"/>
        <v>0</v>
      </c>
      <c r="X176" s="10">
        <f t="shared" si="51"/>
        <v>90</v>
      </c>
      <c r="Y176" s="41" t="e">
        <f t="shared" si="52"/>
        <v>#DIV/0!</v>
      </c>
      <c r="Z176" s="22">
        <f t="shared" si="53"/>
        <v>270</v>
      </c>
      <c r="AA176" s="10">
        <f t="shared" si="54"/>
        <v>180</v>
      </c>
      <c r="AB176" s="23" t="e">
        <f t="shared" si="55"/>
        <v>#DIV/0!</v>
      </c>
      <c r="AC176" s="46"/>
      <c r="AD176" s="50"/>
      <c r="AE176" s="28"/>
      <c r="AF176" s="33">
        <f t="shared" si="56"/>
        <v>270</v>
      </c>
      <c r="AG176" s="10">
        <f t="shared" si="57"/>
        <v>180</v>
      </c>
      <c r="AH176" s="10" t="e">
        <f t="shared" si="58"/>
        <v>#DIV/0!</v>
      </c>
      <c r="AI176" s="47"/>
      <c r="AJ176" s="28"/>
      <c r="AK176" s="82">
        <v>174</v>
      </c>
      <c r="AL176" s="34"/>
    </row>
    <row r="177" spans="3:38" ht="12.75">
      <c r="C177" s="70"/>
      <c r="E177" s="2"/>
      <c r="F177" s="12"/>
      <c r="G177" s="16"/>
      <c r="H177" s="11"/>
      <c r="I177" s="16"/>
      <c r="J177" s="2"/>
      <c r="K177" s="9"/>
      <c r="L177" s="9"/>
      <c r="M177" s="9"/>
      <c r="N177" s="9"/>
      <c r="O177" s="44"/>
      <c r="P177" s="2"/>
      <c r="Q177" s="9"/>
      <c r="R177" s="71"/>
      <c r="S177" s="72"/>
      <c r="T177" s="34"/>
      <c r="U177" s="38">
        <f t="shared" si="48"/>
        <v>0</v>
      </c>
      <c r="V177" s="38">
        <f t="shared" si="49"/>
        <v>0</v>
      </c>
      <c r="W177" s="38">
        <f t="shared" si="50"/>
        <v>0</v>
      </c>
      <c r="X177" s="10">
        <f t="shared" si="51"/>
        <v>90</v>
      </c>
      <c r="Y177" s="41" t="e">
        <f t="shared" si="52"/>
        <v>#DIV/0!</v>
      </c>
      <c r="Z177" s="22">
        <f t="shared" si="53"/>
        <v>270</v>
      </c>
      <c r="AA177" s="10">
        <f t="shared" si="54"/>
        <v>180</v>
      </c>
      <c r="AB177" s="23" t="e">
        <f t="shared" si="55"/>
        <v>#DIV/0!</v>
      </c>
      <c r="AC177" s="46"/>
      <c r="AD177" s="50"/>
      <c r="AE177" s="28"/>
      <c r="AF177" s="33">
        <f t="shared" si="56"/>
        <v>270</v>
      </c>
      <c r="AG177" s="10">
        <f t="shared" si="57"/>
        <v>180</v>
      </c>
      <c r="AH177" s="10" t="e">
        <f t="shared" si="58"/>
        <v>#DIV/0!</v>
      </c>
      <c r="AI177" s="47"/>
      <c r="AJ177" s="28"/>
      <c r="AK177" s="82">
        <v>175</v>
      </c>
      <c r="AL177" s="34"/>
    </row>
    <row r="178" spans="3:38" ht="12.75">
      <c r="C178" s="70"/>
      <c r="E178" s="2"/>
      <c r="F178" s="12"/>
      <c r="G178" s="16"/>
      <c r="H178" s="11"/>
      <c r="I178" s="16"/>
      <c r="J178" s="2"/>
      <c r="K178" s="9"/>
      <c r="L178" s="9"/>
      <c r="M178" s="9"/>
      <c r="N178" s="9"/>
      <c r="O178" s="44"/>
      <c r="P178" s="2"/>
      <c r="Q178" s="9"/>
      <c r="R178" s="71"/>
      <c r="S178" s="72"/>
      <c r="T178" s="34"/>
      <c r="U178" s="38">
        <f t="shared" si="48"/>
        <v>0</v>
      </c>
      <c r="V178" s="38">
        <f t="shared" si="49"/>
        <v>0</v>
      </c>
      <c r="W178" s="38">
        <f t="shared" si="50"/>
        <v>0</v>
      </c>
      <c r="X178" s="10">
        <f t="shared" si="51"/>
        <v>90</v>
      </c>
      <c r="Y178" s="41" t="e">
        <f t="shared" si="52"/>
        <v>#DIV/0!</v>
      </c>
      <c r="Z178" s="22">
        <f t="shared" si="53"/>
        <v>270</v>
      </c>
      <c r="AA178" s="10">
        <f t="shared" si="54"/>
        <v>180</v>
      </c>
      <c r="AB178" s="23" t="e">
        <f t="shared" si="55"/>
        <v>#DIV/0!</v>
      </c>
      <c r="AC178" s="46"/>
      <c r="AD178" s="50"/>
      <c r="AE178" s="28"/>
      <c r="AF178" s="33">
        <f t="shared" si="56"/>
        <v>270</v>
      </c>
      <c r="AG178" s="10">
        <f t="shared" si="57"/>
        <v>180</v>
      </c>
      <c r="AH178" s="10" t="e">
        <f t="shared" si="58"/>
        <v>#DIV/0!</v>
      </c>
      <c r="AI178" s="47"/>
      <c r="AJ178" s="28"/>
      <c r="AK178" s="82">
        <v>176</v>
      </c>
      <c r="AL178" s="34"/>
    </row>
    <row r="179" spans="3:38" ht="12.75">
      <c r="C179" s="70"/>
      <c r="E179" s="2"/>
      <c r="F179" s="12"/>
      <c r="G179" s="16"/>
      <c r="H179" s="11"/>
      <c r="I179" s="16"/>
      <c r="J179" s="2"/>
      <c r="K179" s="9"/>
      <c r="L179" s="9"/>
      <c r="M179" s="9"/>
      <c r="N179" s="9"/>
      <c r="O179" s="44"/>
      <c r="P179" s="2"/>
      <c r="Q179" s="9"/>
      <c r="R179" s="71"/>
      <c r="S179" s="72"/>
      <c r="T179" s="34"/>
      <c r="U179" s="38">
        <f t="shared" si="48"/>
        <v>0</v>
      </c>
      <c r="V179" s="38">
        <f t="shared" si="49"/>
        <v>0</v>
      </c>
      <c r="W179" s="38">
        <f t="shared" si="50"/>
        <v>0</v>
      </c>
      <c r="X179" s="10">
        <f t="shared" si="51"/>
        <v>90</v>
      </c>
      <c r="Y179" s="41" t="e">
        <f t="shared" si="52"/>
        <v>#DIV/0!</v>
      </c>
      <c r="Z179" s="22">
        <f t="shared" si="53"/>
        <v>270</v>
      </c>
      <c r="AA179" s="10">
        <f t="shared" si="54"/>
        <v>180</v>
      </c>
      <c r="AB179" s="23" t="e">
        <f t="shared" si="55"/>
        <v>#DIV/0!</v>
      </c>
      <c r="AC179" s="46"/>
      <c r="AD179" s="50"/>
      <c r="AE179" s="28"/>
      <c r="AF179" s="33">
        <f t="shared" si="56"/>
        <v>270</v>
      </c>
      <c r="AG179" s="10">
        <f t="shared" si="57"/>
        <v>180</v>
      </c>
      <c r="AH179" s="10" t="e">
        <f t="shared" si="58"/>
        <v>#DIV/0!</v>
      </c>
      <c r="AI179" s="47"/>
      <c r="AJ179" s="28"/>
      <c r="AK179" s="82">
        <v>177</v>
      </c>
      <c r="AL179" s="34"/>
    </row>
    <row r="180" spans="3:38" ht="12.75">
      <c r="C180" s="70"/>
      <c r="E180" s="2"/>
      <c r="F180" s="12"/>
      <c r="G180" s="16"/>
      <c r="H180" s="11"/>
      <c r="I180" s="16"/>
      <c r="J180" s="2"/>
      <c r="K180" s="9"/>
      <c r="L180" s="9"/>
      <c r="M180" s="9"/>
      <c r="N180" s="9"/>
      <c r="O180" s="44"/>
      <c r="P180" s="2"/>
      <c r="Q180" s="9"/>
      <c r="R180" s="71"/>
      <c r="S180" s="72"/>
      <c r="T180" s="34"/>
      <c r="U180" s="38">
        <f t="shared" si="48"/>
        <v>0</v>
      </c>
      <c r="V180" s="38">
        <f t="shared" si="49"/>
        <v>0</v>
      </c>
      <c r="W180" s="38">
        <f t="shared" si="50"/>
        <v>0</v>
      </c>
      <c r="X180" s="10">
        <f t="shared" si="51"/>
        <v>90</v>
      </c>
      <c r="Y180" s="41" t="e">
        <f t="shared" si="52"/>
        <v>#DIV/0!</v>
      </c>
      <c r="Z180" s="22">
        <f t="shared" si="53"/>
        <v>270</v>
      </c>
      <c r="AA180" s="10">
        <f t="shared" si="54"/>
        <v>180</v>
      </c>
      <c r="AB180" s="23" t="e">
        <f t="shared" si="55"/>
        <v>#DIV/0!</v>
      </c>
      <c r="AC180" s="46"/>
      <c r="AD180" s="50"/>
      <c r="AE180" s="28"/>
      <c r="AF180" s="33">
        <f t="shared" si="56"/>
        <v>270</v>
      </c>
      <c r="AG180" s="10">
        <f t="shared" si="57"/>
        <v>180</v>
      </c>
      <c r="AH180" s="10" t="e">
        <f t="shared" si="58"/>
        <v>#DIV/0!</v>
      </c>
      <c r="AI180" s="47"/>
      <c r="AJ180" s="28"/>
      <c r="AK180" s="82">
        <v>179</v>
      </c>
      <c r="AL180" s="34"/>
    </row>
    <row r="181" spans="3:38" ht="12.75">
      <c r="C181" s="70"/>
      <c r="E181" s="2"/>
      <c r="F181" s="12"/>
      <c r="G181" s="16"/>
      <c r="H181" s="11"/>
      <c r="I181" s="16"/>
      <c r="J181" s="2"/>
      <c r="K181" s="9"/>
      <c r="L181" s="9"/>
      <c r="M181" s="9"/>
      <c r="N181" s="9"/>
      <c r="O181" s="44"/>
      <c r="P181" s="2"/>
      <c r="Q181" s="9"/>
      <c r="R181" s="71"/>
      <c r="S181" s="72"/>
      <c r="T181" s="34"/>
      <c r="U181" s="38">
        <f t="shared" si="48"/>
        <v>0</v>
      </c>
      <c r="V181" s="38">
        <f t="shared" si="49"/>
        <v>0</v>
      </c>
      <c r="W181" s="38">
        <f t="shared" si="50"/>
        <v>0</v>
      </c>
      <c r="X181" s="10">
        <f t="shared" si="51"/>
        <v>90</v>
      </c>
      <c r="Y181" s="41" t="e">
        <f t="shared" si="52"/>
        <v>#DIV/0!</v>
      </c>
      <c r="Z181" s="22">
        <f t="shared" si="53"/>
        <v>270</v>
      </c>
      <c r="AA181" s="10">
        <f t="shared" si="54"/>
        <v>180</v>
      </c>
      <c r="AB181" s="23" t="e">
        <f t="shared" si="55"/>
        <v>#DIV/0!</v>
      </c>
      <c r="AC181" s="46"/>
      <c r="AD181" s="50"/>
      <c r="AE181" s="28"/>
      <c r="AF181" s="33">
        <f t="shared" si="56"/>
        <v>270</v>
      </c>
      <c r="AG181" s="10">
        <f t="shared" si="57"/>
        <v>180</v>
      </c>
      <c r="AH181" s="10" t="e">
        <f t="shared" si="58"/>
        <v>#DIV/0!</v>
      </c>
      <c r="AI181" s="47"/>
      <c r="AJ181" s="28"/>
      <c r="AK181" s="82">
        <v>180</v>
      </c>
      <c r="AL181" s="34"/>
    </row>
    <row r="182" spans="3:38" ht="12.75">
      <c r="C182" s="70"/>
      <c r="E182" s="2"/>
      <c r="F182" s="12"/>
      <c r="G182" s="16"/>
      <c r="H182" s="11"/>
      <c r="I182" s="16"/>
      <c r="J182" s="2"/>
      <c r="K182" s="9"/>
      <c r="L182" s="9"/>
      <c r="M182" s="9"/>
      <c r="N182" s="9"/>
      <c r="O182" s="44"/>
      <c r="P182" s="2"/>
      <c r="Q182" s="9"/>
      <c r="R182" s="75"/>
      <c r="S182" s="76"/>
      <c r="T182" s="34"/>
      <c r="U182" s="38">
        <f t="shared" si="48"/>
        <v>0</v>
      </c>
      <c r="V182" s="38">
        <f t="shared" si="49"/>
        <v>0</v>
      </c>
      <c r="W182" s="38">
        <f t="shared" si="50"/>
        <v>0</v>
      </c>
      <c r="X182" s="10">
        <f t="shared" si="51"/>
        <v>90</v>
      </c>
      <c r="Y182" s="41" t="e">
        <f t="shared" si="52"/>
        <v>#DIV/0!</v>
      </c>
      <c r="Z182" s="22">
        <f t="shared" si="53"/>
        <v>270</v>
      </c>
      <c r="AA182" s="10">
        <f t="shared" si="54"/>
        <v>180</v>
      </c>
      <c r="AB182" s="23" t="e">
        <f t="shared" si="55"/>
        <v>#DIV/0!</v>
      </c>
      <c r="AC182" s="46"/>
      <c r="AD182" s="50"/>
      <c r="AE182" s="28"/>
      <c r="AF182" s="33" t="e">
        <f>IF(#REF!&gt;=0,IF(Z182&gt;=#REF!,Z182-#REF!,Z182-#REF!+360),IF((Z182-#REF!-180)&lt;0,IF(Z182-#REF!+180&lt;0,Z182-#REF!+540,Z182-#REF!+180),Z182-#REF!-180))</f>
        <v>#REF!</v>
      </c>
      <c r="AG182" s="10" t="e">
        <f t="shared" si="57"/>
        <v>#REF!</v>
      </c>
      <c r="AH182" s="10" t="e">
        <f t="shared" si="58"/>
        <v>#DIV/0!</v>
      </c>
      <c r="AI182" s="47"/>
      <c r="AJ182" s="28"/>
      <c r="AK182" s="82">
        <v>181</v>
      </c>
      <c r="AL182" s="34"/>
    </row>
    <row r="183" spans="3:38" ht="12.75">
      <c r="C183" s="70"/>
      <c r="E183" s="2"/>
      <c r="F183" s="12"/>
      <c r="G183" s="16"/>
      <c r="H183" s="11"/>
      <c r="I183" s="16"/>
      <c r="J183" s="2"/>
      <c r="K183" s="9"/>
      <c r="L183" s="9"/>
      <c r="M183" s="9"/>
      <c r="N183" s="9"/>
      <c r="O183" s="44"/>
      <c r="P183" s="2"/>
      <c r="Q183" s="9"/>
      <c r="R183" s="71"/>
      <c r="S183" s="72"/>
      <c r="T183" s="34"/>
      <c r="U183" s="38">
        <f t="shared" si="48"/>
        <v>0</v>
      </c>
      <c r="V183" s="38">
        <f t="shared" si="49"/>
        <v>0</v>
      </c>
      <c r="W183" s="38">
        <f t="shared" si="50"/>
        <v>0</v>
      </c>
      <c r="X183" s="10">
        <f t="shared" si="51"/>
        <v>90</v>
      </c>
      <c r="Y183" s="41" t="e">
        <f t="shared" si="52"/>
        <v>#DIV/0!</v>
      </c>
      <c r="Z183" s="22">
        <f t="shared" si="53"/>
        <v>270</v>
      </c>
      <c r="AA183" s="10">
        <f t="shared" si="54"/>
        <v>180</v>
      </c>
      <c r="AB183" s="23" t="e">
        <f t="shared" si="55"/>
        <v>#DIV/0!</v>
      </c>
      <c r="AC183" s="46"/>
      <c r="AD183" s="50"/>
      <c r="AE183" s="28"/>
      <c r="AF183" s="33">
        <f t="shared" si="56"/>
        <v>270</v>
      </c>
      <c r="AG183" s="10">
        <f t="shared" si="57"/>
        <v>180</v>
      </c>
      <c r="AH183" s="10" t="e">
        <f t="shared" si="58"/>
        <v>#DIV/0!</v>
      </c>
      <c r="AI183" s="47"/>
      <c r="AJ183" s="28"/>
      <c r="AK183" s="82">
        <v>182</v>
      </c>
      <c r="AL183" s="34"/>
    </row>
    <row r="184" spans="3:38" ht="12.75">
      <c r="C184" s="70"/>
      <c r="E184" s="2"/>
      <c r="F184" s="12"/>
      <c r="G184" s="16"/>
      <c r="H184" s="11"/>
      <c r="I184" s="16"/>
      <c r="J184" s="2"/>
      <c r="K184" s="9"/>
      <c r="L184" s="9"/>
      <c r="M184" s="9"/>
      <c r="N184" s="9"/>
      <c r="O184" s="44"/>
      <c r="P184" s="2"/>
      <c r="Q184" s="9"/>
      <c r="R184" s="71"/>
      <c r="S184" s="72"/>
      <c r="T184" s="34"/>
      <c r="U184" s="38">
        <f t="shared" si="48"/>
        <v>0</v>
      </c>
      <c r="V184" s="38">
        <f t="shared" si="49"/>
        <v>0</v>
      </c>
      <c r="W184" s="38">
        <f t="shared" si="50"/>
        <v>0</v>
      </c>
      <c r="X184" s="10">
        <f t="shared" si="51"/>
        <v>90</v>
      </c>
      <c r="Y184" s="41" t="e">
        <f t="shared" si="52"/>
        <v>#DIV/0!</v>
      </c>
      <c r="Z184" s="22">
        <f t="shared" si="53"/>
        <v>270</v>
      </c>
      <c r="AA184" s="10">
        <f t="shared" si="54"/>
        <v>180</v>
      </c>
      <c r="AB184" s="23" t="e">
        <f t="shared" si="55"/>
        <v>#DIV/0!</v>
      </c>
      <c r="AC184" s="46"/>
      <c r="AD184" s="50"/>
      <c r="AE184" s="28"/>
      <c r="AF184" s="33">
        <f t="shared" si="56"/>
        <v>270</v>
      </c>
      <c r="AG184" s="10">
        <f t="shared" si="57"/>
        <v>180</v>
      </c>
      <c r="AH184" s="10" t="e">
        <f t="shared" si="58"/>
        <v>#DIV/0!</v>
      </c>
      <c r="AI184" s="47"/>
      <c r="AJ184" s="28"/>
      <c r="AK184" s="82">
        <v>183</v>
      </c>
      <c r="AL184" s="34"/>
    </row>
    <row r="185" spans="3:38" ht="12.75">
      <c r="C185" s="70"/>
      <c r="E185" s="2"/>
      <c r="F185" s="12"/>
      <c r="G185" s="16"/>
      <c r="H185" s="11"/>
      <c r="I185" s="16"/>
      <c r="J185" s="2"/>
      <c r="K185" s="9"/>
      <c r="L185" s="9"/>
      <c r="M185" s="9"/>
      <c r="N185" s="9"/>
      <c r="O185" s="44"/>
      <c r="P185" s="2"/>
      <c r="Q185" s="9"/>
      <c r="R185" s="71"/>
      <c r="S185" s="72"/>
      <c r="T185" s="34"/>
      <c r="U185" s="38">
        <f t="shared" si="48"/>
        <v>0</v>
      </c>
      <c r="V185" s="38">
        <f t="shared" si="49"/>
        <v>0</v>
      </c>
      <c r="W185" s="38">
        <f t="shared" si="50"/>
        <v>0</v>
      </c>
      <c r="X185" s="10">
        <f t="shared" si="51"/>
        <v>90</v>
      </c>
      <c r="Y185" s="41" t="e">
        <f t="shared" si="52"/>
        <v>#DIV/0!</v>
      </c>
      <c r="Z185" s="22">
        <f t="shared" si="53"/>
        <v>270</v>
      </c>
      <c r="AA185" s="10">
        <f t="shared" si="54"/>
        <v>180</v>
      </c>
      <c r="AB185" s="23" t="e">
        <f t="shared" si="55"/>
        <v>#DIV/0!</v>
      </c>
      <c r="AC185" s="46"/>
      <c r="AD185" s="50"/>
      <c r="AE185" s="28"/>
      <c r="AF185" s="33">
        <f t="shared" si="56"/>
        <v>270</v>
      </c>
      <c r="AG185" s="10">
        <f t="shared" si="57"/>
        <v>180</v>
      </c>
      <c r="AH185" s="10" t="e">
        <f t="shared" si="58"/>
        <v>#DIV/0!</v>
      </c>
      <c r="AI185" s="47"/>
      <c r="AJ185" s="28"/>
      <c r="AK185" s="82">
        <v>184</v>
      </c>
      <c r="AL185" s="34"/>
    </row>
    <row r="186" spans="3:38" ht="12.75">
      <c r="C186" s="70"/>
      <c r="E186" s="2"/>
      <c r="F186" s="12"/>
      <c r="G186" s="16"/>
      <c r="H186" s="11"/>
      <c r="I186" s="16"/>
      <c r="J186" s="2"/>
      <c r="K186" s="9"/>
      <c r="L186" s="9"/>
      <c r="M186" s="9"/>
      <c r="N186" s="9"/>
      <c r="O186" s="44"/>
      <c r="P186" s="2"/>
      <c r="Q186" s="9"/>
      <c r="R186" s="71"/>
      <c r="S186" s="72"/>
      <c r="T186" s="34"/>
      <c r="U186" s="38">
        <f t="shared" si="48"/>
        <v>0</v>
      </c>
      <c r="V186" s="38">
        <f t="shared" si="49"/>
        <v>0</v>
      </c>
      <c r="W186" s="38">
        <f t="shared" si="50"/>
        <v>0</v>
      </c>
      <c r="X186" s="10">
        <f t="shared" si="51"/>
        <v>90</v>
      </c>
      <c r="Y186" s="41" t="e">
        <f t="shared" si="52"/>
        <v>#DIV/0!</v>
      </c>
      <c r="Z186" s="22">
        <f t="shared" si="53"/>
        <v>270</v>
      </c>
      <c r="AA186" s="10">
        <f t="shared" si="54"/>
        <v>180</v>
      </c>
      <c r="AB186" s="23" t="e">
        <f t="shared" si="55"/>
        <v>#DIV/0!</v>
      </c>
      <c r="AC186" s="46"/>
      <c r="AD186" s="50"/>
      <c r="AE186" s="28"/>
      <c r="AF186" s="33">
        <f t="shared" si="56"/>
        <v>270</v>
      </c>
      <c r="AG186" s="10">
        <f t="shared" si="57"/>
        <v>180</v>
      </c>
      <c r="AH186" s="10" t="e">
        <f t="shared" si="58"/>
        <v>#DIV/0!</v>
      </c>
      <c r="AI186" s="47"/>
      <c r="AJ186" s="28"/>
      <c r="AK186" s="82">
        <v>185</v>
      </c>
      <c r="AL186" s="34"/>
    </row>
    <row r="187" spans="3:38" ht="12.75">
      <c r="C187" s="70"/>
      <c r="E187" s="2"/>
      <c r="F187" s="12"/>
      <c r="G187" s="16"/>
      <c r="H187" s="11"/>
      <c r="I187" s="16"/>
      <c r="J187" s="2"/>
      <c r="K187" s="9"/>
      <c r="L187" s="9"/>
      <c r="M187" s="9"/>
      <c r="N187" s="9"/>
      <c r="O187" s="44"/>
      <c r="P187" s="2"/>
      <c r="Q187" s="9"/>
      <c r="R187" s="71"/>
      <c r="S187" s="72"/>
      <c r="T187" s="34"/>
      <c r="U187" s="38">
        <f t="shared" si="48"/>
        <v>0</v>
      </c>
      <c r="V187" s="38">
        <f t="shared" si="49"/>
        <v>0</v>
      </c>
      <c r="W187" s="38">
        <f t="shared" si="50"/>
        <v>0</v>
      </c>
      <c r="X187" s="10">
        <f t="shared" si="51"/>
        <v>90</v>
      </c>
      <c r="Y187" s="41" t="e">
        <f t="shared" si="52"/>
        <v>#DIV/0!</v>
      </c>
      <c r="Z187" s="22">
        <f t="shared" si="53"/>
        <v>270</v>
      </c>
      <c r="AA187" s="10">
        <f t="shared" si="54"/>
        <v>180</v>
      </c>
      <c r="AB187" s="23" t="e">
        <f t="shared" si="55"/>
        <v>#DIV/0!</v>
      </c>
      <c r="AC187" s="46"/>
      <c r="AD187" s="50"/>
      <c r="AE187" s="28"/>
      <c r="AF187" s="33">
        <f t="shared" si="56"/>
        <v>270</v>
      </c>
      <c r="AG187" s="10">
        <f t="shared" si="57"/>
        <v>180</v>
      </c>
      <c r="AH187" s="10" t="e">
        <f t="shared" si="58"/>
        <v>#DIV/0!</v>
      </c>
      <c r="AI187" s="47"/>
      <c r="AJ187" s="28"/>
      <c r="AK187" s="82">
        <v>186</v>
      </c>
      <c r="AL187" s="34"/>
    </row>
    <row r="188" spans="3:38" ht="12.75">
      <c r="C188" s="70"/>
      <c r="E188" s="2"/>
      <c r="F188" s="12"/>
      <c r="G188" s="16"/>
      <c r="H188" s="11"/>
      <c r="I188" s="16"/>
      <c r="J188" s="2"/>
      <c r="K188" s="9"/>
      <c r="L188" s="9"/>
      <c r="M188" s="9"/>
      <c r="N188" s="9"/>
      <c r="O188" s="44"/>
      <c r="P188" s="2"/>
      <c r="Q188" s="9"/>
      <c r="R188" s="71"/>
      <c r="S188" s="72"/>
      <c r="T188" s="34"/>
      <c r="U188" s="38">
        <f t="shared" si="48"/>
        <v>0</v>
      </c>
      <c r="V188" s="38">
        <f t="shared" si="49"/>
        <v>0</v>
      </c>
      <c r="W188" s="38">
        <f t="shared" si="50"/>
        <v>0</v>
      </c>
      <c r="X188" s="10">
        <f t="shared" si="51"/>
        <v>90</v>
      </c>
      <c r="Y188" s="41" t="e">
        <f t="shared" si="52"/>
        <v>#DIV/0!</v>
      </c>
      <c r="Z188" s="22">
        <f t="shared" si="53"/>
        <v>270</v>
      </c>
      <c r="AA188" s="10">
        <f t="shared" si="54"/>
        <v>180</v>
      </c>
      <c r="AB188" s="23" t="e">
        <f t="shared" si="55"/>
        <v>#DIV/0!</v>
      </c>
      <c r="AC188" s="46"/>
      <c r="AD188" s="50"/>
      <c r="AE188" s="28"/>
      <c r="AF188" s="33">
        <f t="shared" si="56"/>
        <v>270</v>
      </c>
      <c r="AG188" s="10">
        <f t="shared" si="57"/>
        <v>180</v>
      </c>
      <c r="AH188" s="10" t="e">
        <f t="shared" si="58"/>
        <v>#DIV/0!</v>
      </c>
      <c r="AI188" s="47"/>
      <c r="AJ188" s="28"/>
      <c r="AK188" s="82">
        <v>187</v>
      </c>
      <c r="AL188" s="34"/>
    </row>
    <row r="189" spans="3:38" ht="12.75">
      <c r="C189" s="70"/>
      <c r="E189" s="2"/>
      <c r="F189" s="12"/>
      <c r="G189" s="16"/>
      <c r="H189" s="11"/>
      <c r="I189" s="16"/>
      <c r="J189" s="2"/>
      <c r="K189" s="9"/>
      <c r="L189" s="9"/>
      <c r="M189" s="9"/>
      <c r="N189" s="9"/>
      <c r="O189" s="44"/>
      <c r="P189" s="2"/>
      <c r="Q189" s="9"/>
      <c r="R189" s="71"/>
      <c r="S189" s="72"/>
      <c r="T189" s="34"/>
      <c r="U189" s="38">
        <f t="shared" si="48"/>
        <v>0</v>
      </c>
      <c r="V189" s="38">
        <f t="shared" si="49"/>
        <v>0</v>
      </c>
      <c r="W189" s="38">
        <f t="shared" si="50"/>
        <v>0</v>
      </c>
      <c r="X189" s="10">
        <f t="shared" si="51"/>
        <v>90</v>
      </c>
      <c r="Y189" s="41" t="e">
        <f t="shared" si="52"/>
        <v>#DIV/0!</v>
      </c>
      <c r="Z189" s="22">
        <f t="shared" si="53"/>
        <v>270</v>
      </c>
      <c r="AA189" s="10">
        <f t="shared" si="54"/>
        <v>180</v>
      </c>
      <c r="AB189" s="23" t="e">
        <f t="shared" si="55"/>
        <v>#DIV/0!</v>
      </c>
      <c r="AC189" s="46"/>
      <c r="AD189" s="50"/>
      <c r="AE189" s="28"/>
      <c r="AF189" s="33">
        <f t="shared" si="56"/>
        <v>270</v>
      </c>
      <c r="AG189" s="10">
        <f t="shared" si="57"/>
        <v>180</v>
      </c>
      <c r="AH189" s="10" t="e">
        <f t="shared" si="58"/>
        <v>#DIV/0!</v>
      </c>
      <c r="AI189" s="47"/>
      <c r="AJ189" s="28"/>
      <c r="AK189" s="82">
        <v>188</v>
      </c>
      <c r="AL189" s="34"/>
    </row>
    <row r="190" spans="3:38" ht="12.75">
      <c r="C190" s="70"/>
      <c r="E190" s="2"/>
      <c r="F190" s="12"/>
      <c r="G190" s="16"/>
      <c r="H190" s="11"/>
      <c r="I190" s="16"/>
      <c r="J190" s="2"/>
      <c r="K190" s="9"/>
      <c r="L190" s="9"/>
      <c r="M190" s="9"/>
      <c r="N190" s="9"/>
      <c r="O190" s="44"/>
      <c r="P190" s="2"/>
      <c r="Q190" s="9"/>
      <c r="R190" s="71"/>
      <c r="S190" s="72"/>
      <c r="T190" s="34"/>
      <c r="U190" s="38">
        <f t="shared" si="48"/>
        <v>0</v>
      </c>
      <c r="V190" s="38">
        <f t="shared" si="49"/>
        <v>0</v>
      </c>
      <c r="W190" s="38">
        <f t="shared" si="50"/>
        <v>0</v>
      </c>
      <c r="X190" s="10">
        <f t="shared" si="51"/>
        <v>90</v>
      </c>
      <c r="Y190" s="41" t="e">
        <f t="shared" si="52"/>
        <v>#DIV/0!</v>
      </c>
      <c r="Z190" s="22">
        <f t="shared" si="53"/>
        <v>270</v>
      </c>
      <c r="AA190" s="10">
        <f t="shared" si="54"/>
        <v>180</v>
      </c>
      <c r="AB190" s="23" t="e">
        <f t="shared" si="55"/>
        <v>#DIV/0!</v>
      </c>
      <c r="AC190" s="46"/>
      <c r="AD190" s="50"/>
      <c r="AE190" s="28"/>
      <c r="AF190" s="33">
        <f t="shared" si="56"/>
        <v>270</v>
      </c>
      <c r="AG190" s="10">
        <f t="shared" si="57"/>
        <v>180</v>
      </c>
      <c r="AH190" s="10" t="e">
        <f t="shared" si="58"/>
        <v>#DIV/0!</v>
      </c>
      <c r="AI190" s="47"/>
      <c r="AJ190" s="28"/>
      <c r="AK190" s="82">
        <v>189</v>
      </c>
      <c r="AL190" s="34"/>
    </row>
    <row r="191" spans="3:38" ht="12.75">
      <c r="C191" s="70"/>
      <c r="E191" s="2"/>
      <c r="F191" s="12"/>
      <c r="G191" s="16"/>
      <c r="H191" s="11"/>
      <c r="I191" s="16"/>
      <c r="J191" s="2"/>
      <c r="K191" s="9"/>
      <c r="L191" s="9"/>
      <c r="M191" s="9"/>
      <c r="N191" s="9"/>
      <c r="O191" s="44"/>
      <c r="P191" s="2"/>
      <c r="Q191" s="9"/>
      <c r="R191" s="71"/>
      <c r="S191" s="72"/>
      <c r="T191" s="34"/>
      <c r="U191" s="38">
        <f t="shared" si="48"/>
        <v>0</v>
      </c>
      <c r="V191" s="38">
        <f t="shared" si="49"/>
        <v>0</v>
      </c>
      <c r="W191" s="38">
        <f t="shared" si="50"/>
        <v>0</v>
      </c>
      <c r="X191" s="10">
        <f t="shared" si="51"/>
        <v>90</v>
      </c>
      <c r="Y191" s="41" t="e">
        <f t="shared" si="52"/>
        <v>#DIV/0!</v>
      </c>
      <c r="Z191" s="22">
        <f t="shared" si="53"/>
        <v>270</v>
      </c>
      <c r="AA191" s="10">
        <f t="shared" si="54"/>
        <v>180</v>
      </c>
      <c r="AB191" s="23" t="e">
        <f t="shared" si="55"/>
        <v>#DIV/0!</v>
      </c>
      <c r="AC191" s="46"/>
      <c r="AD191" s="50"/>
      <c r="AE191" s="28"/>
      <c r="AF191" s="33">
        <f t="shared" si="56"/>
        <v>270</v>
      </c>
      <c r="AG191" s="10">
        <f t="shared" si="57"/>
        <v>180</v>
      </c>
      <c r="AH191" s="10" t="e">
        <f t="shared" si="58"/>
        <v>#DIV/0!</v>
      </c>
      <c r="AI191" s="47"/>
      <c r="AJ191" s="28"/>
      <c r="AK191" s="82">
        <v>190</v>
      </c>
      <c r="AL191" s="34"/>
    </row>
    <row r="192" spans="3:38" ht="12.75">
      <c r="C192" s="70"/>
      <c r="E192" s="2"/>
      <c r="F192" s="12"/>
      <c r="G192" s="16"/>
      <c r="H192" s="11"/>
      <c r="I192" s="16"/>
      <c r="J192" s="2"/>
      <c r="K192" s="9"/>
      <c r="L192" s="9"/>
      <c r="M192" s="9"/>
      <c r="N192" s="9"/>
      <c r="O192" s="44"/>
      <c r="P192" s="2"/>
      <c r="Q192" s="9"/>
      <c r="R192" s="71"/>
      <c r="S192" s="72"/>
      <c r="T192" s="34"/>
      <c r="U192" s="38">
        <f t="shared" si="48"/>
        <v>0</v>
      </c>
      <c r="V192" s="38">
        <f t="shared" si="49"/>
        <v>0</v>
      </c>
      <c r="W192" s="38">
        <f t="shared" si="50"/>
        <v>0</v>
      </c>
      <c r="X192" s="10">
        <f t="shared" si="51"/>
        <v>90</v>
      </c>
      <c r="Y192" s="41" t="e">
        <f t="shared" si="52"/>
        <v>#DIV/0!</v>
      </c>
      <c r="Z192" s="22">
        <f t="shared" si="53"/>
        <v>270</v>
      </c>
      <c r="AA192" s="10">
        <f t="shared" si="54"/>
        <v>180</v>
      </c>
      <c r="AB192" s="23" t="e">
        <f t="shared" si="55"/>
        <v>#DIV/0!</v>
      </c>
      <c r="AC192" s="46"/>
      <c r="AD192" s="50"/>
      <c r="AE192" s="28"/>
      <c r="AF192" s="33">
        <f t="shared" si="56"/>
        <v>270</v>
      </c>
      <c r="AG192" s="10">
        <f t="shared" si="57"/>
        <v>180</v>
      </c>
      <c r="AH192" s="10" t="e">
        <f t="shared" si="58"/>
        <v>#DIV/0!</v>
      </c>
      <c r="AI192" s="47"/>
      <c r="AJ192" s="28"/>
      <c r="AK192" s="82">
        <v>191</v>
      </c>
      <c r="AL192" s="34"/>
    </row>
    <row r="193" spans="3:38" ht="12.75">
      <c r="C193" s="70"/>
      <c r="E193" s="2"/>
      <c r="F193" s="12"/>
      <c r="G193" s="16"/>
      <c r="H193" s="11"/>
      <c r="I193" s="16"/>
      <c r="J193" s="2"/>
      <c r="K193" s="9"/>
      <c r="L193" s="9"/>
      <c r="M193" s="9"/>
      <c r="N193" s="9"/>
      <c r="O193" s="44"/>
      <c r="P193" s="2"/>
      <c r="Q193" s="9"/>
      <c r="R193" s="71"/>
      <c r="S193" s="72"/>
      <c r="T193" s="34"/>
      <c r="U193" s="38">
        <f t="shared" si="48"/>
        <v>0</v>
      </c>
      <c r="V193" s="38">
        <f t="shared" si="49"/>
        <v>0</v>
      </c>
      <c r="W193" s="38">
        <f t="shared" si="50"/>
        <v>0</v>
      </c>
      <c r="X193" s="10">
        <f t="shared" si="51"/>
        <v>90</v>
      </c>
      <c r="Y193" s="41" t="e">
        <f t="shared" si="52"/>
        <v>#DIV/0!</v>
      </c>
      <c r="Z193" s="22">
        <f t="shared" si="53"/>
        <v>270</v>
      </c>
      <c r="AA193" s="10">
        <f t="shared" si="54"/>
        <v>180</v>
      </c>
      <c r="AB193" s="23" t="e">
        <f t="shared" si="55"/>
        <v>#DIV/0!</v>
      </c>
      <c r="AC193" s="46"/>
      <c r="AD193" s="50"/>
      <c r="AE193" s="28"/>
      <c r="AF193" s="33">
        <f t="shared" si="56"/>
        <v>270</v>
      </c>
      <c r="AG193" s="10">
        <f t="shared" si="57"/>
        <v>180</v>
      </c>
      <c r="AH193" s="10" t="e">
        <f t="shared" si="58"/>
        <v>#DIV/0!</v>
      </c>
      <c r="AI193" s="47"/>
      <c r="AJ193" s="28"/>
      <c r="AK193" s="82">
        <v>192</v>
      </c>
      <c r="AL193" s="34"/>
    </row>
    <row r="194" spans="3:38" ht="12.75">
      <c r="C194" s="70"/>
      <c r="E194" s="2"/>
      <c r="F194" s="12"/>
      <c r="G194" s="16"/>
      <c r="H194" s="11"/>
      <c r="I194" s="16"/>
      <c r="J194" s="2"/>
      <c r="K194" s="9"/>
      <c r="L194" s="9"/>
      <c r="M194" s="9"/>
      <c r="N194" s="9"/>
      <c r="O194" s="44"/>
      <c r="P194" s="2"/>
      <c r="Q194" s="9"/>
      <c r="R194" s="71"/>
      <c r="S194" s="72"/>
      <c r="T194" s="34"/>
      <c r="U194" s="38">
        <f aca="true" t="shared" si="59" ref="U194:U209">COS(K194*PI()/180)*SIN(J194*PI()/180)*(SIN(M194*PI()/180))-(COS(M194*PI()/180)*SIN(L194*PI()/180))*(SIN(K194*PI()/180))</f>
        <v>0</v>
      </c>
      <c r="V194" s="38">
        <f aca="true" t="shared" si="60" ref="V194:V209">(SIN(K194*PI()/180))*(COS(M194*PI()/180)*COS(L194*PI()/180))-(SIN(M194*PI()/180))*(COS(K194*PI()/180)*COS(J194*PI()/180))</f>
        <v>0</v>
      </c>
      <c r="W194" s="38">
        <f aca="true" t="shared" si="61" ref="W194:W209">(COS(K194*PI()/180)*COS(J194*PI()/180))*(COS(M194*PI()/180)*SIN(L194*PI()/180))-(COS(K194*PI()/180)*SIN(J194*PI()/180))*(COS(M194*PI()/180)*COS(L194*PI()/180))</f>
        <v>0</v>
      </c>
      <c r="X194" s="10">
        <f aca="true" t="shared" si="62" ref="X194:X209">IF(U194=0,IF(V194&gt;=0,90,270),IF(U194&gt;0,IF(V194&gt;=0,ATAN(V194/U194)*180/PI(),ATAN(V194/U194)*180/PI()+360),ATAN(V194/U194)*180/PI()+180))</f>
        <v>90</v>
      </c>
      <c r="Y194" s="41" t="e">
        <f aca="true" t="shared" si="63" ref="Y194:Y209">ASIN(W194/SQRT(U194^2+V194^2+W194^2))*180/PI()</f>
        <v>#DIV/0!</v>
      </c>
      <c r="Z194" s="22">
        <f aca="true" t="shared" si="64" ref="Z194:Z209">IF(W194&lt;0,X194,IF(X194+180&gt;=360,X194-180,X194+180))</f>
        <v>270</v>
      </c>
      <c r="AA194" s="10">
        <f aca="true" t="shared" si="65" ref="AA194:AA209">IF(Z194-90&lt;0,Z194+270,Z194-90)</f>
        <v>180</v>
      </c>
      <c r="AB194" s="23" t="e">
        <f aca="true" t="shared" si="66" ref="AB194:AB209">IF(W194&lt;0,90+Y194,90-Y194)</f>
        <v>#DIV/0!</v>
      </c>
      <c r="AC194" s="46"/>
      <c r="AD194" s="50"/>
      <c r="AE194" s="28"/>
      <c r="AF194" s="33">
        <f aca="true" t="shared" si="67" ref="AF194:AF209">IF(S194&gt;=0,IF(Z194&gt;=R194,Z194-R194,Z194-R194+360),IF((Z194-R194-180)&lt;0,IF(Z194-R194+180&lt;0,Z194-R194+540,Z194-R194+180),Z194-R194-180))</f>
        <v>270</v>
      </c>
      <c r="AG194" s="10">
        <f aca="true" t="shared" si="68" ref="AG194:AG209">IF(AF194-90&lt;0,AF194+270,AF194-90)</f>
        <v>180</v>
      </c>
      <c r="AH194" s="10" t="e">
        <f aca="true" t="shared" si="69" ref="AH194:AH209">AB194</f>
        <v>#DIV/0!</v>
      </c>
      <c r="AI194" s="47"/>
      <c r="AJ194" s="28"/>
      <c r="AK194" s="82">
        <v>193</v>
      </c>
      <c r="AL194" s="34"/>
    </row>
    <row r="195" spans="3:38" ht="12.75">
      <c r="C195" s="70"/>
      <c r="E195" s="2"/>
      <c r="F195" s="12"/>
      <c r="G195" s="16"/>
      <c r="H195" s="11"/>
      <c r="I195" s="16"/>
      <c r="J195" s="2"/>
      <c r="K195" s="9"/>
      <c r="L195" s="9"/>
      <c r="M195" s="9"/>
      <c r="N195" s="9"/>
      <c r="O195" s="44"/>
      <c r="P195" s="2"/>
      <c r="Q195" s="9"/>
      <c r="R195" s="71"/>
      <c r="S195" s="72"/>
      <c r="T195" s="34"/>
      <c r="U195" s="38">
        <f t="shared" si="59"/>
        <v>0</v>
      </c>
      <c r="V195" s="38">
        <f t="shared" si="60"/>
        <v>0</v>
      </c>
      <c r="W195" s="38">
        <f t="shared" si="61"/>
        <v>0</v>
      </c>
      <c r="X195" s="10">
        <f t="shared" si="62"/>
        <v>90</v>
      </c>
      <c r="Y195" s="41" t="e">
        <f t="shared" si="63"/>
        <v>#DIV/0!</v>
      </c>
      <c r="Z195" s="22">
        <f t="shared" si="64"/>
        <v>270</v>
      </c>
      <c r="AA195" s="10">
        <f t="shared" si="65"/>
        <v>180</v>
      </c>
      <c r="AB195" s="23" t="e">
        <f t="shared" si="66"/>
        <v>#DIV/0!</v>
      </c>
      <c r="AC195" s="46"/>
      <c r="AD195" s="50"/>
      <c r="AE195" s="28"/>
      <c r="AF195" s="33">
        <f t="shared" si="67"/>
        <v>270</v>
      </c>
      <c r="AG195" s="10">
        <f t="shared" si="68"/>
        <v>180</v>
      </c>
      <c r="AH195" s="10" t="e">
        <f t="shared" si="69"/>
        <v>#DIV/0!</v>
      </c>
      <c r="AI195" s="47"/>
      <c r="AJ195" s="28"/>
      <c r="AK195" s="82">
        <v>194</v>
      </c>
      <c r="AL195" s="34"/>
    </row>
    <row r="196" spans="3:38" ht="12.75">
      <c r="C196" s="70"/>
      <c r="E196" s="2"/>
      <c r="F196" s="12"/>
      <c r="G196" s="16"/>
      <c r="H196" s="11"/>
      <c r="I196" s="16"/>
      <c r="J196" s="2"/>
      <c r="K196" s="9"/>
      <c r="L196" s="9"/>
      <c r="M196" s="9"/>
      <c r="N196" s="9"/>
      <c r="O196" s="44"/>
      <c r="P196" s="2"/>
      <c r="Q196" s="9"/>
      <c r="R196" s="71"/>
      <c r="S196" s="72"/>
      <c r="T196" s="34"/>
      <c r="U196" s="38">
        <f t="shared" si="59"/>
        <v>0</v>
      </c>
      <c r="V196" s="38">
        <f t="shared" si="60"/>
        <v>0</v>
      </c>
      <c r="W196" s="38">
        <f t="shared" si="61"/>
        <v>0</v>
      </c>
      <c r="X196" s="10">
        <f t="shared" si="62"/>
        <v>90</v>
      </c>
      <c r="Y196" s="41" t="e">
        <f t="shared" si="63"/>
        <v>#DIV/0!</v>
      </c>
      <c r="Z196" s="22">
        <f t="shared" si="64"/>
        <v>270</v>
      </c>
      <c r="AA196" s="10">
        <f t="shared" si="65"/>
        <v>180</v>
      </c>
      <c r="AB196" s="23" t="e">
        <f t="shared" si="66"/>
        <v>#DIV/0!</v>
      </c>
      <c r="AC196" s="46"/>
      <c r="AD196" s="50"/>
      <c r="AE196" s="28"/>
      <c r="AF196" s="33">
        <f t="shared" si="67"/>
        <v>270</v>
      </c>
      <c r="AG196" s="10">
        <f t="shared" si="68"/>
        <v>180</v>
      </c>
      <c r="AH196" s="10" t="e">
        <f t="shared" si="69"/>
        <v>#DIV/0!</v>
      </c>
      <c r="AI196" s="47"/>
      <c r="AJ196" s="28"/>
      <c r="AK196" s="82">
        <v>195</v>
      </c>
      <c r="AL196" s="34"/>
    </row>
    <row r="197" spans="3:38" ht="12.75">
      <c r="C197" s="70"/>
      <c r="E197" s="2"/>
      <c r="F197" s="12"/>
      <c r="G197" s="16"/>
      <c r="H197" s="11"/>
      <c r="I197" s="16"/>
      <c r="J197" s="2"/>
      <c r="K197" s="9"/>
      <c r="L197" s="9"/>
      <c r="M197" s="9"/>
      <c r="N197" s="9"/>
      <c r="O197" s="44"/>
      <c r="P197" s="2"/>
      <c r="Q197" s="9"/>
      <c r="R197" s="71"/>
      <c r="S197" s="72"/>
      <c r="T197" s="34"/>
      <c r="U197" s="38">
        <f t="shared" si="59"/>
        <v>0</v>
      </c>
      <c r="V197" s="38">
        <f t="shared" si="60"/>
        <v>0</v>
      </c>
      <c r="W197" s="38">
        <f t="shared" si="61"/>
        <v>0</v>
      </c>
      <c r="X197" s="10">
        <f t="shared" si="62"/>
        <v>90</v>
      </c>
      <c r="Y197" s="41" t="e">
        <f t="shared" si="63"/>
        <v>#DIV/0!</v>
      </c>
      <c r="Z197" s="22">
        <f t="shared" si="64"/>
        <v>270</v>
      </c>
      <c r="AA197" s="10">
        <f t="shared" si="65"/>
        <v>180</v>
      </c>
      <c r="AB197" s="23" t="e">
        <f t="shared" si="66"/>
        <v>#DIV/0!</v>
      </c>
      <c r="AC197" s="46"/>
      <c r="AD197" s="50"/>
      <c r="AE197" s="28"/>
      <c r="AF197" s="33">
        <f t="shared" si="67"/>
        <v>270</v>
      </c>
      <c r="AG197" s="10">
        <f t="shared" si="68"/>
        <v>180</v>
      </c>
      <c r="AH197" s="10" t="e">
        <f t="shared" si="69"/>
        <v>#DIV/0!</v>
      </c>
      <c r="AI197" s="47"/>
      <c r="AJ197" s="28"/>
      <c r="AK197" s="82">
        <v>196</v>
      </c>
      <c r="AL197" s="34"/>
    </row>
    <row r="198" spans="3:38" ht="12.75">
      <c r="C198" s="70"/>
      <c r="E198" s="2"/>
      <c r="F198" s="12"/>
      <c r="G198" s="16"/>
      <c r="H198" s="11"/>
      <c r="I198" s="16"/>
      <c r="J198" s="2"/>
      <c r="K198" s="9"/>
      <c r="L198" s="9"/>
      <c r="M198" s="9"/>
      <c r="N198" s="9"/>
      <c r="O198" s="44"/>
      <c r="P198" s="2"/>
      <c r="Q198" s="9"/>
      <c r="R198" s="71"/>
      <c r="S198" s="72"/>
      <c r="T198" s="34"/>
      <c r="U198" s="38">
        <f t="shared" si="59"/>
        <v>0</v>
      </c>
      <c r="V198" s="38">
        <f t="shared" si="60"/>
        <v>0</v>
      </c>
      <c r="W198" s="38">
        <f t="shared" si="61"/>
        <v>0</v>
      </c>
      <c r="X198" s="10">
        <f t="shared" si="62"/>
        <v>90</v>
      </c>
      <c r="Y198" s="41" t="e">
        <f t="shared" si="63"/>
        <v>#DIV/0!</v>
      </c>
      <c r="Z198" s="22">
        <f t="shared" si="64"/>
        <v>270</v>
      </c>
      <c r="AA198" s="10">
        <f t="shared" si="65"/>
        <v>180</v>
      </c>
      <c r="AB198" s="23" t="e">
        <f t="shared" si="66"/>
        <v>#DIV/0!</v>
      </c>
      <c r="AC198" s="46"/>
      <c r="AD198" s="50"/>
      <c r="AE198" s="28"/>
      <c r="AF198" s="33">
        <f t="shared" si="67"/>
        <v>270</v>
      </c>
      <c r="AG198" s="10">
        <f t="shared" si="68"/>
        <v>180</v>
      </c>
      <c r="AH198" s="10" t="e">
        <f t="shared" si="69"/>
        <v>#DIV/0!</v>
      </c>
      <c r="AI198" s="47"/>
      <c r="AJ198" s="28"/>
      <c r="AK198" s="82">
        <v>197</v>
      </c>
      <c r="AL198" s="34"/>
    </row>
    <row r="199" spans="3:38" ht="12.75">
      <c r="C199" s="70"/>
      <c r="E199" s="2"/>
      <c r="F199" s="12"/>
      <c r="G199" s="16"/>
      <c r="H199" s="11"/>
      <c r="I199" s="16"/>
      <c r="J199" s="2"/>
      <c r="K199" s="9"/>
      <c r="L199" s="9"/>
      <c r="M199" s="9"/>
      <c r="N199" s="9"/>
      <c r="O199" s="44"/>
      <c r="P199" s="2"/>
      <c r="Q199" s="9"/>
      <c r="R199" s="71"/>
      <c r="S199" s="72"/>
      <c r="T199" s="34"/>
      <c r="U199" s="38">
        <f t="shared" si="59"/>
        <v>0</v>
      </c>
      <c r="V199" s="38">
        <f t="shared" si="60"/>
        <v>0</v>
      </c>
      <c r="W199" s="38">
        <f t="shared" si="61"/>
        <v>0</v>
      </c>
      <c r="X199" s="10">
        <f t="shared" si="62"/>
        <v>90</v>
      </c>
      <c r="Y199" s="41" t="e">
        <f t="shared" si="63"/>
        <v>#DIV/0!</v>
      </c>
      <c r="Z199" s="22">
        <f t="shared" si="64"/>
        <v>270</v>
      </c>
      <c r="AA199" s="10">
        <f t="shared" si="65"/>
        <v>180</v>
      </c>
      <c r="AB199" s="23" t="e">
        <f t="shared" si="66"/>
        <v>#DIV/0!</v>
      </c>
      <c r="AC199" s="46"/>
      <c r="AD199" s="50"/>
      <c r="AE199" s="28"/>
      <c r="AF199" s="33">
        <f t="shared" si="67"/>
        <v>270</v>
      </c>
      <c r="AG199" s="10">
        <f t="shared" si="68"/>
        <v>180</v>
      </c>
      <c r="AH199" s="10" t="e">
        <f t="shared" si="69"/>
        <v>#DIV/0!</v>
      </c>
      <c r="AI199" s="47"/>
      <c r="AJ199" s="28"/>
      <c r="AK199" s="82">
        <v>198</v>
      </c>
      <c r="AL199" s="34"/>
    </row>
    <row r="200" spans="3:38" ht="12.75">
      <c r="C200" s="70"/>
      <c r="E200" s="2"/>
      <c r="F200" s="12"/>
      <c r="G200" s="16"/>
      <c r="H200" s="11"/>
      <c r="I200" s="16"/>
      <c r="J200" s="2"/>
      <c r="K200" s="9"/>
      <c r="L200" s="9"/>
      <c r="M200" s="9"/>
      <c r="N200" s="9"/>
      <c r="O200" s="44"/>
      <c r="P200" s="2"/>
      <c r="Q200" s="9"/>
      <c r="R200" s="71"/>
      <c r="S200" s="72"/>
      <c r="T200" s="34"/>
      <c r="U200" s="38">
        <f t="shared" si="59"/>
        <v>0</v>
      </c>
      <c r="V200" s="38">
        <f t="shared" si="60"/>
        <v>0</v>
      </c>
      <c r="W200" s="38">
        <f t="shared" si="61"/>
        <v>0</v>
      </c>
      <c r="X200" s="10">
        <f t="shared" si="62"/>
        <v>90</v>
      </c>
      <c r="Y200" s="41" t="e">
        <f t="shared" si="63"/>
        <v>#DIV/0!</v>
      </c>
      <c r="Z200" s="22">
        <f t="shared" si="64"/>
        <v>270</v>
      </c>
      <c r="AA200" s="10">
        <f t="shared" si="65"/>
        <v>180</v>
      </c>
      <c r="AB200" s="23" t="e">
        <f t="shared" si="66"/>
        <v>#DIV/0!</v>
      </c>
      <c r="AC200" s="46"/>
      <c r="AD200" s="50"/>
      <c r="AE200" s="28"/>
      <c r="AF200" s="33">
        <f t="shared" si="67"/>
        <v>270</v>
      </c>
      <c r="AG200" s="10">
        <f t="shared" si="68"/>
        <v>180</v>
      </c>
      <c r="AH200" s="10" t="e">
        <f t="shared" si="69"/>
        <v>#DIV/0!</v>
      </c>
      <c r="AI200" s="47"/>
      <c r="AJ200" s="28"/>
      <c r="AK200" s="82">
        <v>199</v>
      </c>
      <c r="AL200" s="34"/>
    </row>
    <row r="201" spans="3:38" ht="12.75">
      <c r="C201" s="70"/>
      <c r="E201" s="2"/>
      <c r="F201" s="12"/>
      <c r="G201" s="16"/>
      <c r="H201" s="11"/>
      <c r="I201" s="16"/>
      <c r="J201" s="2"/>
      <c r="K201" s="9"/>
      <c r="L201" s="9"/>
      <c r="M201" s="9"/>
      <c r="N201" s="9"/>
      <c r="O201" s="44"/>
      <c r="P201" s="2"/>
      <c r="Q201" s="9"/>
      <c r="R201" s="71"/>
      <c r="S201" s="72"/>
      <c r="T201" s="34"/>
      <c r="U201" s="38">
        <f t="shared" si="59"/>
        <v>0</v>
      </c>
      <c r="V201" s="38">
        <f t="shared" si="60"/>
        <v>0</v>
      </c>
      <c r="W201" s="38">
        <f t="shared" si="61"/>
        <v>0</v>
      </c>
      <c r="X201" s="10">
        <f t="shared" si="62"/>
        <v>90</v>
      </c>
      <c r="Y201" s="41" t="e">
        <f t="shared" si="63"/>
        <v>#DIV/0!</v>
      </c>
      <c r="Z201" s="22">
        <f t="shared" si="64"/>
        <v>270</v>
      </c>
      <c r="AA201" s="10">
        <f t="shared" si="65"/>
        <v>180</v>
      </c>
      <c r="AB201" s="23" t="e">
        <f t="shared" si="66"/>
        <v>#DIV/0!</v>
      </c>
      <c r="AC201" s="46"/>
      <c r="AD201" s="50"/>
      <c r="AE201" s="28"/>
      <c r="AF201" s="33">
        <f t="shared" si="67"/>
        <v>270</v>
      </c>
      <c r="AG201" s="10">
        <f t="shared" si="68"/>
        <v>180</v>
      </c>
      <c r="AH201" s="10" t="e">
        <f t="shared" si="69"/>
        <v>#DIV/0!</v>
      </c>
      <c r="AI201" s="47"/>
      <c r="AJ201" s="28"/>
      <c r="AK201" s="82">
        <v>200</v>
      </c>
      <c r="AL201" s="34"/>
    </row>
    <row r="202" spans="3:38" ht="12.75">
      <c r="C202" s="70"/>
      <c r="E202" s="2"/>
      <c r="F202" s="12"/>
      <c r="G202" s="16"/>
      <c r="H202" s="11"/>
      <c r="I202" s="16"/>
      <c r="J202" s="2"/>
      <c r="K202" s="9"/>
      <c r="L202" s="9"/>
      <c r="M202" s="9"/>
      <c r="N202" s="9"/>
      <c r="O202" s="44"/>
      <c r="P202" s="2"/>
      <c r="Q202" s="9"/>
      <c r="R202" s="71"/>
      <c r="S202" s="72"/>
      <c r="T202" s="34"/>
      <c r="U202" s="38">
        <f t="shared" si="59"/>
        <v>0</v>
      </c>
      <c r="V202" s="38">
        <f t="shared" si="60"/>
        <v>0</v>
      </c>
      <c r="W202" s="38">
        <f t="shared" si="61"/>
        <v>0</v>
      </c>
      <c r="X202" s="10">
        <f t="shared" si="62"/>
        <v>90</v>
      </c>
      <c r="Y202" s="41" t="e">
        <f t="shared" si="63"/>
        <v>#DIV/0!</v>
      </c>
      <c r="Z202" s="22">
        <f t="shared" si="64"/>
        <v>270</v>
      </c>
      <c r="AA202" s="10">
        <f t="shared" si="65"/>
        <v>180</v>
      </c>
      <c r="AB202" s="23" t="e">
        <f t="shared" si="66"/>
        <v>#DIV/0!</v>
      </c>
      <c r="AC202" s="46"/>
      <c r="AD202" s="50"/>
      <c r="AE202" s="28"/>
      <c r="AF202" s="33">
        <f t="shared" si="67"/>
        <v>270</v>
      </c>
      <c r="AG202" s="10">
        <f t="shared" si="68"/>
        <v>180</v>
      </c>
      <c r="AH202" s="10" t="e">
        <f t="shared" si="69"/>
        <v>#DIV/0!</v>
      </c>
      <c r="AI202" s="47"/>
      <c r="AJ202" s="28"/>
      <c r="AK202" s="82">
        <v>201</v>
      </c>
      <c r="AL202" s="34"/>
    </row>
    <row r="203" spans="3:38" ht="12.75">
      <c r="C203" s="70"/>
      <c r="E203" s="2"/>
      <c r="F203" s="12"/>
      <c r="G203" s="16"/>
      <c r="H203" s="11"/>
      <c r="I203" s="16"/>
      <c r="J203" s="2"/>
      <c r="K203" s="9"/>
      <c r="L203" s="9"/>
      <c r="M203" s="9"/>
      <c r="N203" s="9"/>
      <c r="O203" s="44"/>
      <c r="P203" s="2"/>
      <c r="Q203" s="9"/>
      <c r="R203" s="71"/>
      <c r="S203" s="72"/>
      <c r="T203" s="34"/>
      <c r="U203" s="38">
        <f t="shared" si="59"/>
        <v>0</v>
      </c>
      <c r="V203" s="38">
        <f t="shared" si="60"/>
        <v>0</v>
      </c>
      <c r="W203" s="38">
        <f t="shared" si="61"/>
        <v>0</v>
      </c>
      <c r="X203" s="10">
        <f t="shared" si="62"/>
        <v>90</v>
      </c>
      <c r="Y203" s="41" t="e">
        <f t="shared" si="63"/>
        <v>#DIV/0!</v>
      </c>
      <c r="Z203" s="22">
        <f t="shared" si="64"/>
        <v>270</v>
      </c>
      <c r="AA203" s="10">
        <f t="shared" si="65"/>
        <v>180</v>
      </c>
      <c r="AB203" s="23" t="e">
        <f t="shared" si="66"/>
        <v>#DIV/0!</v>
      </c>
      <c r="AC203" s="46"/>
      <c r="AD203" s="50"/>
      <c r="AE203" s="28"/>
      <c r="AF203" s="33">
        <f t="shared" si="67"/>
        <v>270</v>
      </c>
      <c r="AG203" s="10">
        <f t="shared" si="68"/>
        <v>180</v>
      </c>
      <c r="AH203" s="10" t="e">
        <f t="shared" si="69"/>
        <v>#DIV/0!</v>
      </c>
      <c r="AI203" s="47"/>
      <c r="AJ203" s="28"/>
      <c r="AK203" s="82">
        <v>202</v>
      </c>
      <c r="AL203" s="34"/>
    </row>
    <row r="204" spans="3:38" ht="12.75">
      <c r="C204" s="70"/>
      <c r="E204" s="2"/>
      <c r="F204" s="12"/>
      <c r="G204" s="16"/>
      <c r="H204" s="11"/>
      <c r="I204" s="16"/>
      <c r="J204" s="2"/>
      <c r="K204" s="9"/>
      <c r="L204" s="9"/>
      <c r="M204" s="9"/>
      <c r="N204" s="9"/>
      <c r="O204" s="44"/>
      <c r="P204" s="2"/>
      <c r="Q204" s="9"/>
      <c r="R204" s="71"/>
      <c r="S204" s="72"/>
      <c r="T204" s="34"/>
      <c r="U204" s="38">
        <f t="shared" si="59"/>
        <v>0</v>
      </c>
      <c r="V204" s="38">
        <f t="shared" si="60"/>
        <v>0</v>
      </c>
      <c r="W204" s="38">
        <f t="shared" si="61"/>
        <v>0</v>
      </c>
      <c r="X204" s="10">
        <f t="shared" si="62"/>
        <v>90</v>
      </c>
      <c r="Y204" s="41" t="e">
        <f t="shared" si="63"/>
        <v>#DIV/0!</v>
      </c>
      <c r="Z204" s="22">
        <f t="shared" si="64"/>
        <v>270</v>
      </c>
      <c r="AA204" s="10">
        <f t="shared" si="65"/>
        <v>180</v>
      </c>
      <c r="AB204" s="23" t="e">
        <f t="shared" si="66"/>
        <v>#DIV/0!</v>
      </c>
      <c r="AC204" s="46"/>
      <c r="AD204" s="50"/>
      <c r="AE204" s="28"/>
      <c r="AF204" s="33">
        <f t="shared" si="67"/>
        <v>270</v>
      </c>
      <c r="AG204" s="10">
        <f t="shared" si="68"/>
        <v>180</v>
      </c>
      <c r="AH204" s="10" t="e">
        <f t="shared" si="69"/>
        <v>#DIV/0!</v>
      </c>
      <c r="AI204" s="47"/>
      <c r="AJ204" s="28"/>
      <c r="AK204" s="82">
        <v>203</v>
      </c>
      <c r="AL204" s="34"/>
    </row>
    <row r="205" spans="3:38" ht="12.75">
      <c r="C205" s="70"/>
      <c r="E205" s="2"/>
      <c r="F205" s="12"/>
      <c r="G205" s="16"/>
      <c r="H205" s="11"/>
      <c r="I205" s="16"/>
      <c r="J205" s="2"/>
      <c r="K205" s="9"/>
      <c r="L205" s="9"/>
      <c r="M205" s="9"/>
      <c r="N205" s="9"/>
      <c r="O205" s="44"/>
      <c r="P205" s="2"/>
      <c r="Q205" s="9"/>
      <c r="R205" s="71"/>
      <c r="S205" s="72"/>
      <c r="T205" s="34"/>
      <c r="U205" s="38">
        <f t="shared" si="59"/>
        <v>0</v>
      </c>
      <c r="V205" s="38">
        <f t="shared" si="60"/>
        <v>0</v>
      </c>
      <c r="W205" s="38">
        <f t="shared" si="61"/>
        <v>0</v>
      </c>
      <c r="X205" s="10">
        <f t="shared" si="62"/>
        <v>90</v>
      </c>
      <c r="Y205" s="41" t="e">
        <f t="shared" si="63"/>
        <v>#DIV/0!</v>
      </c>
      <c r="Z205" s="22">
        <f t="shared" si="64"/>
        <v>270</v>
      </c>
      <c r="AA205" s="10">
        <f t="shared" si="65"/>
        <v>180</v>
      </c>
      <c r="AB205" s="23" t="e">
        <f t="shared" si="66"/>
        <v>#DIV/0!</v>
      </c>
      <c r="AC205" s="46"/>
      <c r="AD205" s="50"/>
      <c r="AE205" s="28"/>
      <c r="AF205" s="33">
        <f t="shared" si="67"/>
        <v>270</v>
      </c>
      <c r="AG205" s="10">
        <f t="shared" si="68"/>
        <v>180</v>
      </c>
      <c r="AH205" s="10" t="e">
        <f t="shared" si="69"/>
        <v>#DIV/0!</v>
      </c>
      <c r="AI205" s="47"/>
      <c r="AJ205" s="28"/>
      <c r="AK205" s="82">
        <v>204</v>
      </c>
      <c r="AL205" s="34"/>
    </row>
    <row r="206" spans="3:38" ht="12.75">
      <c r="C206" s="70"/>
      <c r="E206" s="2"/>
      <c r="F206" s="12"/>
      <c r="G206" s="16"/>
      <c r="H206" s="11"/>
      <c r="I206" s="16"/>
      <c r="J206" s="2"/>
      <c r="K206" s="9"/>
      <c r="L206" s="9"/>
      <c r="M206" s="9"/>
      <c r="N206" s="9"/>
      <c r="O206" s="44"/>
      <c r="P206" s="2"/>
      <c r="Q206" s="9"/>
      <c r="R206" s="71"/>
      <c r="S206" s="72"/>
      <c r="T206" s="34"/>
      <c r="U206" s="38">
        <f t="shared" si="59"/>
        <v>0</v>
      </c>
      <c r="V206" s="38">
        <f t="shared" si="60"/>
        <v>0</v>
      </c>
      <c r="W206" s="38">
        <f t="shared" si="61"/>
        <v>0</v>
      </c>
      <c r="X206" s="10">
        <f t="shared" si="62"/>
        <v>90</v>
      </c>
      <c r="Y206" s="41" t="e">
        <f t="shared" si="63"/>
        <v>#DIV/0!</v>
      </c>
      <c r="Z206" s="22">
        <f t="shared" si="64"/>
        <v>270</v>
      </c>
      <c r="AA206" s="10">
        <f t="shared" si="65"/>
        <v>180</v>
      </c>
      <c r="AB206" s="23" t="e">
        <f t="shared" si="66"/>
        <v>#DIV/0!</v>
      </c>
      <c r="AC206" s="46"/>
      <c r="AD206" s="50"/>
      <c r="AE206" s="28"/>
      <c r="AF206" s="33">
        <f t="shared" si="67"/>
        <v>270</v>
      </c>
      <c r="AG206" s="10">
        <f t="shared" si="68"/>
        <v>180</v>
      </c>
      <c r="AH206" s="10" t="e">
        <f t="shared" si="69"/>
        <v>#DIV/0!</v>
      </c>
      <c r="AI206" s="47"/>
      <c r="AJ206" s="28"/>
      <c r="AK206" s="82">
        <v>205</v>
      </c>
      <c r="AL206" s="34"/>
    </row>
    <row r="207" spans="3:38" ht="12.75">
      <c r="C207" s="70"/>
      <c r="E207" s="2"/>
      <c r="F207" s="12"/>
      <c r="G207" s="16"/>
      <c r="H207" s="11"/>
      <c r="I207" s="16"/>
      <c r="J207" s="2"/>
      <c r="K207" s="9"/>
      <c r="L207" s="9"/>
      <c r="M207" s="9"/>
      <c r="N207" s="9"/>
      <c r="O207" s="44"/>
      <c r="P207" s="2"/>
      <c r="Q207" s="9"/>
      <c r="R207" s="71"/>
      <c r="S207" s="72"/>
      <c r="T207" s="34"/>
      <c r="U207" s="38">
        <f t="shared" si="59"/>
        <v>0</v>
      </c>
      <c r="V207" s="38">
        <f t="shared" si="60"/>
        <v>0</v>
      </c>
      <c r="W207" s="38">
        <f t="shared" si="61"/>
        <v>0</v>
      </c>
      <c r="X207" s="10">
        <f t="shared" si="62"/>
        <v>90</v>
      </c>
      <c r="Y207" s="41" t="e">
        <f t="shared" si="63"/>
        <v>#DIV/0!</v>
      </c>
      <c r="Z207" s="22">
        <f t="shared" si="64"/>
        <v>270</v>
      </c>
      <c r="AA207" s="10">
        <f t="shared" si="65"/>
        <v>180</v>
      </c>
      <c r="AB207" s="23" t="e">
        <f t="shared" si="66"/>
        <v>#DIV/0!</v>
      </c>
      <c r="AC207" s="46"/>
      <c r="AD207" s="50"/>
      <c r="AE207" s="28"/>
      <c r="AF207" s="33">
        <f t="shared" si="67"/>
        <v>270</v>
      </c>
      <c r="AG207" s="10">
        <f t="shared" si="68"/>
        <v>180</v>
      </c>
      <c r="AH207" s="10" t="e">
        <f t="shared" si="69"/>
        <v>#DIV/0!</v>
      </c>
      <c r="AI207" s="47"/>
      <c r="AJ207" s="28"/>
      <c r="AK207" s="82">
        <v>206</v>
      </c>
      <c r="AL207" s="34"/>
    </row>
    <row r="208" spans="3:38" ht="12.75">
      <c r="C208" s="70"/>
      <c r="E208" s="2"/>
      <c r="F208" s="12"/>
      <c r="G208" s="16"/>
      <c r="H208" s="11"/>
      <c r="I208" s="16"/>
      <c r="J208" s="2"/>
      <c r="K208" s="9"/>
      <c r="L208" s="9"/>
      <c r="M208" s="9"/>
      <c r="N208" s="9"/>
      <c r="O208" s="44"/>
      <c r="P208" s="2"/>
      <c r="Q208" s="9"/>
      <c r="R208" s="71"/>
      <c r="S208" s="72"/>
      <c r="T208" s="34"/>
      <c r="U208" s="38">
        <f t="shared" si="59"/>
        <v>0</v>
      </c>
      <c r="V208" s="38">
        <f t="shared" si="60"/>
        <v>0</v>
      </c>
      <c r="W208" s="38">
        <f t="shared" si="61"/>
        <v>0</v>
      </c>
      <c r="X208" s="10">
        <f t="shared" si="62"/>
        <v>90</v>
      </c>
      <c r="Y208" s="41" t="e">
        <f t="shared" si="63"/>
        <v>#DIV/0!</v>
      </c>
      <c r="Z208" s="22">
        <f t="shared" si="64"/>
        <v>270</v>
      </c>
      <c r="AA208" s="10">
        <f t="shared" si="65"/>
        <v>180</v>
      </c>
      <c r="AB208" s="23" t="e">
        <f t="shared" si="66"/>
        <v>#DIV/0!</v>
      </c>
      <c r="AC208" s="46"/>
      <c r="AD208" s="50"/>
      <c r="AE208" s="28"/>
      <c r="AF208" s="33">
        <f t="shared" si="67"/>
        <v>270</v>
      </c>
      <c r="AG208" s="10">
        <f t="shared" si="68"/>
        <v>180</v>
      </c>
      <c r="AH208" s="10" t="e">
        <f t="shared" si="69"/>
        <v>#DIV/0!</v>
      </c>
      <c r="AI208" s="47"/>
      <c r="AJ208" s="28"/>
      <c r="AK208" s="82">
        <v>207</v>
      </c>
      <c r="AL208" s="34"/>
    </row>
    <row r="209" spans="3:37" ht="13.5" thickBot="1">
      <c r="C209" s="70"/>
      <c r="E209" s="2"/>
      <c r="F209" s="13"/>
      <c r="G209" s="17"/>
      <c r="H209" s="11"/>
      <c r="I209" s="17"/>
      <c r="J209" s="3"/>
      <c r="K209" s="77"/>
      <c r="L209" s="77"/>
      <c r="M209" s="77"/>
      <c r="N209" s="36"/>
      <c r="O209" s="45"/>
      <c r="P209" s="3"/>
      <c r="Q209" s="77"/>
      <c r="R209" s="78"/>
      <c r="S209" s="79"/>
      <c r="T209" s="34"/>
      <c r="U209" s="38">
        <f t="shared" si="59"/>
        <v>0</v>
      </c>
      <c r="V209" s="38">
        <f t="shared" si="60"/>
        <v>0</v>
      </c>
      <c r="W209" s="38">
        <f t="shared" si="61"/>
        <v>0</v>
      </c>
      <c r="X209" s="10">
        <f t="shared" si="62"/>
        <v>90</v>
      </c>
      <c r="Y209" s="41" t="e">
        <f t="shared" si="63"/>
        <v>#DIV/0!</v>
      </c>
      <c r="Z209" s="22">
        <f t="shared" si="64"/>
        <v>270</v>
      </c>
      <c r="AA209" s="10">
        <f t="shared" si="65"/>
        <v>180</v>
      </c>
      <c r="AB209" s="23" t="e">
        <f t="shared" si="66"/>
        <v>#DIV/0!</v>
      </c>
      <c r="AC209" s="56"/>
      <c r="AD209" s="53"/>
      <c r="AE209" s="37"/>
      <c r="AF209" s="33">
        <f t="shared" si="67"/>
        <v>270</v>
      </c>
      <c r="AG209" s="10">
        <f t="shared" si="68"/>
        <v>180</v>
      </c>
      <c r="AH209" s="10" t="e">
        <f t="shared" si="69"/>
        <v>#DIV/0!</v>
      </c>
      <c r="AI209" s="49"/>
      <c r="AJ209" s="37"/>
      <c r="AK209" s="82">
        <v>208</v>
      </c>
    </row>
    <row r="210" spans="5:34" ht="12.75">
      <c r="E210" s="1"/>
      <c r="F210" s="11"/>
      <c r="G210" s="15"/>
      <c r="H210" s="1"/>
      <c r="I210" s="39"/>
      <c r="J210" s="1"/>
      <c r="K210" s="1"/>
      <c r="L210" s="1"/>
      <c r="M210" s="1"/>
      <c r="N210" t="s">
        <v>11</v>
      </c>
      <c r="O210" t="s">
        <v>24</v>
      </c>
      <c r="P210" s="1"/>
      <c r="Q210" s="1"/>
      <c r="R210" s="29" t="s">
        <v>149</v>
      </c>
      <c r="S210" s="1"/>
      <c r="T210" s="86"/>
      <c r="U210" s="19"/>
      <c r="V210" s="19"/>
      <c r="W210" s="19"/>
      <c r="X210" s="19"/>
      <c r="Y210" s="19"/>
      <c r="Z210" s="19"/>
      <c r="AA210" s="19"/>
      <c r="AB210" s="19"/>
      <c r="AC210" s="19"/>
      <c r="AD210" s="31" t="s">
        <v>10</v>
      </c>
      <c r="AE210" s="25"/>
      <c r="AF210" s="1"/>
      <c r="AG210" s="1"/>
      <c r="AH210" s="1"/>
    </row>
    <row r="211" spans="5:34" ht="12.75">
      <c r="E211" s="1"/>
      <c r="F211" s="11"/>
      <c r="G211" s="15"/>
      <c r="H211" s="1"/>
      <c r="I211" s="39"/>
      <c r="J211" s="1"/>
      <c r="K211" s="1"/>
      <c r="L211" s="1"/>
      <c r="M211" s="1"/>
      <c r="O211" t="s">
        <v>25</v>
      </c>
      <c r="P211" s="1"/>
      <c r="Q211" s="1"/>
      <c r="R211" s="30"/>
      <c r="S211" s="1"/>
      <c r="T211" s="86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25"/>
      <c r="AF211" s="1"/>
      <c r="AG211" s="1"/>
      <c r="AH211" s="1"/>
    </row>
    <row r="212" spans="15:31" ht="12.75">
      <c r="O212" t="s">
        <v>26</v>
      </c>
      <c r="AE212" s="26"/>
    </row>
    <row r="213" ht="12.75">
      <c r="AE213" s="26"/>
    </row>
    <row r="214" ht="12.75">
      <c r="AE214" s="26"/>
    </row>
    <row r="215" ht="12.75">
      <c r="AE215" s="26"/>
    </row>
    <row r="216" ht="12.75">
      <c r="AE216" s="26"/>
    </row>
    <row r="217" ht="12.75">
      <c r="AE217" s="26"/>
    </row>
    <row r="218" ht="12.75">
      <c r="AE218" s="26"/>
    </row>
    <row r="219" ht="12.75">
      <c r="AE219" s="26"/>
    </row>
    <row r="220" ht="12.75">
      <c r="AE220" s="26"/>
    </row>
    <row r="221" ht="12.75">
      <c r="AE221" s="26"/>
    </row>
    <row r="222" ht="12.75">
      <c r="AE222" s="26"/>
    </row>
    <row r="223" ht="12.75">
      <c r="AE223" s="26"/>
    </row>
    <row r="224" ht="12.75">
      <c r="AE224" s="26"/>
    </row>
    <row r="225" ht="12.75">
      <c r="AE225" s="26"/>
    </row>
    <row r="226" ht="12.75">
      <c r="AE226" s="26"/>
    </row>
    <row r="227" ht="12.75">
      <c r="AE227" s="26"/>
    </row>
    <row r="228" ht="12.75">
      <c r="AE228" s="26"/>
    </row>
    <row r="229" ht="12.75">
      <c r="AE229" s="26"/>
    </row>
    <row r="230" ht="12.75">
      <c r="AE230" s="26"/>
    </row>
    <row r="231" ht="12.75">
      <c r="AE231" s="26"/>
    </row>
    <row r="232" ht="12.75">
      <c r="AE232" s="26"/>
    </row>
    <row r="233" ht="12.75">
      <c r="AE233" s="26"/>
    </row>
    <row r="234" ht="12.75">
      <c r="AE234" s="26"/>
    </row>
    <row r="235" ht="12.75">
      <c r="AE235" s="26"/>
    </row>
    <row r="236" ht="12.75">
      <c r="AE236" s="26"/>
    </row>
    <row r="237" ht="12.75">
      <c r="AE237" s="26"/>
    </row>
    <row r="238" ht="12.75">
      <c r="AE238" s="26"/>
    </row>
    <row r="239" ht="12.75">
      <c r="AE239" s="26"/>
    </row>
    <row r="240" ht="12.75">
      <c r="AE240" s="26"/>
    </row>
  </sheetData>
  <sheetProtection/>
  <mergeCells count="16">
    <mergeCell ref="AI1:AJ1"/>
    <mergeCell ref="B1:B2"/>
    <mergeCell ref="P1:Q1"/>
    <mergeCell ref="L1:M1"/>
    <mergeCell ref="U1:Y1"/>
    <mergeCell ref="E1:E2"/>
    <mergeCell ref="AC1:AE1"/>
    <mergeCell ref="AF1:AH1"/>
    <mergeCell ref="R1:S1"/>
    <mergeCell ref="F1:F2"/>
    <mergeCell ref="G1:G2"/>
    <mergeCell ref="H1:H2"/>
    <mergeCell ref="Z1:AB1"/>
    <mergeCell ref="N1:O1"/>
    <mergeCell ref="I1:I2"/>
    <mergeCell ref="J1:K1"/>
  </mergeCells>
  <printOptions horizontalCentered="1" verticalCentered="1"/>
  <pageMargins left="0.5118110236220472" right="0.5118110236220472" top="0.5118110236220472" bottom="0.5118110236220472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5"/>
  <sheetViews>
    <sheetView zoomScalePageLayoutView="0" workbookViewId="0" topLeftCell="A151">
      <selection activeCell="D215" sqref="D215"/>
    </sheetView>
  </sheetViews>
  <sheetFormatPr defaultColWidth="4.00390625" defaultRowHeight="12.75"/>
  <cols>
    <col min="1" max="1" width="21.375" style="58" bestFit="1" customWidth="1"/>
    <col min="2" max="2" width="8.25390625" style="58" bestFit="1" customWidth="1"/>
    <col min="3" max="3" width="12.25390625" style="59" bestFit="1" customWidth="1"/>
    <col min="4" max="4" width="15.375" style="58" bestFit="1" customWidth="1"/>
    <col min="5" max="5" width="3.875" style="58" bestFit="1" customWidth="1"/>
    <col min="6" max="6" width="5.625" style="58" bestFit="1" customWidth="1"/>
    <col min="7" max="7" width="4.875" style="58" bestFit="1" customWidth="1"/>
    <col min="8" max="8" width="4.00390625" style="58" customWidth="1"/>
    <col min="9" max="9" width="4.25390625" style="58" bestFit="1" customWidth="1"/>
    <col min="10" max="16384" width="4.00390625" style="58" customWidth="1"/>
  </cols>
  <sheetData>
    <row r="1" spans="1:3" s="60" customFormat="1" ht="15">
      <c r="A1" s="68" t="s">
        <v>3</v>
      </c>
      <c r="B1" s="68" t="s">
        <v>27</v>
      </c>
      <c r="C1" s="69" t="s">
        <v>28</v>
      </c>
    </row>
    <row r="2" spans="1:3" ht="15">
      <c r="A2">
        <v>1</v>
      </c>
      <c r="B2">
        <v>1</v>
      </c>
      <c r="C2">
        <v>0</v>
      </c>
    </row>
    <row r="3" spans="1:3" ht="15">
      <c r="A3">
        <v>1</v>
      </c>
      <c r="B3" t="s">
        <v>107</v>
      </c>
      <c r="C3">
        <v>0.67</v>
      </c>
    </row>
    <row r="4" spans="1:3" ht="15">
      <c r="A4">
        <v>2</v>
      </c>
      <c r="B4">
        <v>1</v>
      </c>
      <c r="C4">
        <v>60</v>
      </c>
    </row>
    <row r="5" spans="1:3" ht="15">
      <c r="A5">
        <v>2</v>
      </c>
      <c r="B5">
        <v>2</v>
      </c>
      <c r="C5">
        <v>61.41</v>
      </c>
    </row>
    <row r="6" spans="1:3" ht="15">
      <c r="A6">
        <v>2</v>
      </c>
      <c r="B6">
        <v>3</v>
      </c>
      <c r="C6">
        <v>62.83</v>
      </c>
    </row>
    <row r="7" spans="1:3" ht="15">
      <c r="A7">
        <v>2</v>
      </c>
      <c r="B7">
        <v>4</v>
      </c>
      <c r="C7">
        <v>63.845</v>
      </c>
    </row>
    <row r="8" spans="1:3" ht="15">
      <c r="A8">
        <v>2</v>
      </c>
      <c r="B8" t="s">
        <v>107</v>
      </c>
      <c r="C8">
        <v>64.385</v>
      </c>
    </row>
    <row r="9" spans="1:3" ht="15">
      <c r="A9">
        <v>3</v>
      </c>
      <c r="B9">
        <v>1</v>
      </c>
      <c r="C9">
        <v>69.5</v>
      </c>
    </row>
    <row r="10" spans="1:3" ht="15">
      <c r="A10">
        <v>3</v>
      </c>
      <c r="B10">
        <v>2</v>
      </c>
      <c r="C10">
        <v>70.91</v>
      </c>
    </row>
    <row r="11" spans="1:3" ht="15">
      <c r="A11">
        <v>3</v>
      </c>
      <c r="B11">
        <v>3</v>
      </c>
      <c r="C11">
        <v>71.385</v>
      </c>
    </row>
    <row r="12" spans="1:3" ht="15">
      <c r="A12">
        <v>3</v>
      </c>
      <c r="B12" t="s">
        <v>107</v>
      </c>
      <c r="C12">
        <v>71.665</v>
      </c>
    </row>
    <row r="13" spans="1:3" ht="15">
      <c r="A13">
        <v>4</v>
      </c>
      <c r="B13">
        <v>1</v>
      </c>
      <c r="C13">
        <v>79</v>
      </c>
    </row>
    <row r="14" spans="1:3" ht="15">
      <c r="A14">
        <v>4</v>
      </c>
      <c r="B14">
        <v>2</v>
      </c>
      <c r="C14">
        <v>80.005</v>
      </c>
    </row>
    <row r="15" spans="1:3" ht="15">
      <c r="A15">
        <v>4</v>
      </c>
      <c r="B15" t="s">
        <v>107</v>
      </c>
      <c r="C15">
        <v>80.625</v>
      </c>
    </row>
    <row r="16" spans="1:3" ht="15">
      <c r="A16">
        <v>5</v>
      </c>
      <c r="B16">
        <v>1</v>
      </c>
      <c r="C16">
        <v>88.5</v>
      </c>
    </row>
    <row r="17" spans="1:3" ht="15">
      <c r="A17">
        <v>5</v>
      </c>
      <c r="B17">
        <v>2</v>
      </c>
      <c r="C17">
        <v>89.425</v>
      </c>
    </row>
    <row r="18" spans="1:3" ht="15">
      <c r="A18">
        <v>5</v>
      </c>
      <c r="B18">
        <v>3</v>
      </c>
      <c r="C18">
        <v>89.885</v>
      </c>
    </row>
    <row r="19" spans="1:3" ht="15">
      <c r="A19">
        <v>5</v>
      </c>
      <c r="B19">
        <v>4</v>
      </c>
      <c r="C19">
        <v>91.29</v>
      </c>
    </row>
    <row r="20" spans="1:3" ht="15">
      <c r="A20">
        <v>5</v>
      </c>
      <c r="B20">
        <v>5</v>
      </c>
      <c r="C20">
        <v>92.305</v>
      </c>
    </row>
    <row r="21" spans="1:3" ht="15">
      <c r="A21">
        <v>5</v>
      </c>
      <c r="B21" t="s">
        <v>107</v>
      </c>
      <c r="C21">
        <v>92.85</v>
      </c>
    </row>
    <row r="22" spans="1:3" ht="15">
      <c r="A22">
        <v>6</v>
      </c>
      <c r="B22">
        <v>1</v>
      </c>
      <c r="C22">
        <v>98</v>
      </c>
    </row>
    <row r="23" spans="1:3" ht="15">
      <c r="A23">
        <v>6</v>
      </c>
      <c r="B23">
        <v>2</v>
      </c>
      <c r="C23">
        <v>99.41</v>
      </c>
    </row>
    <row r="24" spans="1:3" ht="15">
      <c r="A24">
        <v>6</v>
      </c>
      <c r="B24">
        <v>3</v>
      </c>
      <c r="C24">
        <v>100.35</v>
      </c>
    </row>
    <row r="25" spans="1:3" ht="15">
      <c r="A25">
        <v>6</v>
      </c>
      <c r="B25">
        <v>4</v>
      </c>
      <c r="C25">
        <v>100.68</v>
      </c>
    </row>
    <row r="26" spans="1:3" ht="15">
      <c r="A26">
        <v>6</v>
      </c>
      <c r="B26" t="s">
        <v>107</v>
      </c>
      <c r="C26">
        <v>101.715</v>
      </c>
    </row>
    <row r="27" spans="1:3" ht="15">
      <c r="A27">
        <v>7</v>
      </c>
      <c r="B27">
        <v>1</v>
      </c>
      <c r="C27">
        <v>102</v>
      </c>
    </row>
    <row r="28" spans="1:3" ht="15">
      <c r="A28">
        <v>7</v>
      </c>
      <c r="B28">
        <v>2</v>
      </c>
      <c r="C28">
        <v>103.46</v>
      </c>
    </row>
    <row r="29" spans="1:3" ht="15">
      <c r="A29">
        <v>7</v>
      </c>
      <c r="B29">
        <v>3</v>
      </c>
      <c r="C29">
        <v>103.945</v>
      </c>
    </row>
    <row r="30" spans="1:3" ht="15">
      <c r="A30">
        <v>7</v>
      </c>
      <c r="B30">
        <v>4</v>
      </c>
      <c r="C30">
        <v>105.345</v>
      </c>
    </row>
    <row r="31" spans="1:3" ht="15">
      <c r="A31">
        <v>7</v>
      </c>
      <c r="B31">
        <v>5</v>
      </c>
      <c r="C31">
        <v>106.755</v>
      </c>
    </row>
    <row r="32" spans="1:3" ht="15">
      <c r="A32">
        <v>7</v>
      </c>
      <c r="B32" t="s">
        <v>107</v>
      </c>
      <c r="C32">
        <v>107.855</v>
      </c>
    </row>
    <row r="33" spans="1:3" ht="15">
      <c r="A33">
        <v>8</v>
      </c>
      <c r="B33">
        <v>1</v>
      </c>
      <c r="C33">
        <v>111.5</v>
      </c>
    </row>
    <row r="34" spans="1:3" ht="15">
      <c r="A34">
        <v>8</v>
      </c>
      <c r="B34">
        <v>2</v>
      </c>
      <c r="C34">
        <v>112.91</v>
      </c>
    </row>
    <row r="35" spans="1:3" ht="15">
      <c r="A35">
        <v>8</v>
      </c>
      <c r="B35">
        <v>3</v>
      </c>
      <c r="C35">
        <v>114.315</v>
      </c>
    </row>
    <row r="36" spans="1:3" ht="15">
      <c r="A36">
        <v>8</v>
      </c>
      <c r="B36">
        <v>4</v>
      </c>
      <c r="C36">
        <v>115.725</v>
      </c>
    </row>
    <row r="37" spans="1:3" ht="15">
      <c r="A37">
        <v>8</v>
      </c>
      <c r="B37">
        <v>5</v>
      </c>
      <c r="C37">
        <v>116.62</v>
      </c>
    </row>
    <row r="38" spans="1:3" ht="15">
      <c r="A38">
        <v>8</v>
      </c>
      <c r="B38">
        <v>6</v>
      </c>
      <c r="C38">
        <v>116.855</v>
      </c>
    </row>
    <row r="39" spans="1:3" ht="15">
      <c r="A39">
        <v>8</v>
      </c>
      <c r="B39">
        <v>7</v>
      </c>
      <c r="C39">
        <v>118.265</v>
      </c>
    </row>
    <row r="40" spans="1:3" ht="15">
      <c r="A40">
        <v>8</v>
      </c>
      <c r="B40" t="s">
        <v>107</v>
      </c>
      <c r="C40">
        <v>118.895</v>
      </c>
    </row>
    <row r="41" spans="1:3" ht="15">
      <c r="A41">
        <v>9</v>
      </c>
      <c r="B41">
        <v>1</v>
      </c>
      <c r="C41">
        <v>121</v>
      </c>
    </row>
    <row r="42" spans="1:3" ht="15">
      <c r="A42">
        <v>9</v>
      </c>
      <c r="B42">
        <v>2</v>
      </c>
      <c r="C42">
        <v>122.4</v>
      </c>
    </row>
    <row r="43" spans="1:3" ht="15">
      <c r="A43">
        <v>9</v>
      </c>
      <c r="B43">
        <v>3</v>
      </c>
      <c r="C43">
        <v>123.615</v>
      </c>
    </row>
    <row r="44" spans="1:3" ht="15">
      <c r="A44">
        <v>9</v>
      </c>
      <c r="B44">
        <v>4</v>
      </c>
      <c r="C44">
        <v>124.03</v>
      </c>
    </row>
    <row r="45" spans="1:3" ht="15">
      <c r="A45">
        <v>9</v>
      </c>
      <c r="B45">
        <v>5</v>
      </c>
      <c r="C45">
        <v>124.27</v>
      </c>
    </row>
    <row r="46" spans="1:3" ht="15">
      <c r="A46">
        <v>9</v>
      </c>
      <c r="B46">
        <v>6</v>
      </c>
      <c r="C46">
        <v>125.675</v>
      </c>
    </row>
    <row r="47" spans="1:3" ht="15">
      <c r="A47">
        <v>9</v>
      </c>
      <c r="B47">
        <v>7</v>
      </c>
      <c r="C47">
        <v>127.09</v>
      </c>
    </row>
    <row r="48" spans="1:3" ht="15">
      <c r="A48">
        <v>9</v>
      </c>
      <c r="B48">
        <v>8</v>
      </c>
      <c r="C48">
        <v>128.51</v>
      </c>
    </row>
    <row r="49" spans="1:3" ht="15">
      <c r="A49">
        <v>9</v>
      </c>
      <c r="B49" t="s">
        <v>107</v>
      </c>
      <c r="C49">
        <v>128.865</v>
      </c>
    </row>
    <row r="50" spans="1:3" ht="15">
      <c r="A50">
        <v>10</v>
      </c>
      <c r="B50">
        <v>1</v>
      </c>
      <c r="C50">
        <v>130.5</v>
      </c>
    </row>
    <row r="51" spans="1:3" ht="15">
      <c r="A51">
        <v>10</v>
      </c>
      <c r="B51">
        <v>2</v>
      </c>
      <c r="C51">
        <v>131.615</v>
      </c>
    </row>
    <row r="52" spans="1:3" ht="15">
      <c r="A52">
        <v>10</v>
      </c>
      <c r="B52">
        <v>3</v>
      </c>
      <c r="C52">
        <v>132.17</v>
      </c>
    </row>
    <row r="53" spans="1:3" ht="15">
      <c r="A53">
        <v>10</v>
      </c>
      <c r="B53">
        <v>4</v>
      </c>
      <c r="C53">
        <v>132.635</v>
      </c>
    </row>
    <row r="54" spans="1:3" ht="15">
      <c r="A54">
        <v>10</v>
      </c>
      <c r="B54">
        <v>5</v>
      </c>
      <c r="C54">
        <v>134.04</v>
      </c>
    </row>
    <row r="55" spans="1:3" ht="15">
      <c r="A55">
        <v>10</v>
      </c>
      <c r="B55">
        <v>6</v>
      </c>
      <c r="C55">
        <v>135.44</v>
      </c>
    </row>
    <row r="56" spans="1:3" ht="15">
      <c r="A56">
        <v>10</v>
      </c>
      <c r="B56">
        <v>7</v>
      </c>
      <c r="C56">
        <v>136.85</v>
      </c>
    </row>
    <row r="57" spans="1:3" ht="15">
      <c r="A57">
        <v>10</v>
      </c>
      <c r="B57" t="s">
        <v>107</v>
      </c>
      <c r="C57">
        <v>137.695</v>
      </c>
    </row>
    <row r="58" spans="1:3" ht="15">
      <c r="A58">
        <v>11</v>
      </c>
      <c r="B58">
        <v>1</v>
      </c>
      <c r="C58">
        <v>140</v>
      </c>
    </row>
    <row r="59" spans="1:3" ht="15">
      <c r="A59">
        <v>11</v>
      </c>
      <c r="B59">
        <v>2</v>
      </c>
      <c r="C59">
        <v>141.24</v>
      </c>
    </row>
    <row r="60" spans="1:3" ht="15">
      <c r="A60">
        <v>11</v>
      </c>
      <c r="B60">
        <v>3</v>
      </c>
      <c r="C60">
        <v>142.65</v>
      </c>
    </row>
    <row r="61" spans="1:3" ht="15">
      <c r="A61">
        <v>11</v>
      </c>
      <c r="B61">
        <v>4</v>
      </c>
      <c r="C61">
        <v>144.03</v>
      </c>
    </row>
    <row r="62" spans="1:3" ht="15">
      <c r="A62">
        <v>11</v>
      </c>
      <c r="B62">
        <v>5</v>
      </c>
      <c r="C62">
        <v>144.295</v>
      </c>
    </row>
    <row r="63" spans="1:3" ht="15">
      <c r="A63">
        <v>11</v>
      </c>
      <c r="B63">
        <v>6</v>
      </c>
      <c r="C63">
        <v>145.51</v>
      </c>
    </row>
    <row r="64" spans="1:3" ht="15">
      <c r="A64">
        <v>11</v>
      </c>
      <c r="B64">
        <v>7</v>
      </c>
      <c r="C64">
        <v>146.895</v>
      </c>
    </row>
    <row r="65" spans="1:3" ht="15">
      <c r="A65">
        <v>11</v>
      </c>
      <c r="B65">
        <v>8</v>
      </c>
      <c r="C65">
        <v>148.08</v>
      </c>
    </row>
    <row r="66" spans="1:3" ht="15">
      <c r="A66">
        <v>11</v>
      </c>
      <c r="B66" t="s">
        <v>107</v>
      </c>
      <c r="C66">
        <v>148.555</v>
      </c>
    </row>
    <row r="67" spans="1:3" ht="15">
      <c r="A67">
        <v>12</v>
      </c>
      <c r="B67">
        <v>1</v>
      </c>
      <c r="C67">
        <v>149.5</v>
      </c>
    </row>
    <row r="68" spans="1:3" ht="15">
      <c r="A68">
        <v>12</v>
      </c>
      <c r="B68">
        <v>2</v>
      </c>
      <c r="C68">
        <v>150.425</v>
      </c>
    </row>
    <row r="69" spans="1:3" ht="15">
      <c r="A69">
        <v>12</v>
      </c>
      <c r="B69" t="s">
        <v>107</v>
      </c>
      <c r="C69">
        <v>151.015</v>
      </c>
    </row>
    <row r="70" spans="1:3" ht="15">
      <c r="A70">
        <v>12</v>
      </c>
      <c r="B70">
        <v>3</v>
      </c>
      <c r="C70">
        <v>151.015</v>
      </c>
    </row>
    <row r="71" spans="1:3" ht="15">
      <c r="A71">
        <v>13</v>
      </c>
      <c r="B71">
        <v>1</v>
      </c>
      <c r="C71">
        <v>159</v>
      </c>
    </row>
    <row r="72" spans="1:3" ht="15">
      <c r="A72">
        <v>13</v>
      </c>
      <c r="B72">
        <v>2</v>
      </c>
      <c r="C72">
        <v>159.64</v>
      </c>
    </row>
    <row r="73" spans="1:3" ht="15">
      <c r="A73">
        <v>13</v>
      </c>
      <c r="B73">
        <v>3</v>
      </c>
      <c r="C73">
        <v>160.125</v>
      </c>
    </row>
    <row r="74" spans="1:3" ht="15">
      <c r="A74">
        <v>13</v>
      </c>
      <c r="B74">
        <v>4</v>
      </c>
      <c r="C74">
        <v>161.535</v>
      </c>
    </row>
    <row r="75" spans="1:3" ht="15">
      <c r="A75">
        <v>13</v>
      </c>
      <c r="B75">
        <v>5</v>
      </c>
      <c r="C75">
        <v>162.49</v>
      </c>
    </row>
    <row r="76" spans="1:3" ht="15">
      <c r="A76">
        <v>13</v>
      </c>
      <c r="B76" t="s">
        <v>107</v>
      </c>
      <c r="C76">
        <v>163.04</v>
      </c>
    </row>
    <row r="77" spans="1:3" ht="15">
      <c r="A77">
        <v>14</v>
      </c>
      <c r="B77">
        <v>1</v>
      </c>
      <c r="C77">
        <v>168.5</v>
      </c>
    </row>
    <row r="78" spans="1:3" ht="15">
      <c r="A78">
        <v>14</v>
      </c>
      <c r="B78">
        <v>2</v>
      </c>
      <c r="C78">
        <v>169.69</v>
      </c>
    </row>
    <row r="79" spans="1:3" ht="15">
      <c r="A79">
        <v>14</v>
      </c>
      <c r="B79">
        <v>3</v>
      </c>
      <c r="C79">
        <v>169.975</v>
      </c>
    </row>
    <row r="80" spans="1:3" ht="15">
      <c r="A80">
        <v>14</v>
      </c>
      <c r="B80">
        <v>4</v>
      </c>
      <c r="C80">
        <v>171.295</v>
      </c>
    </row>
    <row r="81" spans="1:3" ht="15">
      <c r="A81">
        <v>14</v>
      </c>
      <c r="B81" t="s">
        <v>107</v>
      </c>
      <c r="C81">
        <v>171.86</v>
      </c>
    </row>
    <row r="82" spans="1:3" ht="15">
      <c r="A82">
        <v>15</v>
      </c>
      <c r="B82">
        <v>1</v>
      </c>
      <c r="C82">
        <v>178</v>
      </c>
    </row>
    <row r="83" spans="1:3" ht="15">
      <c r="A83">
        <v>15</v>
      </c>
      <c r="B83">
        <v>2</v>
      </c>
      <c r="C83">
        <v>179.405</v>
      </c>
    </row>
    <row r="84" spans="1:3" ht="15">
      <c r="A84">
        <v>15</v>
      </c>
      <c r="B84">
        <v>3</v>
      </c>
      <c r="C84">
        <v>180.085</v>
      </c>
    </row>
    <row r="85" spans="1:3" ht="15">
      <c r="A85">
        <v>15</v>
      </c>
      <c r="B85">
        <v>4</v>
      </c>
      <c r="C85">
        <v>180.375</v>
      </c>
    </row>
    <row r="86" spans="1:3" ht="15">
      <c r="A86">
        <v>15</v>
      </c>
      <c r="B86" t="s">
        <v>107</v>
      </c>
      <c r="C86">
        <v>180.915</v>
      </c>
    </row>
    <row r="87" spans="1:3" ht="15">
      <c r="A87">
        <v>16</v>
      </c>
      <c r="B87">
        <v>1</v>
      </c>
      <c r="C87">
        <v>187.5</v>
      </c>
    </row>
    <row r="88" spans="1:3" ht="15">
      <c r="A88">
        <v>16</v>
      </c>
      <c r="B88">
        <v>2</v>
      </c>
      <c r="C88">
        <v>188.42</v>
      </c>
    </row>
    <row r="89" spans="1:3" ht="15">
      <c r="A89">
        <v>16</v>
      </c>
      <c r="B89">
        <v>3</v>
      </c>
      <c r="C89">
        <v>189.025</v>
      </c>
    </row>
    <row r="90" spans="1:3" ht="15">
      <c r="A90">
        <v>16</v>
      </c>
      <c r="B90">
        <v>4</v>
      </c>
      <c r="C90">
        <v>189.305</v>
      </c>
    </row>
    <row r="91" spans="1:3" ht="15">
      <c r="A91">
        <v>16</v>
      </c>
      <c r="B91">
        <v>5</v>
      </c>
      <c r="C91">
        <v>190.73</v>
      </c>
    </row>
    <row r="92" spans="1:3" ht="15">
      <c r="A92">
        <v>16</v>
      </c>
      <c r="B92" t="s">
        <v>107</v>
      </c>
      <c r="C92">
        <v>191.36</v>
      </c>
    </row>
    <row r="93" spans="1:3" ht="15">
      <c r="A93">
        <v>17</v>
      </c>
      <c r="B93">
        <v>1</v>
      </c>
      <c r="C93">
        <v>197</v>
      </c>
    </row>
    <row r="94" spans="1:3" ht="15">
      <c r="A94">
        <v>17</v>
      </c>
      <c r="B94">
        <v>2</v>
      </c>
      <c r="C94">
        <v>198.2</v>
      </c>
    </row>
    <row r="95" spans="1:3" ht="15">
      <c r="A95">
        <v>17</v>
      </c>
      <c r="B95">
        <v>3</v>
      </c>
      <c r="C95">
        <v>198.815</v>
      </c>
    </row>
    <row r="96" spans="1:3" ht="15">
      <c r="A96">
        <v>17</v>
      </c>
      <c r="B96">
        <v>4</v>
      </c>
      <c r="C96">
        <v>199.105</v>
      </c>
    </row>
    <row r="97" spans="1:3" ht="15">
      <c r="A97">
        <v>17</v>
      </c>
      <c r="B97" t="s">
        <v>107</v>
      </c>
      <c r="C97">
        <v>200.495</v>
      </c>
    </row>
    <row r="98" spans="1:3" ht="15">
      <c r="A98">
        <v>18</v>
      </c>
      <c r="B98">
        <v>1</v>
      </c>
      <c r="C98">
        <v>206.5</v>
      </c>
    </row>
    <row r="99" spans="1:3" ht="15">
      <c r="A99">
        <v>18</v>
      </c>
      <c r="B99">
        <v>2</v>
      </c>
      <c r="C99">
        <v>207.9</v>
      </c>
    </row>
    <row r="100" spans="1:3" ht="15">
      <c r="A100">
        <v>18</v>
      </c>
      <c r="B100" t="s">
        <v>107</v>
      </c>
      <c r="C100">
        <v>208.51</v>
      </c>
    </row>
    <row r="101" spans="1:3" ht="15">
      <c r="A101">
        <v>19</v>
      </c>
      <c r="B101">
        <v>1</v>
      </c>
      <c r="C101">
        <v>215.7</v>
      </c>
    </row>
    <row r="102" spans="1:3" ht="15">
      <c r="A102">
        <v>19</v>
      </c>
      <c r="B102">
        <v>2</v>
      </c>
      <c r="C102">
        <v>217.05</v>
      </c>
    </row>
    <row r="103" spans="1:3" ht="15">
      <c r="A103">
        <v>19</v>
      </c>
      <c r="B103">
        <v>3</v>
      </c>
      <c r="C103">
        <v>217.58</v>
      </c>
    </row>
    <row r="104" spans="1:3" ht="15">
      <c r="A104">
        <v>19</v>
      </c>
      <c r="B104">
        <v>4</v>
      </c>
      <c r="C104">
        <v>218.98</v>
      </c>
    </row>
    <row r="105" spans="1:3" ht="15">
      <c r="A105">
        <v>19</v>
      </c>
      <c r="B105">
        <v>5</v>
      </c>
      <c r="C105">
        <v>220.295</v>
      </c>
    </row>
    <row r="106" spans="1:3" ht="15">
      <c r="A106">
        <v>19</v>
      </c>
      <c r="B106" t="s">
        <v>107</v>
      </c>
      <c r="C106">
        <v>220.67</v>
      </c>
    </row>
    <row r="107" spans="1:3" ht="15">
      <c r="A107">
        <v>20</v>
      </c>
      <c r="B107">
        <v>1</v>
      </c>
      <c r="C107">
        <v>225.2</v>
      </c>
    </row>
    <row r="108" spans="1:3" ht="15">
      <c r="A108">
        <v>20</v>
      </c>
      <c r="B108">
        <v>2</v>
      </c>
      <c r="C108">
        <v>226.6</v>
      </c>
    </row>
    <row r="109" spans="1:3" ht="15">
      <c r="A109">
        <v>20</v>
      </c>
      <c r="B109">
        <v>3</v>
      </c>
      <c r="C109">
        <v>227.495</v>
      </c>
    </row>
    <row r="110" spans="1:3" ht="15">
      <c r="A110">
        <v>20</v>
      </c>
      <c r="B110">
        <v>4</v>
      </c>
      <c r="C110">
        <v>227.835</v>
      </c>
    </row>
    <row r="111" spans="1:3" ht="15">
      <c r="A111">
        <v>20</v>
      </c>
      <c r="B111">
        <v>5</v>
      </c>
      <c r="C111">
        <v>229.24</v>
      </c>
    </row>
    <row r="112" spans="1:3" ht="15">
      <c r="A112">
        <v>20</v>
      </c>
      <c r="B112" t="s">
        <v>107</v>
      </c>
      <c r="C112">
        <v>229.745</v>
      </c>
    </row>
    <row r="113" spans="1:3" ht="15">
      <c r="A113">
        <v>21</v>
      </c>
      <c r="B113">
        <v>1</v>
      </c>
      <c r="C113">
        <v>234.7</v>
      </c>
    </row>
    <row r="114" spans="1:3" ht="15">
      <c r="A114">
        <v>21</v>
      </c>
      <c r="B114">
        <v>2</v>
      </c>
      <c r="C114">
        <v>235.385</v>
      </c>
    </row>
    <row r="115" spans="1:3" ht="15">
      <c r="A115">
        <v>21</v>
      </c>
      <c r="B115">
        <v>3</v>
      </c>
      <c r="C115">
        <v>235.715</v>
      </c>
    </row>
    <row r="116" spans="1:3" ht="15">
      <c r="A116">
        <v>21</v>
      </c>
      <c r="B116">
        <v>4</v>
      </c>
      <c r="C116">
        <v>237.04</v>
      </c>
    </row>
    <row r="117" spans="1:3" ht="15">
      <c r="A117">
        <v>21</v>
      </c>
      <c r="B117" t="s">
        <v>107</v>
      </c>
      <c r="C117">
        <v>238.085</v>
      </c>
    </row>
    <row r="118" spans="1:3" ht="15">
      <c r="A118">
        <v>22</v>
      </c>
      <c r="B118">
        <v>1</v>
      </c>
      <c r="C118">
        <v>244.2</v>
      </c>
    </row>
    <row r="119" spans="1:3" ht="15">
      <c r="A119">
        <v>22</v>
      </c>
      <c r="B119">
        <v>2</v>
      </c>
      <c r="C119">
        <v>245.54</v>
      </c>
    </row>
    <row r="120" spans="1:3" ht="15">
      <c r="A120">
        <v>22</v>
      </c>
      <c r="B120">
        <v>3</v>
      </c>
      <c r="C120">
        <v>245.8</v>
      </c>
    </row>
    <row r="121" spans="1:3" ht="15">
      <c r="A121">
        <v>22</v>
      </c>
      <c r="B121" t="s">
        <v>107</v>
      </c>
      <c r="C121">
        <v>247.175</v>
      </c>
    </row>
    <row r="122" spans="1:3" ht="15">
      <c r="A122">
        <v>23</v>
      </c>
      <c r="B122">
        <v>1</v>
      </c>
      <c r="C122">
        <v>253.7</v>
      </c>
    </row>
    <row r="123" spans="1:3" ht="15">
      <c r="A123">
        <v>23</v>
      </c>
      <c r="B123">
        <v>2</v>
      </c>
      <c r="C123">
        <v>255.065</v>
      </c>
    </row>
    <row r="124" spans="1:3" ht="15">
      <c r="A124">
        <v>23</v>
      </c>
      <c r="B124">
        <v>3</v>
      </c>
      <c r="C124">
        <v>256.1</v>
      </c>
    </row>
    <row r="125" spans="1:3" ht="15">
      <c r="A125">
        <v>23</v>
      </c>
      <c r="B125">
        <v>4</v>
      </c>
      <c r="C125">
        <v>256.535</v>
      </c>
    </row>
    <row r="126" spans="1:3" ht="15">
      <c r="A126">
        <v>23</v>
      </c>
      <c r="B126">
        <v>5</v>
      </c>
      <c r="C126">
        <v>257.84</v>
      </c>
    </row>
    <row r="127" spans="1:3" ht="15">
      <c r="A127">
        <v>23</v>
      </c>
      <c r="B127">
        <v>6</v>
      </c>
      <c r="C127">
        <v>259.08</v>
      </c>
    </row>
    <row r="128" spans="1:3" ht="15">
      <c r="A128">
        <v>23</v>
      </c>
      <c r="B128">
        <v>7</v>
      </c>
      <c r="C128">
        <v>259.865</v>
      </c>
    </row>
    <row r="129" spans="1:3" ht="15">
      <c r="A129">
        <v>23</v>
      </c>
      <c r="B129" t="s">
        <v>107</v>
      </c>
      <c r="C129">
        <v>259.96</v>
      </c>
    </row>
    <row r="130" spans="1:3" ht="15">
      <c r="A130">
        <v>24</v>
      </c>
      <c r="B130">
        <v>1</v>
      </c>
      <c r="C130">
        <v>263.2</v>
      </c>
    </row>
    <row r="131" spans="1:3" ht="15">
      <c r="A131">
        <v>24</v>
      </c>
      <c r="B131">
        <v>2</v>
      </c>
      <c r="C131">
        <v>263.93</v>
      </c>
    </row>
    <row r="132" spans="1:3" ht="15">
      <c r="A132">
        <v>24</v>
      </c>
      <c r="B132">
        <v>3</v>
      </c>
      <c r="C132">
        <v>264.28</v>
      </c>
    </row>
    <row r="133" spans="1:3" ht="15">
      <c r="A133">
        <v>24</v>
      </c>
      <c r="B133">
        <v>4</v>
      </c>
      <c r="C133">
        <v>265.685</v>
      </c>
    </row>
    <row r="134" spans="1:3" ht="15">
      <c r="A134">
        <v>24</v>
      </c>
      <c r="B134">
        <v>5</v>
      </c>
      <c r="C134">
        <v>267.035</v>
      </c>
    </row>
    <row r="135" spans="1:3" ht="15">
      <c r="A135">
        <v>24</v>
      </c>
      <c r="B135">
        <v>6</v>
      </c>
      <c r="C135">
        <v>268.445</v>
      </c>
    </row>
    <row r="136" spans="1:3" ht="15">
      <c r="A136">
        <v>24</v>
      </c>
      <c r="B136" t="s">
        <v>107</v>
      </c>
      <c r="C136">
        <v>268.86</v>
      </c>
    </row>
    <row r="137" spans="1:3" ht="15">
      <c r="A137">
        <v>25</v>
      </c>
      <c r="B137">
        <v>1</v>
      </c>
      <c r="C137">
        <v>272.7</v>
      </c>
    </row>
    <row r="138" spans="1:3" ht="15">
      <c r="A138">
        <v>25</v>
      </c>
      <c r="B138">
        <v>2</v>
      </c>
      <c r="C138">
        <v>273.915</v>
      </c>
    </row>
    <row r="139" spans="1:3" ht="15">
      <c r="A139">
        <v>25</v>
      </c>
      <c r="B139">
        <v>3</v>
      </c>
      <c r="C139">
        <v>274.505</v>
      </c>
    </row>
    <row r="140" spans="1:3" ht="15">
      <c r="A140">
        <v>25</v>
      </c>
      <c r="B140">
        <v>4</v>
      </c>
      <c r="C140">
        <v>275.555</v>
      </c>
    </row>
    <row r="141" spans="1:3" ht="15">
      <c r="A141">
        <v>25</v>
      </c>
      <c r="B141">
        <v>5</v>
      </c>
      <c r="C141">
        <v>276.765</v>
      </c>
    </row>
    <row r="142" spans="1:3" ht="15">
      <c r="A142">
        <v>25</v>
      </c>
      <c r="B142">
        <v>6</v>
      </c>
      <c r="C142">
        <v>278.13</v>
      </c>
    </row>
    <row r="143" spans="1:3" ht="15">
      <c r="A143">
        <v>25</v>
      </c>
      <c r="B143">
        <v>7</v>
      </c>
      <c r="C143">
        <v>278.905</v>
      </c>
    </row>
    <row r="144" spans="1:3" ht="15">
      <c r="A144">
        <v>25</v>
      </c>
      <c r="B144" t="s">
        <v>107</v>
      </c>
      <c r="C144">
        <v>279.75</v>
      </c>
    </row>
    <row r="145" spans="1:3" ht="15">
      <c r="A145" s="68">
        <v>26</v>
      </c>
      <c r="B145" s="68">
        <v>1</v>
      </c>
      <c r="C145" s="69">
        <v>282.2</v>
      </c>
    </row>
    <row r="146" spans="1:3" ht="15">
      <c r="A146" s="68">
        <v>26</v>
      </c>
      <c r="B146" s="68">
        <v>2</v>
      </c>
      <c r="C146" s="69">
        <v>283.61</v>
      </c>
    </row>
    <row r="147" spans="1:3" ht="15">
      <c r="A147" s="68">
        <v>26</v>
      </c>
      <c r="B147" s="68" t="s">
        <v>107</v>
      </c>
      <c r="C147" s="69">
        <v>284.795</v>
      </c>
    </row>
    <row r="148" spans="1:3" ht="15">
      <c r="A148" s="68">
        <v>27</v>
      </c>
      <c r="B148" s="68">
        <v>1</v>
      </c>
      <c r="C148" s="69">
        <v>291.7</v>
      </c>
    </row>
    <row r="149" spans="1:3" ht="15">
      <c r="A149" s="68">
        <v>27</v>
      </c>
      <c r="B149" s="68">
        <v>2</v>
      </c>
      <c r="C149" s="69">
        <v>292.035</v>
      </c>
    </row>
    <row r="150" spans="1:3" ht="15">
      <c r="A150" s="68">
        <v>27</v>
      </c>
      <c r="B150" s="68">
        <v>3</v>
      </c>
      <c r="C150" s="69">
        <v>292.37</v>
      </c>
    </row>
    <row r="151" spans="1:3" ht="15">
      <c r="A151" s="68">
        <v>27</v>
      </c>
      <c r="B151" s="68">
        <v>4</v>
      </c>
      <c r="C151" s="69">
        <v>293.46</v>
      </c>
    </row>
    <row r="152" spans="1:3" ht="15">
      <c r="A152" s="68">
        <v>27</v>
      </c>
      <c r="B152" s="68">
        <v>5</v>
      </c>
      <c r="C152" s="69">
        <v>294.815</v>
      </c>
    </row>
    <row r="153" spans="1:3" ht="15">
      <c r="A153" s="68">
        <v>27</v>
      </c>
      <c r="B153" s="68" t="s">
        <v>107</v>
      </c>
      <c r="C153" s="69">
        <v>295.475</v>
      </c>
    </row>
    <row r="154" spans="1:3" ht="15">
      <c r="A154" s="68">
        <v>28</v>
      </c>
      <c r="B154" s="68">
        <v>1</v>
      </c>
      <c r="C154" s="69">
        <v>301.2</v>
      </c>
    </row>
    <row r="155" spans="1:3" ht="15">
      <c r="A155" s="68">
        <v>28</v>
      </c>
      <c r="B155" s="68">
        <v>2</v>
      </c>
      <c r="C155" s="69">
        <v>302.155</v>
      </c>
    </row>
    <row r="156" spans="1:3" ht="15">
      <c r="A156" s="68">
        <v>28</v>
      </c>
      <c r="B156" s="68">
        <v>3</v>
      </c>
      <c r="C156" s="69">
        <v>302.61</v>
      </c>
    </row>
    <row r="157" spans="1:3" ht="15">
      <c r="A157" s="68">
        <v>28</v>
      </c>
      <c r="B157" s="68">
        <v>4</v>
      </c>
      <c r="C157" s="69">
        <v>304.015</v>
      </c>
    </row>
    <row r="158" spans="1:3" ht="15">
      <c r="A158" s="68">
        <v>28</v>
      </c>
      <c r="B158" s="68" t="s">
        <v>107</v>
      </c>
      <c r="C158" s="69">
        <v>304.575</v>
      </c>
    </row>
    <row r="159" spans="1:3" ht="15">
      <c r="A159" s="68">
        <v>29</v>
      </c>
      <c r="B159" s="68">
        <v>1</v>
      </c>
      <c r="C159" s="69">
        <v>310.7</v>
      </c>
    </row>
    <row r="160" spans="1:3" ht="15">
      <c r="A160" s="68">
        <v>29</v>
      </c>
      <c r="B160" s="68">
        <v>2</v>
      </c>
      <c r="C160" s="69">
        <v>312.095</v>
      </c>
    </row>
    <row r="161" spans="1:3" ht="15">
      <c r="A161" s="68">
        <v>29</v>
      </c>
      <c r="B161" s="68">
        <v>3</v>
      </c>
      <c r="C161" s="69">
        <v>312.57</v>
      </c>
    </row>
    <row r="162" spans="1:3" ht="15">
      <c r="A162" s="68">
        <v>29</v>
      </c>
      <c r="B162" s="68">
        <v>4</v>
      </c>
      <c r="C162" s="69">
        <v>313.255</v>
      </c>
    </row>
    <row r="163" spans="1:3" ht="15">
      <c r="A163" s="68">
        <v>29</v>
      </c>
      <c r="B163" s="68" t="s">
        <v>107</v>
      </c>
      <c r="C163" s="69">
        <v>313.815</v>
      </c>
    </row>
    <row r="164" spans="1:3" ht="15">
      <c r="A164" s="68">
        <v>31</v>
      </c>
      <c r="B164" s="68">
        <v>1</v>
      </c>
      <c r="C164" s="69">
        <v>329.7</v>
      </c>
    </row>
    <row r="165" spans="1:3" ht="15">
      <c r="A165" s="68">
        <v>31</v>
      </c>
      <c r="B165" s="68">
        <v>2</v>
      </c>
      <c r="C165" s="69">
        <v>330.155</v>
      </c>
    </row>
    <row r="166" spans="1:3" ht="15">
      <c r="A166" s="68">
        <v>31</v>
      </c>
      <c r="B166" s="68">
        <v>3</v>
      </c>
      <c r="C166" s="69">
        <v>330.585</v>
      </c>
    </row>
    <row r="167" spans="1:3" ht="15">
      <c r="A167" s="68">
        <v>31</v>
      </c>
      <c r="B167" s="68">
        <v>4</v>
      </c>
      <c r="C167" s="69">
        <v>331.07</v>
      </c>
    </row>
    <row r="168" spans="1:3" ht="15">
      <c r="A168" s="68">
        <v>31</v>
      </c>
      <c r="B168" s="68">
        <v>5</v>
      </c>
      <c r="C168" s="69">
        <v>332.39</v>
      </c>
    </row>
    <row r="169" spans="1:3" ht="15">
      <c r="A169" s="68">
        <v>31</v>
      </c>
      <c r="B169" s="68" t="s">
        <v>107</v>
      </c>
      <c r="C169" s="69">
        <v>333.28</v>
      </c>
    </row>
    <row r="170" spans="1:3" ht="15">
      <c r="A170" s="68">
        <v>32</v>
      </c>
      <c r="B170" s="68">
        <v>1</v>
      </c>
      <c r="C170" s="69">
        <v>339.2</v>
      </c>
    </row>
    <row r="171" spans="1:3" ht="15">
      <c r="A171" s="68">
        <v>32</v>
      </c>
      <c r="B171" s="68">
        <v>2</v>
      </c>
      <c r="C171" s="69">
        <v>340.13</v>
      </c>
    </row>
    <row r="172" spans="1:3" ht="15">
      <c r="A172" s="68">
        <v>32</v>
      </c>
      <c r="B172" s="68">
        <v>3</v>
      </c>
      <c r="C172" s="69">
        <v>340.815</v>
      </c>
    </row>
    <row r="173" spans="1:3" ht="15">
      <c r="A173" s="68">
        <v>32</v>
      </c>
      <c r="B173" s="68">
        <v>4</v>
      </c>
      <c r="C173" s="69">
        <v>342.085</v>
      </c>
    </row>
    <row r="174" spans="1:3" ht="15">
      <c r="A174" s="68">
        <v>32</v>
      </c>
      <c r="B174" s="68" t="s">
        <v>107</v>
      </c>
      <c r="C174" s="69">
        <v>343.14</v>
      </c>
    </row>
    <row r="175" spans="1:3" ht="15">
      <c r="A175" s="68">
        <v>33</v>
      </c>
      <c r="B175" s="68">
        <v>1</v>
      </c>
      <c r="C175" s="69">
        <v>348.7</v>
      </c>
    </row>
    <row r="176" spans="1:3" ht="15">
      <c r="A176" s="68">
        <v>33</v>
      </c>
      <c r="B176" s="68">
        <v>2</v>
      </c>
      <c r="C176" s="69">
        <v>349.21</v>
      </c>
    </row>
    <row r="177" spans="1:3" ht="15">
      <c r="A177" s="68">
        <v>33</v>
      </c>
      <c r="B177" s="68">
        <v>3</v>
      </c>
      <c r="C177" s="69">
        <v>349.73</v>
      </c>
    </row>
    <row r="178" spans="1:3" ht="15">
      <c r="A178" s="68">
        <v>33</v>
      </c>
      <c r="B178" s="68">
        <v>4</v>
      </c>
      <c r="C178" s="69">
        <v>351.02</v>
      </c>
    </row>
    <row r="179" spans="1:3" ht="15">
      <c r="A179" s="68">
        <v>33</v>
      </c>
      <c r="B179" s="68">
        <v>5</v>
      </c>
      <c r="C179" s="69">
        <v>352.265</v>
      </c>
    </row>
    <row r="180" spans="1:3" ht="15">
      <c r="A180" s="68">
        <v>33</v>
      </c>
      <c r="B180" s="68" t="s">
        <v>107</v>
      </c>
      <c r="C180" s="69">
        <v>353.255</v>
      </c>
    </row>
    <row r="181" spans="1:3" ht="15">
      <c r="A181" s="68">
        <v>34</v>
      </c>
      <c r="B181" s="68">
        <v>1</v>
      </c>
      <c r="C181" s="69">
        <v>357</v>
      </c>
    </row>
    <row r="182" spans="1:3" ht="15">
      <c r="A182" s="68">
        <v>34</v>
      </c>
      <c r="B182" s="68">
        <v>2</v>
      </c>
      <c r="C182" s="69">
        <v>358.34</v>
      </c>
    </row>
    <row r="183" spans="1:3" ht="15">
      <c r="A183" s="68">
        <v>34</v>
      </c>
      <c r="B183" s="68">
        <v>3</v>
      </c>
      <c r="C183" s="69">
        <v>359.54</v>
      </c>
    </row>
    <row r="184" spans="1:3" ht="15">
      <c r="A184" s="68">
        <v>34</v>
      </c>
      <c r="B184" s="68">
        <v>4</v>
      </c>
      <c r="C184" s="69">
        <v>359.98</v>
      </c>
    </row>
    <row r="185" spans="1:3" ht="15">
      <c r="A185" s="68">
        <v>35</v>
      </c>
      <c r="B185" s="68">
        <v>1</v>
      </c>
      <c r="C185" s="69">
        <v>366.5</v>
      </c>
    </row>
    <row r="186" spans="1:3" ht="15">
      <c r="A186" s="68">
        <v>35</v>
      </c>
      <c r="B186" s="68">
        <v>2</v>
      </c>
      <c r="C186" s="69">
        <v>366.81</v>
      </c>
    </row>
    <row r="187" spans="1:3" ht="15">
      <c r="A187" s="68">
        <v>35</v>
      </c>
      <c r="B187" s="68">
        <v>3</v>
      </c>
      <c r="C187" s="69">
        <v>367.48</v>
      </c>
    </row>
    <row r="188" spans="1:3" ht="15">
      <c r="A188" s="68">
        <v>35</v>
      </c>
      <c r="B188" s="68">
        <v>4</v>
      </c>
      <c r="C188" s="69">
        <v>368.885</v>
      </c>
    </row>
    <row r="189" spans="1:3" ht="15">
      <c r="A189" s="68">
        <v>35</v>
      </c>
      <c r="B189" s="68">
        <v>5</v>
      </c>
      <c r="C189" s="69">
        <v>370.295</v>
      </c>
    </row>
    <row r="190" spans="1:3" ht="15">
      <c r="A190" s="68">
        <v>35</v>
      </c>
      <c r="B190" s="68" t="s">
        <v>107</v>
      </c>
      <c r="C190" s="69">
        <v>370.92</v>
      </c>
    </row>
    <row r="191" spans="1:3" ht="15">
      <c r="A191" s="68">
        <v>36</v>
      </c>
      <c r="B191" s="68">
        <v>1</v>
      </c>
      <c r="C191" s="69">
        <v>376</v>
      </c>
    </row>
    <row r="192" spans="1:3" ht="15">
      <c r="A192" s="68">
        <v>36</v>
      </c>
      <c r="B192" s="68">
        <v>2</v>
      </c>
      <c r="C192" s="69">
        <v>376.17</v>
      </c>
    </row>
    <row r="193" spans="1:3" ht="15">
      <c r="A193" s="68">
        <v>36</v>
      </c>
      <c r="B193" s="68">
        <v>3</v>
      </c>
      <c r="C193" s="69">
        <v>376.53</v>
      </c>
    </row>
    <row r="194" spans="1:3" ht="15">
      <c r="A194" s="68">
        <v>36</v>
      </c>
      <c r="B194" s="68">
        <v>4</v>
      </c>
      <c r="C194" s="69">
        <v>377.73</v>
      </c>
    </row>
    <row r="195" spans="1:3" ht="15">
      <c r="A195" s="68">
        <v>36</v>
      </c>
      <c r="B195" s="68" t="s">
        <v>107</v>
      </c>
      <c r="C195" s="69">
        <v>378.045</v>
      </c>
    </row>
    <row r="196" spans="1:3" ht="15">
      <c r="A196" s="68">
        <v>37</v>
      </c>
      <c r="B196" s="68">
        <v>1</v>
      </c>
      <c r="C196" s="69">
        <v>385.5</v>
      </c>
    </row>
    <row r="197" spans="1:3" ht="15">
      <c r="A197" s="68">
        <v>37</v>
      </c>
      <c r="B197" s="68">
        <v>2</v>
      </c>
      <c r="C197" s="69">
        <v>386.3</v>
      </c>
    </row>
    <row r="198" spans="1:3" ht="15">
      <c r="A198" s="68">
        <v>37</v>
      </c>
      <c r="B198" s="68">
        <v>3</v>
      </c>
      <c r="C198" s="69">
        <v>386.69</v>
      </c>
    </row>
    <row r="199" spans="1:3" ht="15">
      <c r="A199" s="68">
        <v>37</v>
      </c>
      <c r="B199" s="68" t="s">
        <v>107</v>
      </c>
      <c r="C199" s="69">
        <v>386.915</v>
      </c>
    </row>
    <row r="200" spans="1:3" ht="15">
      <c r="A200" s="68">
        <v>38</v>
      </c>
      <c r="B200" s="68">
        <v>1</v>
      </c>
      <c r="C200" s="69">
        <v>395</v>
      </c>
    </row>
    <row r="201" spans="1:3" ht="15">
      <c r="A201" s="68">
        <v>38</v>
      </c>
      <c r="B201" s="68">
        <v>2</v>
      </c>
      <c r="C201" s="69">
        <v>396.105</v>
      </c>
    </row>
    <row r="202" spans="1:3" ht="15">
      <c r="A202" s="68">
        <v>38</v>
      </c>
      <c r="B202" s="68" t="s">
        <v>107</v>
      </c>
      <c r="C202" s="69">
        <v>397.075</v>
      </c>
    </row>
    <row r="203" spans="1:3" ht="15">
      <c r="A203" s="68">
        <v>39</v>
      </c>
      <c r="B203" s="68">
        <v>1</v>
      </c>
      <c r="C203" s="69">
        <v>404.5</v>
      </c>
    </row>
    <row r="204" spans="1:3" ht="15">
      <c r="A204" s="68">
        <v>39</v>
      </c>
      <c r="B204" s="68">
        <v>2</v>
      </c>
      <c r="C204" s="69">
        <v>405.855</v>
      </c>
    </row>
    <row r="205" spans="1:3" ht="15">
      <c r="A205" s="68">
        <v>39</v>
      </c>
      <c r="B205" s="68">
        <v>3</v>
      </c>
      <c r="C205" s="69">
        <v>406.9</v>
      </c>
    </row>
    <row r="206" spans="1:3" ht="15">
      <c r="A206" s="68">
        <v>39</v>
      </c>
      <c r="B206" s="68">
        <v>4</v>
      </c>
      <c r="C206" s="69">
        <v>407.385</v>
      </c>
    </row>
    <row r="207" spans="1:3" ht="15">
      <c r="A207" s="68">
        <v>39</v>
      </c>
      <c r="B207" s="68" t="s">
        <v>107</v>
      </c>
      <c r="C207" s="69">
        <v>408.075</v>
      </c>
    </row>
    <row r="208" spans="1:3" ht="15">
      <c r="A208" s="68">
        <v>40</v>
      </c>
      <c r="B208" s="68">
        <v>1</v>
      </c>
      <c r="C208" s="69">
        <v>414</v>
      </c>
    </row>
    <row r="209" spans="1:3" ht="15">
      <c r="A209" s="68">
        <v>40</v>
      </c>
      <c r="B209" s="68">
        <v>2</v>
      </c>
      <c r="C209" s="69">
        <v>415.305</v>
      </c>
    </row>
    <row r="210" spans="1:3" ht="15">
      <c r="A210" s="68">
        <v>40</v>
      </c>
      <c r="B210" s="68">
        <v>3</v>
      </c>
      <c r="C210" s="69">
        <v>416.715</v>
      </c>
    </row>
    <row r="211" spans="1:3" ht="15">
      <c r="A211" s="68">
        <v>40</v>
      </c>
      <c r="B211" s="68">
        <v>4</v>
      </c>
      <c r="C211" s="69">
        <v>417.405</v>
      </c>
    </row>
    <row r="212" spans="1:3" ht="15">
      <c r="A212" s="68">
        <v>40</v>
      </c>
      <c r="B212" s="68">
        <v>5</v>
      </c>
      <c r="C212" s="69">
        <v>418.095</v>
      </c>
    </row>
    <row r="213" spans="1:3" ht="15">
      <c r="A213" s="68">
        <v>40</v>
      </c>
      <c r="B213" s="68">
        <v>6</v>
      </c>
      <c r="C213" s="69">
        <v>419.305</v>
      </c>
    </row>
    <row r="214" spans="1:3" ht="15">
      <c r="A214" s="68">
        <v>40</v>
      </c>
      <c r="B214" s="68" t="s">
        <v>107</v>
      </c>
      <c r="C214" s="69">
        <v>419.89</v>
      </c>
    </row>
    <row r="215" spans="1:3" ht="15">
      <c r="A215" s="68">
        <v>41</v>
      </c>
      <c r="B215" s="68">
        <v>1</v>
      </c>
      <c r="C215" s="69">
        <v>423.5</v>
      </c>
    </row>
    <row r="216" spans="1:3" ht="15">
      <c r="A216" s="68">
        <v>41</v>
      </c>
      <c r="B216" s="68">
        <v>2</v>
      </c>
      <c r="C216" s="69">
        <v>424.88</v>
      </c>
    </row>
    <row r="217" spans="1:3" ht="15">
      <c r="A217" s="68">
        <v>41</v>
      </c>
      <c r="B217" s="68">
        <v>3</v>
      </c>
      <c r="C217" s="69">
        <v>426.07</v>
      </c>
    </row>
    <row r="218" spans="1:3" ht="15">
      <c r="A218" s="68">
        <v>41</v>
      </c>
      <c r="B218" s="68">
        <v>4</v>
      </c>
      <c r="C218" s="69">
        <v>426.505</v>
      </c>
    </row>
    <row r="219" spans="1:3" ht="15">
      <c r="A219" s="68">
        <v>41</v>
      </c>
      <c r="B219" s="68">
        <v>5</v>
      </c>
      <c r="C219" s="69">
        <v>427.94</v>
      </c>
    </row>
    <row r="220" spans="1:3" ht="15">
      <c r="A220" s="68">
        <v>41</v>
      </c>
      <c r="B220" s="68">
        <v>6</v>
      </c>
      <c r="C220" s="69">
        <v>429.2</v>
      </c>
    </row>
    <row r="221" spans="1:3" ht="15">
      <c r="A221" s="68">
        <v>41</v>
      </c>
      <c r="B221" s="68" t="s">
        <v>107</v>
      </c>
      <c r="C221" s="69">
        <v>429.625</v>
      </c>
    </row>
    <row r="222" spans="1:3" ht="15">
      <c r="A222" s="68">
        <v>42</v>
      </c>
      <c r="B222" s="68">
        <v>1</v>
      </c>
      <c r="C222" s="69">
        <v>433</v>
      </c>
    </row>
    <row r="223" spans="1:3" ht="15">
      <c r="A223" s="68">
        <v>42</v>
      </c>
      <c r="B223" s="68">
        <v>2</v>
      </c>
      <c r="C223" s="69">
        <v>433.945</v>
      </c>
    </row>
    <row r="224" spans="1:3" ht="15">
      <c r="A224" s="68">
        <v>42</v>
      </c>
      <c r="B224" s="68">
        <v>3</v>
      </c>
      <c r="C224" s="69">
        <v>434.66</v>
      </c>
    </row>
    <row r="225" spans="1:3" ht="15">
      <c r="A225" s="68">
        <v>42</v>
      </c>
      <c r="B225" s="68">
        <v>4</v>
      </c>
      <c r="C225" s="69">
        <v>435.95</v>
      </c>
    </row>
    <row r="226" spans="1:3" ht="15">
      <c r="A226" s="68">
        <v>42</v>
      </c>
      <c r="B226" s="68" t="s">
        <v>107</v>
      </c>
      <c r="C226" s="69">
        <v>436.15</v>
      </c>
    </row>
    <row r="227" spans="1:3" ht="15">
      <c r="A227" s="68">
        <v>43</v>
      </c>
      <c r="B227" s="68">
        <v>1</v>
      </c>
      <c r="C227" s="69">
        <v>442.5</v>
      </c>
    </row>
    <row r="228" spans="1:3" ht="15">
      <c r="A228" s="68">
        <v>43</v>
      </c>
      <c r="B228" s="68">
        <v>2</v>
      </c>
      <c r="C228" s="69">
        <v>443.9</v>
      </c>
    </row>
    <row r="229" spans="1:3" ht="15">
      <c r="A229" s="68">
        <v>43</v>
      </c>
      <c r="B229" s="68">
        <v>3</v>
      </c>
      <c r="C229" s="69">
        <v>445.29</v>
      </c>
    </row>
    <row r="230" spans="1:3" ht="15">
      <c r="A230" s="68">
        <v>43</v>
      </c>
      <c r="B230" s="68">
        <v>4</v>
      </c>
      <c r="C230" s="69">
        <v>445.99</v>
      </c>
    </row>
    <row r="231" spans="1:3" ht="15">
      <c r="A231" s="68">
        <v>43</v>
      </c>
      <c r="B231" s="68">
        <v>5</v>
      </c>
      <c r="C231" s="69">
        <v>446.42</v>
      </c>
    </row>
    <row r="232" spans="1:3" ht="15">
      <c r="A232" s="68">
        <v>43</v>
      </c>
      <c r="B232" s="68" t="s">
        <v>107</v>
      </c>
      <c r="C232" s="69">
        <v>447.495</v>
      </c>
    </row>
    <row r="233" spans="1:3" ht="15">
      <c r="A233" s="68">
        <v>44</v>
      </c>
      <c r="B233" s="68">
        <v>1</v>
      </c>
      <c r="C233" s="69">
        <v>452</v>
      </c>
    </row>
    <row r="234" spans="1:3" ht="15">
      <c r="A234" s="68">
        <v>44</v>
      </c>
      <c r="B234" s="68">
        <v>2</v>
      </c>
      <c r="C234" s="69">
        <v>453.255</v>
      </c>
    </row>
    <row r="235" spans="1:3" ht="15">
      <c r="A235" s="68">
        <v>44</v>
      </c>
      <c r="B235" s="68">
        <v>3</v>
      </c>
      <c r="C235" s="69">
        <v>453.695</v>
      </c>
    </row>
    <row r="236" spans="1:3" ht="15">
      <c r="A236" s="68">
        <v>44</v>
      </c>
      <c r="B236" s="68" t="s">
        <v>107</v>
      </c>
      <c r="C236" s="69">
        <v>455.125</v>
      </c>
    </row>
    <row r="237" spans="1:3" ht="15">
      <c r="A237" s="68">
        <v>45</v>
      </c>
      <c r="B237" s="68">
        <v>1</v>
      </c>
      <c r="C237" s="69">
        <v>461.5</v>
      </c>
    </row>
    <row r="238" spans="1:3" ht="15">
      <c r="A238" s="68">
        <v>45</v>
      </c>
      <c r="B238" s="68">
        <v>2</v>
      </c>
      <c r="C238" s="69">
        <v>462.805</v>
      </c>
    </row>
    <row r="239" spans="1:3" ht="15">
      <c r="A239" s="68">
        <v>45</v>
      </c>
      <c r="B239" s="68">
        <v>3</v>
      </c>
      <c r="C239" s="69">
        <v>464.085</v>
      </c>
    </row>
    <row r="240" spans="1:3" ht="15">
      <c r="A240" s="68">
        <v>45</v>
      </c>
      <c r="B240" s="68">
        <v>4</v>
      </c>
      <c r="C240" s="69">
        <v>464.79</v>
      </c>
    </row>
    <row r="241" spans="1:3" ht="15">
      <c r="A241" s="68">
        <v>45</v>
      </c>
      <c r="B241" s="68" t="s">
        <v>107</v>
      </c>
      <c r="C241" s="69">
        <v>465.745</v>
      </c>
    </row>
    <row r="242" spans="1:3" ht="15">
      <c r="A242" s="68">
        <v>46</v>
      </c>
      <c r="B242" s="68">
        <v>1</v>
      </c>
      <c r="C242" s="69">
        <v>471</v>
      </c>
    </row>
    <row r="243" spans="1:3" ht="15">
      <c r="A243" s="68">
        <v>46</v>
      </c>
      <c r="B243" s="68">
        <v>2</v>
      </c>
      <c r="C243" s="69">
        <v>471.355</v>
      </c>
    </row>
    <row r="244" spans="1:3" ht="15">
      <c r="A244" s="68">
        <v>46</v>
      </c>
      <c r="B244" s="68">
        <v>3</v>
      </c>
      <c r="C244" s="69">
        <v>471.925</v>
      </c>
    </row>
    <row r="245" spans="1:3" ht="15">
      <c r="A245" s="68">
        <v>46</v>
      </c>
      <c r="B245" s="68">
        <v>4</v>
      </c>
      <c r="C245" s="69">
        <v>473.335</v>
      </c>
    </row>
    <row r="246" spans="1:3" ht="15">
      <c r="A246" s="68">
        <v>46</v>
      </c>
      <c r="B246" s="68" t="s">
        <v>107</v>
      </c>
      <c r="C246" s="69">
        <v>474.08</v>
      </c>
    </row>
    <row r="247" spans="1:3" ht="15">
      <c r="A247" s="68">
        <v>47</v>
      </c>
      <c r="B247" s="68">
        <v>1</v>
      </c>
      <c r="C247" s="69">
        <v>480.5</v>
      </c>
    </row>
    <row r="248" spans="1:3" ht="15">
      <c r="A248" s="68">
        <v>47</v>
      </c>
      <c r="B248" s="68">
        <v>2</v>
      </c>
      <c r="C248" s="69">
        <v>480.77</v>
      </c>
    </row>
    <row r="249" spans="1:3" ht="15">
      <c r="A249" s="68">
        <v>47</v>
      </c>
      <c r="B249" s="68">
        <v>3</v>
      </c>
      <c r="C249" s="69">
        <v>481.12</v>
      </c>
    </row>
    <row r="250" spans="1:3" ht="15">
      <c r="A250" s="68">
        <v>47</v>
      </c>
      <c r="B250" s="68" t="s">
        <v>107</v>
      </c>
      <c r="C250" s="69">
        <v>481.74</v>
      </c>
    </row>
    <row r="251" spans="1:3" ht="15">
      <c r="A251" s="68">
        <v>48</v>
      </c>
      <c r="B251" s="68">
        <v>1</v>
      </c>
      <c r="C251" s="69">
        <v>490</v>
      </c>
    </row>
    <row r="252" spans="1:3" ht="15">
      <c r="A252" s="68">
        <v>48</v>
      </c>
      <c r="B252" s="68">
        <v>2</v>
      </c>
      <c r="C252" s="69">
        <v>490.52</v>
      </c>
    </row>
    <row r="253" spans="1:3" ht="15">
      <c r="A253" s="68">
        <v>48</v>
      </c>
      <c r="B253" s="68" t="s">
        <v>107</v>
      </c>
      <c r="C253" s="69">
        <v>491.38</v>
      </c>
    </row>
    <row r="254" spans="1:3" ht="15">
      <c r="A254" s="68">
        <v>49</v>
      </c>
      <c r="B254" s="68">
        <v>1</v>
      </c>
      <c r="C254" s="69">
        <v>499.5</v>
      </c>
    </row>
    <row r="255" spans="1:3" ht="15">
      <c r="A255" s="68">
        <v>49</v>
      </c>
      <c r="B255" s="68">
        <v>2</v>
      </c>
      <c r="C255" s="69">
        <v>499.925</v>
      </c>
    </row>
    <row r="256" spans="1:3" ht="15">
      <c r="A256" s="68">
        <v>49</v>
      </c>
      <c r="B256" s="68">
        <v>3</v>
      </c>
      <c r="C256" s="69">
        <v>500.315</v>
      </c>
    </row>
    <row r="257" spans="1:3" ht="15">
      <c r="A257" s="68">
        <v>49</v>
      </c>
      <c r="B257" s="68" t="s">
        <v>107</v>
      </c>
      <c r="C257" s="69">
        <v>501.04</v>
      </c>
    </row>
    <row r="258" spans="1:3" ht="15">
      <c r="A258" s="68">
        <v>50</v>
      </c>
      <c r="B258" s="68">
        <v>1</v>
      </c>
      <c r="C258" s="69">
        <v>509</v>
      </c>
    </row>
    <row r="259" spans="1:3" ht="15">
      <c r="A259" s="68">
        <v>50</v>
      </c>
      <c r="B259" s="68">
        <v>2</v>
      </c>
      <c r="C259" s="69">
        <v>509.29</v>
      </c>
    </row>
    <row r="260" spans="1:3" ht="15">
      <c r="A260" s="68">
        <v>50</v>
      </c>
      <c r="B260" s="68">
        <v>3</v>
      </c>
      <c r="C260" s="69">
        <v>509.71</v>
      </c>
    </row>
    <row r="261" spans="1:3" ht="15">
      <c r="A261" s="68">
        <v>50</v>
      </c>
      <c r="B261" s="68" t="s">
        <v>107</v>
      </c>
      <c r="C261" s="69">
        <v>510.525</v>
      </c>
    </row>
    <row r="262" spans="1:3" ht="15">
      <c r="A262" s="68">
        <v>51</v>
      </c>
      <c r="B262" s="68">
        <v>1</v>
      </c>
      <c r="C262" s="69">
        <v>518.5</v>
      </c>
    </row>
    <row r="263" spans="1:3" ht="15">
      <c r="A263" s="68">
        <v>51</v>
      </c>
      <c r="B263" s="68" t="s">
        <v>107</v>
      </c>
      <c r="C263" s="69">
        <v>518.645</v>
      </c>
    </row>
    <row r="264" spans="1:3" ht="15">
      <c r="A264" s="68">
        <v>52</v>
      </c>
      <c r="B264" s="68">
        <v>1</v>
      </c>
      <c r="C264" s="69">
        <v>528</v>
      </c>
    </row>
    <row r="265" spans="1:3" ht="15">
      <c r="A265" s="68">
        <v>52</v>
      </c>
      <c r="B265" s="68">
        <v>2</v>
      </c>
      <c r="C265" s="69">
        <v>529.2</v>
      </c>
    </row>
    <row r="266" spans="1:3" ht="15">
      <c r="A266" s="68">
        <v>52</v>
      </c>
      <c r="B266" s="68">
        <v>3</v>
      </c>
      <c r="C266" s="69">
        <v>529.54</v>
      </c>
    </row>
    <row r="267" spans="1:3" ht="15">
      <c r="A267" s="68">
        <v>52</v>
      </c>
      <c r="B267" s="68" t="s">
        <v>107</v>
      </c>
      <c r="C267" s="69">
        <v>530.23</v>
      </c>
    </row>
    <row r="268" spans="1:3" ht="15">
      <c r="A268" s="68">
        <v>53</v>
      </c>
      <c r="B268" s="68">
        <v>1</v>
      </c>
      <c r="C268" s="69">
        <v>537.5</v>
      </c>
    </row>
    <row r="269" spans="1:3" ht="15">
      <c r="A269" s="68">
        <v>53</v>
      </c>
      <c r="B269" s="68">
        <v>2</v>
      </c>
      <c r="C269" s="69">
        <v>538.41</v>
      </c>
    </row>
    <row r="270" spans="1:3" ht="15">
      <c r="A270" s="68">
        <v>53</v>
      </c>
      <c r="B270" s="68" t="s">
        <v>107</v>
      </c>
      <c r="C270" s="69">
        <v>539.44</v>
      </c>
    </row>
    <row r="271" spans="1:3" ht="15">
      <c r="A271" s="68">
        <v>54</v>
      </c>
      <c r="B271" s="68">
        <v>1</v>
      </c>
      <c r="C271" s="69">
        <v>543.3</v>
      </c>
    </row>
    <row r="272" spans="1:3" ht="15">
      <c r="A272" s="68">
        <v>54</v>
      </c>
      <c r="B272" s="68">
        <v>2</v>
      </c>
      <c r="C272" s="69">
        <v>544.425</v>
      </c>
    </row>
    <row r="273" spans="1:3" ht="15">
      <c r="A273" s="68">
        <v>54</v>
      </c>
      <c r="B273" s="68" t="s">
        <v>107</v>
      </c>
      <c r="C273" s="69">
        <v>545.385</v>
      </c>
    </row>
    <row r="274" spans="1:3" ht="15">
      <c r="A274" s="68">
        <v>55</v>
      </c>
      <c r="B274" s="68">
        <v>1</v>
      </c>
      <c r="C274" s="69">
        <v>548.3</v>
      </c>
    </row>
    <row r="275" spans="1:3" ht="15">
      <c r="A275" s="68">
        <v>55</v>
      </c>
      <c r="B275" s="68" t="s">
        <v>107</v>
      </c>
      <c r="C275" s="69">
        <v>548.92</v>
      </c>
    </row>
    <row r="276" spans="1:3" ht="15">
      <c r="A276" s="68"/>
      <c r="B276" s="68"/>
      <c r="C276" s="69"/>
    </row>
    <row r="277" spans="1:3" ht="15">
      <c r="A277" s="68"/>
      <c r="B277" s="68"/>
      <c r="C277" s="69"/>
    </row>
    <row r="278" spans="1:3" ht="15">
      <c r="A278" s="68"/>
      <c r="B278" s="68"/>
      <c r="C278" s="69"/>
    </row>
    <row r="279" spans="1:3" ht="15">
      <c r="A279" s="68"/>
      <c r="B279" s="68"/>
      <c r="C279" s="69"/>
    </row>
    <row r="280" spans="1:3" ht="15">
      <c r="A280" s="68"/>
      <c r="B280" s="68"/>
      <c r="C280" s="69"/>
    </row>
    <row r="281" spans="1:3" ht="15">
      <c r="A281" s="68"/>
      <c r="B281" s="68"/>
      <c r="C281" s="69"/>
    </row>
    <row r="282" spans="1:3" ht="15">
      <c r="A282" s="68"/>
      <c r="B282" s="68"/>
      <c r="C282" s="69"/>
    </row>
    <row r="283" spans="1:3" ht="15">
      <c r="A283" s="68"/>
      <c r="B283" s="68"/>
      <c r="C283" s="69"/>
    </row>
    <row r="284" spans="1:3" ht="15">
      <c r="A284" s="68"/>
      <c r="B284" s="68"/>
      <c r="C284" s="69"/>
    </row>
    <row r="285" spans="1:3" ht="15">
      <c r="A285" s="68"/>
      <c r="B285" s="68"/>
      <c r="C285" s="69"/>
    </row>
    <row r="286" spans="1:3" ht="15">
      <c r="A286" s="68"/>
      <c r="B286" s="68"/>
      <c r="C286" s="69"/>
    </row>
    <row r="287" spans="1:3" ht="15">
      <c r="A287" s="68"/>
      <c r="B287" s="68"/>
      <c r="C287" s="69"/>
    </row>
    <row r="288" spans="1:3" ht="15">
      <c r="A288" s="68"/>
      <c r="B288" s="68"/>
      <c r="C288" s="69"/>
    </row>
    <row r="289" spans="1:3" ht="15">
      <c r="A289" s="68"/>
      <c r="B289" s="68"/>
      <c r="C289" s="69"/>
    </row>
    <row r="290" spans="1:3" ht="15">
      <c r="A290" s="68"/>
      <c r="B290" s="68"/>
      <c r="C290" s="69"/>
    </row>
    <row r="291" spans="1:3" ht="15">
      <c r="A291" s="68"/>
      <c r="B291" s="68"/>
      <c r="C291" s="69"/>
    </row>
    <row r="292" spans="1:3" ht="15">
      <c r="A292" s="68"/>
      <c r="B292" s="68"/>
      <c r="C292" s="69"/>
    </row>
    <row r="293" spans="1:3" ht="15">
      <c r="A293" s="68"/>
      <c r="B293" s="68"/>
      <c r="C293" s="69"/>
    </row>
    <row r="294" spans="1:3" ht="15">
      <c r="A294" s="68"/>
      <c r="B294" s="68"/>
      <c r="C294" s="69"/>
    </row>
    <row r="295" spans="1:3" ht="15">
      <c r="A295" s="68"/>
      <c r="B295" s="68"/>
      <c r="C295" s="69"/>
    </row>
    <row r="296" spans="1:3" ht="15">
      <c r="A296" s="68"/>
      <c r="B296" s="68"/>
      <c r="C296" s="69"/>
    </row>
    <row r="297" spans="1:3" ht="15">
      <c r="A297" s="68"/>
      <c r="B297" s="68"/>
      <c r="C297" s="69"/>
    </row>
    <row r="298" spans="1:3" ht="15">
      <c r="A298" s="68"/>
      <c r="B298" s="68"/>
      <c r="C298" s="69"/>
    </row>
    <row r="299" spans="1:3" ht="15">
      <c r="A299" s="68"/>
      <c r="B299" s="68"/>
      <c r="C299" s="69"/>
    </row>
    <row r="300" spans="1:3" ht="15">
      <c r="A300" s="68"/>
      <c r="B300" s="68"/>
      <c r="C300" s="69"/>
    </row>
    <row r="301" spans="1:3" ht="15">
      <c r="A301" s="68"/>
      <c r="B301" s="68"/>
      <c r="C301" s="69"/>
    </row>
    <row r="302" spans="1:3" ht="15">
      <c r="A302" s="68"/>
      <c r="B302" s="68"/>
      <c r="C302" s="69"/>
    </row>
    <row r="303" spans="1:3" ht="15">
      <c r="A303" s="68"/>
      <c r="B303" s="68"/>
      <c r="C303" s="69"/>
    </row>
    <row r="304" spans="1:3" ht="15">
      <c r="A304" s="68"/>
      <c r="B304" s="68"/>
      <c r="C304" s="69"/>
    </row>
    <row r="305" spans="1:3" ht="15">
      <c r="A305" s="68"/>
      <c r="B305" s="68"/>
      <c r="C305" s="69"/>
    </row>
    <row r="306" spans="1:3" ht="15">
      <c r="A306" s="68"/>
      <c r="B306" s="68"/>
      <c r="C306" s="69"/>
    </row>
    <row r="307" spans="1:3" ht="15">
      <c r="A307" s="68"/>
      <c r="B307" s="68"/>
      <c r="C307" s="69"/>
    </row>
    <row r="308" spans="1:3" ht="15">
      <c r="A308" s="68"/>
      <c r="B308" s="68"/>
      <c r="C308" s="69"/>
    </row>
    <row r="309" spans="1:3" ht="15">
      <c r="A309" s="68"/>
      <c r="B309" s="68"/>
      <c r="C309" s="69"/>
    </row>
    <row r="310" spans="1:3" ht="15">
      <c r="A310" s="68"/>
      <c r="B310" s="68"/>
      <c r="C310" s="69"/>
    </row>
    <row r="311" spans="1:3" ht="15">
      <c r="A311" s="68"/>
      <c r="B311" s="68"/>
      <c r="C311" s="69"/>
    </row>
    <row r="312" spans="1:3" ht="15">
      <c r="A312" s="68"/>
      <c r="B312" s="68"/>
      <c r="C312" s="69"/>
    </row>
    <row r="313" spans="1:3" ht="15">
      <c r="A313" s="68"/>
      <c r="B313" s="68"/>
      <c r="C313" s="69"/>
    </row>
    <row r="314" spans="1:3" ht="15">
      <c r="A314" s="68"/>
      <c r="B314" s="68"/>
      <c r="C314" s="69"/>
    </row>
    <row r="315" spans="1:3" ht="15">
      <c r="A315" s="68"/>
      <c r="B315" s="68"/>
      <c r="C315" s="69"/>
    </row>
    <row r="316" spans="1:3" ht="15">
      <c r="A316" s="68"/>
      <c r="B316" s="68"/>
      <c r="C316" s="69"/>
    </row>
    <row r="317" spans="1:3" ht="15">
      <c r="A317" s="68"/>
      <c r="B317" s="68"/>
      <c r="C317" s="69"/>
    </row>
    <row r="318" spans="1:3" ht="15">
      <c r="A318" s="68"/>
      <c r="B318" s="68"/>
      <c r="C318" s="69"/>
    </row>
    <row r="319" spans="1:3" ht="15">
      <c r="A319" s="68"/>
      <c r="B319" s="68"/>
      <c r="C319" s="69"/>
    </row>
    <row r="320" spans="1:3" ht="15">
      <c r="A320" s="68"/>
      <c r="B320" s="68"/>
      <c r="C320" s="69"/>
    </row>
    <row r="321" spans="1:3" ht="15">
      <c r="A321" s="68"/>
      <c r="B321" s="68"/>
      <c r="C321" s="69"/>
    </row>
    <row r="322" spans="1:3" ht="15">
      <c r="A322" s="68"/>
      <c r="B322" s="68"/>
      <c r="C322" s="69"/>
    </row>
    <row r="323" spans="1:3" ht="15">
      <c r="A323" s="68"/>
      <c r="B323" s="68"/>
      <c r="C323" s="69"/>
    </row>
    <row r="324" spans="1:3" ht="15">
      <c r="A324" s="68"/>
      <c r="B324" s="68"/>
      <c r="C324" s="69"/>
    </row>
    <row r="325" spans="1:3" ht="15">
      <c r="A325" s="68"/>
      <c r="B325" s="68"/>
      <c r="C325" s="69"/>
    </row>
    <row r="326" spans="1:3" ht="15">
      <c r="A326" s="68"/>
      <c r="B326" s="68"/>
      <c r="C326" s="69"/>
    </row>
    <row r="327" spans="1:3" ht="15">
      <c r="A327" s="68"/>
      <c r="B327" s="68"/>
      <c r="C327" s="69"/>
    </row>
    <row r="328" spans="1:3" ht="15">
      <c r="A328" s="68"/>
      <c r="B328" s="68"/>
      <c r="C328" s="69"/>
    </row>
    <row r="329" spans="1:3" ht="15">
      <c r="A329" s="68"/>
      <c r="B329" s="68"/>
      <c r="C329" s="69"/>
    </row>
    <row r="330" spans="1:3" ht="15">
      <c r="A330" s="68"/>
      <c r="B330" s="68"/>
      <c r="C330" s="69"/>
    </row>
    <row r="331" spans="1:3" ht="15">
      <c r="A331" s="68"/>
      <c r="B331" s="68"/>
      <c r="C331" s="69"/>
    </row>
    <row r="332" spans="1:3" ht="15">
      <c r="A332" s="68"/>
      <c r="B332" s="68"/>
      <c r="C332" s="69"/>
    </row>
    <row r="333" spans="1:3" ht="15">
      <c r="A333" s="68"/>
      <c r="B333" s="68"/>
      <c r="C333" s="69"/>
    </row>
    <row r="334" spans="1:3" ht="15">
      <c r="A334" s="68"/>
      <c r="B334" s="68"/>
      <c r="C334" s="69"/>
    </row>
    <row r="335" spans="1:3" ht="15">
      <c r="A335" s="68"/>
      <c r="B335" s="68"/>
      <c r="C335" s="69"/>
    </row>
    <row r="336" spans="1:3" ht="15">
      <c r="A336" s="68"/>
      <c r="B336" s="68"/>
      <c r="C336" s="69"/>
    </row>
    <row r="337" ht="15">
      <c r="C337" s="58"/>
    </row>
    <row r="338" ht="15">
      <c r="C338" s="58"/>
    </row>
    <row r="339" ht="15">
      <c r="C339" s="58"/>
    </row>
    <row r="340" ht="15">
      <c r="C340" s="58"/>
    </row>
    <row r="341" ht="15">
      <c r="C341" s="58"/>
    </row>
    <row r="342" ht="15">
      <c r="C342" s="58"/>
    </row>
    <row r="343" ht="15">
      <c r="C343" s="58"/>
    </row>
    <row r="344" ht="15">
      <c r="C344" s="58"/>
    </row>
    <row r="345" ht="15">
      <c r="C345" s="58"/>
    </row>
    <row r="346" ht="15">
      <c r="C346" s="58"/>
    </row>
    <row r="347" ht="15">
      <c r="C347" s="58"/>
    </row>
    <row r="348" ht="15">
      <c r="C348" s="58"/>
    </row>
    <row r="349" ht="15">
      <c r="C349" s="58"/>
    </row>
    <row r="350" ht="15">
      <c r="C350" s="58"/>
    </row>
    <row r="351" ht="15">
      <c r="C351" s="58"/>
    </row>
    <row r="352" ht="15">
      <c r="C352" s="58"/>
    </row>
    <row r="353" ht="15">
      <c r="C353" s="58"/>
    </row>
    <row r="354" ht="15">
      <c r="C354" s="58"/>
    </row>
    <row r="355" ht="15">
      <c r="C355" s="58"/>
    </row>
    <row r="356" ht="15">
      <c r="C356" s="58"/>
    </row>
    <row r="357" ht="15">
      <c r="C357" s="58"/>
    </row>
    <row r="358" ht="15">
      <c r="C358" s="58"/>
    </row>
    <row r="359" ht="15">
      <c r="C359" s="58"/>
    </row>
    <row r="360" ht="15">
      <c r="C360" s="58"/>
    </row>
    <row r="361" ht="15">
      <c r="C361" s="58"/>
    </row>
    <row r="362" ht="15">
      <c r="C362" s="58"/>
    </row>
    <row r="363" ht="15">
      <c r="C363" s="58"/>
    </row>
    <row r="364" ht="15">
      <c r="C364" s="58"/>
    </row>
    <row r="365" ht="15">
      <c r="C365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F56" sqref="F1:F56"/>
    </sheetView>
  </sheetViews>
  <sheetFormatPr defaultColWidth="10.75390625" defaultRowHeight="12.75"/>
  <sheetData>
    <row r="1" spans="1:6" ht="12.75">
      <c r="A1">
        <v>1</v>
      </c>
      <c r="B1" s="34">
        <v>41</v>
      </c>
      <c r="C1" s="34">
        <v>1</v>
      </c>
      <c r="D1" s="11">
        <v>122</v>
      </c>
      <c r="E1" t="e">
        <f>(D1/100)+DGET('depth info'!A:C,"top mbsf",B1:C1)</f>
        <v>#VALUE!</v>
      </c>
      <c r="F1">
        <v>424.72</v>
      </c>
    </row>
    <row r="2" spans="1:6" ht="12.75">
      <c r="A2">
        <v>2</v>
      </c>
      <c r="B2" s="70">
        <v>41</v>
      </c>
      <c r="C2" s="34">
        <v>2</v>
      </c>
      <c r="D2" s="11">
        <v>68.5</v>
      </c>
      <c r="E2" t="e">
        <f>(D2/100)+DGET('depth info'!A:C,"top mbsf",B1:C2)</f>
        <v>#NUM!</v>
      </c>
      <c r="F2">
        <v>425.565</v>
      </c>
    </row>
    <row r="3" spans="1:6" ht="12.75">
      <c r="A3">
        <v>3</v>
      </c>
      <c r="B3" s="70">
        <v>41</v>
      </c>
      <c r="C3" s="34">
        <v>4</v>
      </c>
      <c r="D3" s="11">
        <v>19</v>
      </c>
      <c r="E3" t="e">
        <f>(D3/100)+DGET('depth info'!A:C,"top mbsf",B2:C3)</f>
        <v>#NUM!</v>
      </c>
      <c r="F3">
        <v>426.695</v>
      </c>
    </row>
    <row r="4" spans="1:6" ht="12.75">
      <c r="A4">
        <v>4</v>
      </c>
      <c r="B4" s="70">
        <v>41</v>
      </c>
      <c r="C4" s="34">
        <v>4</v>
      </c>
      <c r="D4" s="11">
        <v>59</v>
      </c>
      <c r="E4" t="e">
        <f>(D4/100)+DGET('depth info'!A:C,"top mbsf",B3:C4)</f>
        <v>#NUM!</v>
      </c>
      <c r="F4">
        <v>427.09499999999997</v>
      </c>
    </row>
    <row r="5" spans="1:6" ht="12.75">
      <c r="A5">
        <v>5</v>
      </c>
      <c r="B5" s="70">
        <v>41</v>
      </c>
      <c r="C5" s="34">
        <v>4</v>
      </c>
      <c r="D5" s="11">
        <v>92</v>
      </c>
      <c r="E5" t="e">
        <f>(D5/100)+DGET('depth info'!A:C,"top mbsf",B4:C5)</f>
        <v>#NUM!</v>
      </c>
      <c r="F5">
        <v>427.425</v>
      </c>
    </row>
    <row r="6" spans="1:6" ht="12.75">
      <c r="A6">
        <v>6</v>
      </c>
      <c r="B6" s="70">
        <v>41</v>
      </c>
      <c r="C6" s="34">
        <v>5</v>
      </c>
      <c r="D6" s="11">
        <v>61.5</v>
      </c>
      <c r="E6" t="e">
        <f>(D6/100)+DGET('depth info'!A:C,"top mbsf",B5:C6)</f>
        <v>#NUM!</v>
      </c>
      <c r="F6">
        <v>428.555</v>
      </c>
    </row>
    <row r="7" spans="1:6" ht="12.75">
      <c r="A7">
        <v>7</v>
      </c>
      <c r="B7" s="70">
        <v>41</v>
      </c>
      <c r="C7" s="34">
        <v>5</v>
      </c>
      <c r="D7" s="11">
        <v>104.5</v>
      </c>
      <c r="E7" t="e">
        <f>(D7/100)+DGET('depth info'!A:C,"top mbsf",B6:C7)</f>
        <v>#NUM!</v>
      </c>
      <c r="F7">
        <v>428.985</v>
      </c>
    </row>
    <row r="8" spans="1:6" ht="12.75">
      <c r="A8">
        <v>8</v>
      </c>
      <c r="B8" s="70">
        <v>41</v>
      </c>
      <c r="C8" s="34">
        <v>5</v>
      </c>
      <c r="D8" s="11">
        <v>101.5</v>
      </c>
      <c r="E8" t="e">
        <f>(D8/100)+DGET('depth info'!A:C,"top mbsf",B7:C8)</f>
        <v>#NUM!</v>
      </c>
      <c r="F8">
        <v>428.955</v>
      </c>
    </row>
    <row r="9" spans="1:6" ht="12.75">
      <c r="A9">
        <v>9</v>
      </c>
      <c r="B9" s="70">
        <v>42</v>
      </c>
      <c r="C9" s="34">
        <v>3</v>
      </c>
      <c r="D9" s="11">
        <v>80.5</v>
      </c>
      <c r="E9" t="e">
        <f>(D9/100)+DGET('depth info'!A:C,"top mbsf",B8:C9)</f>
        <v>#NUM!</v>
      </c>
      <c r="F9">
        <v>435.46500000000003</v>
      </c>
    </row>
    <row r="10" spans="1:6" ht="12.75">
      <c r="A10">
        <v>10</v>
      </c>
      <c r="B10" s="70">
        <v>42</v>
      </c>
      <c r="C10" s="34">
        <v>3</v>
      </c>
      <c r="D10" s="11">
        <v>101</v>
      </c>
      <c r="E10" t="e">
        <f>(D10/100)+DGET('depth info'!A:C,"top mbsf",B9:C10)</f>
        <v>#NUM!</v>
      </c>
      <c r="F10">
        <v>435.67</v>
      </c>
    </row>
    <row r="11" spans="1:6" ht="12.75">
      <c r="A11">
        <v>11</v>
      </c>
      <c r="B11" s="70">
        <v>42</v>
      </c>
      <c r="C11" s="34">
        <v>4</v>
      </c>
      <c r="D11" s="11">
        <v>11.5</v>
      </c>
      <c r="E11" t="e">
        <f>(D11/100)+DGET('depth info'!A:C,"top mbsf",B10:C11)</f>
        <v>#NUM!</v>
      </c>
      <c r="F11">
        <v>436.065</v>
      </c>
    </row>
    <row r="12" spans="1:6" ht="12.75">
      <c r="A12">
        <v>12</v>
      </c>
      <c r="B12" s="70">
        <v>43</v>
      </c>
      <c r="C12" s="34">
        <v>1</v>
      </c>
      <c r="D12" s="11">
        <v>28.5</v>
      </c>
      <c r="E12" t="e">
        <f>(D12/100)+DGET('depth info'!A:C,"top mbsf",B11:C12)</f>
        <v>#NUM!</v>
      </c>
      <c r="F12">
        <v>442.785</v>
      </c>
    </row>
    <row r="13" spans="1:6" ht="12.75">
      <c r="A13">
        <v>13</v>
      </c>
      <c r="B13" s="70">
        <v>43</v>
      </c>
      <c r="C13" s="34">
        <v>1</v>
      </c>
      <c r="D13" s="11">
        <v>70</v>
      </c>
      <c r="E13" t="e">
        <f>(D13/100)+DGET('depth info'!A:C,"top mbsf",B12:C13)</f>
        <v>#NUM!</v>
      </c>
      <c r="F13">
        <v>443.2</v>
      </c>
    </row>
    <row r="14" spans="1:6" ht="12.75">
      <c r="A14">
        <v>14</v>
      </c>
      <c r="B14" s="70">
        <v>43</v>
      </c>
      <c r="C14" s="34">
        <v>2</v>
      </c>
      <c r="D14" s="11">
        <v>6.5</v>
      </c>
      <c r="E14" t="e">
        <f>(D14/100)+DGET('depth info'!A:C,"top mbsf",B13:C14)</f>
        <v>#NUM!</v>
      </c>
      <c r="F14">
        <v>443.965</v>
      </c>
    </row>
    <row r="15" spans="1:6" ht="12.75">
      <c r="A15">
        <v>15</v>
      </c>
      <c r="B15" s="70">
        <v>43</v>
      </c>
      <c r="C15" s="34">
        <v>2</v>
      </c>
      <c r="D15" s="11">
        <v>36</v>
      </c>
      <c r="E15" t="e">
        <f>(D15/100)+DGET('depth info'!A:C,"top mbsf",B14:C15)</f>
        <v>#NUM!</v>
      </c>
      <c r="F15">
        <v>444.26</v>
      </c>
    </row>
    <row r="16" spans="1:6" ht="12.75">
      <c r="A16">
        <v>16</v>
      </c>
      <c r="B16" s="70">
        <v>43</v>
      </c>
      <c r="C16" s="34">
        <v>2</v>
      </c>
      <c r="D16" s="11">
        <v>50</v>
      </c>
      <c r="E16" t="e">
        <f>(D16/100)+DGET('depth info'!A:C,"top mbsf",B15:C16)</f>
        <v>#NUM!</v>
      </c>
      <c r="F16">
        <v>444.4</v>
      </c>
    </row>
    <row r="17" spans="1:6" ht="12.75">
      <c r="A17">
        <v>17</v>
      </c>
      <c r="B17" s="70">
        <v>43</v>
      </c>
      <c r="C17" s="34">
        <v>2</v>
      </c>
      <c r="D17" s="11">
        <v>65.5</v>
      </c>
      <c r="E17" t="e">
        <f>(D17/100)+DGET('depth info'!A:C,"top mbsf",B16:C17)</f>
        <v>#NUM!</v>
      </c>
      <c r="F17">
        <v>444.55499999999995</v>
      </c>
    </row>
    <row r="18" spans="1:6" ht="12.75">
      <c r="A18">
        <v>18</v>
      </c>
      <c r="B18" s="70">
        <v>43</v>
      </c>
      <c r="C18" s="34">
        <v>2</v>
      </c>
      <c r="D18" s="11">
        <v>83.5</v>
      </c>
      <c r="E18" t="e">
        <f>(D18/100)+DGET('depth info'!A:C,"top mbsf",B17:C18)</f>
        <v>#NUM!</v>
      </c>
      <c r="F18">
        <v>444.73499999999996</v>
      </c>
    </row>
    <row r="19" spans="1:6" ht="12.75">
      <c r="A19">
        <v>19</v>
      </c>
      <c r="B19" s="70">
        <v>43</v>
      </c>
      <c r="C19" s="34">
        <v>2</v>
      </c>
      <c r="D19" s="11">
        <v>115.5</v>
      </c>
      <c r="E19" t="e">
        <f>(D19/100)+DGET('depth info'!A:C,"top mbsf",B18:C19)</f>
        <v>#NUM!</v>
      </c>
      <c r="F19">
        <v>445.05499999999995</v>
      </c>
    </row>
    <row r="20" spans="1:6" ht="12.75">
      <c r="A20">
        <v>20</v>
      </c>
      <c r="B20" s="70">
        <v>43</v>
      </c>
      <c r="C20" s="34">
        <v>2</v>
      </c>
      <c r="D20" s="11">
        <v>131.5</v>
      </c>
      <c r="E20" t="e">
        <f>(D20/100)+DGET('depth info'!A:C,"top mbsf",B19:C20)</f>
        <v>#NUM!</v>
      </c>
      <c r="F20">
        <v>445.215</v>
      </c>
    </row>
    <row r="21" spans="1:6" ht="12.75">
      <c r="A21">
        <v>21</v>
      </c>
      <c r="B21" s="70">
        <v>43</v>
      </c>
      <c r="C21" s="34">
        <v>3</v>
      </c>
      <c r="D21" s="11">
        <v>6.5</v>
      </c>
      <c r="E21" t="e">
        <f>(D21/100)+DGET('depth info'!A:C,"top mbsf",B20:C21)</f>
        <v>#NUM!</v>
      </c>
      <c r="F21">
        <v>445.355</v>
      </c>
    </row>
    <row r="22" spans="1:6" ht="12.75">
      <c r="A22">
        <v>22</v>
      </c>
      <c r="B22" s="70">
        <v>43</v>
      </c>
      <c r="C22" s="34">
        <v>5</v>
      </c>
      <c r="D22" s="11">
        <v>16.5</v>
      </c>
      <c r="E22" t="e">
        <f>(D22/100)+DGET('depth info'!A:C,"top mbsf",B21:C22)</f>
        <v>#NUM!</v>
      </c>
      <c r="F22">
        <v>446.58500000000004</v>
      </c>
    </row>
    <row r="23" spans="1:6" ht="12.75">
      <c r="A23">
        <v>23</v>
      </c>
      <c r="B23" s="70">
        <v>43</v>
      </c>
      <c r="C23" s="34">
        <v>5</v>
      </c>
      <c r="D23" s="11">
        <v>46</v>
      </c>
      <c r="E23" t="e">
        <f>(D23/100)+DGET('depth info'!A:C,"top mbsf",B22:C23)</f>
        <v>#NUM!</v>
      </c>
      <c r="F23">
        <v>446.88</v>
      </c>
    </row>
    <row r="24" spans="1:6" ht="12.75">
      <c r="A24">
        <v>24</v>
      </c>
      <c r="B24" s="70">
        <v>44</v>
      </c>
      <c r="C24" s="34">
        <v>1</v>
      </c>
      <c r="D24" s="11">
        <v>118</v>
      </c>
      <c r="E24" t="e">
        <f>(D24/100)+DGET('depth info'!A:C,"top mbsf",B23:C24)</f>
        <v>#NUM!</v>
      </c>
      <c r="F24">
        <v>453.18</v>
      </c>
    </row>
    <row r="25" spans="1:6" ht="12.75">
      <c r="A25">
        <v>25</v>
      </c>
      <c r="B25" s="70">
        <v>44</v>
      </c>
      <c r="C25" s="34">
        <v>2</v>
      </c>
      <c r="D25" s="11">
        <v>7.5</v>
      </c>
      <c r="E25" t="e">
        <f>(D25/100)+DGET('depth info'!A:C,"top mbsf",B24:C25)</f>
        <v>#NUM!</v>
      </c>
      <c r="F25">
        <v>453.33</v>
      </c>
    </row>
    <row r="26" spans="1:6" ht="12.75">
      <c r="A26">
        <v>26</v>
      </c>
      <c r="B26" s="70">
        <v>44</v>
      </c>
      <c r="C26" s="34">
        <v>2</v>
      </c>
      <c r="D26" s="11">
        <v>9.5</v>
      </c>
      <c r="E26" t="e">
        <f>(D26/100)+DGET('depth info'!A:C,"top mbsf",B25:C26)</f>
        <v>#NUM!</v>
      </c>
      <c r="F26">
        <v>453.35</v>
      </c>
    </row>
    <row r="27" spans="1:6" ht="12.75">
      <c r="A27">
        <v>27</v>
      </c>
      <c r="B27" s="70">
        <v>44</v>
      </c>
      <c r="C27" s="34">
        <v>2</v>
      </c>
      <c r="D27" s="11">
        <v>48.5</v>
      </c>
      <c r="E27" t="e">
        <f>(D27/100)+DGET('depth info'!A:C,"top mbsf",B26:C27)</f>
        <v>#NUM!</v>
      </c>
      <c r="F27">
        <v>453.74</v>
      </c>
    </row>
    <row r="28" spans="1:6" ht="12.75">
      <c r="A28">
        <v>28</v>
      </c>
      <c r="B28" s="70">
        <v>44</v>
      </c>
      <c r="C28" s="34">
        <v>2</v>
      </c>
      <c r="D28" s="11">
        <v>53.5</v>
      </c>
      <c r="E28" t="e">
        <f>(D28/100)+DGET('depth info'!A:C,"top mbsf",B27:C28)</f>
        <v>#NUM!</v>
      </c>
      <c r="F28">
        <v>453.79</v>
      </c>
    </row>
    <row r="29" spans="1:6" ht="12.75">
      <c r="A29">
        <v>29</v>
      </c>
      <c r="B29" s="70">
        <v>44</v>
      </c>
      <c r="C29" s="34">
        <v>2</v>
      </c>
      <c r="D29" s="11">
        <v>91</v>
      </c>
      <c r="E29" t="e">
        <f>(D29/100)+DGET('depth info'!A:C,"top mbsf",B28:C29)</f>
        <v>#NUM!</v>
      </c>
      <c r="F29">
        <v>454.165</v>
      </c>
    </row>
    <row r="30" spans="1:6" ht="12.75">
      <c r="A30">
        <v>30</v>
      </c>
      <c r="B30" s="70">
        <v>45</v>
      </c>
      <c r="C30" s="34">
        <v>1</v>
      </c>
      <c r="D30" s="11">
        <v>46</v>
      </c>
      <c r="E30" t="e">
        <f>(D30/100)+DGET('depth info'!A:C,"top mbsf",B29:C30)</f>
        <v>#NUM!</v>
      </c>
      <c r="F30">
        <v>461.96</v>
      </c>
    </row>
    <row r="31" spans="1:6" ht="12.75">
      <c r="A31">
        <v>31</v>
      </c>
      <c r="B31" s="70">
        <v>45</v>
      </c>
      <c r="C31" s="34">
        <v>1</v>
      </c>
      <c r="D31" s="11">
        <v>59</v>
      </c>
      <c r="E31" t="e">
        <f>(D31/100)+DGET('depth info'!A:C,"top mbsf",B30:C31)</f>
        <v>#NUM!</v>
      </c>
      <c r="F31">
        <v>462.09</v>
      </c>
    </row>
    <row r="32" spans="1:6" ht="12.75">
      <c r="A32">
        <v>32</v>
      </c>
      <c r="B32" s="70">
        <v>45</v>
      </c>
      <c r="C32" s="34">
        <v>2</v>
      </c>
      <c r="D32" s="11">
        <v>79.5</v>
      </c>
      <c r="E32" t="e">
        <f>(D32/100)+DGET('depth info'!A:C,"top mbsf",B31:C32)</f>
        <v>#NUM!</v>
      </c>
      <c r="F32">
        <v>463.6</v>
      </c>
    </row>
    <row r="33" spans="1:6" ht="12.75">
      <c r="A33">
        <v>33</v>
      </c>
      <c r="B33" s="70">
        <v>45</v>
      </c>
      <c r="C33" s="34">
        <v>2</v>
      </c>
      <c r="D33" s="11">
        <v>85</v>
      </c>
      <c r="E33" t="e">
        <f>(D33/100)+DGET('depth info'!A:C,"top mbsf",B32:C33)</f>
        <v>#NUM!</v>
      </c>
      <c r="F33">
        <v>463.65500000000003</v>
      </c>
    </row>
    <row r="34" spans="1:6" ht="12.75">
      <c r="A34">
        <v>34</v>
      </c>
      <c r="B34" s="70">
        <v>45</v>
      </c>
      <c r="C34" s="34">
        <v>2</v>
      </c>
      <c r="D34" s="11">
        <v>91.5</v>
      </c>
      <c r="E34" t="e">
        <f>(D34/100)+DGET('depth info'!A:C,"top mbsf",B33:C34)</f>
        <v>#NUM!</v>
      </c>
      <c r="F34">
        <v>463.72</v>
      </c>
    </row>
    <row r="35" spans="1:6" ht="12.75">
      <c r="A35">
        <v>35</v>
      </c>
      <c r="B35" s="70">
        <v>45</v>
      </c>
      <c r="C35" s="34">
        <v>2</v>
      </c>
      <c r="D35" s="11">
        <v>99</v>
      </c>
      <c r="E35" t="e">
        <f>(D35/100)+DGET('depth info'!A:C,"top mbsf",B34:C35)</f>
        <v>#NUM!</v>
      </c>
      <c r="F35">
        <v>463.795</v>
      </c>
    </row>
    <row r="36" spans="1:6" ht="12.75">
      <c r="A36">
        <v>36</v>
      </c>
      <c r="B36" s="70">
        <v>45</v>
      </c>
      <c r="C36" s="34">
        <v>2</v>
      </c>
      <c r="D36" s="11">
        <v>120</v>
      </c>
      <c r="E36" t="e">
        <f>(D36/100)+DGET('depth info'!A:C,"top mbsf",B35:C36)</f>
        <v>#NUM!</v>
      </c>
      <c r="F36">
        <v>464.005</v>
      </c>
    </row>
    <row r="37" spans="1:6" ht="12.75">
      <c r="A37">
        <v>37</v>
      </c>
      <c r="B37" s="70">
        <v>45</v>
      </c>
      <c r="C37" s="34">
        <v>4</v>
      </c>
      <c r="D37" s="11">
        <v>8.5</v>
      </c>
      <c r="E37" t="e">
        <f>(D37/100)+DGET('depth info'!A:C,"top mbsf",B36:C37)</f>
        <v>#NUM!</v>
      </c>
      <c r="F37">
        <v>464.875</v>
      </c>
    </row>
    <row r="38" spans="1:6" ht="12.75">
      <c r="A38">
        <v>38</v>
      </c>
      <c r="B38" s="70">
        <v>45</v>
      </c>
      <c r="C38" s="34">
        <v>4</v>
      </c>
      <c r="D38" s="11">
        <v>18.5</v>
      </c>
      <c r="E38" t="e">
        <f>(D38/100)+DGET('depth info'!A:C,"top mbsf",B37:C38)</f>
        <v>#NUM!</v>
      </c>
      <c r="F38">
        <v>464.975</v>
      </c>
    </row>
    <row r="39" spans="1:6" ht="12.75">
      <c r="A39">
        <v>39</v>
      </c>
      <c r="B39" s="70">
        <v>46</v>
      </c>
      <c r="C39" s="34">
        <v>1</v>
      </c>
      <c r="D39" s="11">
        <v>4.5</v>
      </c>
      <c r="E39" t="e">
        <f>(D39/100)+DGET('depth info'!A:C,"top mbsf",B38:C39)</f>
        <v>#NUM!</v>
      </c>
      <c r="F39">
        <v>471.045</v>
      </c>
    </row>
    <row r="40" spans="1:6" ht="12.75">
      <c r="A40">
        <v>40</v>
      </c>
      <c r="B40" s="70">
        <v>46</v>
      </c>
      <c r="C40" s="34">
        <v>1</v>
      </c>
      <c r="D40" s="11">
        <v>24.5</v>
      </c>
      <c r="E40" t="e">
        <f>(D40/100)+DGET('depth info'!A:C,"top mbsf",B39:C40)</f>
        <v>#NUM!</v>
      </c>
      <c r="F40">
        <v>471.245</v>
      </c>
    </row>
    <row r="41" spans="1:6" ht="12.75">
      <c r="A41">
        <v>41</v>
      </c>
      <c r="B41" s="70">
        <v>46</v>
      </c>
      <c r="C41" s="34">
        <v>3</v>
      </c>
      <c r="D41" s="11">
        <v>6.5</v>
      </c>
      <c r="E41" t="e">
        <f>(D41/100)+DGET('depth info'!A:C,"top mbsf",B40:C41)</f>
        <v>#NUM!</v>
      </c>
      <c r="F41">
        <v>471.99</v>
      </c>
    </row>
    <row r="42" spans="1:6" ht="12.75">
      <c r="A42">
        <v>42</v>
      </c>
      <c r="B42" s="70">
        <v>46</v>
      </c>
      <c r="C42" s="34">
        <v>3</v>
      </c>
      <c r="D42" s="11">
        <v>44.5</v>
      </c>
      <c r="E42" t="e">
        <f>(D42/100)+DGET('depth info'!A:C,"top mbsf",B41:C42)</f>
        <v>#NUM!</v>
      </c>
      <c r="F42">
        <v>472.37</v>
      </c>
    </row>
    <row r="43" spans="1:6" ht="12.75">
      <c r="A43">
        <v>43</v>
      </c>
      <c r="B43" s="70">
        <v>46</v>
      </c>
      <c r="C43" s="34">
        <v>4</v>
      </c>
      <c r="D43" s="11">
        <v>8.5</v>
      </c>
      <c r="E43" t="e">
        <f>(D43/100)+DGET('depth info'!A:C,"top mbsf",B42:C43)</f>
        <v>#NUM!</v>
      </c>
      <c r="F43">
        <v>473.41999999999996</v>
      </c>
    </row>
    <row r="44" spans="1:6" ht="12.75">
      <c r="A44">
        <v>44</v>
      </c>
      <c r="B44" s="70">
        <v>46</v>
      </c>
      <c r="C44" s="34" t="s">
        <v>107</v>
      </c>
      <c r="D44" s="11">
        <v>22</v>
      </c>
      <c r="E44" t="e">
        <f>(D44/100)+DGET('depth info'!A:C,"top mbsf",B43:C44)</f>
        <v>#VALUE!</v>
      </c>
      <c r="F44">
        <v>474.3</v>
      </c>
    </row>
    <row r="45" spans="1:6" ht="12.75">
      <c r="A45">
        <v>45</v>
      </c>
      <c r="B45" s="70">
        <v>47</v>
      </c>
      <c r="C45" s="34">
        <v>3</v>
      </c>
      <c r="D45" s="11">
        <v>23.5</v>
      </c>
      <c r="E45" t="e">
        <f>(D45/100)+DGET('depth info'!A:C,"top mbsf",B44:C45)</f>
        <v>#NUM!</v>
      </c>
      <c r="F45">
        <v>481.355</v>
      </c>
    </row>
    <row r="46" spans="1:6" ht="12.75">
      <c r="A46">
        <v>46</v>
      </c>
      <c r="B46" s="70">
        <v>48</v>
      </c>
      <c r="C46" s="34">
        <v>2</v>
      </c>
      <c r="D46" s="11">
        <v>41.5</v>
      </c>
      <c r="E46" t="e">
        <f>(D46/100)+DGET('depth info'!A:C,"top mbsf",B45:C46)</f>
        <v>#NUM!</v>
      </c>
      <c r="F46">
        <v>490.935</v>
      </c>
    </row>
    <row r="47" spans="1:6" ht="12.75">
      <c r="A47">
        <v>47</v>
      </c>
      <c r="B47" s="70">
        <v>48</v>
      </c>
      <c r="C47" s="34">
        <v>2</v>
      </c>
      <c r="D47" s="11">
        <v>46.5</v>
      </c>
      <c r="E47" t="e">
        <f>(D47/100)+DGET('depth info'!A:C,"top mbsf",B46:C47)</f>
        <v>#NUM!</v>
      </c>
      <c r="F47">
        <v>490.98499999999996</v>
      </c>
    </row>
    <row r="48" spans="1:6" ht="12.75">
      <c r="A48">
        <v>48</v>
      </c>
      <c r="B48" s="70">
        <v>48</v>
      </c>
      <c r="C48" s="34">
        <v>2</v>
      </c>
      <c r="D48" s="11">
        <v>62</v>
      </c>
      <c r="E48" t="e">
        <f>(D48/100)+DGET('depth info'!A:C,"top mbsf",B47:C48)</f>
        <v>#NUM!</v>
      </c>
      <c r="F48">
        <v>491.14</v>
      </c>
    </row>
    <row r="49" spans="1:6" ht="12.75">
      <c r="A49">
        <v>49</v>
      </c>
      <c r="B49" s="70">
        <v>48</v>
      </c>
      <c r="C49" s="34" t="s">
        <v>107</v>
      </c>
      <c r="D49" s="11">
        <v>5</v>
      </c>
      <c r="E49" t="e">
        <f>(D49/100)+DGET('depth info'!A:C,"top mbsf",B48:C49)</f>
        <v>#VALUE!</v>
      </c>
      <c r="F49">
        <v>491.43</v>
      </c>
    </row>
    <row r="50" spans="1:6" ht="12.75">
      <c r="A50">
        <v>50</v>
      </c>
      <c r="B50" s="70">
        <v>48</v>
      </c>
      <c r="C50" s="34" t="s">
        <v>107</v>
      </c>
      <c r="D50" s="11">
        <v>2</v>
      </c>
      <c r="E50" t="e">
        <f>(D50/100)+DGET('depth info'!A:C,"top mbsf",B49:C50)</f>
        <v>#VALUE!</v>
      </c>
      <c r="F50">
        <v>491.4</v>
      </c>
    </row>
    <row r="51" spans="1:6" ht="12.75">
      <c r="A51">
        <v>51</v>
      </c>
      <c r="B51" s="70">
        <v>49</v>
      </c>
      <c r="C51" s="34">
        <v>1</v>
      </c>
      <c r="D51" s="11">
        <v>4.5</v>
      </c>
      <c r="E51" t="e">
        <f>(D51/100)+DGET('depth info'!A:C,"top mbsf",B50:C51)</f>
        <v>#NUM!</v>
      </c>
      <c r="F51">
        <v>499.545</v>
      </c>
    </row>
    <row r="52" spans="1:6" ht="12.75">
      <c r="A52">
        <v>52</v>
      </c>
      <c r="B52" s="70">
        <v>49</v>
      </c>
      <c r="C52" s="34">
        <v>3</v>
      </c>
      <c r="D52" s="11">
        <v>59</v>
      </c>
      <c r="E52" t="e">
        <f>(D52/100)+DGET('depth info'!A:C,"top mbsf",B51:C52)</f>
        <v>#NUM!</v>
      </c>
      <c r="F52">
        <v>500.905</v>
      </c>
    </row>
    <row r="53" spans="1:6" ht="12.75">
      <c r="A53">
        <v>53</v>
      </c>
      <c r="B53" s="70">
        <v>49</v>
      </c>
      <c r="C53" s="34">
        <v>3</v>
      </c>
      <c r="D53" s="11">
        <v>62</v>
      </c>
      <c r="E53" t="e">
        <f>(D53/100)+DGET('depth info'!A:C,"top mbsf",B52:C53)</f>
        <v>#NUM!</v>
      </c>
      <c r="F53">
        <v>500.935</v>
      </c>
    </row>
    <row r="54" spans="1:6" ht="12.75">
      <c r="A54">
        <v>54</v>
      </c>
      <c r="B54" s="70">
        <v>50</v>
      </c>
      <c r="C54" s="70">
        <v>3</v>
      </c>
      <c r="D54" s="11">
        <v>29.5</v>
      </c>
      <c r="E54" t="e">
        <f>(D54/100)+DGET('depth info'!A:C,"top mbsf",B53:C54)</f>
        <v>#NUM!</v>
      </c>
      <c r="F54">
        <v>510.005</v>
      </c>
    </row>
    <row r="55" spans="1:6" ht="12.75">
      <c r="A55">
        <v>55</v>
      </c>
      <c r="B55" s="70">
        <v>50</v>
      </c>
      <c r="C55" s="70">
        <v>3</v>
      </c>
      <c r="D55" s="11">
        <v>81.5</v>
      </c>
      <c r="E55" t="e">
        <f>(D55/100)+DGET('depth info'!A:C,"top mbsf",B54:C55)</f>
        <v>#NUM!</v>
      </c>
      <c r="F55">
        <v>510.525</v>
      </c>
    </row>
    <row r="56" spans="1:6" ht="12.75">
      <c r="A56">
        <v>56</v>
      </c>
      <c r="B56" s="70">
        <v>52</v>
      </c>
      <c r="C56" s="70">
        <v>3</v>
      </c>
      <c r="D56" s="11">
        <v>58.5</v>
      </c>
      <c r="E56" t="e">
        <f>(D56/100)+DGET('depth info'!A:C,"top mbsf",B55:C56)</f>
        <v>#NUM!</v>
      </c>
      <c r="F56">
        <v>530.125</v>
      </c>
    </row>
    <row r="57" spans="1:4" ht="12.75">
      <c r="A57">
        <v>0.5</v>
      </c>
      <c r="B57" t="s">
        <v>3</v>
      </c>
      <c r="C57" t="s">
        <v>27</v>
      </c>
      <c r="D57" s="11"/>
    </row>
    <row r="58" spans="1:6" ht="12.75">
      <c r="A58">
        <v>1.5</v>
      </c>
      <c r="B58" t="s">
        <v>3</v>
      </c>
      <c r="C58" t="s">
        <v>27</v>
      </c>
      <c r="E58" t="e">
        <f>(D58/100)+DGET('depth info'!A:C,"top mbsf",B57:C58)</f>
        <v>#VALUE!</v>
      </c>
      <c r="F58" t="e">
        <v>#VALUE!</v>
      </c>
    </row>
    <row r="59" spans="1:6" ht="12.75">
      <c r="A59">
        <v>2.5</v>
      </c>
      <c r="B59" t="s">
        <v>3</v>
      </c>
      <c r="C59" t="s">
        <v>27</v>
      </c>
      <c r="E59" t="e">
        <f>(D59/100)+DGET('depth info'!A:C,"top mbsf",B58:C59)</f>
        <v>#VALUE!</v>
      </c>
      <c r="F59" t="e">
        <v>#VALUE!</v>
      </c>
    </row>
    <row r="60" spans="1:6" ht="12.75">
      <c r="A60">
        <v>3.5</v>
      </c>
      <c r="B60" t="s">
        <v>3</v>
      </c>
      <c r="C60" t="s">
        <v>27</v>
      </c>
      <c r="E60" t="e">
        <f>(D60/100)+DGET('depth info'!A:C,"top mbsf",B59:C60)</f>
        <v>#VALUE!</v>
      </c>
      <c r="F60" t="e">
        <v>#VALUE!</v>
      </c>
    </row>
    <row r="61" spans="1:6" ht="12.75">
      <c r="A61">
        <v>4.5</v>
      </c>
      <c r="B61" t="s">
        <v>3</v>
      </c>
      <c r="C61" t="s">
        <v>27</v>
      </c>
      <c r="E61" t="e">
        <f>(D61/100)+DGET('depth info'!A:C,"top mbsf",B60:C61)</f>
        <v>#VALUE!</v>
      </c>
      <c r="F61" t="e">
        <v>#VALUE!</v>
      </c>
    </row>
    <row r="62" spans="1:6" ht="12.75">
      <c r="A62">
        <v>5.5</v>
      </c>
      <c r="B62" t="s">
        <v>3</v>
      </c>
      <c r="C62" t="s">
        <v>27</v>
      </c>
      <c r="E62" t="e">
        <f>(D62/100)+DGET('depth info'!A:C,"top mbsf",B61:C62)</f>
        <v>#VALUE!</v>
      </c>
      <c r="F62" t="e">
        <v>#VALUE!</v>
      </c>
    </row>
    <row r="63" spans="1:6" ht="12.75">
      <c r="A63">
        <v>6.5</v>
      </c>
      <c r="B63" t="s">
        <v>3</v>
      </c>
      <c r="C63" t="s">
        <v>27</v>
      </c>
      <c r="E63" t="e">
        <f>(D63/100)+DGET('depth info'!A:C,"top mbsf",B62:C63)</f>
        <v>#VALUE!</v>
      </c>
      <c r="F63" t="e">
        <v>#VALUE!</v>
      </c>
    </row>
    <row r="64" spans="1:6" ht="12.75">
      <c r="A64">
        <v>7.5</v>
      </c>
      <c r="B64" t="s">
        <v>3</v>
      </c>
      <c r="C64" t="s">
        <v>27</v>
      </c>
      <c r="E64" t="e">
        <f>(D64/100)+DGET('depth info'!A:C,"top mbsf",B63:C64)</f>
        <v>#VALUE!</v>
      </c>
      <c r="F64" t="e">
        <v>#VALUE!</v>
      </c>
    </row>
    <row r="65" spans="1:6" ht="12.75">
      <c r="A65">
        <v>8.5</v>
      </c>
      <c r="B65" t="s">
        <v>3</v>
      </c>
      <c r="C65" t="s">
        <v>27</v>
      </c>
      <c r="E65" t="e">
        <f>(D65/100)+DGET('depth info'!A:C,"top mbsf",B64:C65)</f>
        <v>#VALUE!</v>
      </c>
      <c r="F65" t="e">
        <v>#VALUE!</v>
      </c>
    </row>
    <row r="66" spans="1:6" ht="12.75">
      <c r="A66">
        <v>9.5</v>
      </c>
      <c r="B66" t="s">
        <v>3</v>
      </c>
      <c r="C66" t="s">
        <v>27</v>
      </c>
      <c r="E66" t="e">
        <f>(D66/100)+DGET('depth info'!A:C,"top mbsf",B65:C66)</f>
        <v>#VALUE!</v>
      </c>
      <c r="F66" t="e">
        <v>#VALUE!</v>
      </c>
    </row>
    <row r="67" spans="1:6" ht="12.75">
      <c r="A67">
        <v>10.5</v>
      </c>
      <c r="B67" t="s">
        <v>3</v>
      </c>
      <c r="C67" t="s">
        <v>27</v>
      </c>
      <c r="E67" t="e">
        <f>(D67/100)+DGET('depth info'!A:C,"top mbsf",B66:C67)</f>
        <v>#VALUE!</v>
      </c>
      <c r="F67" t="e">
        <v>#VALUE!</v>
      </c>
    </row>
    <row r="68" spans="1:6" ht="12.75">
      <c r="A68">
        <v>11.5</v>
      </c>
      <c r="B68" t="s">
        <v>3</v>
      </c>
      <c r="C68" t="s">
        <v>27</v>
      </c>
      <c r="E68" t="e">
        <f>(D68/100)+DGET('depth info'!A:C,"top mbsf",B67:C68)</f>
        <v>#VALUE!</v>
      </c>
      <c r="F68" t="e">
        <v>#VALUE!</v>
      </c>
    </row>
    <row r="69" spans="1:6" ht="12.75">
      <c r="A69">
        <v>12.5</v>
      </c>
      <c r="B69" t="s">
        <v>3</v>
      </c>
      <c r="C69" t="s">
        <v>27</v>
      </c>
      <c r="E69" t="e">
        <f>(D69/100)+DGET('depth info'!A:C,"top mbsf",B68:C69)</f>
        <v>#VALUE!</v>
      </c>
      <c r="F69" t="e">
        <v>#VALUE!</v>
      </c>
    </row>
    <row r="70" spans="1:6" ht="12.75">
      <c r="A70">
        <v>13.5</v>
      </c>
      <c r="B70" t="s">
        <v>3</v>
      </c>
      <c r="C70" t="s">
        <v>27</v>
      </c>
      <c r="E70" t="e">
        <f>(D70/100)+DGET('depth info'!A:C,"top mbsf",B69:C70)</f>
        <v>#VALUE!</v>
      </c>
      <c r="F70" t="e">
        <v>#VALUE!</v>
      </c>
    </row>
    <row r="71" spans="1:6" ht="12.75">
      <c r="A71">
        <v>14.5</v>
      </c>
      <c r="B71" t="s">
        <v>3</v>
      </c>
      <c r="C71" t="s">
        <v>27</v>
      </c>
      <c r="E71" t="e">
        <f>(D71/100)+DGET('depth info'!A:C,"top mbsf",B70:C71)</f>
        <v>#VALUE!</v>
      </c>
      <c r="F71" t="e">
        <v>#VALUE!</v>
      </c>
    </row>
    <row r="72" spans="1:6" ht="12.75">
      <c r="A72">
        <v>15.5</v>
      </c>
      <c r="B72" t="s">
        <v>3</v>
      </c>
      <c r="C72" t="s">
        <v>27</v>
      </c>
      <c r="E72" t="e">
        <f>(D72/100)+DGET('depth info'!A:C,"top mbsf",B71:C72)</f>
        <v>#VALUE!</v>
      </c>
      <c r="F72" t="e">
        <v>#VALUE!</v>
      </c>
    </row>
    <row r="73" spans="1:6" ht="12.75">
      <c r="A73">
        <v>16.5</v>
      </c>
      <c r="B73" t="s">
        <v>3</v>
      </c>
      <c r="C73" t="s">
        <v>27</v>
      </c>
      <c r="E73" t="e">
        <f>(D73/100)+DGET('depth info'!A:C,"top mbsf",B72:C73)</f>
        <v>#VALUE!</v>
      </c>
      <c r="F73" t="e">
        <v>#VALUE!</v>
      </c>
    </row>
    <row r="74" spans="1:6" ht="12.75">
      <c r="A74">
        <v>17.5</v>
      </c>
      <c r="B74" t="s">
        <v>3</v>
      </c>
      <c r="C74" t="s">
        <v>27</v>
      </c>
      <c r="E74" t="e">
        <f>(D74/100)+DGET('depth info'!A:C,"top mbsf",B73:C74)</f>
        <v>#VALUE!</v>
      </c>
      <c r="F74" t="e">
        <v>#VALUE!</v>
      </c>
    </row>
    <row r="75" spans="1:6" ht="12.75">
      <c r="A75">
        <v>18.5</v>
      </c>
      <c r="B75" t="s">
        <v>3</v>
      </c>
      <c r="C75" t="s">
        <v>27</v>
      </c>
      <c r="E75" t="e">
        <f>(D75/100)+DGET('depth info'!A:C,"top mbsf",B74:C75)</f>
        <v>#VALUE!</v>
      </c>
      <c r="F75" t="e">
        <v>#VALUE!</v>
      </c>
    </row>
    <row r="76" spans="1:6" ht="12.75">
      <c r="A76">
        <v>19.5</v>
      </c>
      <c r="B76" t="s">
        <v>3</v>
      </c>
      <c r="C76" t="s">
        <v>27</v>
      </c>
      <c r="E76" t="e">
        <f>(D76/100)+DGET('depth info'!A:C,"top mbsf",B75:C76)</f>
        <v>#VALUE!</v>
      </c>
      <c r="F76" t="e">
        <v>#VALUE!</v>
      </c>
    </row>
    <row r="77" spans="1:6" ht="12.75">
      <c r="A77">
        <v>20.5</v>
      </c>
      <c r="B77" t="s">
        <v>3</v>
      </c>
      <c r="C77" t="s">
        <v>27</v>
      </c>
      <c r="E77" t="e">
        <f>(D77/100)+DGET('depth info'!A:C,"top mbsf",B76:C77)</f>
        <v>#VALUE!</v>
      </c>
      <c r="F77" t="e">
        <v>#VALUE!</v>
      </c>
    </row>
    <row r="78" spans="1:6" ht="12.75">
      <c r="A78">
        <v>21.5</v>
      </c>
      <c r="B78" t="s">
        <v>3</v>
      </c>
      <c r="C78" t="s">
        <v>27</v>
      </c>
      <c r="E78" t="e">
        <f>(D78/100)+DGET('depth info'!A:C,"top mbsf",B77:C78)</f>
        <v>#VALUE!</v>
      </c>
      <c r="F78" t="e">
        <v>#VALUE!</v>
      </c>
    </row>
    <row r="79" spans="1:6" ht="12.75">
      <c r="A79">
        <v>22.5</v>
      </c>
      <c r="B79" t="s">
        <v>3</v>
      </c>
      <c r="C79" t="s">
        <v>27</v>
      </c>
      <c r="E79" t="e">
        <f>(D79/100)+DGET('depth info'!A:C,"top mbsf",B78:C79)</f>
        <v>#VALUE!</v>
      </c>
      <c r="F79" t="e">
        <v>#VALUE!</v>
      </c>
    </row>
    <row r="80" spans="1:6" ht="12.75">
      <c r="A80">
        <v>23.5</v>
      </c>
      <c r="B80" t="s">
        <v>3</v>
      </c>
      <c r="C80" t="s">
        <v>27</v>
      </c>
      <c r="E80" t="e">
        <f>(D80/100)+DGET('depth info'!A:C,"top mbsf",B79:C80)</f>
        <v>#VALUE!</v>
      </c>
      <c r="F80" t="e">
        <v>#VALUE!</v>
      </c>
    </row>
    <row r="81" spans="1:6" ht="12.75">
      <c r="A81">
        <v>24.5</v>
      </c>
      <c r="B81" t="s">
        <v>3</v>
      </c>
      <c r="C81" t="s">
        <v>27</v>
      </c>
      <c r="E81" t="e">
        <f>(D81/100)+DGET('depth info'!A:C,"top mbsf",B80:C81)</f>
        <v>#VALUE!</v>
      </c>
      <c r="F81" t="e">
        <v>#VALUE!</v>
      </c>
    </row>
    <row r="82" spans="1:6" ht="12.75">
      <c r="A82">
        <v>25.5</v>
      </c>
      <c r="B82" t="s">
        <v>3</v>
      </c>
      <c r="C82" t="s">
        <v>27</v>
      </c>
      <c r="E82" t="e">
        <f>(D82/100)+DGET('depth info'!A:C,"top mbsf",B81:C82)</f>
        <v>#VALUE!</v>
      </c>
      <c r="F82" t="e">
        <v>#VALUE!</v>
      </c>
    </row>
    <row r="83" spans="1:6" ht="12.75">
      <c r="A83">
        <v>26.5</v>
      </c>
      <c r="B83" t="s">
        <v>3</v>
      </c>
      <c r="C83" t="s">
        <v>27</v>
      </c>
      <c r="E83" t="e">
        <f>(D83/100)+DGET('depth info'!A:C,"top mbsf",B82:C83)</f>
        <v>#VALUE!</v>
      </c>
      <c r="F83" t="e">
        <v>#VALUE!</v>
      </c>
    </row>
    <row r="84" spans="1:6" ht="12.75">
      <c r="A84">
        <v>27.5</v>
      </c>
      <c r="B84" t="s">
        <v>3</v>
      </c>
      <c r="C84" t="s">
        <v>27</v>
      </c>
      <c r="E84" t="e">
        <f>(D84/100)+DGET('depth info'!A:C,"top mbsf",B83:C84)</f>
        <v>#VALUE!</v>
      </c>
      <c r="F84" t="e">
        <v>#VALUE!</v>
      </c>
    </row>
    <row r="85" spans="1:6" ht="12.75">
      <c r="A85">
        <v>28.5</v>
      </c>
      <c r="B85" t="s">
        <v>3</v>
      </c>
      <c r="C85" t="s">
        <v>27</v>
      </c>
      <c r="E85" t="e">
        <f>(D85/100)+DGET('depth info'!A:C,"top mbsf",B84:C85)</f>
        <v>#VALUE!</v>
      </c>
      <c r="F85" t="e">
        <v>#VALUE!</v>
      </c>
    </row>
    <row r="86" spans="1:6" ht="12.75">
      <c r="A86">
        <v>29.5</v>
      </c>
      <c r="B86" t="s">
        <v>3</v>
      </c>
      <c r="C86" t="s">
        <v>27</v>
      </c>
      <c r="E86" t="e">
        <f>(D86/100)+DGET('depth info'!A:C,"top mbsf",B85:C86)</f>
        <v>#VALUE!</v>
      </c>
      <c r="F86" t="e">
        <v>#VALUE!</v>
      </c>
    </row>
    <row r="87" spans="1:6" ht="12.75">
      <c r="A87">
        <v>30.5</v>
      </c>
      <c r="B87" t="s">
        <v>3</v>
      </c>
      <c r="C87" t="s">
        <v>27</v>
      </c>
      <c r="E87" t="e">
        <f>(D87/100)+DGET('depth info'!A:C,"top mbsf",B86:C87)</f>
        <v>#VALUE!</v>
      </c>
      <c r="F87" t="e">
        <v>#VALUE!</v>
      </c>
    </row>
    <row r="88" spans="1:6" ht="12.75">
      <c r="A88">
        <v>31.5</v>
      </c>
      <c r="B88" t="s">
        <v>3</v>
      </c>
      <c r="C88" t="s">
        <v>27</v>
      </c>
      <c r="E88" t="e">
        <f>(D88/100)+DGET('depth info'!A:C,"top mbsf",B87:C88)</f>
        <v>#VALUE!</v>
      </c>
      <c r="F88" t="e">
        <v>#VALUE!</v>
      </c>
    </row>
    <row r="89" spans="1:6" ht="12.75">
      <c r="A89">
        <v>32.5</v>
      </c>
      <c r="B89" t="s">
        <v>3</v>
      </c>
      <c r="C89" t="s">
        <v>27</v>
      </c>
      <c r="E89" t="e">
        <f>(D89/100)+DGET('depth info'!A:C,"top mbsf",B88:C89)</f>
        <v>#VALUE!</v>
      </c>
      <c r="F89" t="e">
        <v>#VALUE!</v>
      </c>
    </row>
    <row r="90" spans="1:6" ht="12.75">
      <c r="A90">
        <v>33.5</v>
      </c>
      <c r="B90" t="s">
        <v>3</v>
      </c>
      <c r="C90" t="s">
        <v>27</v>
      </c>
      <c r="E90" t="e">
        <f>(D90/100)+DGET('depth info'!A:C,"top mbsf",B89:C90)</f>
        <v>#VALUE!</v>
      </c>
      <c r="F90" t="e">
        <v>#VALUE!</v>
      </c>
    </row>
    <row r="91" spans="1:6" ht="12.75">
      <c r="A91">
        <v>34.5</v>
      </c>
      <c r="B91" t="s">
        <v>3</v>
      </c>
      <c r="C91" t="s">
        <v>27</v>
      </c>
      <c r="E91" t="e">
        <f>(D91/100)+DGET('depth info'!A:C,"top mbsf",B90:C91)</f>
        <v>#VALUE!</v>
      </c>
      <c r="F91" t="e">
        <v>#VALUE!</v>
      </c>
    </row>
    <row r="92" spans="1:6" ht="12.75">
      <c r="A92">
        <v>35.5</v>
      </c>
      <c r="B92" t="s">
        <v>3</v>
      </c>
      <c r="C92" t="s">
        <v>27</v>
      </c>
      <c r="E92" t="e">
        <f>(D92/100)+DGET('depth info'!A:C,"top mbsf",B91:C92)</f>
        <v>#VALUE!</v>
      </c>
      <c r="F92" t="e">
        <v>#VALUE!</v>
      </c>
    </row>
    <row r="93" spans="1:6" ht="12.75">
      <c r="A93">
        <v>36.5</v>
      </c>
      <c r="B93" t="s">
        <v>3</v>
      </c>
      <c r="C93" t="s">
        <v>27</v>
      </c>
      <c r="E93" t="e">
        <f>(D93/100)+DGET('depth info'!A:C,"top mbsf",B92:C93)</f>
        <v>#VALUE!</v>
      </c>
      <c r="F93" t="e">
        <v>#VALUE!</v>
      </c>
    </row>
    <row r="94" spans="1:6" ht="12.75">
      <c r="A94">
        <v>37.5</v>
      </c>
      <c r="B94" t="s">
        <v>3</v>
      </c>
      <c r="C94" t="s">
        <v>27</v>
      </c>
      <c r="E94" t="e">
        <f>(D94/100)+DGET('depth info'!A:C,"top mbsf",B93:C94)</f>
        <v>#VALUE!</v>
      </c>
      <c r="F94" t="e">
        <v>#VALUE!</v>
      </c>
    </row>
    <row r="95" spans="1:6" ht="12.75">
      <c r="A95">
        <v>38.5</v>
      </c>
      <c r="B95" t="s">
        <v>3</v>
      </c>
      <c r="C95" t="s">
        <v>27</v>
      </c>
      <c r="E95" t="e">
        <f>(D95/100)+DGET('depth info'!A:C,"top mbsf",B94:C95)</f>
        <v>#VALUE!</v>
      </c>
      <c r="F95" t="e">
        <v>#VALUE!</v>
      </c>
    </row>
    <row r="96" spans="1:6" ht="12.75">
      <c r="A96">
        <v>39.5</v>
      </c>
      <c r="B96" t="s">
        <v>3</v>
      </c>
      <c r="C96" t="s">
        <v>27</v>
      </c>
      <c r="E96" t="e">
        <f>(D96/100)+DGET('depth info'!A:C,"top mbsf",B95:C96)</f>
        <v>#VALUE!</v>
      </c>
      <c r="F96" t="e">
        <v>#VALUE!</v>
      </c>
    </row>
    <row r="97" spans="1:6" ht="12.75">
      <c r="A97">
        <v>40.5</v>
      </c>
      <c r="B97" t="s">
        <v>3</v>
      </c>
      <c r="C97" t="s">
        <v>27</v>
      </c>
      <c r="E97" t="e">
        <f>(D97/100)+DGET('depth info'!A:C,"top mbsf",B96:C97)</f>
        <v>#VALUE!</v>
      </c>
      <c r="F97" t="e">
        <v>#VALUE!</v>
      </c>
    </row>
    <row r="98" spans="1:6" ht="12.75">
      <c r="A98">
        <v>41.5</v>
      </c>
      <c r="B98" t="s">
        <v>3</v>
      </c>
      <c r="C98" t="s">
        <v>27</v>
      </c>
      <c r="E98" t="e">
        <f>(D98/100)+DGET('depth info'!A:C,"top mbsf",B97:C98)</f>
        <v>#VALUE!</v>
      </c>
      <c r="F98" t="e">
        <v>#VALUE!</v>
      </c>
    </row>
    <row r="99" spans="1:6" ht="12.75">
      <c r="A99">
        <v>42.5</v>
      </c>
      <c r="B99" t="s">
        <v>3</v>
      </c>
      <c r="C99" t="s">
        <v>27</v>
      </c>
      <c r="E99" t="e">
        <f>(D99/100)+DGET('depth info'!A:C,"top mbsf",B98:C99)</f>
        <v>#VALUE!</v>
      </c>
      <c r="F99" t="e">
        <v>#VALUE!</v>
      </c>
    </row>
    <row r="100" spans="1:6" ht="12.75">
      <c r="A100">
        <v>43.5</v>
      </c>
      <c r="B100" t="s">
        <v>3</v>
      </c>
      <c r="C100" t="s">
        <v>27</v>
      </c>
      <c r="E100" t="e">
        <f>(D100/100)+DGET('depth info'!A:C,"top mbsf",B99:C100)</f>
        <v>#VALUE!</v>
      </c>
      <c r="F100" t="e">
        <v>#VALUE!</v>
      </c>
    </row>
    <row r="101" spans="1:6" ht="12.75">
      <c r="A101">
        <v>44.5</v>
      </c>
      <c r="B101" t="s">
        <v>3</v>
      </c>
      <c r="C101" t="s">
        <v>27</v>
      </c>
      <c r="E101" t="e">
        <f>(D101/100)+DGET('depth info'!A:C,"top mbsf",B100:C101)</f>
        <v>#VALUE!</v>
      </c>
      <c r="F101" t="e">
        <v>#VALUE!</v>
      </c>
    </row>
    <row r="102" spans="1:6" ht="12.75">
      <c r="A102">
        <v>45.5</v>
      </c>
      <c r="B102" t="s">
        <v>3</v>
      </c>
      <c r="C102" t="s">
        <v>27</v>
      </c>
      <c r="E102" t="e">
        <f>(D102/100)+DGET('depth info'!A:C,"top mbsf",B101:C102)</f>
        <v>#VALUE!</v>
      </c>
      <c r="F102" t="e">
        <v>#VALUE!</v>
      </c>
    </row>
    <row r="103" spans="1:6" ht="12.75">
      <c r="A103">
        <v>46.5</v>
      </c>
      <c r="B103" t="s">
        <v>3</v>
      </c>
      <c r="C103" t="s">
        <v>27</v>
      </c>
      <c r="E103" t="e">
        <f>(D103/100)+DGET('depth info'!A:C,"top mbsf",B102:C103)</f>
        <v>#VALUE!</v>
      </c>
      <c r="F103" t="e">
        <v>#VALUE!</v>
      </c>
    </row>
    <row r="104" spans="1:6" ht="12.75">
      <c r="A104">
        <v>47.5</v>
      </c>
      <c r="B104" t="s">
        <v>3</v>
      </c>
      <c r="C104" t="s">
        <v>27</v>
      </c>
      <c r="E104" t="e">
        <f>(D104/100)+DGET('depth info'!A:C,"top mbsf",B103:C104)</f>
        <v>#VALUE!</v>
      </c>
      <c r="F104" t="e">
        <v>#VALUE!</v>
      </c>
    </row>
    <row r="105" spans="1:6" ht="12.75">
      <c r="A105">
        <v>48.5</v>
      </c>
      <c r="B105" t="s">
        <v>3</v>
      </c>
      <c r="C105" t="s">
        <v>27</v>
      </c>
      <c r="E105" t="e">
        <f>(D105/100)+DGET('depth info'!A:C,"top mbsf",B104:C105)</f>
        <v>#VALUE!</v>
      </c>
      <c r="F105" t="e">
        <v>#VALUE!</v>
      </c>
    </row>
    <row r="106" spans="1:6" ht="12.75">
      <c r="A106">
        <v>49.5</v>
      </c>
      <c r="B106" t="s">
        <v>3</v>
      </c>
      <c r="C106" t="s">
        <v>27</v>
      </c>
      <c r="E106" t="e">
        <f>(D106/100)+DGET('depth info'!A:C,"top mbsf",B105:C106)</f>
        <v>#VALUE!</v>
      </c>
      <c r="F106" t="e">
        <v>#VALUE!</v>
      </c>
    </row>
    <row r="107" spans="1:6" ht="12.75">
      <c r="A107">
        <v>50.5</v>
      </c>
      <c r="B107" t="s">
        <v>3</v>
      </c>
      <c r="C107" t="s">
        <v>27</v>
      </c>
      <c r="D107" s="11"/>
      <c r="E107" t="e">
        <f>(D107/100)+DGET('depth info'!A:C,"top mbsf",B106:C107)</f>
        <v>#VALUE!</v>
      </c>
      <c r="F107" t="e">
        <v>#VALUE!</v>
      </c>
    </row>
    <row r="108" spans="1:6" ht="12.75">
      <c r="A108">
        <v>51.5</v>
      </c>
      <c r="B108" t="s">
        <v>3</v>
      </c>
      <c r="C108" t="s">
        <v>27</v>
      </c>
      <c r="D108" s="11"/>
      <c r="E108" t="e">
        <f>(D108/100)+DGET('depth info'!A:C,"top mbsf",B107:C108)</f>
        <v>#VALUE!</v>
      </c>
      <c r="F108" t="e">
        <v>#VALUE!</v>
      </c>
    </row>
    <row r="109" spans="1:6" ht="12.75">
      <c r="A109">
        <v>52.5</v>
      </c>
      <c r="B109" t="s">
        <v>3</v>
      </c>
      <c r="C109" t="s">
        <v>27</v>
      </c>
      <c r="D109" s="11"/>
      <c r="E109" t="e">
        <f>(D109/100)+DGET('depth info'!A:C,"top mbsf",B108:C109)</f>
        <v>#VALUE!</v>
      </c>
      <c r="F109" t="e">
        <v>#VALUE!</v>
      </c>
    </row>
    <row r="110" spans="1:6" ht="12.75">
      <c r="A110">
        <v>53.5</v>
      </c>
      <c r="B110" t="s">
        <v>3</v>
      </c>
      <c r="C110" t="s">
        <v>27</v>
      </c>
      <c r="D110" s="11"/>
      <c r="E110" t="e">
        <f>(D110/100)+DGET('depth info'!A:C,"top mbsf",B109:C110)</f>
        <v>#VALUE!</v>
      </c>
      <c r="F110" t="e">
        <v>#VALUE!</v>
      </c>
    </row>
    <row r="111" spans="1:6" ht="12.75">
      <c r="A111">
        <v>54.5</v>
      </c>
      <c r="B111" t="s">
        <v>3</v>
      </c>
      <c r="C111" t="s">
        <v>27</v>
      </c>
      <c r="D111" s="11"/>
      <c r="E111" t="e">
        <f>(D111/100)+DGET('depth info'!A:C,"top mbsf",B110:C111)</f>
        <v>#VALUE!</v>
      </c>
      <c r="F111" t="e">
        <v>#VALUE!</v>
      </c>
    </row>
    <row r="112" spans="1:6" ht="12.75">
      <c r="A112">
        <v>55.5</v>
      </c>
      <c r="B112" t="s">
        <v>3</v>
      </c>
      <c r="C112" t="s">
        <v>27</v>
      </c>
      <c r="D112" s="11"/>
      <c r="E112" t="e">
        <f>(D112/100)+DGET('depth info'!A:C,"top mbsf",B111:C112)</f>
        <v>#VALUE!</v>
      </c>
      <c r="F112" t="e">
        <v>#VALUE!</v>
      </c>
    </row>
    <row r="113" ht="20.2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spans="3:4" ht="12.75">
      <c r="C125" s="34"/>
      <c r="D125" s="11"/>
    </row>
    <row r="126" spans="3:4" ht="12.75">
      <c r="C126" s="34"/>
      <c r="D126" s="11"/>
    </row>
    <row r="127" spans="2:4" ht="12.75">
      <c r="B127" s="34"/>
      <c r="C127" s="34"/>
      <c r="D127" s="11"/>
    </row>
    <row r="128" spans="2:4" ht="12.75">
      <c r="B128" s="34"/>
      <c r="C128" s="34"/>
      <c r="D128" s="11"/>
    </row>
    <row r="129" spans="2:4" ht="12.75">
      <c r="B129" s="34"/>
      <c r="C129" s="34"/>
      <c r="D129" s="11"/>
    </row>
    <row r="130" spans="2:4" ht="12.75">
      <c r="B130" s="34"/>
      <c r="C130" s="34"/>
      <c r="D130" s="11"/>
    </row>
    <row r="131" spans="2:4" ht="12.75">
      <c r="B131" s="34"/>
      <c r="C131" s="34"/>
      <c r="D131" s="11"/>
    </row>
    <row r="132" spans="2:4" ht="12.75">
      <c r="B132" s="34"/>
      <c r="C132" s="34"/>
      <c r="D132" s="11"/>
    </row>
    <row r="133" spans="2:4" ht="12.75">
      <c r="B133" s="34"/>
      <c r="C133" s="34"/>
      <c r="D133" s="11"/>
    </row>
    <row r="134" spans="2:4" ht="12.75">
      <c r="B134" s="34"/>
      <c r="C134" s="34"/>
      <c r="D134" s="11"/>
    </row>
    <row r="135" spans="2:4" ht="12.75">
      <c r="B135" s="34"/>
      <c r="C135" s="34"/>
      <c r="D135" s="11"/>
    </row>
    <row r="136" spans="2:4" ht="12.75">
      <c r="B136" s="34"/>
      <c r="C136" s="34"/>
      <c r="D136" s="11"/>
    </row>
    <row r="137" spans="2:4" ht="12.75">
      <c r="B137" s="34"/>
      <c r="C137" s="34"/>
      <c r="D137" s="11"/>
    </row>
    <row r="138" spans="2:4" ht="12.75">
      <c r="B138" s="34"/>
      <c r="C138" s="34"/>
      <c r="D138" s="11"/>
    </row>
    <row r="139" spans="2:4" ht="12.75">
      <c r="B139" s="34"/>
      <c r="C139" s="34"/>
      <c r="D139" s="11"/>
    </row>
    <row r="140" spans="2:4" ht="12.75">
      <c r="B140" s="34"/>
      <c r="C140" s="34"/>
      <c r="D140" s="11"/>
    </row>
    <row r="141" spans="2:4" ht="12.75">
      <c r="B141" s="34"/>
      <c r="C141" s="34"/>
      <c r="D141" s="1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58"/>
  <sheetViews>
    <sheetView zoomScalePageLayoutView="0" workbookViewId="0" topLeftCell="A1">
      <selection activeCell="A56" sqref="A56"/>
    </sheetView>
  </sheetViews>
  <sheetFormatPr defaultColWidth="10.75390625" defaultRowHeight="12.75"/>
  <sheetData>
    <row r="1" ht="12.75">
      <c r="B1" t="s">
        <v>31</v>
      </c>
    </row>
    <row r="2" ht="12.75">
      <c r="B2" t="s">
        <v>32</v>
      </c>
    </row>
    <row r="3" ht="12.75">
      <c r="B3" t="s">
        <v>33</v>
      </c>
    </row>
    <row r="4" ht="12.75">
      <c r="B4" t="s">
        <v>34</v>
      </c>
    </row>
    <row r="5" ht="12.75">
      <c r="B5" t="s">
        <v>35</v>
      </c>
    </row>
    <row r="6" ht="12.75">
      <c r="B6" t="s">
        <v>36</v>
      </c>
    </row>
    <row r="7" ht="12.75">
      <c r="B7" t="s">
        <v>37</v>
      </c>
    </row>
    <row r="8" ht="12.75">
      <c r="B8" t="s">
        <v>38</v>
      </c>
    </row>
    <row r="9" ht="12.75">
      <c r="B9" t="s">
        <v>39</v>
      </c>
    </row>
    <row r="10" ht="12.75">
      <c r="B10" t="s">
        <v>40</v>
      </c>
    </row>
    <row r="11" ht="12.75">
      <c r="B11" t="s">
        <v>41</v>
      </c>
    </row>
    <row r="12" ht="12.75">
      <c r="B12" t="s">
        <v>42</v>
      </c>
    </row>
    <row r="13" ht="12.75">
      <c r="B13" t="s">
        <v>15</v>
      </c>
    </row>
    <row r="14" ht="12.75">
      <c r="B14" t="s">
        <v>43</v>
      </c>
    </row>
    <row r="15" ht="12.75">
      <c r="B15" t="s">
        <v>44</v>
      </c>
    </row>
    <row r="16" ht="12.75">
      <c r="B16" t="s">
        <v>45</v>
      </c>
    </row>
    <row r="17" ht="12.75">
      <c r="B17" t="s">
        <v>46</v>
      </c>
    </row>
    <row r="18" ht="12.75">
      <c r="B18" t="s">
        <v>47</v>
      </c>
    </row>
    <row r="19" ht="12.75">
      <c r="B19" t="s">
        <v>48</v>
      </c>
    </row>
    <row r="20" ht="12.75">
      <c r="B20" t="s">
        <v>16</v>
      </c>
    </row>
    <row r="21" ht="12.75">
      <c r="B21" t="s">
        <v>49</v>
      </c>
    </row>
    <row r="22" ht="12.75">
      <c r="B22" t="s">
        <v>50</v>
      </c>
    </row>
    <row r="23" ht="12.75">
      <c r="B23" t="s">
        <v>51</v>
      </c>
    </row>
    <row r="24" ht="12.75">
      <c r="B24" t="s">
        <v>52</v>
      </c>
    </row>
    <row r="25" ht="12.75">
      <c r="B25" t="s">
        <v>53</v>
      </c>
    </row>
    <row r="26" ht="12.75">
      <c r="B26" t="s">
        <v>54</v>
      </c>
    </row>
    <row r="27" ht="12.75">
      <c r="B27" t="s">
        <v>86</v>
      </c>
    </row>
    <row r="28" ht="12.75">
      <c r="B28" t="s">
        <v>55</v>
      </c>
    </row>
    <row r="29" ht="12.75">
      <c r="B29" t="s">
        <v>56</v>
      </c>
    </row>
    <row r="30" ht="12.75">
      <c r="B30" t="s">
        <v>57</v>
      </c>
    </row>
    <row r="31" ht="12.75">
      <c r="B31" t="s">
        <v>58</v>
      </c>
    </row>
    <row r="32" ht="12.75">
      <c r="B32" t="s">
        <v>59</v>
      </c>
    </row>
    <row r="33" ht="12.75">
      <c r="B33" t="s">
        <v>60</v>
      </c>
    </row>
    <row r="34" ht="12.75">
      <c r="B34" t="s">
        <v>61</v>
      </c>
    </row>
    <row r="35" ht="12.75">
      <c r="B35" t="s">
        <v>62</v>
      </c>
    </row>
    <row r="36" ht="12.75">
      <c r="B36" t="s">
        <v>63</v>
      </c>
    </row>
    <row r="37" ht="12.75">
      <c r="B37" t="s">
        <v>64</v>
      </c>
    </row>
    <row r="38" ht="12.75">
      <c r="B38" t="s">
        <v>65</v>
      </c>
    </row>
    <row r="39" ht="12.75">
      <c r="B39" t="s">
        <v>66</v>
      </c>
    </row>
    <row r="40" ht="12.75">
      <c r="B40" t="s">
        <v>67</v>
      </c>
    </row>
    <row r="41" ht="12.75">
      <c r="B41" t="s">
        <v>68</v>
      </c>
    </row>
    <row r="42" ht="12.75">
      <c r="B42" t="s">
        <v>69</v>
      </c>
    </row>
    <row r="43" ht="12.75">
      <c r="B43" t="s">
        <v>70</v>
      </c>
    </row>
    <row r="44" ht="12.75">
      <c r="B44" t="s">
        <v>71</v>
      </c>
    </row>
    <row r="45" ht="12.75">
      <c r="B45" t="s">
        <v>73</v>
      </c>
    </row>
    <row r="46" ht="12.75">
      <c r="B46" t="s">
        <v>72</v>
      </c>
    </row>
    <row r="47" ht="12.75">
      <c r="B47" t="s">
        <v>74</v>
      </c>
    </row>
    <row r="48" ht="12.75">
      <c r="B48" t="s">
        <v>75</v>
      </c>
    </row>
    <row r="49" ht="12.75">
      <c r="B49" t="s">
        <v>76</v>
      </c>
    </row>
    <row r="50" ht="12.75">
      <c r="B50" t="s">
        <v>77</v>
      </c>
    </row>
    <row r="51" ht="12.75">
      <c r="B51" t="s">
        <v>78</v>
      </c>
    </row>
    <row r="52" ht="12.75">
      <c r="B52" t="s">
        <v>79</v>
      </c>
    </row>
    <row r="53" ht="12.75">
      <c r="B53" t="s">
        <v>80</v>
      </c>
    </row>
    <row r="54" ht="12.75">
      <c r="B54" t="s">
        <v>81</v>
      </c>
    </row>
    <row r="55" ht="12.75">
      <c r="B55" t="s">
        <v>82</v>
      </c>
    </row>
    <row r="56" ht="12.75">
      <c r="B56" t="s">
        <v>83</v>
      </c>
    </row>
    <row r="57" ht="12.75">
      <c r="B57" t="s">
        <v>84</v>
      </c>
    </row>
    <row r="58" ht="12.75">
      <c r="B58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 of Pennsylvania Geoscience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Lewis</dc:creator>
  <cp:keywords/>
  <dc:description/>
  <cp:lastModifiedBy>yk</cp:lastModifiedBy>
  <cp:lastPrinted>2007-12-02T23:20:18Z</cp:lastPrinted>
  <dcterms:created xsi:type="dcterms:W3CDTF">2007-11-18T21:30:59Z</dcterms:created>
  <dcterms:modified xsi:type="dcterms:W3CDTF">2009-10-04T12:38:59Z</dcterms:modified>
  <cp:category/>
  <cp:version/>
  <cp:contentType/>
  <cp:contentStatus/>
</cp:coreProperties>
</file>