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20" windowWidth="19575" windowHeight="7365" activeTab="9"/>
  </bookViews>
  <sheets>
    <sheet name="Run11" sheetId="3" r:id="rId1"/>
    <sheet name="Run12" sheetId="1" r:id="rId2"/>
    <sheet name="Run13" sheetId="4" r:id="rId3"/>
    <sheet name="Run14" sheetId="5" r:id="rId4"/>
    <sheet name="Run19" sheetId="9" r:id="rId5"/>
    <sheet name="Run20" sheetId="10" r:id="rId6"/>
    <sheet name="Granoblastic" sheetId="6" r:id="rId7"/>
    <sheet name="Gabbro" sheetId="7" r:id="rId8"/>
    <sheet name="All" sheetId="8" r:id="rId9"/>
    <sheet name="Summary" sheetId="2" r:id="rId10"/>
  </sheets>
  <definedNames>
    <definedName name="_xlnm.Print_Area" localSheetId="9">Summary!$I$1:$Y$41</definedName>
  </definedNames>
  <calcPr calcId="125725" concurrentCalc="0"/>
</workbook>
</file>

<file path=xl/calcChain.xml><?xml version="1.0" encoding="utf-8"?>
<calcChain xmlns="http://schemas.openxmlformats.org/spreadsheetml/2006/main">
  <c r="H53" i="2"/>
  <c r="H61"/>
  <c r="H60"/>
  <c r="H59"/>
  <c r="H58"/>
  <c r="H56"/>
  <c r="H55"/>
  <c r="H54"/>
  <c r="F53"/>
  <c r="F61"/>
  <c r="F60"/>
  <c r="F59"/>
  <c r="F58"/>
  <c r="F56"/>
  <c r="F55"/>
  <c r="F54"/>
  <c r="D91"/>
  <c r="D90"/>
  <c r="D98"/>
  <c r="D97"/>
  <c r="D96"/>
  <c r="D95"/>
  <c r="D93"/>
  <c r="D92"/>
  <c r="L22" i="7"/>
  <c r="J22"/>
  <c r="M22"/>
  <c r="I22"/>
  <c r="K22"/>
  <c r="L21"/>
  <c r="J21"/>
  <c r="M21"/>
  <c r="I21"/>
  <c r="K21"/>
  <c r="L19"/>
  <c r="J19"/>
  <c r="M19"/>
  <c r="I19"/>
  <c r="K19"/>
  <c r="L18"/>
  <c r="J18"/>
  <c r="M18"/>
  <c r="I18"/>
  <c r="K18"/>
  <c r="L68" i="6"/>
  <c r="J68"/>
  <c r="M68"/>
  <c r="I68"/>
  <c r="K68"/>
  <c r="L67"/>
  <c r="J67"/>
  <c r="M67"/>
  <c r="I67"/>
  <c r="K67"/>
  <c r="L65"/>
  <c r="J65"/>
  <c r="M65"/>
  <c r="I65"/>
  <c r="K65"/>
  <c r="L64"/>
  <c r="J64"/>
  <c r="M64"/>
  <c r="I64"/>
  <c r="K64"/>
  <c r="L63"/>
  <c r="J63"/>
  <c r="M63"/>
  <c r="I63"/>
  <c r="K63"/>
  <c r="L62"/>
  <c r="J62"/>
  <c r="M62"/>
  <c r="I62"/>
  <c r="K62"/>
  <c r="L61"/>
  <c r="J61"/>
  <c r="M61"/>
  <c r="I61"/>
  <c r="K61"/>
  <c r="L91" i="8"/>
  <c r="J91"/>
  <c r="M91"/>
  <c r="I91"/>
  <c r="K91"/>
  <c r="L90"/>
  <c r="J90"/>
  <c r="M90"/>
  <c r="I90"/>
  <c r="K90"/>
  <c r="L89"/>
  <c r="J89"/>
  <c r="M89"/>
  <c r="I89"/>
  <c r="K89"/>
  <c r="L88"/>
  <c r="J88"/>
  <c r="M88"/>
  <c r="I88"/>
  <c r="K88"/>
  <c r="L87"/>
  <c r="J87"/>
  <c r="M87"/>
  <c r="I87"/>
  <c r="K87"/>
  <c r="L85"/>
  <c r="J85"/>
  <c r="M85"/>
  <c r="I85"/>
  <c r="K85"/>
  <c r="L84"/>
  <c r="J84"/>
  <c r="M84"/>
  <c r="I84"/>
  <c r="K84"/>
  <c r="L83"/>
  <c r="J83"/>
  <c r="M83"/>
  <c r="I83"/>
  <c r="K83"/>
  <c r="L82"/>
  <c r="J82"/>
  <c r="M82"/>
  <c r="I82"/>
  <c r="K82"/>
  <c r="L81"/>
  <c r="J81"/>
  <c r="M81"/>
  <c r="I81"/>
  <c r="K81"/>
  <c r="L80"/>
  <c r="J80"/>
  <c r="M80"/>
  <c r="I80"/>
  <c r="K80"/>
  <c r="I8" i="9"/>
  <c r="J8"/>
  <c r="L8"/>
  <c r="K8"/>
  <c r="M8"/>
  <c r="I9"/>
  <c r="J9"/>
  <c r="L9"/>
  <c r="K9"/>
  <c r="M9"/>
  <c r="I10"/>
  <c r="J10"/>
  <c r="L10"/>
  <c r="K10"/>
  <c r="M10"/>
  <c r="I11"/>
  <c r="J11"/>
  <c r="L11"/>
  <c r="K11"/>
  <c r="M11"/>
  <c r="I12"/>
  <c r="J12"/>
  <c r="L12"/>
  <c r="K12"/>
  <c r="M12"/>
  <c r="L6" i="10"/>
  <c r="J6"/>
  <c r="M6"/>
  <c r="I6"/>
  <c r="K6"/>
  <c r="L5"/>
  <c r="J5"/>
  <c r="M5"/>
  <c r="I5"/>
  <c r="K5"/>
  <c r="L4"/>
  <c r="J4"/>
  <c r="M4"/>
  <c r="I4"/>
  <c r="K4"/>
  <c r="L3"/>
  <c r="J3"/>
  <c r="M3"/>
  <c r="I3"/>
  <c r="K3"/>
  <c r="L2"/>
  <c r="J2"/>
  <c r="M2"/>
  <c r="I2"/>
  <c r="K2"/>
  <c r="I7" i="9"/>
  <c r="J7"/>
  <c r="L7"/>
  <c r="K7"/>
  <c r="M7"/>
  <c r="I6"/>
  <c r="J6"/>
  <c r="L6"/>
  <c r="K6"/>
  <c r="M6"/>
  <c r="L5"/>
  <c r="J5"/>
  <c r="M5"/>
  <c r="I5"/>
  <c r="K5"/>
  <c r="L4"/>
  <c r="J4"/>
  <c r="M4"/>
  <c r="I4"/>
  <c r="K4"/>
  <c r="L3"/>
  <c r="J3"/>
  <c r="M3"/>
  <c r="I3"/>
  <c r="K3"/>
  <c r="L2"/>
  <c r="J2"/>
  <c r="M2"/>
  <c r="I2"/>
  <c r="K2"/>
  <c r="F57" i="2"/>
  <c r="H57"/>
  <c r="D94"/>
  <c r="L78" i="8"/>
  <c r="J78"/>
  <c r="M78"/>
  <c r="I78"/>
  <c r="K78"/>
  <c r="L77"/>
  <c r="J77"/>
  <c r="M77"/>
  <c r="I77"/>
  <c r="K77"/>
  <c r="L76"/>
  <c r="J76"/>
  <c r="M76"/>
  <c r="I76"/>
  <c r="K76"/>
  <c r="L75"/>
  <c r="J75"/>
  <c r="M75"/>
  <c r="I75"/>
  <c r="K75"/>
  <c r="L63"/>
  <c r="J63"/>
  <c r="M63"/>
  <c r="I63"/>
  <c r="K63"/>
  <c r="L62"/>
  <c r="J62"/>
  <c r="M62"/>
  <c r="I62"/>
  <c r="K62"/>
  <c r="L61"/>
  <c r="J61"/>
  <c r="M61"/>
  <c r="I61"/>
  <c r="K61"/>
  <c r="L60"/>
  <c r="J60"/>
  <c r="M60"/>
  <c r="I60"/>
  <c r="K60"/>
  <c r="L59"/>
  <c r="J59"/>
  <c r="M59"/>
  <c r="I59"/>
  <c r="K59"/>
  <c r="L58"/>
  <c r="J58"/>
  <c r="M58"/>
  <c r="I58"/>
  <c r="K58"/>
  <c r="L57"/>
  <c r="J57"/>
  <c r="M57"/>
  <c r="I57"/>
  <c r="K57"/>
  <c r="L56"/>
  <c r="J56"/>
  <c r="M56"/>
  <c r="I56"/>
  <c r="K56"/>
  <c r="L55"/>
  <c r="J55"/>
  <c r="M55"/>
  <c r="I55"/>
  <c r="K55"/>
  <c r="L54"/>
  <c r="J54"/>
  <c r="M54"/>
  <c r="I54"/>
  <c r="K54"/>
  <c r="L53"/>
  <c r="J53"/>
  <c r="M53"/>
  <c r="I53"/>
  <c r="K53"/>
  <c r="L52"/>
  <c r="J52"/>
  <c r="M52"/>
  <c r="I52"/>
  <c r="K52"/>
  <c r="L51"/>
  <c r="J51"/>
  <c r="M51"/>
  <c r="I51"/>
  <c r="K51"/>
  <c r="L50"/>
  <c r="J50"/>
  <c r="M50"/>
  <c r="I50"/>
  <c r="K50"/>
  <c r="L49"/>
  <c r="J49"/>
  <c r="M49"/>
  <c r="I49"/>
  <c r="K49"/>
  <c r="L48"/>
  <c r="J48"/>
  <c r="M48"/>
  <c r="I48"/>
  <c r="K48"/>
  <c r="L47"/>
  <c r="J47"/>
  <c r="M47"/>
  <c r="I47"/>
  <c r="K47"/>
  <c r="L46"/>
  <c r="J46"/>
  <c r="M46"/>
  <c r="I46"/>
  <c r="K46"/>
  <c r="L42"/>
  <c r="J42"/>
  <c r="M42"/>
  <c r="I42"/>
  <c r="K42"/>
  <c r="L41"/>
  <c r="J41"/>
  <c r="M41"/>
  <c r="I41"/>
  <c r="K41"/>
  <c r="L40"/>
  <c r="J40"/>
  <c r="M40"/>
  <c r="I40"/>
  <c r="K40"/>
  <c r="L39"/>
  <c r="J39"/>
  <c r="M39"/>
  <c r="I39"/>
  <c r="K39"/>
  <c r="L38"/>
  <c r="J38"/>
  <c r="M38"/>
  <c r="I38"/>
  <c r="K38"/>
  <c r="L37"/>
  <c r="J37"/>
  <c r="M37"/>
  <c r="I37"/>
  <c r="K37"/>
  <c r="L36"/>
  <c r="J36"/>
  <c r="M36"/>
  <c r="I36"/>
  <c r="K36"/>
  <c r="L35"/>
  <c r="J35"/>
  <c r="M35"/>
  <c r="I35"/>
  <c r="K35"/>
  <c r="L34"/>
  <c r="J34"/>
  <c r="M34"/>
  <c r="I34"/>
  <c r="K34"/>
  <c r="L33"/>
  <c r="J33"/>
  <c r="M33"/>
  <c r="I33"/>
  <c r="K33"/>
  <c r="L32"/>
  <c r="J32"/>
  <c r="M32"/>
  <c r="I32"/>
  <c r="K32"/>
  <c r="L31"/>
  <c r="J31"/>
  <c r="M31"/>
  <c r="I31"/>
  <c r="K31"/>
  <c r="L30"/>
  <c r="J30"/>
  <c r="M30"/>
  <c r="I30"/>
  <c r="K30"/>
  <c r="L29"/>
  <c r="J29"/>
  <c r="M29"/>
  <c r="I29"/>
  <c r="K29"/>
  <c r="L28"/>
  <c r="J28"/>
  <c r="M28"/>
  <c r="I28"/>
  <c r="K28"/>
  <c r="L27"/>
  <c r="J27"/>
  <c r="M27"/>
  <c r="I27"/>
  <c r="K27"/>
  <c r="L26"/>
  <c r="J26"/>
  <c r="M26"/>
  <c r="I26"/>
  <c r="K26"/>
  <c r="L25"/>
  <c r="J25"/>
  <c r="M25"/>
  <c r="I25"/>
  <c r="K25"/>
  <c r="L24"/>
  <c r="J24"/>
  <c r="M24"/>
  <c r="I24"/>
  <c r="K24"/>
  <c r="L23"/>
  <c r="J23"/>
  <c r="M23"/>
  <c r="I23"/>
  <c r="K23"/>
  <c r="L22"/>
  <c r="J22"/>
  <c r="M22"/>
  <c r="I22"/>
  <c r="K22"/>
  <c r="L21"/>
  <c r="J21"/>
  <c r="M21"/>
  <c r="I21"/>
  <c r="K21"/>
  <c r="L20"/>
  <c r="J20"/>
  <c r="M20"/>
  <c r="I20"/>
  <c r="K20"/>
  <c r="L19"/>
  <c r="J19"/>
  <c r="M19"/>
  <c r="I19"/>
  <c r="K19"/>
  <c r="L18"/>
  <c r="J18"/>
  <c r="M18"/>
  <c r="I18"/>
  <c r="K18"/>
  <c r="L17"/>
  <c r="J17"/>
  <c r="M17"/>
  <c r="I17"/>
  <c r="K17"/>
  <c r="L16"/>
  <c r="J16"/>
  <c r="M16"/>
  <c r="I16"/>
  <c r="K16"/>
  <c r="L15"/>
  <c r="J15"/>
  <c r="M15"/>
  <c r="I15"/>
  <c r="K15"/>
  <c r="L14"/>
  <c r="J14"/>
  <c r="M14"/>
  <c r="I14"/>
  <c r="K14"/>
  <c r="L13"/>
  <c r="J13"/>
  <c r="M13"/>
  <c r="I13"/>
  <c r="K13"/>
  <c r="L12"/>
  <c r="J12"/>
  <c r="M12"/>
  <c r="I12"/>
  <c r="K12"/>
  <c r="L11"/>
  <c r="J11"/>
  <c r="M11"/>
  <c r="I11"/>
  <c r="K11"/>
  <c r="L10"/>
  <c r="J10"/>
  <c r="M10"/>
  <c r="I10"/>
  <c r="K10"/>
  <c r="L9"/>
  <c r="J9"/>
  <c r="M9"/>
  <c r="I9"/>
  <c r="K9"/>
  <c r="L8"/>
  <c r="J8"/>
  <c r="M8"/>
  <c r="I8"/>
  <c r="K8"/>
  <c r="L7"/>
  <c r="J7"/>
  <c r="M7"/>
  <c r="I7"/>
  <c r="K7"/>
  <c r="L6"/>
  <c r="J6"/>
  <c r="M6"/>
  <c r="I6"/>
  <c r="K6"/>
  <c r="L5"/>
  <c r="J5"/>
  <c r="M5"/>
  <c r="I5"/>
  <c r="K5"/>
  <c r="L4"/>
  <c r="J4"/>
  <c r="M4"/>
  <c r="I4"/>
  <c r="K4"/>
  <c r="L3"/>
  <c r="J3"/>
  <c r="M3"/>
  <c r="I3"/>
  <c r="K3"/>
  <c r="L16" i="7"/>
  <c r="I16"/>
  <c r="K16"/>
  <c r="J16"/>
  <c r="M16"/>
  <c r="L15"/>
  <c r="I15"/>
  <c r="K15"/>
  <c r="J15"/>
  <c r="L14"/>
  <c r="I14"/>
  <c r="K14"/>
  <c r="J14"/>
  <c r="L13"/>
  <c r="I13"/>
  <c r="K13"/>
  <c r="J13"/>
  <c r="L59" i="6"/>
  <c r="J59"/>
  <c r="M59"/>
  <c r="I59"/>
  <c r="K59"/>
  <c r="L58"/>
  <c r="J58"/>
  <c r="M58"/>
  <c r="I58"/>
  <c r="K58"/>
  <c r="L57"/>
  <c r="J57"/>
  <c r="M57"/>
  <c r="I57"/>
  <c r="K57"/>
  <c r="L56"/>
  <c r="J56"/>
  <c r="M56"/>
  <c r="I56"/>
  <c r="L55"/>
  <c r="I55"/>
  <c r="K55"/>
  <c r="J55"/>
  <c r="L54"/>
  <c r="J54"/>
  <c r="M54"/>
  <c r="I54"/>
  <c r="K54"/>
  <c r="L53"/>
  <c r="J53"/>
  <c r="M53"/>
  <c r="I53"/>
  <c r="K53"/>
  <c r="L52"/>
  <c r="J52"/>
  <c r="M52"/>
  <c r="I52"/>
  <c r="K52"/>
  <c r="L51"/>
  <c r="J51"/>
  <c r="M51"/>
  <c r="I51"/>
  <c r="K51"/>
  <c r="L50"/>
  <c r="J50"/>
  <c r="M50"/>
  <c r="I50"/>
  <c r="K50"/>
  <c r="L49"/>
  <c r="J49"/>
  <c r="M49"/>
  <c r="I49"/>
  <c r="K49"/>
  <c r="L48"/>
  <c r="J48"/>
  <c r="M48"/>
  <c r="I48"/>
  <c r="L47"/>
  <c r="I47"/>
  <c r="K47"/>
  <c r="J47"/>
  <c r="L46"/>
  <c r="J46"/>
  <c r="M46"/>
  <c r="I46"/>
  <c r="K46"/>
  <c r="L42"/>
  <c r="I42"/>
  <c r="K42"/>
  <c r="J42"/>
  <c r="L41"/>
  <c r="J41"/>
  <c r="M41"/>
  <c r="I41"/>
  <c r="K41"/>
  <c r="L40"/>
  <c r="I40"/>
  <c r="K40"/>
  <c r="J40"/>
  <c r="L39"/>
  <c r="J39"/>
  <c r="M39"/>
  <c r="I39"/>
  <c r="K39"/>
  <c r="L38"/>
  <c r="J38"/>
  <c r="M38"/>
  <c r="I38"/>
  <c r="L37"/>
  <c r="J37"/>
  <c r="M37"/>
  <c r="I37"/>
  <c r="K37"/>
  <c r="L36"/>
  <c r="J36"/>
  <c r="M36"/>
  <c r="I36"/>
  <c r="K36"/>
  <c r="L35"/>
  <c r="I35"/>
  <c r="K35"/>
  <c r="J35"/>
  <c r="M35"/>
  <c r="L34"/>
  <c r="I34"/>
  <c r="K34"/>
  <c r="J34"/>
  <c r="L33"/>
  <c r="J33"/>
  <c r="M33"/>
  <c r="I33"/>
  <c r="K33"/>
  <c r="L32"/>
  <c r="I32"/>
  <c r="K32"/>
  <c r="J32"/>
  <c r="L31"/>
  <c r="J31"/>
  <c r="M31"/>
  <c r="I31"/>
  <c r="K31"/>
  <c r="L30"/>
  <c r="J30"/>
  <c r="M30"/>
  <c r="I30"/>
  <c r="L29"/>
  <c r="J29"/>
  <c r="M29"/>
  <c r="I29"/>
  <c r="K29"/>
  <c r="L28"/>
  <c r="J28"/>
  <c r="M28"/>
  <c r="I28"/>
  <c r="K28"/>
  <c r="L27"/>
  <c r="I27"/>
  <c r="K27"/>
  <c r="J27"/>
  <c r="M27"/>
  <c r="L26"/>
  <c r="I26"/>
  <c r="K26"/>
  <c r="J26"/>
  <c r="L25"/>
  <c r="J25"/>
  <c r="M25"/>
  <c r="I25"/>
  <c r="K25"/>
  <c r="L24"/>
  <c r="I24"/>
  <c r="K24"/>
  <c r="J24"/>
  <c r="L23"/>
  <c r="J23"/>
  <c r="M23"/>
  <c r="I23"/>
  <c r="K23"/>
  <c r="L22"/>
  <c r="J22"/>
  <c r="M22"/>
  <c r="I22"/>
  <c r="L21"/>
  <c r="J21"/>
  <c r="M21"/>
  <c r="I21"/>
  <c r="K21"/>
  <c r="L20"/>
  <c r="J20"/>
  <c r="M20"/>
  <c r="I20"/>
  <c r="K20"/>
  <c r="L19"/>
  <c r="I19"/>
  <c r="K19"/>
  <c r="J19"/>
  <c r="M19"/>
  <c r="L18"/>
  <c r="I18"/>
  <c r="K18"/>
  <c r="J18"/>
  <c r="L17"/>
  <c r="J17"/>
  <c r="M17"/>
  <c r="I17"/>
  <c r="K17"/>
  <c r="L16"/>
  <c r="I16"/>
  <c r="K16"/>
  <c r="J16"/>
  <c r="L15"/>
  <c r="J15"/>
  <c r="M15"/>
  <c r="I15"/>
  <c r="K15"/>
  <c r="L14"/>
  <c r="J14"/>
  <c r="M14"/>
  <c r="I14"/>
  <c r="L13"/>
  <c r="J13"/>
  <c r="M13"/>
  <c r="I13"/>
  <c r="L12"/>
  <c r="I12"/>
  <c r="K12"/>
  <c r="J12"/>
  <c r="L11"/>
  <c r="I11"/>
  <c r="K11"/>
  <c r="J11"/>
  <c r="M11"/>
  <c r="L10"/>
  <c r="J10"/>
  <c r="M10"/>
  <c r="I10"/>
  <c r="K10"/>
  <c r="L9"/>
  <c r="J9"/>
  <c r="M9"/>
  <c r="I9"/>
  <c r="K9"/>
  <c r="L8"/>
  <c r="J8"/>
  <c r="M8"/>
  <c r="I8"/>
  <c r="K8"/>
  <c r="L7"/>
  <c r="I7"/>
  <c r="K7"/>
  <c r="J7"/>
  <c r="M7"/>
  <c r="L6"/>
  <c r="J6"/>
  <c r="M6"/>
  <c r="I6"/>
  <c r="K6"/>
  <c r="L5"/>
  <c r="I5"/>
  <c r="K5"/>
  <c r="J5"/>
  <c r="L4"/>
  <c r="J4"/>
  <c r="M4"/>
  <c r="I4"/>
  <c r="K4"/>
  <c r="L3"/>
  <c r="J3"/>
  <c r="M3"/>
  <c r="I3"/>
  <c r="K3"/>
  <c r="L12" i="3"/>
  <c r="J12"/>
  <c r="I12"/>
  <c r="L8"/>
  <c r="J8"/>
  <c r="I8"/>
  <c r="L7"/>
  <c r="J7"/>
  <c r="I7"/>
  <c r="L6"/>
  <c r="J6"/>
  <c r="I6"/>
  <c r="L5"/>
  <c r="J5"/>
  <c r="I5"/>
  <c r="L16" i="1"/>
  <c r="I16"/>
  <c r="K16"/>
  <c r="L11"/>
  <c r="I11"/>
  <c r="K11"/>
  <c r="L8"/>
  <c r="I8"/>
  <c r="K8"/>
  <c r="I21"/>
  <c r="I22"/>
  <c r="L22"/>
  <c r="K22"/>
  <c r="I23"/>
  <c r="I24"/>
  <c r="L24"/>
  <c r="K24"/>
  <c r="I25"/>
  <c r="I26"/>
  <c r="L26"/>
  <c r="K26"/>
  <c r="I27"/>
  <c r="I28"/>
  <c r="I29"/>
  <c r="I30"/>
  <c r="I3"/>
  <c r="I4"/>
  <c r="I5"/>
  <c r="I6"/>
  <c r="L6"/>
  <c r="K6"/>
  <c r="I7"/>
  <c r="I9"/>
  <c r="I10"/>
  <c r="L10"/>
  <c r="K10"/>
  <c r="I12"/>
  <c r="I13"/>
  <c r="I14"/>
  <c r="L14"/>
  <c r="K14"/>
  <c r="I15"/>
  <c r="I17"/>
  <c r="I18"/>
  <c r="L18"/>
  <c r="K18"/>
  <c r="I19"/>
  <c r="I20"/>
  <c r="I2"/>
  <c r="I10" i="5"/>
  <c r="L10"/>
  <c r="K10"/>
  <c r="J10"/>
  <c r="I11"/>
  <c r="J11"/>
  <c r="L11"/>
  <c r="I12"/>
  <c r="J12"/>
  <c r="L12"/>
  <c r="M12"/>
  <c r="I13"/>
  <c r="J13"/>
  <c r="L13"/>
  <c r="K13"/>
  <c r="M13"/>
  <c r="I14"/>
  <c r="J14"/>
  <c r="L14"/>
  <c r="K14"/>
  <c r="M14"/>
  <c r="I15"/>
  <c r="L15"/>
  <c r="K15"/>
  <c r="J15"/>
  <c r="M15"/>
  <c r="I16"/>
  <c r="J16"/>
  <c r="L16"/>
  <c r="K16"/>
  <c r="M16"/>
  <c r="I17"/>
  <c r="J17"/>
  <c r="L17"/>
  <c r="K17"/>
  <c r="M17"/>
  <c r="I18"/>
  <c r="L18"/>
  <c r="K18"/>
  <c r="J18"/>
  <c r="M18"/>
  <c r="I19"/>
  <c r="J19"/>
  <c r="L19"/>
  <c r="K19"/>
  <c r="I20"/>
  <c r="J20"/>
  <c r="L20"/>
  <c r="M20"/>
  <c r="I21"/>
  <c r="J21"/>
  <c r="L21"/>
  <c r="K21"/>
  <c r="M21"/>
  <c r="I22"/>
  <c r="J22"/>
  <c r="L22"/>
  <c r="K22"/>
  <c r="M22"/>
  <c r="I5"/>
  <c r="L5"/>
  <c r="K5"/>
  <c r="I6"/>
  <c r="I7"/>
  <c r="I8"/>
  <c r="I9"/>
  <c r="J5"/>
  <c r="J6"/>
  <c r="L6"/>
  <c r="J7"/>
  <c r="L7"/>
  <c r="J8"/>
  <c r="L8"/>
  <c r="J9"/>
  <c r="L9"/>
  <c r="K9"/>
  <c r="I4"/>
  <c r="J4"/>
  <c r="L4"/>
  <c r="L3"/>
  <c r="J3"/>
  <c r="I3"/>
  <c r="L2"/>
  <c r="J2"/>
  <c r="I2"/>
  <c r="L3" i="4"/>
  <c r="I3"/>
  <c r="K3"/>
  <c r="L4"/>
  <c r="I4"/>
  <c r="K4"/>
  <c r="L5"/>
  <c r="I5"/>
  <c r="K5"/>
  <c r="L2"/>
  <c r="I2"/>
  <c r="K2"/>
  <c r="J5"/>
  <c r="J4"/>
  <c r="J3"/>
  <c r="M3"/>
  <c r="J2"/>
  <c r="I22" i="3"/>
  <c r="I21"/>
  <c r="I23"/>
  <c r="I9"/>
  <c r="I3"/>
  <c r="I10"/>
  <c r="I13"/>
  <c r="I4"/>
  <c r="I14"/>
  <c r="I15"/>
  <c r="I16"/>
  <c r="I17"/>
  <c r="I18"/>
  <c r="I19"/>
  <c r="I20"/>
  <c r="I11"/>
  <c r="J23"/>
  <c r="L23"/>
  <c r="J22"/>
  <c r="L22"/>
  <c r="J21"/>
  <c r="L21"/>
  <c r="J20"/>
  <c r="L20"/>
  <c r="J17"/>
  <c r="L17"/>
  <c r="J18"/>
  <c r="L18"/>
  <c r="J19"/>
  <c r="L19"/>
  <c r="K19"/>
  <c r="J10"/>
  <c r="L10"/>
  <c r="J13"/>
  <c r="L13"/>
  <c r="J4"/>
  <c r="L4"/>
  <c r="J14"/>
  <c r="L14"/>
  <c r="J15"/>
  <c r="L15"/>
  <c r="J16"/>
  <c r="L16"/>
  <c r="J9"/>
  <c r="L9"/>
  <c r="J3"/>
  <c r="L3"/>
  <c r="L11"/>
  <c r="J11"/>
  <c r="L30" i="1"/>
  <c r="K30"/>
  <c r="J30"/>
  <c r="J4"/>
  <c r="L4"/>
  <c r="K4"/>
  <c r="J5"/>
  <c r="L5"/>
  <c r="K5"/>
  <c r="J6"/>
  <c r="J7"/>
  <c r="L7"/>
  <c r="K7"/>
  <c r="J8"/>
  <c r="J9"/>
  <c r="L9"/>
  <c r="K9"/>
  <c r="J10"/>
  <c r="J11"/>
  <c r="J12"/>
  <c r="L12"/>
  <c r="K12"/>
  <c r="J13"/>
  <c r="L13"/>
  <c r="K13"/>
  <c r="J14"/>
  <c r="J15"/>
  <c r="L15"/>
  <c r="K15"/>
  <c r="J16"/>
  <c r="J17"/>
  <c r="L17"/>
  <c r="K17"/>
  <c r="J18"/>
  <c r="J19"/>
  <c r="L19"/>
  <c r="K19"/>
  <c r="J20"/>
  <c r="L20"/>
  <c r="K20"/>
  <c r="J21"/>
  <c r="L21"/>
  <c r="K21"/>
  <c r="J22"/>
  <c r="J23"/>
  <c r="L23"/>
  <c r="K23"/>
  <c r="J24"/>
  <c r="J25"/>
  <c r="L25"/>
  <c r="K25"/>
  <c r="J26"/>
  <c r="J27"/>
  <c r="L27"/>
  <c r="K27"/>
  <c r="J28"/>
  <c r="L28"/>
  <c r="K28"/>
  <c r="J29"/>
  <c r="L29"/>
  <c r="K29"/>
  <c r="J2"/>
  <c r="L2"/>
  <c r="K2"/>
  <c r="L3"/>
  <c r="K3"/>
  <c r="J3"/>
  <c r="M14" i="7"/>
  <c r="M15"/>
  <c r="M13"/>
  <c r="K48" i="6"/>
  <c r="K56"/>
  <c r="M47"/>
  <c r="M55"/>
  <c r="K22"/>
  <c r="K30"/>
  <c r="K38"/>
  <c r="M18"/>
  <c r="M26"/>
  <c r="M34"/>
  <c r="M42"/>
  <c r="K14"/>
  <c r="M16"/>
  <c r="M24"/>
  <c r="M32"/>
  <c r="M40"/>
  <c r="K13"/>
  <c r="M5"/>
  <c r="M12"/>
  <c r="M12" i="3"/>
  <c r="K7"/>
  <c r="M5"/>
  <c r="K22"/>
  <c r="M6"/>
  <c r="K17"/>
  <c r="K12"/>
  <c r="K8"/>
  <c r="M8"/>
  <c r="K5"/>
  <c r="M7"/>
  <c r="K6"/>
  <c r="K23"/>
  <c r="K11"/>
  <c r="K9"/>
  <c r="M21"/>
  <c r="K20"/>
  <c r="K10"/>
  <c r="K4"/>
  <c r="K11" i="5"/>
  <c r="M10"/>
  <c r="K20"/>
  <c r="K12"/>
  <c r="M11"/>
  <c r="M19"/>
  <c r="M7"/>
  <c r="K3"/>
  <c r="M9"/>
  <c r="M8"/>
  <c r="K7"/>
  <c r="M6"/>
  <c r="M5"/>
  <c r="K8"/>
  <c r="K6"/>
  <c r="K4"/>
  <c r="M4"/>
  <c r="M2"/>
  <c r="M3"/>
  <c r="K2"/>
  <c r="K16" i="3"/>
  <c r="M22"/>
  <c r="K3"/>
  <c r="K15"/>
  <c r="M14"/>
  <c r="M20"/>
  <c r="K21"/>
  <c r="K14"/>
  <c r="M13"/>
  <c r="K13"/>
  <c r="M18"/>
  <c r="K18"/>
  <c r="M5" i="4"/>
  <c r="M4"/>
  <c r="M2"/>
  <c r="M23" i="3"/>
  <c r="M19"/>
  <c r="M17"/>
  <c r="M16"/>
  <c r="M15"/>
  <c r="M4"/>
  <c r="M10"/>
  <c r="M3"/>
  <c r="M2" i="1"/>
  <c r="M22"/>
  <c r="M14"/>
  <c r="M11"/>
  <c r="M3"/>
  <c r="M6"/>
  <c r="M16"/>
  <c r="M12"/>
  <c r="M4"/>
  <c r="M21"/>
  <c r="M18"/>
  <c r="M5"/>
  <c r="M7"/>
  <c r="M15"/>
  <c r="M23"/>
  <c r="M9"/>
  <c r="M24"/>
  <c r="M17"/>
  <c r="M10"/>
  <c r="M9" i="3"/>
  <c r="M11"/>
  <c r="M20" i="1"/>
  <c r="M13"/>
  <c r="M19"/>
  <c r="M8"/>
  <c r="M25"/>
  <c r="M30"/>
  <c r="M29"/>
  <c r="M28"/>
  <c r="M27"/>
  <c r="M26"/>
</calcChain>
</file>

<file path=xl/sharedStrings.xml><?xml version="1.0" encoding="utf-8"?>
<sst xmlns="http://schemas.openxmlformats.org/spreadsheetml/2006/main" count="1784" uniqueCount="107">
  <si>
    <t>Leg</t>
  </si>
  <si>
    <t>Site</t>
  </si>
  <si>
    <t>Hole</t>
  </si>
  <si>
    <t>Run 12</t>
  </si>
  <si>
    <t>RCJB</t>
  </si>
  <si>
    <t>Piece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</si>
  <si>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</si>
  <si>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</si>
  <si>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</si>
  <si>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</si>
  <si>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</si>
  <si>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</si>
  <si>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</si>
  <si>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</si>
  <si>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</si>
  <si>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</si>
  <si>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</si>
  <si>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</si>
  <si>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</si>
  <si>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</si>
  <si>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</si>
  <si>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</si>
  <si>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</si>
  <si>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</si>
  <si>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</si>
  <si>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</si>
  <si>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</si>
  <si>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</si>
  <si>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</si>
  <si>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</si>
  <si>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</si>
  <si>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U1256</t>
  </si>
  <si>
    <t>Depth from</t>
  </si>
  <si>
    <t>Depth to</t>
  </si>
  <si>
    <t>Magnetic Susceptibility</t>
  </si>
  <si>
    <t>Stdev</t>
  </si>
  <si>
    <t>Comment</t>
  </si>
  <si>
    <t>Domain 2 - darker, with plagioclase laths, measured 14/5/11</t>
  </si>
  <si>
    <t>Domain 2 - darker, with plagioclase laths - 13/5/11</t>
  </si>
  <si>
    <t>Domain 1 - light grey, granular, measured the 14/5/11</t>
  </si>
  <si>
    <t>Domain 1 - light grey, granular - 13/5/11</t>
  </si>
  <si>
    <t>StdDev (%)</t>
  </si>
  <si>
    <t>Coarse vein material</t>
  </si>
  <si>
    <t>Bin</t>
  </si>
  <si>
    <t>More</t>
  </si>
  <si>
    <t>Frequency</t>
  </si>
  <si>
    <t>Cumulative %</t>
  </si>
  <si>
    <t>Count</t>
  </si>
  <si>
    <t>Run 11</t>
  </si>
  <si>
    <t>EXJB</t>
  </si>
  <si>
    <t>Std Dev (%)</t>
  </si>
  <si>
    <t>Coarse-grained strongly granoblastic with plagioclase laths</t>
  </si>
  <si>
    <t>Magnetic Susceptibility Data</t>
  </si>
  <si>
    <t>Average MS</t>
  </si>
  <si>
    <t>Matrix</t>
  </si>
  <si>
    <t>Medium-grained strongly granoblastic with plagioclase laths</t>
  </si>
  <si>
    <t>Fine-grained strongly granoblastic with plagioclase laths</t>
  </si>
  <si>
    <t>Basalt</t>
  </si>
  <si>
    <t>Fine-grained, completely granoblastic - crystalline</t>
  </si>
  <si>
    <t>Fine-grained, completely granoblastic - cryptocrystalline-almost glassy</t>
  </si>
  <si>
    <t>Medium-grained completely granoblastic</t>
  </si>
  <si>
    <t>Medium-grained completely granoblastic, individual piece</t>
  </si>
  <si>
    <t>Coarse-grained completely granoblastic, sulphide rich,  individual piece.</t>
  </si>
  <si>
    <t>Gabbroic piece</t>
  </si>
  <si>
    <t>Gabbroic piece medium grained</t>
  </si>
  <si>
    <t>Gabbroic Piece coarse grained</t>
  </si>
  <si>
    <t>Gabbroic, not separated by piece</t>
  </si>
  <si>
    <t>95% conf</t>
  </si>
  <si>
    <t>Undifferentiated</t>
  </si>
  <si>
    <t>Gabbro</t>
  </si>
  <si>
    <t>Granoblastic Dykes</t>
  </si>
  <si>
    <t>Run 13</t>
  </si>
  <si>
    <t>Cut Face</t>
  </si>
  <si>
    <t>Weathered/bashed faces</t>
  </si>
  <si>
    <t>Lithology</t>
  </si>
  <si>
    <t>Granoblastic basalt</t>
  </si>
  <si>
    <t>Gabbroic Vein infiltrating Granoblastic Granite</t>
  </si>
  <si>
    <t>Very uniform no veins</t>
  </si>
  <si>
    <t>95% Conf</t>
  </si>
  <si>
    <t>Medium-grained granoblastic basalt with plagioclase laths</t>
  </si>
  <si>
    <t>Fine-grained granoblastic dyke with plagioclase laths</t>
  </si>
  <si>
    <t>Medium-grained granoblastic basalt without plagioclase laths</t>
  </si>
  <si>
    <t xml:space="preserve"> </t>
  </si>
  <si>
    <t>Small un-named piece</t>
  </si>
  <si>
    <t>Small unnamed piece</t>
  </si>
  <si>
    <t>Small unnamed pieces</t>
  </si>
  <si>
    <t>St dev</t>
  </si>
  <si>
    <t>Granoblastic Basalt</t>
  </si>
  <si>
    <t>Run14</t>
  </si>
  <si>
    <t>Run 14</t>
  </si>
  <si>
    <t>All Granoblastic Dykes</t>
  </si>
  <si>
    <t>All Gabbro</t>
  </si>
  <si>
    <t>All JB measurements</t>
  </si>
  <si>
    <t>Mean</t>
  </si>
  <si>
    <t>Median</t>
  </si>
  <si>
    <t>Standard deviation</t>
  </si>
  <si>
    <t>95% confidnece</t>
  </si>
  <si>
    <t>skew</t>
  </si>
  <si>
    <t>kurtosis</t>
  </si>
  <si>
    <t>Run19</t>
  </si>
  <si>
    <t>Run20</t>
  </si>
  <si>
    <t>Amphibole/tonalite vein</t>
  </si>
  <si>
    <t xml:space="preserve">Granoblastic basalt </t>
  </si>
  <si>
    <t>Cut face along amphibolite vein</t>
  </si>
  <si>
    <t>Coarse-grained diorite</t>
  </si>
  <si>
    <t>Fine-medium grained trondjemite</t>
  </si>
  <si>
    <t>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</si>
</sst>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0" fontId="0" fillId="0" borderId="0" xfId="0" applyBorder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3" xfId="0" applyFill="1" applyBorder="1" applyAlignment="1"/>
    <xf numFmtId="10" fontId="0" fillId="0" borderId="3" xfId="0" applyNumberFormat="1" applyFill="1" applyBorder="1" applyAlignment="1"/>
    <xf numFmtId="0" fontId="1" fillId="0" borderId="4" xfId="0" applyFont="1" applyFill="1" applyBorder="1" applyAlignment="1">
      <alignment horizontal="center"/>
    </xf>
    <xf numFmtId="9" fontId="0" fillId="0" borderId="0" xfId="0" applyNumberFormat="1" applyFill="1" applyBorder="1" applyAlignment="1"/>
    <xf numFmtId="9" fontId="0" fillId="0" borderId="3" xfId="0" applyNumberFormat="1" applyFill="1" applyBorder="1" applyAlignment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0" fillId="0" borderId="2" xfId="0" applyNumberFormat="1" applyBorder="1" applyAlignment="1">
      <alignment vertical="top"/>
    </xf>
    <xf numFmtId="1" fontId="0" fillId="0" borderId="0" xfId="0" applyNumberFormat="1" applyAlignment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6" xfId="0" applyFill="1" applyBorder="1" applyAlignment="1"/>
    <xf numFmtId="0" fontId="0" fillId="0" borderId="8" xfId="0" applyBorder="1" applyAlignment="1">
      <alignment vertical="top"/>
    </xf>
    <xf numFmtId="1" fontId="0" fillId="0" borderId="9" xfId="0" applyNumberFormat="1" applyBorder="1" applyAlignment="1">
      <alignment vertical="top"/>
    </xf>
    <xf numFmtId="1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2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AU"/>
              <a:t>Run 12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66907261592302"/>
          <c:y val="0.14205018208994721"/>
          <c:w val="0.75178696412948454"/>
          <c:h val="0.69374524616574884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Summary!$B$30:$B$50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Summary!$C$31:$C$51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44</c:v>
                </c:pt>
                <c:pt idx="5">
                  <c:v>42</c:v>
                </c:pt>
                <c:pt idx="6">
                  <c:v>33</c:v>
                </c:pt>
                <c:pt idx="7">
                  <c:v>17</c:v>
                </c:pt>
                <c:pt idx="8">
                  <c:v>10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07770240"/>
        <c:axId val="121309824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Summary!$B$30:$B$49</c:f>
              <c:numCache>
                <c:formatCode>General</c:formatCode>
                <c:ptCount val="2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</c:numCache>
            </c:numRef>
          </c:cat>
          <c:val>
            <c:numRef>
              <c:f>Summary!$D$31:$D$51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6.7796610169491525E-2</c:v>
                </c:pt>
                <c:pt idx="4">
                  <c:v>0.31638418079096048</c:v>
                </c:pt>
                <c:pt idx="5">
                  <c:v>0.5536723163841808</c:v>
                </c:pt>
                <c:pt idx="6">
                  <c:v>0.74011299435028244</c:v>
                </c:pt>
                <c:pt idx="7">
                  <c:v>0.83615819209039544</c:v>
                </c:pt>
                <c:pt idx="8">
                  <c:v>0.89265536723163841</c:v>
                </c:pt>
                <c:pt idx="9">
                  <c:v>0.9152542372881356</c:v>
                </c:pt>
                <c:pt idx="10">
                  <c:v>0.92655367231638419</c:v>
                </c:pt>
                <c:pt idx="11">
                  <c:v>0.94350282485875703</c:v>
                </c:pt>
                <c:pt idx="12">
                  <c:v>0.94915254237288138</c:v>
                </c:pt>
                <c:pt idx="13">
                  <c:v>0.96610169491525422</c:v>
                </c:pt>
                <c:pt idx="14">
                  <c:v>0.97740112994350281</c:v>
                </c:pt>
                <c:pt idx="15">
                  <c:v>0.98870056497175141</c:v>
                </c:pt>
                <c:pt idx="16">
                  <c:v>0.98870056497175141</c:v>
                </c:pt>
                <c:pt idx="17">
                  <c:v>0.99435028248587576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marker val="1"/>
        <c:axId val="127121664"/>
        <c:axId val="127038208"/>
      </c:lineChart>
      <c:catAx>
        <c:axId val="10777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238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1309824"/>
        <c:crosses val="autoZero"/>
        <c:auto val="1"/>
        <c:lblAlgn val="ctr"/>
        <c:lblOffset val="100"/>
      </c:catAx>
      <c:valAx>
        <c:axId val="121309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7770240"/>
        <c:crosses val="autoZero"/>
        <c:crossBetween val="between"/>
      </c:valAx>
      <c:valAx>
        <c:axId val="127038208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Cumulative probability</a:t>
                </a:r>
              </a:p>
            </c:rich>
          </c:tx>
          <c:layout/>
        </c:title>
        <c:numFmt formatCode="0%" sourceLinked="1"/>
        <c:tickLblPos val="nextTo"/>
        <c:spPr>
          <a:ln>
            <a:solidFill>
              <a:sysClr val="windowText" lastClr="000000"/>
            </a:solidFill>
          </a:ln>
        </c:spPr>
        <c:crossAx val="127121664"/>
        <c:crosses val="max"/>
        <c:crossBetween val="between"/>
      </c:valAx>
      <c:catAx>
        <c:axId val="127121664"/>
        <c:scaling>
          <c:orientation val="minMax"/>
        </c:scaling>
        <c:delete val="1"/>
        <c:axPos val="b"/>
        <c:numFmt formatCode="General" sourceLinked="1"/>
        <c:tickLblPos val="none"/>
        <c:crossAx val="127038208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Summary!$B$1:$B$2</c:f>
          <c:strCache>
            <c:ptCount val="1"/>
            <c:pt idx="0">
              <c:v>Run 11 Undifferentiated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1866907261592302"/>
          <c:y val="0.14205018208994721"/>
          <c:w val="0.75178696412948465"/>
          <c:h val="0.69374524616574906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Summary!$B$5:$B$25</c:f>
              <c:numCache>
                <c:formatCode>General</c:formatCode>
                <c:ptCount val="21"/>
                <c:pt idx="0">
                  <c:v>16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27</c:v>
                </c:pt>
                <c:pt idx="6">
                  <c:v>18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59072640"/>
        <c:axId val="159074560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Summary!$C$4:$C$24</c:f>
              <c:numCache>
                <c:formatCode>0.00%</c:formatCode>
                <c:ptCount val="21"/>
                <c:pt idx="0">
                  <c:v>0</c:v>
                </c:pt>
                <c:pt idx="1">
                  <c:v>0.13114754098360656</c:v>
                </c:pt>
                <c:pt idx="2">
                  <c:v>0.15573770491803279</c:v>
                </c:pt>
                <c:pt idx="3">
                  <c:v>0.23770491803278687</c:v>
                </c:pt>
                <c:pt idx="4">
                  <c:v>0.31967213114754101</c:v>
                </c:pt>
                <c:pt idx="5">
                  <c:v>0.44262295081967212</c:v>
                </c:pt>
                <c:pt idx="6">
                  <c:v>0.66393442622950816</c:v>
                </c:pt>
                <c:pt idx="7">
                  <c:v>0.81147540983606559</c:v>
                </c:pt>
                <c:pt idx="8">
                  <c:v>0.86885245901639341</c:v>
                </c:pt>
                <c:pt idx="9">
                  <c:v>0.9098360655737705</c:v>
                </c:pt>
                <c:pt idx="10">
                  <c:v>0.96721311475409832</c:v>
                </c:pt>
                <c:pt idx="11">
                  <c:v>0.97540983606557374</c:v>
                </c:pt>
                <c:pt idx="12">
                  <c:v>0.99180327868852458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66143488"/>
        <c:axId val="159237248"/>
      </c:lineChart>
      <c:catAx>
        <c:axId val="15907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272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9074560"/>
        <c:crosses val="autoZero"/>
        <c:auto val="1"/>
        <c:lblAlgn val="ctr"/>
        <c:lblOffset val="100"/>
      </c:catAx>
      <c:valAx>
        <c:axId val="159074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59072640"/>
        <c:crosses val="autoZero"/>
        <c:crossBetween val="between"/>
      </c:valAx>
      <c:valAx>
        <c:axId val="159237248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Cumulative probability</a:t>
                </a:r>
              </a:p>
            </c:rich>
          </c:tx>
          <c:layout/>
        </c:title>
        <c:numFmt formatCode="0.00%" sourceLinked="1"/>
        <c:tickLblPos val="nextTo"/>
        <c:spPr>
          <a:ln>
            <a:solidFill>
              <a:sysClr val="windowText" lastClr="000000"/>
            </a:solidFill>
          </a:ln>
        </c:spPr>
        <c:crossAx val="166143488"/>
        <c:crosses val="max"/>
        <c:crossBetween val="between"/>
      </c:valAx>
      <c:catAx>
        <c:axId val="166143488"/>
        <c:scaling>
          <c:orientation val="minMax"/>
        </c:scaling>
        <c:delete val="1"/>
        <c:axPos val="b"/>
        <c:numFmt formatCode="General" sourceLinked="1"/>
        <c:tickLblPos val="none"/>
        <c:crossAx val="159237248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Summary!$E$1:$E$2</c:f>
          <c:strCache>
            <c:ptCount val="1"/>
            <c:pt idx="0">
              <c:v>Run 11 Gabbro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1866907261592302"/>
          <c:y val="0.14205018208994721"/>
          <c:w val="0.75178696412948465"/>
          <c:h val="0.69374524616574951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Summary!$E$5:$E$25</c:f>
              <c:numCache>
                <c:formatCode>General</c:formatCode>
                <c:ptCount val="21"/>
                <c:pt idx="0">
                  <c:v>15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66838272"/>
        <c:axId val="166966784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Summary!$F$4:$F$24</c:f>
              <c:numCache>
                <c:formatCode>0.00%</c:formatCode>
                <c:ptCount val="21"/>
                <c:pt idx="0">
                  <c:v>0</c:v>
                </c:pt>
                <c:pt idx="1">
                  <c:v>0.375</c:v>
                </c:pt>
                <c:pt idx="2">
                  <c:v>0.42499999999999999</c:v>
                </c:pt>
                <c:pt idx="3">
                  <c:v>0.52500000000000002</c:v>
                </c:pt>
                <c:pt idx="4">
                  <c:v>0.625</c:v>
                </c:pt>
                <c:pt idx="5">
                  <c:v>0.67500000000000004</c:v>
                </c:pt>
                <c:pt idx="6">
                  <c:v>0.72499999999999998</c:v>
                </c:pt>
                <c:pt idx="7">
                  <c:v>0.875</c:v>
                </c:pt>
                <c:pt idx="8">
                  <c:v>0.95</c:v>
                </c:pt>
                <c:pt idx="9">
                  <c:v>0.97499999999999998</c:v>
                </c:pt>
                <c:pt idx="10">
                  <c:v>0.97499999999999998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67311232"/>
        <c:axId val="166968704"/>
      </c:lineChart>
      <c:catAx>
        <c:axId val="16683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294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6966784"/>
        <c:crosses val="autoZero"/>
        <c:auto val="1"/>
        <c:lblAlgn val="ctr"/>
        <c:lblOffset val="100"/>
      </c:catAx>
      <c:valAx>
        <c:axId val="1669667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66838272"/>
        <c:crosses val="autoZero"/>
        <c:crossBetween val="between"/>
      </c:valAx>
      <c:valAx>
        <c:axId val="166968704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Cumulative probability</a:t>
                </a:r>
              </a:p>
            </c:rich>
          </c:tx>
          <c:layout/>
        </c:title>
        <c:numFmt formatCode="0.00%" sourceLinked="1"/>
        <c:tickLblPos val="nextTo"/>
        <c:spPr>
          <a:ln>
            <a:solidFill>
              <a:sysClr val="windowText" lastClr="000000"/>
            </a:solidFill>
          </a:ln>
        </c:spPr>
        <c:crossAx val="167311232"/>
        <c:crosses val="max"/>
        <c:crossBetween val="between"/>
      </c:valAx>
      <c:catAx>
        <c:axId val="167311232"/>
        <c:scaling>
          <c:orientation val="minMax"/>
        </c:scaling>
        <c:delete val="1"/>
        <c:axPos val="b"/>
        <c:numFmt formatCode="General" sourceLinked="1"/>
        <c:tickLblPos val="none"/>
        <c:crossAx val="166968704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Summary!$G$1:$G$2</c:f>
          <c:strCache>
            <c:ptCount val="1"/>
            <c:pt idx="0">
              <c:v>Run 11 Granoblastic Dykes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1866907261592302"/>
          <c:y val="0.14205018208994721"/>
          <c:w val="0.75178696412948465"/>
          <c:h val="0.69374524616574984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Summary!$G$5:$G$25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13</c:v>
                </c:pt>
                <c:pt idx="5">
                  <c:v>25</c:v>
                </c:pt>
                <c:pt idx="6">
                  <c:v>12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74067712"/>
        <c:axId val="174069632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Summary!$H$4:$H$24</c:f>
              <c:numCache>
                <c:formatCode>0.00%</c:formatCode>
                <c:ptCount val="21"/>
                <c:pt idx="0">
                  <c:v>0</c:v>
                </c:pt>
                <c:pt idx="1">
                  <c:v>1.2195121951219513E-2</c:v>
                </c:pt>
                <c:pt idx="2">
                  <c:v>2.4390243902439025E-2</c:v>
                </c:pt>
                <c:pt idx="3">
                  <c:v>9.7560975609756101E-2</c:v>
                </c:pt>
                <c:pt idx="4">
                  <c:v>0.17073170731707318</c:v>
                </c:pt>
                <c:pt idx="5">
                  <c:v>0.32926829268292684</c:v>
                </c:pt>
                <c:pt idx="6">
                  <c:v>0.63414634146341464</c:v>
                </c:pt>
                <c:pt idx="7">
                  <c:v>0.78048780487804881</c:v>
                </c:pt>
                <c:pt idx="8">
                  <c:v>0.82926829268292679</c:v>
                </c:pt>
                <c:pt idx="9">
                  <c:v>0.87804878048780488</c:v>
                </c:pt>
                <c:pt idx="10">
                  <c:v>0.96341463414634143</c:v>
                </c:pt>
                <c:pt idx="11">
                  <c:v>0.96341463414634143</c:v>
                </c:pt>
                <c:pt idx="12">
                  <c:v>0.98780487804878048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74156416"/>
        <c:axId val="174154112"/>
      </c:lineChart>
      <c:catAx>
        <c:axId val="174067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316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4069632"/>
        <c:crosses val="autoZero"/>
        <c:auto val="1"/>
        <c:lblAlgn val="ctr"/>
        <c:lblOffset val="100"/>
      </c:catAx>
      <c:valAx>
        <c:axId val="1740696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74067712"/>
        <c:crosses val="autoZero"/>
        <c:crossBetween val="between"/>
      </c:valAx>
      <c:valAx>
        <c:axId val="174154112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Cumulative probability</a:t>
                </a:r>
              </a:p>
            </c:rich>
          </c:tx>
          <c:layout/>
        </c:title>
        <c:numFmt formatCode="0.00%" sourceLinked="1"/>
        <c:tickLblPos val="nextTo"/>
        <c:spPr>
          <a:ln>
            <a:solidFill>
              <a:sysClr val="windowText" lastClr="000000"/>
            </a:solidFill>
          </a:ln>
        </c:spPr>
        <c:crossAx val="174156416"/>
        <c:crosses val="max"/>
        <c:crossBetween val="between"/>
      </c:valAx>
      <c:catAx>
        <c:axId val="174156416"/>
        <c:scaling>
          <c:orientation val="minMax"/>
        </c:scaling>
        <c:delete val="1"/>
        <c:axPos val="b"/>
        <c:numFmt formatCode="General" sourceLinked="1"/>
        <c:tickLblPos val="none"/>
        <c:crossAx val="174154112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Summary!$E$27</c:f>
          <c:strCache>
            <c:ptCount val="1"/>
            <c:pt idx="0">
              <c:v>All Granoblastic Dykes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214510964996828"/>
          <c:y val="0.1214316309679815"/>
          <c:w val="0.75178696412948465"/>
          <c:h val="0.69374524616575006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Summary!$E$31:$E$51</c:f>
              <c:numCache>
                <c:formatCode>General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13</c:v>
                </c:pt>
                <c:pt idx="3">
                  <c:v>37</c:v>
                </c:pt>
                <c:pt idx="4">
                  <c:v>76</c:v>
                </c:pt>
                <c:pt idx="5">
                  <c:v>99</c:v>
                </c:pt>
                <c:pt idx="6">
                  <c:v>140</c:v>
                </c:pt>
                <c:pt idx="7">
                  <c:v>55</c:v>
                </c:pt>
                <c:pt idx="8">
                  <c:v>24</c:v>
                </c:pt>
                <c:pt idx="9">
                  <c:v>16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07660800"/>
        <c:axId val="107662720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Summary!$F$30:$F$50</c:f>
              <c:numCache>
                <c:formatCode>0.00%</c:formatCode>
                <c:ptCount val="21"/>
                <c:pt idx="0">
                  <c:v>0</c:v>
                </c:pt>
                <c:pt idx="1">
                  <c:v>8.1967213114754103E-3</c:v>
                </c:pt>
                <c:pt idx="2">
                  <c:v>1.2295081967213115E-2</c:v>
                </c:pt>
                <c:pt idx="3">
                  <c:v>3.8934426229508198E-2</c:v>
                </c:pt>
                <c:pt idx="4">
                  <c:v>0.11475409836065574</c:v>
                </c:pt>
                <c:pt idx="5">
                  <c:v>0.27049180327868855</c:v>
                </c:pt>
                <c:pt idx="6">
                  <c:v>0.47336065573770492</c:v>
                </c:pt>
                <c:pt idx="7">
                  <c:v>0.76024590163934425</c:v>
                </c:pt>
                <c:pt idx="8">
                  <c:v>0.87295081967213117</c:v>
                </c:pt>
                <c:pt idx="9">
                  <c:v>0.92213114754098358</c:v>
                </c:pt>
                <c:pt idx="10">
                  <c:v>0.95491803278688525</c:v>
                </c:pt>
                <c:pt idx="11">
                  <c:v>0.9651639344262295</c:v>
                </c:pt>
                <c:pt idx="12">
                  <c:v>0.97540983606557374</c:v>
                </c:pt>
                <c:pt idx="13">
                  <c:v>0.98155737704918034</c:v>
                </c:pt>
                <c:pt idx="14">
                  <c:v>0.98770491803278693</c:v>
                </c:pt>
                <c:pt idx="15">
                  <c:v>0.99180327868852458</c:v>
                </c:pt>
                <c:pt idx="16">
                  <c:v>0.99590163934426235</c:v>
                </c:pt>
                <c:pt idx="17">
                  <c:v>0.99590163934426235</c:v>
                </c:pt>
                <c:pt idx="18">
                  <c:v>0.99795081967213117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1"/>
        </c:ser>
        <c:upDownBars>
          <c:gapWidth val="150"/>
          <c:upBars/>
          <c:downBars/>
        </c:upDownBars>
        <c:marker val="1"/>
        <c:axId val="107670912"/>
        <c:axId val="107668992"/>
      </c:lineChart>
      <c:catAx>
        <c:axId val="10766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36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7662720"/>
        <c:crosses val="autoZero"/>
        <c:auto val="1"/>
        <c:lblAlgn val="ctr"/>
        <c:lblOffset val="100"/>
      </c:catAx>
      <c:valAx>
        <c:axId val="1076627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7660800"/>
        <c:crosses val="autoZero"/>
        <c:crossBetween val="between"/>
      </c:valAx>
      <c:valAx>
        <c:axId val="107668992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Cumulative probability</a:t>
                </a:r>
              </a:p>
            </c:rich>
          </c:tx>
          <c:layout/>
        </c:title>
        <c:numFmt formatCode="0%" sourceLinked="0"/>
        <c:tickLblPos val="nextTo"/>
        <c:spPr>
          <a:ln>
            <a:solidFill>
              <a:sysClr val="windowText" lastClr="000000"/>
            </a:solidFill>
          </a:ln>
        </c:spPr>
        <c:crossAx val="107670912"/>
        <c:crosses val="max"/>
        <c:crossBetween val="between"/>
      </c:valAx>
      <c:catAx>
        <c:axId val="107670912"/>
        <c:scaling>
          <c:orientation val="minMax"/>
        </c:scaling>
        <c:delete val="1"/>
        <c:axPos val="b"/>
        <c:numFmt formatCode="General" sourceLinked="1"/>
        <c:tickLblPos val="none"/>
        <c:crossAx val="107668992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Summary!$G$27</c:f>
          <c:strCache>
            <c:ptCount val="1"/>
            <c:pt idx="0">
              <c:v>All Gabbro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1866907261592302"/>
          <c:y val="0.14205018208994721"/>
          <c:w val="0.75178696412948465"/>
          <c:h val="0.69374524616575051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Summary!$G$31:$G$51</c:f>
              <c:numCache>
                <c:formatCode>General</c:formatCode>
                <c:ptCount val="21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11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07709952"/>
        <c:axId val="107711872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Summary!$H$30:$H$50</c:f>
              <c:numCache>
                <c:formatCode>0.00%</c:formatCode>
                <c:ptCount val="21"/>
                <c:pt idx="0">
                  <c:v>0</c:v>
                </c:pt>
                <c:pt idx="1">
                  <c:v>0.17525773195876287</c:v>
                </c:pt>
                <c:pt idx="2">
                  <c:v>0.40206185567010311</c:v>
                </c:pt>
                <c:pt idx="3">
                  <c:v>0.62886597938144329</c:v>
                </c:pt>
                <c:pt idx="4">
                  <c:v>0.74226804123711343</c:v>
                </c:pt>
                <c:pt idx="5">
                  <c:v>0.77319587628865982</c:v>
                </c:pt>
                <c:pt idx="6">
                  <c:v>0.84536082474226804</c:v>
                </c:pt>
                <c:pt idx="7">
                  <c:v>0.92783505154639179</c:v>
                </c:pt>
                <c:pt idx="8">
                  <c:v>0.97938144329896903</c:v>
                </c:pt>
                <c:pt idx="9">
                  <c:v>0.98969072164948457</c:v>
                </c:pt>
                <c:pt idx="10">
                  <c:v>0.98969072164948457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07736448"/>
        <c:axId val="107734528"/>
      </c:lineChart>
      <c:catAx>
        <c:axId val="10770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383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7711872"/>
        <c:crosses val="autoZero"/>
        <c:auto val="1"/>
        <c:lblAlgn val="ctr"/>
        <c:lblOffset val="100"/>
      </c:catAx>
      <c:valAx>
        <c:axId val="1077118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7709952"/>
        <c:crosses val="autoZero"/>
        <c:crossBetween val="between"/>
      </c:valAx>
      <c:valAx>
        <c:axId val="107734528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Cumulative probability</a:t>
                </a:r>
              </a:p>
            </c:rich>
          </c:tx>
          <c:layout/>
        </c:title>
        <c:numFmt formatCode="0%" sourceLinked="0"/>
        <c:tickLblPos val="nextTo"/>
        <c:spPr>
          <a:ln>
            <a:solidFill>
              <a:sysClr val="windowText" lastClr="000000"/>
            </a:solidFill>
          </a:ln>
        </c:spPr>
        <c:crossAx val="107736448"/>
        <c:crosses val="max"/>
        <c:crossBetween val="between"/>
      </c:valAx>
      <c:catAx>
        <c:axId val="107736448"/>
        <c:scaling>
          <c:orientation val="minMax"/>
        </c:scaling>
        <c:delete val="1"/>
        <c:axPos val="b"/>
        <c:numFmt formatCode="General" sourceLinked="1"/>
        <c:tickLblPos val="none"/>
        <c:crossAx val="107734528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Summary!$C$65</c:f>
          <c:strCache>
            <c:ptCount val="1"/>
            <c:pt idx="0">
              <c:v>All JB measurements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1866907261592302"/>
          <c:y val="0.14205018208994721"/>
          <c:w val="0.75178696412948465"/>
          <c:h val="0.69374524616575051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bg1">
                <a:lumMod val="50000"/>
              </a:schemeClr>
            </a:solidFill>
            <a:ln w="12700">
              <a:solidFill>
                <a:sysClr val="windowText" lastClr="000000"/>
              </a:solidFill>
            </a:ln>
          </c:spP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Summary!$D$68:$D$88</c:f>
              <c:numCache>
                <c:formatCode>General</c:formatCode>
                <c:ptCount val="21"/>
                <c:pt idx="0">
                  <c:v>24</c:v>
                </c:pt>
                <c:pt idx="1">
                  <c:v>27</c:v>
                </c:pt>
                <c:pt idx="2">
                  <c:v>36</c:v>
                </c:pt>
                <c:pt idx="3">
                  <c:v>56</c:v>
                </c:pt>
                <c:pt idx="4">
                  <c:v>79</c:v>
                </c:pt>
                <c:pt idx="5">
                  <c:v>106</c:v>
                </c:pt>
                <c:pt idx="6">
                  <c:v>148</c:v>
                </c:pt>
                <c:pt idx="7">
                  <c:v>60</c:v>
                </c:pt>
                <c:pt idx="8">
                  <c:v>25</c:v>
                </c:pt>
                <c:pt idx="9">
                  <c:v>16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overlap val="100"/>
        <c:axId val="107857408"/>
        <c:axId val="107859328"/>
      </c:barChart>
      <c:lineChart>
        <c:grouping val="standard"/>
        <c:ser>
          <c:idx val="2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Summary!$A$4:$A$24</c:f>
              <c:numCache>
                <c:formatCode>General</c:formatCode>
                <c:ptCount val="2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cat>
          <c:val>
            <c:numRef>
              <c:f>Summary!$E$67:$E$87</c:f>
              <c:numCache>
                <c:formatCode>0.00%</c:formatCode>
                <c:ptCount val="21"/>
                <c:pt idx="0">
                  <c:v>0</c:v>
                </c:pt>
                <c:pt idx="1">
                  <c:v>0.04</c:v>
                </c:pt>
                <c:pt idx="2">
                  <c:v>8.5000000000000006E-2</c:v>
                </c:pt>
                <c:pt idx="3">
                  <c:v>0.14499999999999999</c:v>
                </c:pt>
                <c:pt idx="4">
                  <c:v>0.23833333333333334</c:v>
                </c:pt>
                <c:pt idx="5">
                  <c:v>0.37</c:v>
                </c:pt>
                <c:pt idx="6">
                  <c:v>0.54666666666666663</c:v>
                </c:pt>
                <c:pt idx="7">
                  <c:v>0.79333333333333333</c:v>
                </c:pt>
                <c:pt idx="8">
                  <c:v>0.89333333333333331</c:v>
                </c:pt>
                <c:pt idx="9">
                  <c:v>0.93500000000000005</c:v>
                </c:pt>
                <c:pt idx="10">
                  <c:v>0.96166666666666667</c:v>
                </c:pt>
                <c:pt idx="11">
                  <c:v>0.97166666666666668</c:v>
                </c:pt>
                <c:pt idx="12">
                  <c:v>0.98</c:v>
                </c:pt>
                <c:pt idx="13">
                  <c:v>0.98499999999999999</c:v>
                </c:pt>
                <c:pt idx="14">
                  <c:v>0.99</c:v>
                </c:pt>
                <c:pt idx="15">
                  <c:v>0.99333333333333329</c:v>
                </c:pt>
                <c:pt idx="16">
                  <c:v>0.9966666666666667</c:v>
                </c:pt>
                <c:pt idx="17">
                  <c:v>0.9966666666666667</c:v>
                </c:pt>
                <c:pt idx="18">
                  <c:v>0.99833333333333329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1"/>
        </c:ser>
        <c:upDownBars>
          <c:gapWidth val="150"/>
          <c:upBars/>
          <c:downBars/>
        </c:upDownBars>
        <c:marker val="1"/>
        <c:axId val="107867520"/>
        <c:axId val="107865600"/>
      </c:lineChart>
      <c:catAx>
        <c:axId val="107857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Susceptibility (SIx10-5)</a:t>
                </a:r>
              </a:p>
            </c:rich>
          </c:tx>
          <c:layout>
            <c:manualLayout>
              <c:xMode val="edge"/>
              <c:yMode val="edge"/>
              <c:x val="0.2990903324584428"/>
              <c:y val="0.94774901973942383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7859328"/>
        <c:crosses val="autoZero"/>
        <c:auto val="1"/>
        <c:lblAlgn val="ctr"/>
        <c:lblOffset val="100"/>
      </c:catAx>
      <c:valAx>
        <c:axId val="107859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Frequency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7857408"/>
        <c:crosses val="autoZero"/>
        <c:crossBetween val="between"/>
      </c:valAx>
      <c:valAx>
        <c:axId val="107865600"/>
        <c:scaling>
          <c:orientation val="minMax"/>
          <c:max val="1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Normaliz</a:t>
                </a:r>
              </a:p>
            </c:rich>
          </c:tx>
          <c:layout/>
        </c:title>
        <c:numFmt formatCode="0%" sourceLinked="0"/>
        <c:tickLblPos val="nextTo"/>
        <c:spPr>
          <a:ln>
            <a:solidFill>
              <a:sysClr val="windowText" lastClr="000000"/>
            </a:solidFill>
          </a:ln>
        </c:spPr>
        <c:crossAx val="107867520"/>
        <c:crosses val="max"/>
        <c:crossBetween val="between"/>
      </c:valAx>
      <c:catAx>
        <c:axId val="107867520"/>
        <c:scaling>
          <c:orientation val="minMax"/>
        </c:scaling>
        <c:delete val="1"/>
        <c:axPos val="b"/>
        <c:numFmt formatCode="General" sourceLinked="1"/>
        <c:tickLblPos val="none"/>
        <c:crossAx val="107865600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273628</xdr:colOff>
      <xdr:row>20</xdr:row>
      <xdr:rowOff>43541</xdr:rowOff>
    </xdr:from>
    <xdr:to>
      <xdr:col>23</xdr:col>
      <xdr:colOff>578428</xdr:colOff>
      <xdr:row>39</xdr:row>
      <xdr:rowOff>110217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576695</xdr:colOff>
      <xdr:row>0</xdr:row>
      <xdr:rowOff>164770</xdr:rowOff>
    </xdr:from>
    <xdr:to>
      <xdr:col>16</xdr:col>
      <xdr:colOff>271895</xdr:colOff>
      <xdr:row>20</xdr:row>
      <xdr:rowOff>40946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586220</xdr:colOff>
      <xdr:row>20</xdr:row>
      <xdr:rowOff>50223</xdr:rowOff>
    </xdr:from>
    <xdr:to>
      <xdr:col>16</xdr:col>
      <xdr:colOff>281420</xdr:colOff>
      <xdr:row>39</xdr:row>
      <xdr:rowOff>109106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273628</xdr:colOff>
      <xdr:row>0</xdr:row>
      <xdr:rowOff>190499</xdr:rowOff>
    </xdr:from>
    <xdr:to>
      <xdr:col>23</xdr:col>
      <xdr:colOff>578428</xdr:colOff>
      <xdr:row>20</xdr:row>
      <xdr:rowOff>58882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39</xdr:row>
      <xdr:rowOff>138545</xdr:rowOff>
    </xdr:from>
    <xdr:to>
      <xdr:col>16</xdr:col>
      <xdr:colOff>304800</xdr:colOff>
      <xdr:row>59</xdr:row>
      <xdr:rowOff>6928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329045</xdr:colOff>
      <xdr:row>39</xdr:row>
      <xdr:rowOff>138545</xdr:rowOff>
    </xdr:from>
    <xdr:to>
      <xdr:col>24</xdr:col>
      <xdr:colOff>45027</xdr:colOff>
      <xdr:row>59</xdr:row>
      <xdr:rowOff>6928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60</xdr:row>
      <xdr:rowOff>0</xdr:rowOff>
    </xdr:from>
    <xdr:to>
      <xdr:col>16</xdr:col>
      <xdr:colOff>304800</xdr:colOff>
      <xdr:row>79</xdr:row>
      <xdr:rowOff>76201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Id="1" sqref="A14:XFD23 A1:XFD2"/>
    </sheetView>
  </sheetViews>
  <sheetFormatPr defaultRowHeight="15"/>
  <cols>
    <col min="5" max="5" width="6.28515625" customWidth="1"/>
    <col min="6" max="6" width="5.5703125" customWidth="1"/>
    <col min="7" max="7" width="7.85546875" customWidth="1"/>
    <col min="8" max="8" width="6.7109375" customWidth="1"/>
    <col min="9" max="9" width="6.28515625" customWidth="1"/>
    <col min="10" max="10" width="9.140625" style="5"/>
    <col min="11" max="11" width="6.28515625" customWidth="1"/>
    <col min="12" max="12" width="5.7109375" customWidth="1"/>
    <col min="13" max="13" width="5.85546875" customWidth="1"/>
    <col min="14" max="14" width="41.140625" customWidth="1"/>
    <col min="15" max="15" width="40" customWidth="1"/>
    <col min="16" max="18" width="6" customWidth="1"/>
    <col min="19" max="27" width="5.140625" customWidth="1"/>
    <col min="28" max="28" width="5.28515625" customWidth="1"/>
  </cols>
  <sheetData>
    <row r="1" spans="1:28" s="14" customFormat="1" ht="45">
      <c r="A1" s="14" t="s">
        <v>0</v>
      </c>
      <c r="B1" s="14" t="s">
        <v>1</v>
      </c>
      <c r="C1" s="14" t="s">
        <v>2</v>
      </c>
      <c r="F1" s="14" t="s">
        <v>5</v>
      </c>
      <c r="G1" s="14" t="s">
        <v>32</v>
      </c>
      <c r="H1" s="14" t="s">
        <v>33</v>
      </c>
      <c r="I1" s="14" t="s">
        <v>47</v>
      </c>
      <c r="J1" s="22" t="s">
        <v>53</v>
      </c>
      <c r="K1" s="14" t="s">
        <v>67</v>
      </c>
      <c r="L1" s="14" t="s">
        <v>35</v>
      </c>
      <c r="M1" s="14" t="s">
        <v>50</v>
      </c>
      <c r="N1" s="26" t="s">
        <v>74</v>
      </c>
      <c r="O1" s="14" t="s">
        <v>36</v>
      </c>
      <c r="P1" s="41" t="s">
        <v>34</v>
      </c>
      <c r="Q1" s="41"/>
      <c r="R1" s="41"/>
      <c r="S1" s="41"/>
      <c r="T1" s="42"/>
    </row>
    <row r="2" spans="1:28" s="14" customFormat="1">
      <c r="J2" s="15"/>
      <c r="N2" s="26"/>
      <c r="P2" s="14">
        <v>1</v>
      </c>
      <c r="Q2" s="14">
        <v>2</v>
      </c>
      <c r="R2" s="14">
        <v>3</v>
      </c>
      <c r="S2" s="14">
        <v>4</v>
      </c>
      <c r="T2" s="14">
        <v>5</v>
      </c>
      <c r="U2" s="26">
        <v>6</v>
      </c>
      <c r="V2" s="26">
        <v>7</v>
      </c>
      <c r="W2" s="26">
        <v>8</v>
      </c>
      <c r="X2" s="26">
        <v>9</v>
      </c>
      <c r="Y2" s="26">
        <v>10</v>
      </c>
      <c r="Z2" s="26">
        <v>11</v>
      </c>
      <c r="AA2" s="26">
        <v>12</v>
      </c>
      <c r="AB2" s="26">
        <v>13</v>
      </c>
    </row>
    <row r="3" spans="1:28" s="18" customFormat="1">
      <c r="A3" s="18">
        <v>335</v>
      </c>
      <c r="B3" s="18" t="s">
        <v>31</v>
      </c>
      <c r="C3" s="18" t="s">
        <v>9</v>
      </c>
      <c r="D3" s="18" t="s">
        <v>48</v>
      </c>
      <c r="E3" s="18" t="s">
        <v>49</v>
      </c>
      <c r="G3" s="18">
        <v>0</v>
      </c>
      <c r="H3" s="18">
        <v>1518</v>
      </c>
      <c r="I3" s="19">
        <f t="shared" ref="I3:I23" si="0">COUNT(P3:AD3)</f>
        <v>10</v>
      </c>
      <c r="J3" s="19">
        <f t="shared" ref="J3:J23" si="1">AVERAGE(P3:AD3)</f>
        <v>4307.8999999999996</v>
      </c>
      <c r="K3" s="20">
        <f t="shared" ref="K3:K23" si="2">1.96*L3/SQRT(I3)</f>
        <v>1195.8013543015134</v>
      </c>
      <c r="L3" s="20">
        <f t="shared" ref="L3:L23" si="3">STDEV(P3:AD3)</f>
        <v>1929.3142391361066</v>
      </c>
      <c r="M3" s="20">
        <f t="shared" ref="M3:M23" si="4">L3/J3*100</f>
        <v>44.785492679405436</v>
      </c>
      <c r="N3" s="17" t="s">
        <v>57</v>
      </c>
      <c r="O3" s="18" t="s">
        <v>85</v>
      </c>
      <c r="P3" s="18">
        <v>5851</v>
      </c>
      <c r="Q3" s="18">
        <v>4968</v>
      </c>
      <c r="R3" s="18">
        <v>3250</v>
      </c>
      <c r="S3" s="18">
        <v>5097</v>
      </c>
      <c r="T3" s="18">
        <v>5790</v>
      </c>
      <c r="U3" s="18">
        <v>6339</v>
      </c>
      <c r="V3" s="18">
        <v>4515</v>
      </c>
      <c r="W3" s="18">
        <v>5235</v>
      </c>
      <c r="X3" s="18">
        <v>848</v>
      </c>
      <c r="Y3" s="18">
        <v>1186</v>
      </c>
    </row>
    <row r="4" spans="1:28" s="18" customFormat="1" ht="30">
      <c r="A4" s="18">
        <v>335</v>
      </c>
      <c r="B4" s="18" t="s">
        <v>31</v>
      </c>
      <c r="C4" s="18" t="s">
        <v>9</v>
      </c>
      <c r="D4" s="18" t="s">
        <v>48</v>
      </c>
      <c r="E4" s="18" t="s">
        <v>49</v>
      </c>
      <c r="G4" s="18">
        <v>0</v>
      </c>
      <c r="H4" s="18">
        <v>1518</v>
      </c>
      <c r="I4" s="19">
        <f t="shared" si="0"/>
        <v>12</v>
      </c>
      <c r="J4" s="19">
        <f t="shared" si="1"/>
        <v>7481.833333333333</v>
      </c>
      <c r="K4" s="20">
        <f t="shared" si="2"/>
        <v>809.2502233374521</v>
      </c>
      <c r="L4" s="20">
        <f t="shared" si="3"/>
        <v>1430.2678600580898</v>
      </c>
      <c r="M4" s="20">
        <f t="shared" si="4"/>
        <v>19.116542648523176</v>
      </c>
      <c r="N4" s="17" t="s">
        <v>62</v>
      </c>
      <c r="O4" s="18" t="s">
        <v>84</v>
      </c>
      <c r="P4" s="18">
        <v>8510</v>
      </c>
      <c r="Q4" s="18">
        <v>9450</v>
      </c>
      <c r="R4" s="18">
        <v>9259</v>
      </c>
      <c r="S4" s="18">
        <v>7360</v>
      </c>
      <c r="T4" s="18">
        <v>6408</v>
      </c>
      <c r="U4" s="18">
        <v>6165</v>
      </c>
      <c r="V4" s="18">
        <v>5648</v>
      </c>
      <c r="W4" s="18">
        <v>9249</v>
      </c>
      <c r="X4" s="18">
        <v>7392</v>
      </c>
      <c r="Y4" s="18">
        <v>8282</v>
      </c>
      <c r="Z4" s="18">
        <v>6311</v>
      </c>
      <c r="AA4" s="18">
        <v>5748</v>
      </c>
    </row>
    <row r="5" spans="1:28" s="18" customFormat="1">
      <c r="A5" s="18">
        <v>335</v>
      </c>
      <c r="B5" s="18" t="s">
        <v>31</v>
      </c>
      <c r="C5" s="18" t="s">
        <v>9</v>
      </c>
      <c r="D5" s="18" t="s">
        <v>48</v>
      </c>
      <c r="E5" s="18" t="s">
        <v>49</v>
      </c>
      <c r="G5" s="18">
        <v>0</v>
      </c>
      <c r="H5" s="18">
        <v>1518</v>
      </c>
      <c r="I5" s="19">
        <f t="shared" si="0"/>
        <v>5</v>
      </c>
      <c r="J5" s="19">
        <f t="shared" si="1"/>
        <v>6185.8</v>
      </c>
      <c r="K5" s="20">
        <f t="shared" si="2"/>
        <v>359.30355197799298</v>
      </c>
      <c r="L5" s="20">
        <f t="shared" si="3"/>
        <v>409.91181978567414</v>
      </c>
      <c r="M5" s="20">
        <f t="shared" si="4"/>
        <v>6.6266581490781169</v>
      </c>
      <c r="N5" s="17" t="s">
        <v>60</v>
      </c>
      <c r="O5" s="18" t="s">
        <v>84</v>
      </c>
      <c r="P5" s="18">
        <v>5886</v>
      </c>
      <c r="Q5" s="18">
        <v>5621</v>
      </c>
      <c r="R5" s="18">
        <v>6407</v>
      </c>
      <c r="S5" s="18">
        <v>6447</v>
      </c>
      <c r="T5" s="18">
        <v>6568</v>
      </c>
    </row>
    <row r="6" spans="1:28" s="18" customFormat="1" ht="30">
      <c r="A6" s="18">
        <v>335</v>
      </c>
      <c r="B6" s="18" t="s">
        <v>31</v>
      </c>
      <c r="C6" s="18" t="s">
        <v>9</v>
      </c>
      <c r="D6" s="18" t="s">
        <v>48</v>
      </c>
      <c r="E6" s="18" t="s">
        <v>49</v>
      </c>
      <c r="G6" s="18">
        <v>0</v>
      </c>
      <c r="H6" s="18">
        <v>1518</v>
      </c>
      <c r="I6" s="19">
        <f t="shared" si="0"/>
        <v>3</v>
      </c>
      <c r="J6" s="19">
        <f t="shared" si="1"/>
        <v>3627</v>
      </c>
      <c r="K6" s="20">
        <f t="shared" si="2"/>
        <v>777.48286257640439</v>
      </c>
      <c r="L6" s="20">
        <f t="shared" si="3"/>
        <v>687.06113265123645</v>
      </c>
      <c r="M6" s="20">
        <f t="shared" si="4"/>
        <v>18.942959268024165</v>
      </c>
      <c r="N6" s="17" t="s">
        <v>61</v>
      </c>
      <c r="O6" s="18" t="s">
        <v>84</v>
      </c>
      <c r="P6" s="18">
        <v>3775</v>
      </c>
      <c r="Q6" s="18">
        <v>4228</v>
      </c>
      <c r="R6" s="18">
        <v>2878</v>
      </c>
    </row>
    <row r="7" spans="1:28" s="18" customFormat="1" ht="30">
      <c r="A7" s="18">
        <v>335</v>
      </c>
      <c r="B7" s="18" t="s">
        <v>31</v>
      </c>
      <c r="C7" s="18" t="s">
        <v>9</v>
      </c>
      <c r="D7" s="18" t="s">
        <v>48</v>
      </c>
      <c r="E7" s="18" t="s">
        <v>49</v>
      </c>
      <c r="G7" s="18">
        <v>0</v>
      </c>
      <c r="H7" s="18">
        <v>1518</v>
      </c>
      <c r="I7" s="19">
        <f t="shared" si="0"/>
        <v>3</v>
      </c>
      <c r="J7" s="19">
        <f t="shared" si="1"/>
        <v>5700</v>
      </c>
      <c r="K7" s="20">
        <f t="shared" si="2"/>
        <v>174.67474841353953</v>
      </c>
      <c r="L7" s="20">
        <f t="shared" si="3"/>
        <v>154.35996890385798</v>
      </c>
      <c r="M7" s="20">
        <f t="shared" si="4"/>
        <v>2.7080696298922451</v>
      </c>
      <c r="N7" s="17" t="s">
        <v>61</v>
      </c>
      <c r="O7" s="18" t="s">
        <v>84</v>
      </c>
      <c r="P7" s="18">
        <v>5522</v>
      </c>
      <c r="Q7" s="18">
        <v>5781</v>
      </c>
      <c r="R7" s="18">
        <v>5797</v>
      </c>
    </row>
    <row r="8" spans="1:28" s="18" customFormat="1" ht="30">
      <c r="A8" s="18">
        <v>335</v>
      </c>
      <c r="B8" s="18" t="s">
        <v>31</v>
      </c>
      <c r="C8" s="18" t="s">
        <v>9</v>
      </c>
      <c r="D8" s="18" t="s">
        <v>48</v>
      </c>
      <c r="E8" s="18" t="s">
        <v>49</v>
      </c>
      <c r="G8" s="18">
        <v>0</v>
      </c>
      <c r="H8" s="18">
        <v>1518</v>
      </c>
      <c r="I8" s="19">
        <f t="shared" si="0"/>
        <v>4</v>
      </c>
      <c r="J8" s="19">
        <f t="shared" si="1"/>
        <v>5336.5</v>
      </c>
      <c r="K8" s="20">
        <f t="shared" si="2"/>
        <v>317.1048417584737</v>
      </c>
      <c r="L8" s="20">
        <f t="shared" si="3"/>
        <v>323.57636914129972</v>
      </c>
      <c r="M8" s="20">
        <f t="shared" si="4"/>
        <v>6.0634567439576452</v>
      </c>
      <c r="N8" s="17" t="s">
        <v>61</v>
      </c>
      <c r="O8" s="18" t="s">
        <v>84</v>
      </c>
      <c r="P8" s="18">
        <v>5623</v>
      </c>
      <c r="Q8" s="18">
        <v>4895</v>
      </c>
      <c r="R8" s="18">
        <v>5526</v>
      </c>
      <c r="S8" s="18">
        <v>5302</v>
      </c>
    </row>
    <row r="9" spans="1:28" s="18" customFormat="1" ht="30">
      <c r="A9" s="18">
        <v>335</v>
      </c>
      <c r="B9" s="18" t="s">
        <v>31</v>
      </c>
      <c r="C9" s="18" t="s">
        <v>9</v>
      </c>
      <c r="D9" s="18" t="s">
        <v>48</v>
      </c>
      <c r="E9" s="18" t="s">
        <v>49</v>
      </c>
      <c r="G9" s="18">
        <v>0</v>
      </c>
      <c r="H9" s="18">
        <v>1518</v>
      </c>
      <c r="I9" s="19">
        <f t="shared" si="0"/>
        <v>10</v>
      </c>
      <c r="J9" s="19">
        <f t="shared" si="1"/>
        <v>5233.6000000000004</v>
      </c>
      <c r="K9" s="20">
        <f t="shared" si="2"/>
        <v>598.16576904771421</v>
      </c>
      <c r="L9" s="20">
        <f t="shared" si="3"/>
        <v>965.08482068215562</v>
      </c>
      <c r="M9" s="20">
        <f t="shared" si="4"/>
        <v>18.44017159664773</v>
      </c>
      <c r="N9" s="17" t="s">
        <v>56</v>
      </c>
      <c r="O9" s="18" t="s">
        <v>85</v>
      </c>
      <c r="P9" s="18">
        <v>6759</v>
      </c>
      <c r="Q9" s="18">
        <v>5470</v>
      </c>
      <c r="R9" s="18">
        <v>5810</v>
      </c>
      <c r="S9" s="18">
        <v>5682</v>
      </c>
      <c r="T9" s="18">
        <v>3957</v>
      </c>
      <c r="U9" s="18">
        <v>5884</v>
      </c>
      <c r="V9" s="18">
        <v>3893</v>
      </c>
      <c r="W9" s="18">
        <v>5658</v>
      </c>
      <c r="X9" s="18">
        <v>5187</v>
      </c>
      <c r="Y9" s="18">
        <v>4036</v>
      </c>
    </row>
    <row r="10" spans="1:28" s="31" customFormat="1" ht="30">
      <c r="A10" s="31">
        <v>335</v>
      </c>
      <c r="B10" s="31" t="s">
        <v>31</v>
      </c>
      <c r="C10" s="31" t="s">
        <v>9</v>
      </c>
      <c r="D10" s="31" t="s">
        <v>48</v>
      </c>
      <c r="E10" s="31" t="s">
        <v>49</v>
      </c>
      <c r="G10" s="31">
        <v>0</v>
      </c>
      <c r="H10" s="31">
        <v>1518</v>
      </c>
      <c r="I10" s="32">
        <f t="shared" si="0"/>
        <v>10</v>
      </c>
      <c r="J10" s="32">
        <f t="shared" si="1"/>
        <v>9852.2000000000007</v>
      </c>
      <c r="K10" s="33">
        <f t="shared" si="2"/>
        <v>1007.310841872006</v>
      </c>
      <c r="L10" s="33">
        <f t="shared" si="3"/>
        <v>1625.2023327026775</v>
      </c>
      <c r="M10" s="33">
        <f t="shared" si="4"/>
        <v>16.495831719846098</v>
      </c>
      <c r="N10" s="34" t="s">
        <v>59</v>
      </c>
      <c r="O10" s="18" t="s">
        <v>85</v>
      </c>
      <c r="P10" s="31">
        <v>12127</v>
      </c>
      <c r="Q10" s="31">
        <v>12000</v>
      </c>
      <c r="R10" s="31">
        <v>11738</v>
      </c>
      <c r="S10" s="31">
        <v>7361</v>
      </c>
      <c r="T10" s="31">
        <v>9430</v>
      </c>
      <c r="U10" s="31">
        <v>9807</v>
      </c>
      <c r="V10" s="31">
        <v>8488</v>
      </c>
      <c r="W10" s="31">
        <v>9669</v>
      </c>
      <c r="X10" s="31">
        <v>8440</v>
      </c>
      <c r="Y10" s="31">
        <v>9462</v>
      </c>
    </row>
    <row r="11" spans="1:28" s="31" customFormat="1" ht="30">
      <c r="A11" s="31">
        <v>335</v>
      </c>
      <c r="B11" s="31" t="s">
        <v>31</v>
      </c>
      <c r="C11" s="31" t="s">
        <v>9</v>
      </c>
      <c r="D11" s="31" t="s">
        <v>48</v>
      </c>
      <c r="E11" s="31" t="s">
        <v>49</v>
      </c>
      <c r="G11" s="31">
        <v>0</v>
      </c>
      <c r="H11" s="31">
        <v>1518</v>
      </c>
      <c r="I11" s="32">
        <f t="shared" si="0"/>
        <v>10</v>
      </c>
      <c r="J11" s="32">
        <f t="shared" si="1"/>
        <v>4686.5</v>
      </c>
      <c r="K11" s="33">
        <f t="shared" si="2"/>
        <v>619.18432283484401</v>
      </c>
      <c r="L11" s="33">
        <f t="shared" si="3"/>
        <v>998.99630185056799</v>
      </c>
      <c r="M11" s="33">
        <f t="shared" si="4"/>
        <v>21.316468619450934</v>
      </c>
      <c r="N11" s="34" t="s">
        <v>51</v>
      </c>
      <c r="O11" s="18" t="s">
        <v>85</v>
      </c>
      <c r="P11" s="31">
        <v>5178</v>
      </c>
      <c r="Q11" s="31">
        <v>5009</v>
      </c>
      <c r="R11" s="31">
        <v>4849</v>
      </c>
      <c r="S11" s="31">
        <v>5910</v>
      </c>
      <c r="T11" s="31">
        <v>4275</v>
      </c>
      <c r="U11" s="31">
        <v>4352</v>
      </c>
      <c r="V11" s="31">
        <v>4105</v>
      </c>
      <c r="W11" s="31">
        <v>2718</v>
      </c>
      <c r="X11" s="31">
        <v>4230</v>
      </c>
      <c r="Y11" s="31">
        <v>6239</v>
      </c>
    </row>
    <row r="12" spans="1:28" s="35" customFormat="1" ht="30">
      <c r="A12" s="35">
        <v>335</v>
      </c>
      <c r="B12" s="35" t="s">
        <v>31</v>
      </c>
      <c r="C12" s="35" t="s">
        <v>9</v>
      </c>
      <c r="D12" s="31" t="s">
        <v>48</v>
      </c>
      <c r="E12" s="31" t="s">
        <v>49</v>
      </c>
      <c r="F12" s="31"/>
      <c r="G12" s="31">
        <v>0</v>
      </c>
      <c r="H12" s="31">
        <v>1518</v>
      </c>
      <c r="I12" s="32">
        <f t="shared" si="0"/>
        <v>10</v>
      </c>
      <c r="J12" s="32">
        <f t="shared" si="1"/>
        <v>5215.1000000000004</v>
      </c>
      <c r="K12" s="33">
        <f t="shared" si="2"/>
        <v>799.65958040378314</v>
      </c>
      <c r="L12" s="33">
        <f t="shared" si="3"/>
        <v>1290.1763402298486</v>
      </c>
      <c r="M12" s="33">
        <f t="shared" si="4"/>
        <v>24.73924450595096</v>
      </c>
      <c r="N12" s="34" t="s">
        <v>55</v>
      </c>
      <c r="O12" s="18" t="s">
        <v>85</v>
      </c>
      <c r="P12" s="31">
        <v>3589</v>
      </c>
      <c r="Q12" s="31">
        <v>4319</v>
      </c>
      <c r="R12" s="31">
        <v>6027</v>
      </c>
      <c r="S12" s="31">
        <v>4849</v>
      </c>
      <c r="T12" s="31">
        <v>3843</v>
      </c>
      <c r="U12" s="31">
        <v>4522</v>
      </c>
      <c r="V12" s="31">
        <v>6269</v>
      </c>
      <c r="W12" s="31">
        <v>5877</v>
      </c>
      <c r="X12" s="31">
        <v>5034</v>
      </c>
      <c r="Y12" s="31">
        <v>7822</v>
      </c>
      <c r="Z12" s="31"/>
      <c r="AA12" s="31"/>
      <c r="AB12" s="31"/>
    </row>
    <row r="13" spans="1:28" s="31" customFormat="1" ht="30">
      <c r="A13" s="31">
        <v>335</v>
      </c>
      <c r="B13" s="31" t="s">
        <v>31</v>
      </c>
      <c r="C13" s="31" t="s">
        <v>9</v>
      </c>
      <c r="D13" s="31" t="s">
        <v>48</v>
      </c>
      <c r="E13" s="31" t="s">
        <v>49</v>
      </c>
      <c r="G13" s="31">
        <v>0</v>
      </c>
      <c r="H13" s="31">
        <v>1518</v>
      </c>
      <c r="I13" s="32">
        <f t="shared" si="0"/>
        <v>5</v>
      </c>
      <c r="J13" s="32">
        <f t="shared" si="1"/>
        <v>3340.8</v>
      </c>
      <c r="K13" s="33">
        <f t="shared" si="2"/>
        <v>1445.1299976624937</v>
      </c>
      <c r="L13" s="33">
        <f t="shared" si="3"/>
        <v>1648.6780158660451</v>
      </c>
      <c r="M13" s="33">
        <f t="shared" si="4"/>
        <v>49.349796930856229</v>
      </c>
      <c r="N13" s="34" t="s">
        <v>58</v>
      </c>
      <c r="O13" s="18" t="s">
        <v>85</v>
      </c>
      <c r="P13" s="31">
        <v>2537</v>
      </c>
      <c r="Q13" s="31">
        <v>2886</v>
      </c>
      <c r="R13" s="31">
        <v>2559</v>
      </c>
      <c r="S13" s="31">
        <v>6275</v>
      </c>
      <c r="T13" s="31">
        <v>2447</v>
      </c>
    </row>
    <row r="14" spans="1:28" s="18" customFormat="1">
      <c r="A14" s="18">
        <v>335</v>
      </c>
      <c r="B14" s="18" t="s">
        <v>31</v>
      </c>
      <c r="C14" s="18" t="s">
        <v>9</v>
      </c>
      <c r="D14" s="18" t="s">
        <v>48</v>
      </c>
      <c r="E14" s="18" t="s">
        <v>49</v>
      </c>
      <c r="G14" s="18">
        <v>0</v>
      </c>
      <c r="H14" s="18">
        <v>1518</v>
      </c>
      <c r="I14" s="19">
        <f t="shared" si="0"/>
        <v>3</v>
      </c>
      <c r="J14" s="19">
        <f t="shared" si="1"/>
        <v>355.33333333333331</v>
      </c>
      <c r="K14" s="20">
        <f t="shared" si="2"/>
        <v>90.346811294650152</v>
      </c>
      <c r="L14" s="20">
        <f t="shared" si="3"/>
        <v>79.839422175597832</v>
      </c>
      <c r="M14" s="20">
        <f t="shared" si="4"/>
        <v>22.468880537222656</v>
      </c>
      <c r="N14" s="17" t="s">
        <v>63</v>
      </c>
      <c r="O14" s="18" t="s">
        <v>84</v>
      </c>
      <c r="P14" s="18">
        <v>283</v>
      </c>
      <c r="Q14" s="18">
        <v>441</v>
      </c>
      <c r="R14" s="18">
        <v>342</v>
      </c>
    </row>
    <row r="15" spans="1:28" s="18" customFormat="1">
      <c r="A15" s="18">
        <v>335</v>
      </c>
      <c r="B15" s="18" t="s">
        <v>31</v>
      </c>
      <c r="C15" s="18" t="s">
        <v>9</v>
      </c>
      <c r="D15" s="18" t="s">
        <v>48</v>
      </c>
      <c r="E15" s="18" t="s">
        <v>49</v>
      </c>
      <c r="G15" s="18">
        <v>0</v>
      </c>
      <c r="H15" s="18">
        <v>1518</v>
      </c>
      <c r="I15" s="19">
        <f t="shared" si="0"/>
        <v>2</v>
      </c>
      <c r="J15" s="19">
        <f t="shared" si="1"/>
        <v>1234.5</v>
      </c>
      <c r="K15" s="20">
        <f t="shared" si="2"/>
        <v>332.21999999999997</v>
      </c>
      <c r="L15" s="20">
        <f t="shared" si="3"/>
        <v>239.70919882223961</v>
      </c>
      <c r="M15" s="20">
        <f t="shared" si="4"/>
        <v>19.417513067820138</v>
      </c>
      <c r="N15" s="17" t="s">
        <v>63</v>
      </c>
      <c r="O15" s="18" t="s">
        <v>84</v>
      </c>
      <c r="P15" s="18">
        <v>1404</v>
      </c>
      <c r="Q15" s="18">
        <v>1065</v>
      </c>
    </row>
    <row r="16" spans="1:28" s="18" customFormat="1">
      <c r="A16" s="18">
        <v>335</v>
      </c>
      <c r="B16" s="18" t="s">
        <v>31</v>
      </c>
      <c r="C16" s="18" t="s">
        <v>9</v>
      </c>
      <c r="D16" s="18" t="s">
        <v>48</v>
      </c>
      <c r="E16" s="18" t="s">
        <v>49</v>
      </c>
      <c r="G16" s="18">
        <v>0</v>
      </c>
      <c r="H16" s="18">
        <v>1518</v>
      </c>
      <c r="I16" s="19">
        <f t="shared" si="0"/>
        <v>2</v>
      </c>
      <c r="J16" s="19">
        <f t="shared" si="1"/>
        <v>3097.5</v>
      </c>
      <c r="K16" s="20">
        <f t="shared" si="2"/>
        <v>1420.0199999999998</v>
      </c>
      <c r="L16" s="20">
        <f t="shared" si="3"/>
        <v>1024.5977259393073</v>
      </c>
      <c r="M16" s="20">
        <f t="shared" si="4"/>
        <v>33.07821552669273</v>
      </c>
      <c r="N16" s="17" t="s">
        <v>63</v>
      </c>
      <c r="O16" s="18" t="s">
        <v>84</v>
      </c>
      <c r="P16" s="18">
        <v>2373</v>
      </c>
      <c r="Q16" s="18">
        <v>3822</v>
      </c>
    </row>
    <row r="17" spans="1:28" s="18" customFormat="1">
      <c r="A17" s="18">
        <v>335</v>
      </c>
      <c r="B17" s="18" t="s">
        <v>31</v>
      </c>
      <c r="C17" s="18" t="s">
        <v>9</v>
      </c>
      <c r="D17" s="18" t="s">
        <v>48</v>
      </c>
      <c r="E17" s="18" t="s">
        <v>49</v>
      </c>
      <c r="G17" s="18">
        <v>0</v>
      </c>
      <c r="H17" s="18">
        <v>1518</v>
      </c>
      <c r="I17" s="19">
        <f t="shared" si="0"/>
        <v>5</v>
      </c>
      <c r="J17" s="19">
        <f t="shared" si="1"/>
        <v>6710.2</v>
      </c>
      <c r="K17" s="20">
        <f t="shared" si="2"/>
        <v>2080.3467514585163</v>
      </c>
      <c r="L17" s="20">
        <f t="shared" si="3"/>
        <v>2373.3656903225015</v>
      </c>
      <c r="M17" s="20">
        <f t="shared" si="4"/>
        <v>35.36952237373702</v>
      </c>
      <c r="N17" s="17" t="s">
        <v>63</v>
      </c>
      <c r="O17" s="18" t="s">
        <v>84</v>
      </c>
      <c r="P17" s="18">
        <v>10139</v>
      </c>
      <c r="Q17" s="18">
        <v>3562</v>
      </c>
      <c r="R17" s="18">
        <v>7363</v>
      </c>
      <c r="S17" s="18">
        <v>6274</v>
      </c>
      <c r="T17" s="18">
        <v>6213</v>
      </c>
    </row>
    <row r="18" spans="1:28" s="18" customFormat="1">
      <c r="A18" s="18">
        <v>335</v>
      </c>
      <c r="B18" s="18" t="s">
        <v>31</v>
      </c>
      <c r="C18" s="18" t="s">
        <v>9</v>
      </c>
      <c r="D18" s="18" t="s">
        <v>48</v>
      </c>
      <c r="E18" s="18" t="s">
        <v>49</v>
      </c>
      <c r="G18" s="18">
        <v>0</v>
      </c>
      <c r="H18" s="18">
        <v>1518</v>
      </c>
      <c r="I18" s="19">
        <f t="shared" si="0"/>
        <v>2</v>
      </c>
      <c r="J18" s="19">
        <f t="shared" si="1"/>
        <v>820</v>
      </c>
      <c r="K18" s="20">
        <f t="shared" si="2"/>
        <v>135.24</v>
      </c>
      <c r="L18" s="20">
        <f t="shared" si="3"/>
        <v>97.580735803743565</v>
      </c>
      <c r="M18" s="20">
        <f t="shared" si="4"/>
        <v>11.900089732163849</v>
      </c>
      <c r="N18" s="17" t="s">
        <v>63</v>
      </c>
      <c r="O18" s="18" t="s">
        <v>84</v>
      </c>
      <c r="P18" s="18">
        <v>889</v>
      </c>
      <c r="Q18" s="18">
        <v>751</v>
      </c>
    </row>
    <row r="19" spans="1:28" s="18" customFormat="1">
      <c r="A19" s="18">
        <v>335</v>
      </c>
      <c r="B19" s="18" t="s">
        <v>31</v>
      </c>
      <c r="C19" s="18" t="s">
        <v>9</v>
      </c>
      <c r="D19" s="18" t="s">
        <v>48</v>
      </c>
      <c r="E19" s="18" t="s">
        <v>49</v>
      </c>
      <c r="G19" s="18">
        <v>0</v>
      </c>
      <c r="H19" s="18">
        <v>1518</v>
      </c>
      <c r="I19" s="19">
        <f t="shared" si="0"/>
        <v>3</v>
      </c>
      <c r="J19" s="19">
        <f t="shared" si="1"/>
        <v>701.33333333333337</v>
      </c>
      <c r="K19" s="20">
        <f t="shared" si="2"/>
        <v>309.03495408196875</v>
      </c>
      <c r="L19" s="20">
        <f t="shared" si="3"/>
        <v>273.09400091055346</v>
      </c>
      <c r="M19" s="20">
        <f t="shared" si="4"/>
        <v>38.939258684964848</v>
      </c>
      <c r="N19" s="17" t="s">
        <v>63</v>
      </c>
      <c r="O19" s="18" t="s">
        <v>84</v>
      </c>
      <c r="P19" s="18">
        <v>654</v>
      </c>
      <c r="Q19" s="18">
        <v>455</v>
      </c>
      <c r="R19" s="18">
        <v>995</v>
      </c>
    </row>
    <row r="20" spans="1:28" s="18" customFormat="1">
      <c r="A20" s="18">
        <v>335</v>
      </c>
      <c r="B20" s="18" t="s">
        <v>31</v>
      </c>
      <c r="C20" s="18" t="s">
        <v>9</v>
      </c>
      <c r="D20" s="18" t="s">
        <v>48</v>
      </c>
      <c r="E20" s="18" t="s">
        <v>49</v>
      </c>
      <c r="G20" s="18">
        <v>0</v>
      </c>
      <c r="H20" s="18">
        <v>1518</v>
      </c>
      <c r="I20" s="19">
        <f t="shared" si="0"/>
        <v>5</v>
      </c>
      <c r="J20" s="19">
        <f t="shared" si="1"/>
        <v>4709.3999999999996</v>
      </c>
      <c r="K20" s="20">
        <f t="shared" si="2"/>
        <v>1467.3870360937499</v>
      </c>
      <c r="L20" s="20">
        <f t="shared" si="3"/>
        <v>1674.0699806161033</v>
      </c>
      <c r="M20" s="20">
        <f t="shared" si="4"/>
        <v>35.547415395084371</v>
      </c>
      <c r="N20" s="17" t="s">
        <v>63</v>
      </c>
      <c r="O20" s="18" t="s">
        <v>84</v>
      </c>
      <c r="P20" s="18">
        <v>5910</v>
      </c>
      <c r="Q20" s="18">
        <v>2539</v>
      </c>
      <c r="R20" s="18">
        <v>4918</v>
      </c>
      <c r="S20" s="18">
        <v>6627</v>
      </c>
      <c r="T20" s="18">
        <v>3553</v>
      </c>
    </row>
    <row r="21" spans="1:28" s="18" customFormat="1">
      <c r="A21" s="18">
        <v>335</v>
      </c>
      <c r="B21" s="18" t="s">
        <v>31</v>
      </c>
      <c r="C21" s="18" t="s">
        <v>9</v>
      </c>
      <c r="D21" s="18" t="s">
        <v>48</v>
      </c>
      <c r="E21" s="18" t="s">
        <v>49</v>
      </c>
      <c r="G21" s="18">
        <v>0</v>
      </c>
      <c r="H21" s="18">
        <v>1518</v>
      </c>
      <c r="I21" s="19">
        <f t="shared" si="0"/>
        <v>3</v>
      </c>
      <c r="J21" s="19">
        <f t="shared" si="1"/>
        <v>489</v>
      </c>
      <c r="K21" s="20">
        <f t="shared" si="2"/>
        <v>191.92994138487094</v>
      </c>
      <c r="L21" s="20">
        <f t="shared" si="3"/>
        <v>169.60837243485358</v>
      </c>
      <c r="M21" s="20">
        <f t="shared" si="4"/>
        <v>34.684738739233865</v>
      </c>
      <c r="N21" s="17" t="s">
        <v>65</v>
      </c>
      <c r="O21" s="18" t="s">
        <v>84</v>
      </c>
      <c r="P21" s="18">
        <v>655</v>
      </c>
      <c r="Q21" s="18">
        <v>496</v>
      </c>
      <c r="R21" s="18">
        <v>316</v>
      </c>
    </row>
    <row r="22" spans="1:28" s="18" customFormat="1">
      <c r="A22" s="18">
        <v>335</v>
      </c>
      <c r="B22" s="18" t="s">
        <v>31</v>
      </c>
      <c r="C22" s="18" t="s">
        <v>9</v>
      </c>
      <c r="D22" s="18" t="s">
        <v>48</v>
      </c>
      <c r="E22" s="18" t="s">
        <v>49</v>
      </c>
      <c r="G22" s="18">
        <v>0</v>
      </c>
      <c r="H22" s="18">
        <v>1518</v>
      </c>
      <c r="I22" s="19">
        <f t="shared" si="0"/>
        <v>2</v>
      </c>
      <c r="J22" s="19">
        <f t="shared" si="1"/>
        <v>2150.5</v>
      </c>
      <c r="K22" s="20">
        <f t="shared" si="2"/>
        <v>85.259999999999991</v>
      </c>
      <c r="L22" s="20">
        <f t="shared" si="3"/>
        <v>61.518289963229634</v>
      </c>
      <c r="M22" s="20">
        <f t="shared" si="4"/>
        <v>2.8606505446747099</v>
      </c>
      <c r="N22" s="17" t="s">
        <v>64</v>
      </c>
      <c r="O22" s="18" t="s">
        <v>84</v>
      </c>
      <c r="P22" s="18">
        <v>2194</v>
      </c>
      <c r="Q22" s="18">
        <v>2107</v>
      </c>
    </row>
    <row r="23" spans="1:28" s="18" customFormat="1">
      <c r="A23" s="18">
        <v>335</v>
      </c>
      <c r="B23" s="18" t="s">
        <v>31</v>
      </c>
      <c r="C23" s="18" t="s">
        <v>9</v>
      </c>
      <c r="D23" t="s">
        <v>48</v>
      </c>
      <c r="E23" t="s">
        <v>49</v>
      </c>
      <c r="F23"/>
      <c r="G23">
        <v>0</v>
      </c>
      <c r="H23">
        <v>1518</v>
      </c>
      <c r="I23" s="4">
        <f t="shared" si="0"/>
        <v>13</v>
      </c>
      <c r="J23" s="4">
        <f t="shared" si="1"/>
        <v>4460.9230769230771</v>
      </c>
      <c r="K23" s="1">
        <f t="shared" si="2"/>
        <v>1634.8511274881605</v>
      </c>
      <c r="L23" s="1">
        <f t="shared" si="3"/>
        <v>3007.4181468921824</v>
      </c>
      <c r="M23" s="1">
        <f t="shared" si="4"/>
        <v>67.416947009239848</v>
      </c>
      <c r="N23" s="17" t="s">
        <v>66</v>
      </c>
      <c r="O23" s="18" t="s">
        <v>84</v>
      </c>
      <c r="P23">
        <v>5560</v>
      </c>
      <c r="Q23">
        <v>8129</v>
      </c>
      <c r="R23">
        <v>729</v>
      </c>
      <c r="S23">
        <v>537</v>
      </c>
      <c r="T23">
        <v>372</v>
      </c>
      <c r="U23">
        <v>651</v>
      </c>
      <c r="V23">
        <v>7524</v>
      </c>
      <c r="W23">
        <v>3268</v>
      </c>
      <c r="X23">
        <v>7690</v>
      </c>
      <c r="Y23">
        <v>6514</v>
      </c>
      <c r="Z23">
        <v>4183</v>
      </c>
      <c r="AA23">
        <v>6161</v>
      </c>
      <c r="AB23">
        <v>6674</v>
      </c>
    </row>
  </sheetData>
  <sortState ref="D3:AB23">
    <sortCondition ref="N3:N23"/>
  </sortState>
  <mergeCells count="1">
    <mergeCell ref="P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topLeftCell="A31" zoomScaleNormal="100" workbookViewId="0">
      <selection activeCell="AH38" sqref="AH38"/>
    </sheetView>
  </sheetViews>
  <sheetFormatPr defaultRowHeight="15"/>
  <cols>
    <col min="4" max="5" width="9.42578125" bestFit="1" customWidth="1"/>
    <col min="11" max="11" width="9.42578125" bestFit="1" customWidth="1"/>
    <col min="21" max="21" width="9.42578125" bestFit="1" customWidth="1"/>
  </cols>
  <sheetData>
    <row r="1" spans="1:8">
      <c r="B1" t="s">
        <v>48</v>
      </c>
      <c r="E1" t="s">
        <v>48</v>
      </c>
      <c r="G1" t="s">
        <v>48</v>
      </c>
    </row>
    <row r="2" spans="1:8" ht="15.75" thickBot="1">
      <c r="B2" t="s">
        <v>68</v>
      </c>
      <c r="E2" t="s">
        <v>69</v>
      </c>
      <c r="G2" s="5" t="s">
        <v>70</v>
      </c>
    </row>
    <row r="3" spans="1:8">
      <c r="A3" s="11" t="s">
        <v>43</v>
      </c>
      <c r="B3" s="11" t="s">
        <v>45</v>
      </c>
      <c r="C3" s="11" t="s">
        <v>46</v>
      </c>
      <c r="E3" s="11" t="s">
        <v>45</v>
      </c>
      <c r="F3" s="11" t="s">
        <v>46</v>
      </c>
      <c r="G3" s="28" t="s">
        <v>45</v>
      </c>
      <c r="H3" s="11" t="s">
        <v>46</v>
      </c>
    </row>
    <row r="4" spans="1:8">
      <c r="A4" s="6">
        <v>0</v>
      </c>
      <c r="B4" s="7">
        <v>0</v>
      </c>
      <c r="C4" s="8">
        <v>0</v>
      </c>
      <c r="E4" s="7">
        <v>0</v>
      </c>
      <c r="F4" s="8">
        <v>0</v>
      </c>
      <c r="G4" s="29">
        <v>0</v>
      </c>
      <c r="H4" s="8">
        <v>0</v>
      </c>
    </row>
    <row r="5" spans="1:8">
      <c r="A5" s="6">
        <v>1000</v>
      </c>
      <c r="B5" s="7">
        <v>16</v>
      </c>
      <c r="C5" s="8">
        <v>0.13114754098360656</v>
      </c>
      <c r="E5" s="7">
        <v>15</v>
      </c>
      <c r="F5" s="8">
        <v>0.375</v>
      </c>
      <c r="G5" s="29">
        <v>1</v>
      </c>
      <c r="H5" s="8">
        <v>1.2195121951219513E-2</v>
      </c>
    </row>
    <row r="6" spans="1:8">
      <c r="A6" s="6">
        <v>2000</v>
      </c>
      <c r="B6" s="7">
        <v>3</v>
      </c>
      <c r="C6" s="8">
        <v>0.15573770491803279</v>
      </c>
      <c r="E6" s="7">
        <v>2</v>
      </c>
      <c r="F6" s="8">
        <v>0.42499999999999999</v>
      </c>
      <c r="G6" s="29">
        <v>1</v>
      </c>
      <c r="H6" s="8">
        <v>2.4390243902439025E-2</v>
      </c>
    </row>
    <row r="7" spans="1:8">
      <c r="A7" s="6">
        <v>3000</v>
      </c>
      <c r="B7" s="7">
        <v>10</v>
      </c>
      <c r="C7" s="8">
        <v>0.23770491803278687</v>
      </c>
      <c r="E7" s="7">
        <v>4</v>
      </c>
      <c r="F7" s="8">
        <v>0.52500000000000002</v>
      </c>
      <c r="G7" s="29">
        <v>6</v>
      </c>
      <c r="H7" s="8">
        <v>9.7560975609756101E-2</v>
      </c>
    </row>
    <row r="8" spans="1:8">
      <c r="A8" s="6">
        <v>4000</v>
      </c>
      <c r="B8" s="7">
        <v>10</v>
      </c>
      <c r="C8" s="8">
        <v>0.31967213114754101</v>
      </c>
      <c r="E8" s="7">
        <v>4</v>
      </c>
      <c r="F8" s="8">
        <v>0.625</v>
      </c>
      <c r="G8" s="29">
        <v>6</v>
      </c>
      <c r="H8" s="8">
        <v>0.17073170731707318</v>
      </c>
    </row>
    <row r="9" spans="1:8">
      <c r="A9" s="6">
        <v>5000</v>
      </c>
      <c r="B9" s="7">
        <v>15</v>
      </c>
      <c r="C9" s="8">
        <v>0.44262295081967212</v>
      </c>
      <c r="E9" s="7">
        <v>2</v>
      </c>
      <c r="F9" s="8">
        <v>0.67500000000000004</v>
      </c>
      <c r="G9" s="29">
        <v>13</v>
      </c>
      <c r="H9" s="8">
        <v>0.32926829268292684</v>
      </c>
    </row>
    <row r="10" spans="1:8">
      <c r="A10" s="6">
        <v>6000</v>
      </c>
      <c r="B10" s="7">
        <v>27</v>
      </c>
      <c r="C10" s="8">
        <v>0.66393442622950816</v>
      </c>
      <c r="E10" s="7">
        <v>2</v>
      </c>
      <c r="F10" s="8">
        <v>0.72499999999999998</v>
      </c>
      <c r="G10" s="29">
        <v>25</v>
      </c>
      <c r="H10" s="8">
        <v>0.63414634146341464</v>
      </c>
    </row>
    <row r="11" spans="1:8">
      <c r="A11" s="6">
        <v>7000</v>
      </c>
      <c r="B11" s="7">
        <v>18</v>
      </c>
      <c r="C11" s="8">
        <v>0.81147540983606559</v>
      </c>
      <c r="E11" s="7">
        <v>6</v>
      </c>
      <c r="F11" s="8">
        <v>0.875</v>
      </c>
      <c r="G11" s="29">
        <v>12</v>
      </c>
      <c r="H11" s="8">
        <v>0.78048780487804881</v>
      </c>
    </row>
    <row r="12" spans="1:8">
      <c r="A12" s="6">
        <v>8000</v>
      </c>
      <c r="B12" s="7">
        <v>7</v>
      </c>
      <c r="C12" s="8">
        <v>0.86885245901639341</v>
      </c>
      <c r="E12" s="7">
        <v>3</v>
      </c>
      <c r="F12" s="8">
        <v>0.95</v>
      </c>
      <c r="G12" s="29">
        <v>4</v>
      </c>
      <c r="H12" s="8">
        <v>0.82926829268292679</v>
      </c>
    </row>
    <row r="13" spans="1:8">
      <c r="A13" s="6">
        <v>9000</v>
      </c>
      <c r="B13" s="7">
        <v>5</v>
      </c>
      <c r="C13" s="8">
        <v>0.9098360655737705</v>
      </c>
      <c r="E13" s="7">
        <v>1</v>
      </c>
      <c r="F13" s="8">
        <v>0.97499999999999998</v>
      </c>
      <c r="G13" s="29">
        <v>4</v>
      </c>
      <c r="H13" s="8">
        <v>0.87804878048780488</v>
      </c>
    </row>
    <row r="14" spans="1:8">
      <c r="A14" s="6">
        <v>10000</v>
      </c>
      <c r="B14" s="7">
        <v>7</v>
      </c>
      <c r="C14" s="8">
        <v>0.96721311475409832</v>
      </c>
      <c r="E14" s="7">
        <v>0</v>
      </c>
      <c r="F14" s="8">
        <v>0.97499999999999998</v>
      </c>
      <c r="G14" s="29">
        <v>7</v>
      </c>
      <c r="H14" s="8">
        <v>0.96341463414634143</v>
      </c>
    </row>
    <row r="15" spans="1:8">
      <c r="A15" s="6">
        <v>11000</v>
      </c>
      <c r="B15" s="7">
        <v>1</v>
      </c>
      <c r="C15" s="8">
        <v>0.97540983606557374</v>
      </c>
      <c r="E15" s="7">
        <v>1</v>
      </c>
      <c r="F15" s="8">
        <v>1</v>
      </c>
      <c r="G15" s="29">
        <v>0</v>
      </c>
      <c r="H15" s="8">
        <v>0.96341463414634143</v>
      </c>
    </row>
    <row r="16" spans="1:8">
      <c r="A16" s="6">
        <v>12000</v>
      </c>
      <c r="B16" s="7">
        <v>2</v>
      </c>
      <c r="C16" s="8">
        <v>0.99180327868852458</v>
      </c>
      <c r="E16" s="7">
        <v>0</v>
      </c>
      <c r="F16" s="8">
        <v>1</v>
      </c>
      <c r="G16" s="29">
        <v>2</v>
      </c>
      <c r="H16" s="8">
        <v>0.98780487804878048</v>
      </c>
    </row>
    <row r="17" spans="1:8">
      <c r="A17" s="6">
        <v>13000</v>
      </c>
      <c r="B17" s="7">
        <v>1</v>
      </c>
      <c r="C17" s="8">
        <v>1</v>
      </c>
      <c r="E17" s="7">
        <v>0</v>
      </c>
      <c r="F17" s="8">
        <v>1</v>
      </c>
      <c r="G17" s="29">
        <v>1</v>
      </c>
      <c r="H17" s="8">
        <v>1</v>
      </c>
    </row>
    <row r="18" spans="1:8">
      <c r="A18" s="6">
        <v>14000</v>
      </c>
      <c r="B18" s="7">
        <v>0</v>
      </c>
      <c r="C18" s="8">
        <v>1</v>
      </c>
      <c r="E18" s="7">
        <v>0</v>
      </c>
      <c r="F18" s="8">
        <v>1</v>
      </c>
      <c r="G18" s="29">
        <v>0</v>
      </c>
      <c r="H18" s="8">
        <v>1</v>
      </c>
    </row>
    <row r="19" spans="1:8">
      <c r="A19" s="6">
        <v>15000</v>
      </c>
      <c r="B19" s="7">
        <v>0</v>
      </c>
      <c r="C19" s="8">
        <v>1</v>
      </c>
      <c r="E19" s="7">
        <v>0</v>
      </c>
      <c r="F19" s="8">
        <v>1</v>
      </c>
      <c r="G19" s="29">
        <v>0</v>
      </c>
      <c r="H19" s="8">
        <v>1</v>
      </c>
    </row>
    <row r="20" spans="1:8">
      <c r="A20" s="6">
        <v>16000</v>
      </c>
      <c r="B20" s="7">
        <v>0</v>
      </c>
      <c r="C20" s="8">
        <v>1</v>
      </c>
      <c r="E20" s="7">
        <v>0</v>
      </c>
      <c r="F20" s="8">
        <v>1</v>
      </c>
      <c r="G20" s="29">
        <v>0</v>
      </c>
      <c r="H20" s="8">
        <v>1</v>
      </c>
    </row>
    <row r="21" spans="1:8">
      <c r="A21" s="6">
        <v>17000</v>
      </c>
      <c r="B21" s="7">
        <v>0</v>
      </c>
      <c r="C21" s="8">
        <v>1</v>
      </c>
      <c r="E21" s="7">
        <v>0</v>
      </c>
      <c r="F21" s="8">
        <v>1</v>
      </c>
      <c r="G21" s="29">
        <v>0</v>
      </c>
      <c r="H21" s="8">
        <v>1</v>
      </c>
    </row>
    <row r="22" spans="1:8">
      <c r="A22" s="6">
        <v>18000</v>
      </c>
      <c r="B22" s="7">
        <v>0</v>
      </c>
      <c r="C22" s="8">
        <v>1</v>
      </c>
      <c r="E22" s="7">
        <v>0</v>
      </c>
      <c r="F22" s="8">
        <v>1</v>
      </c>
      <c r="G22" s="29">
        <v>0</v>
      </c>
      <c r="H22" s="8">
        <v>1</v>
      </c>
    </row>
    <row r="23" spans="1:8">
      <c r="A23" s="6">
        <v>19000</v>
      </c>
      <c r="B23" s="7">
        <v>0</v>
      </c>
      <c r="C23" s="8">
        <v>1</v>
      </c>
      <c r="E23" s="7">
        <v>0</v>
      </c>
      <c r="F23" s="8">
        <v>1</v>
      </c>
      <c r="G23" s="29">
        <v>0</v>
      </c>
      <c r="H23" s="8">
        <v>1</v>
      </c>
    </row>
    <row r="24" spans="1:8">
      <c r="A24" s="6">
        <v>20000</v>
      </c>
      <c r="B24" s="7">
        <v>0</v>
      </c>
      <c r="C24" s="8">
        <v>1</v>
      </c>
      <c r="E24" s="7">
        <v>0</v>
      </c>
      <c r="F24" s="8">
        <v>1</v>
      </c>
      <c r="G24" s="29">
        <v>0</v>
      </c>
      <c r="H24" s="8">
        <v>1</v>
      </c>
    </row>
    <row r="25" spans="1:8" ht="15.75" thickBot="1">
      <c r="A25" s="9" t="s">
        <v>44</v>
      </c>
      <c r="B25" s="9">
        <v>0</v>
      </c>
      <c r="C25" s="10">
        <v>1</v>
      </c>
      <c r="E25" s="9">
        <v>0</v>
      </c>
      <c r="F25" s="10">
        <v>1</v>
      </c>
      <c r="G25" s="30">
        <v>0</v>
      </c>
      <c r="H25" s="10">
        <v>1</v>
      </c>
    </row>
    <row r="27" spans="1:8">
      <c r="C27" t="s">
        <v>3</v>
      </c>
      <c r="E27" t="s">
        <v>90</v>
      </c>
      <c r="G27" t="s">
        <v>91</v>
      </c>
    </row>
    <row r="28" spans="1:8" ht="15.75" thickBot="1"/>
    <row r="29" spans="1:8">
      <c r="A29">
        <v>0</v>
      </c>
      <c r="B29" s="11" t="s">
        <v>43</v>
      </c>
      <c r="C29" s="11" t="s">
        <v>45</v>
      </c>
      <c r="D29" s="11" t="s">
        <v>46</v>
      </c>
      <c r="E29" s="36" t="s">
        <v>45</v>
      </c>
      <c r="F29" s="37" t="s">
        <v>46</v>
      </c>
      <c r="G29" s="11" t="s">
        <v>45</v>
      </c>
      <c r="H29" s="11" t="s">
        <v>46</v>
      </c>
    </row>
    <row r="30" spans="1:8">
      <c r="A30">
        <v>1000</v>
      </c>
      <c r="B30" s="6">
        <v>0</v>
      </c>
      <c r="C30" s="7">
        <v>0</v>
      </c>
      <c r="D30" s="12">
        <v>0</v>
      </c>
      <c r="E30" s="7">
        <v>0</v>
      </c>
      <c r="F30" s="8">
        <v>0</v>
      </c>
      <c r="G30" s="7">
        <v>0</v>
      </c>
      <c r="H30" s="8">
        <v>0</v>
      </c>
    </row>
    <row r="31" spans="1:8">
      <c r="A31">
        <v>2000</v>
      </c>
      <c r="B31" s="6">
        <v>1000</v>
      </c>
      <c r="C31" s="7">
        <v>0</v>
      </c>
      <c r="D31" s="12">
        <v>0</v>
      </c>
      <c r="E31" s="7">
        <v>4</v>
      </c>
      <c r="F31" s="8">
        <v>8.1967213114754103E-3</v>
      </c>
      <c r="G31" s="7">
        <v>17</v>
      </c>
      <c r="H31" s="8">
        <v>0.17525773195876287</v>
      </c>
    </row>
    <row r="32" spans="1:8">
      <c r="A32">
        <v>3000</v>
      </c>
      <c r="B32" s="6">
        <v>2000</v>
      </c>
      <c r="C32" s="7">
        <v>0</v>
      </c>
      <c r="D32" s="12">
        <v>0</v>
      </c>
      <c r="E32" s="7">
        <v>2</v>
      </c>
      <c r="F32" s="8">
        <v>1.2295081967213115E-2</v>
      </c>
      <c r="G32" s="7">
        <v>22</v>
      </c>
      <c r="H32" s="8">
        <v>0.40206185567010311</v>
      </c>
    </row>
    <row r="33" spans="1:8">
      <c r="A33">
        <v>4000</v>
      </c>
      <c r="B33" s="6">
        <v>3000</v>
      </c>
      <c r="C33" s="7">
        <v>0</v>
      </c>
      <c r="D33" s="12">
        <v>0</v>
      </c>
      <c r="E33" s="7">
        <v>13</v>
      </c>
      <c r="F33" s="8">
        <v>3.8934426229508198E-2</v>
      </c>
      <c r="G33" s="7">
        <v>22</v>
      </c>
      <c r="H33" s="8">
        <v>0.62886597938144329</v>
      </c>
    </row>
    <row r="34" spans="1:8">
      <c r="A34">
        <v>5000</v>
      </c>
      <c r="B34" s="6">
        <v>4000</v>
      </c>
      <c r="C34" s="7">
        <v>12</v>
      </c>
      <c r="D34" s="12">
        <v>6.7796610169491525E-2</v>
      </c>
      <c r="E34" s="7">
        <v>37</v>
      </c>
      <c r="F34" s="8">
        <v>0.11475409836065574</v>
      </c>
      <c r="G34" s="7">
        <v>11</v>
      </c>
      <c r="H34" s="8">
        <v>0.74226804123711343</v>
      </c>
    </row>
    <row r="35" spans="1:8">
      <c r="A35">
        <v>6000</v>
      </c>
      <c r="B35" s="6">
        <v>5000</v>
      </c>
      <c r="C35" s="7">
        <v>44</v>
      </c>
      <c r="D35" s="12">
        <v>0.31638418079096048</v>
      </c>
      <c r="E35" s="7">
        <v>76</v>
      </c>
      <c r="F35" s="8">
        <v>0.27049180327868855</v>
      </c>
      <c r="G35" s="7">
        <v>3</v>
      </c>
      <c r="H35" s="8">
        <v>0.77319587628865982</v>
      </c>
    </row>
    <row r="36" spans="1:8">
      <c r="A36">
        <v>7000</v>
      </c>
      <c r="B36" s="6">
        <v>6000</v>
      </c>
      <c r="C36" s="7">
        <v>42</v>
      </c>
      <c r="D36" s="12">
        <v>0.5536723163841808</v>
      </c>
      <c r="E36" s="7">
        <v>99</v>
      </c>
      <c r="F36" s="8">
        <v>0.47336065573770492</v>
      </c>
      <c r="G36" s="7">
        <v>7</v>
      </c>
      <c r="H36" s="8">
        <v>0.84536082474226804</v>
      </c>
    </row>
    <row r="37" spans="1:8">
      <c r="A37">
        <v>8000</v>
      </c>
      <c r="B37" s="6">
        <v>7000</v>
      </c>
      <c r="C37" s="7">
        <v>33</v>
      </c>
      <c r="D37" s="12">
        <v>0.74011299435028244</v>
      </c>
      <c r="E37" s="7">
        <v>140</v>
      </c>
      <c r="F37" s="8">
        <v>0.76024590163934425</v>
      </c>
      <c r="G37" s="7">
        <v>8</v>
      </c>
      <c r="H37" s="8">
        <v>0.92783505154639179</v>
      </c>
    </row>
    <row r="38" spans="1:8">
      <c r="A38">
        <v>9000</v>
      </c>
      <c r="B38" s="6">
        <v>8000</v>
      </c>
      <c r="C38" s="7">
        <v>17</v>
      </c>
      <c r="D38" s="12">
        <v>0.83615819209039544</v>
      </c>
      <c r="E38" s="7">
        <v>55</v>
      </c>
      <c r="F38" s="8">
        <v>0.87295081967213117</v>
      </c>
      <c r="G38" s="7">
        <v>5</v>
      </c>
      <c r="H38" s="8">
        <v>0.97938144329896903</v>
      </c>
    </row>
    <row r="39" spans="1:8">
      <c r="A39">
        <v>10000</v>
      </c>
      <c r="B39" s="6">
        <v>9000</v>
      </c>
      <c r="C39" s="7">
        <v>10</v>
      </c>
      <c r="D39" s="12">
        <v>0.89265536723163841</v>
      </c>
      <c r="E39" s="7">
        <v>24</v>
      </c>
      <c r="F39" s="8">
        <v>0.92213114754098358</v>
      </c>
      <c r="G39" s="7">
        <v>1</v>
      </c>
      <c r="H39" s="8">
        <v>0.98969072164948457</v>
      </c>
    </row>
    <row r="40" spans="1:8">
      <c r="A40">
        <v>11000</v>
      </c>
      <c r="B40" s="6">
        <v>10000</v>
      </c>
      <c r="C40" s="7">
        <v>4</v>
      </c>
      <c r="D40" s="12">
        <v>0.9152542372881356</v>
      </c>
      <c r="E40" s="7">
        <v>16</v>
      </c>
      <c r="F40" s="8">
        <v>0.95491803278688525</v>
      </c>
      <c r="G40" s="7">
        <v>0</v>
      </c>
      <c r="H40" s="8">
        <v>0.98969072164948457</v>
      </c>
    </row>
    <row r="41" spans="1:8">
      <c r="A41">
        <v>12000</v>
      </c>
      <c r="B41" s="6">
        <v>11000</v>
      </c>
      <c r="C41" s="7">
        <v>2</v>
      </c>
      <c r="D41" s="12">
        <v>0.92655367231638419</v>
      </c>
      <c r="E41" s="7">
        <v>5</v>
      </c>
      <c r="F41" s="8">
        <v>0.9651639344262295</v>
      </c>
      <c r="G41" s="7">
        <v>1</v>
      </c>
      <c r="H41" s="8">
        <v>1</v>
      </c>
    </row>
    <row r="42" spans="1:8">
      <c r="A42">
        <v>13000</v>
      </c>
      <c r="B42" s="6">
        <v>12000</v>
      </c>
      <c r="C42" s="7">
        <v>3</v>
      </c>
      <c r="D42" s="12">
        <v>0.94350282485875703</v>
      </c>
      <c r="E42" s="7">
        <v>5</v>
      </c>
      <c r="F42" s="8">
        <v>0.97540983606557374</v>
      </c>
      <c r="G42" s="7">
        <v>0</v>
      </c>
      <c r="H42" s="8">
        <v>1</v>
      </c>
    </row>
    <row r="43" spans="1:8">
      <c r="A43">
        <v>14000</v>
      </c>
      <c r="B43" s="6">
        <v>13000</v>
      </c>
      <c r="C43" s="7">
        <v>1</v>
      </c>
      <c r="D43" s="12">
        <v>0.94915254237288138</v>
      </c>
      <c r="E43" s="7">
        <v>3</v>
      </c>
      <c r="F43" s="8">
        <v>0.98155737704918034</v>
      </c>
      <c r="G43" s="7">
        <v>0</v>
      </c>
      <c r="H43" s="8">
        <v>1</v>
      </c>
    </row>
    <row r="44" spans="1:8">
      <c r="A44">
        <v>15000</v>
      </c>
      <c r="B44" s="6">
        <v>14000</v>
      </c>
      <c r="C44" s="7">
        <v>3</v>
      </c>
      <c r="D44" s="12">
        <v>0.96610169491525422</v>
      </c>
      <c r="E44" s="7">
        <v>3</v>
      </c>
      <c r="F44" s="8">
        <v>0.98770491803278693</v>
      </c>
      <c r="G44" s="7">
        <v>0</v>
      </c>
      <c r="H44" s="8">
        <v>1</v>
      </c>
    </row>
    <row r="45" spans="1:8">
      <c r="A45">
        <v>16000</v>
      </c>
      <c r="B45" s="6">
        <v>15000</v>
      </c>
      <c r="C45" s="7">
        <v>2</v>
      </c>
      <c r="D45" s="12">
        <v>0.97740112994350281</v>
      </c>
      <c r="E45" s="7">
        <v>2</v>
      </c>
      <c r="F45" s="8">
        <v>0.99180327868852458</v>
      </c>
      <c r="G45" s="7">
        <v>0</v>
      </c>
      <c r="H45" s="8">
        <v>1</v>
      </c>
    </row>
    <row r="46" spans="1:8">
      <c r="A46">
        <v>17000</v>
      </c>
      <c r="B46" s="6">
        <v>16000</v>
      </c>
      <c r="C46" s="7">
        <v>2</v>
      </c>
      <c r="D46" s="12">
        <v>0.98870056497175141</v>
      </c>
      <c r="E46" s="7">
        <v>2</v>
      </c>
      <c r="F46" s="8">
        <v>0.99590163934426235</v>
      </c>
      <c r="G46" s="7">
        <v>0</v>
      </c>
      <c r="H46" s="8">
        <v>1</v>
      </c>
    </row>
    <row r="47" spans="1:8">
      <c r="A47">
        <v>18000</v>
      </c>
      <c r="B47" s="6">
        <v>17000</v>
      </c>
      <c r="C47" s="7">
        <v>0</v>
      </c>
      <c r="D47" s="12">
        <v>0.98870056497175141</v>
      </c>
      <c r="E47" s="7">
        <v>0</v>
      </c>
      <c r="F47" s="8">
        <v>0.99590163934426235</v>
      </c>
      <c r="G47" s="7">
        <v>0</v>
      </c>
      <c r="H47" s="8">
        <v>1</v>
      </c>
    </row>
    <row r="48" spans="1:8">
      <c r="A48">
        <v>19000</v>
      </c>
      <c r="B48" s="6">
        <v>18000</v>
      </c>
      <c r="C48" s="7">
        <v>1</v>
      </c>
      <c r="D48" s="12">
        <v>0.99435028248587576</v>
      </c>
      <c r="E48" s="7">
        <v>1</v>
      </c>
      <c r="F48" s="8">
        <v>0.99795081967213117</v>
      </c>
      <c r="G48" s="7">
        <v>0</v>
      </c>
      <c r="H48" s="8">
        <v>1</v>
      </c>
    </row>
    <row r="49" spans="1:8">
      <c r="A49">
        <v>20000</v>
      </c>
      <c r="B49" s="6">
        <v>19000</v>
      </c>
      <c r="C49" s="7">
        <v>1</v>
      </c>
      <c r="D49" s="12">
        <v>1</v>
      </c>
      <c r="E49" s="7">
        <v>1</v>
      </c>
      <c r="F49" s="8">
        <v>1</v>
      </c>
      <c r="G49" s="7">
        <v>0</v>
      </c>
      <c r="H49" s="8">
        <v>1</v>
      </c>
    </row>
    <row r="50" spans="1:8">
      <c r="B50" s="6">
        <v>20000</v>
      </c>
      <c r="C50" s="7">
        <v>0</v>
      </c>
      <c r="D50" s="12">
        <v>1</v>
      </c>
      <c r="E50" s="7">
        <v>0</v>
      </c>
      <c r="F50" s="8">
        <v>1</v>
      </c>
      <c r="G50" s="7">
        <v>0</v>
      </c>
      <c r="H50" s="8">
        <v>1</v>
      </c>
    </row>
    <row r="51" spans="1:8" ht="15.75" thickBot="1">
      <c r="B51" s="9" t="s">
        <v>44</v>
      </c>
      <c r="C51" s="9">
        <v>0</v>
      </c>
      <c r="D51" s="13">
        <v>1</v>
      </c>
      <c r="E51" s="9">
        <v>0</v>
      </c>
      <c r="F51" s="10">
        <v>1</v>
      </c>
      <c r="G51" s="9">
        <v>0</v>
      </c>
      <c r="H51" s="10">
        <v>1</v>
      </c>
    </row>
    <row r="53" spans="1:8">
      <c r="E53" t="s">
        <v>93</v>
      </c>
      <c r="F53" s="1">
        <f>AVERAGE(Granoblastic!$P$3:$AN$500)</f>
        <v>6192.3711340206182</v>
      </c>
      <c r="G53" t="s">
        <v>93</v>
      </c>
      <c r="H53" s="1">
        <f>AVERAGE(Gabbro!$P$3:$AN$500)</f>
        <v>3007.4948453608249</v>
      </c>
    </row>
    <row r="54" spans="1:8">
      <c r="E54" t="s">
        <v>94</v>
      </c>
      <c r="F54" s="1">
        <f>MEDIAN(Granoblastic!$P$3:$AN$500)</f>
        <v>6061</v>
      </c>
      <c r="G54" t="s">
        <v>94</v>
      </c>
      <c r="H54" s="1">
        <f>MEDIAN(Gabbro!$P$3:$AN$500)</f>
        <v>2373</v>
      </c>
    </row>
    <row r="55" spans="1:8">
      <c r="E55" t="s">
        <v>95</v>
      </c>
      <c r="F55" s="1">
        <f>STDEV(Granoblastic!$P$3:$AN$500)</f>
        <v>2198.9882051611289</v>
      </c>
      <c r="G55" t="s">
        <v>95</v>
      </c>
      <c r="H55" s="1">
        <f>STDEV(Gabbro!$P$3:$AN$500)</f>
        <v>2278.0983989014435</v>
      </c>
    </row>
    <row r="56" spans="1:8">
      <c r="E56" t="s">
        <v>47</v>
      </c>
      <c r="F56" s="1">
        <f>COUNT(Granoblastic!$P$3:$AN$500)</f>
        <v>485</v>
      </c>
      <c r="G56" t="s">
        <v>47</v>
      </c>
      <c r="H56" s="1">
        <f>COUNT(Gabbro!$P$3:$AN$500)</f>
        <v>97</v>
      </c>
    </row>
    <row r="57" spans="1:8">
      <c r="E57" t="s">
        <v>96</v>
      </c>
      <c r="F57" s="1">
        <f>1.96*F55/SQRT(F56)</f>
        <v>195.70778513677183</v>
      </c>
      <c r="G57" t="s">
        <v>96</v>
      </c>
      <c r="H57" s="1">
        <f>1.96*H55/SQRT(H56)</f>
        <v>453.3594607318372</v>
      </c>
    </row>
    <row r="58" spans="1:8">
      <c r="F58" s="1">
        <f>MAX(Granoblastic!$P$3:$AN$500)</f>
        <v>18386</v>
      </c>
      <c r="H58" s="1">
        <f>MAX(Gabbro!$P$3:$AN$500)</f>
        <v>10139</v>
      </c>
    </row>
    <row r="59" spans="1:8">
      <c r="F59" s="1">
        <f>MIN(Granoblastic!$P$3:$AN$500)</f>
        <v>759</v>
      </c>
      <c r="H59" s="1">
        <f>MIN(Gabbro!$P$3:$AN$500)</f>
        <v>283</v>
      </c>
    </row>
    <row r="60" spans="1:8">
      <c r="E60" t="s">
        <v>97</v>
      </c>
      <c r="F60" s="1">
        <f>SKEW(Granoblastic!$P$3:$AN$500)</f>
        <v>1.4416401182878615</v>
      </c>
      <c r="G60" t="s">
        <v>97</v>
      </c>
      <c r="H60" s="1">
        <f>SKEW(Gabbro!$P$3:$AN$500)</f>
        <v>0.96689983202993501</v>
      </c>
    </row>
    <row r="61" spans="1:8">
      <c r="E61" t="s">
        <v>98</v>
      </c>
      <c r="F61" s="1">
        <f>KURT(Granoblastic!$P$3:$AN$500)</f>
        <v>5.1481261152314417</v>
      </c>
      <c r="G61" t="s">
        <v>98</v>
      </c>
      <c r="H61" s="1">
        <f>KURT(Gabbro!$P$3:$AN$500)</f>
        <v>4.4511113299738891E-2</v>
      </c>
    </row>
    <row r="65" spans="3:5" ht="15.75" thickBot="1">
      <c r="C65" t="s">
        <v>92</v>
      </c>
    </row>
    <row r="66" spans="3:5">
      <c r="C66" s="11" t="s">
        <v>43</v>
      </c>
      <c r="D66" s="11" t="s">
        <v>45</v>
      </c>
      <c r="E66" s="11" t="s">
        <v>46</v>
      </c>
    </row>
    <row r="67" spans="3:5">
      <c r="C67" s="6">
        <v>0</v>
      </c>
      <c r="D67" s="7">
        <v>0</v>
      </c>
      <c r="E67" s="8">
        <v>0</v>
      </c>
    </row>
    <row r="68" spans="3:5">
      <c r="C68" s="6">
        <v>1000</v>
      </c>
      <c r="D68" s="7">
        <v>24</v>
      </c>
      <c r="E68" s="8">
        <v>0.04</v>
      </c>
    </row>
    <row r="69" spans="3:5">
      <c r="C69" s="6">
        <v>2000</v>
      </c>
      <c r="D69" s="7">
        <v>27</v>
      </c>
      <c r="E69" s="8">
        <v>8.5000000000000006E-2</v>
      </c>
    </row>
    <row r="70" spans="3:5">
      <c r="C70" s="6">
        <v>3000</v>
      </c>
      <c r="D70" s="7">
        <v>36</v>
      </c>
      <c r="E70" s="8">
        <v>0.14499999999999999</v>
      </c>
    </row>
    <row r="71" spans="3:5">
      <c r="C71" s="6">
        <v>4000</v>
      </c>
      <c r="D71" s="7">
        <v>56</v>
      </c>
      <c r="E71" s="8">
        <v>0.23833333333333334</v>
      </c>
    </row>
    <row r="72" spans="3:5">
      <c r="C72" s="6">
        <v>5000</v>
      </c>
      <c r="D72" s="7">
        <v>79</v>
      </c>
      <c r="E72" s="8">
        <v>0.37</v>
      </c>
    </row>
    <row r="73" spans="3:5">
      <c r="C73" s="6">
        <v>6000</v>
      </c>
      <c r="D73" s="7">
        <v>106</v>
      </c>
      <c r="E73" s="8">
        <v>0.54666666666666663</v>
      </c>
    </row>
    <row r="74" spans="3:5">
      <c r="C74" s="6">
        <v>7000</v>
      </c>
      <c r="D74" s="7">
        <v>148</v>
      </c>
      <c r="E74" s="8">
        <v>0.79333333333333333</v>
      </c>
    </row>
    <row r="75" spans="3:5">
      <c r="C75" s="6">
        <v>8000</v>
      </c>
      <c r="D75" s="7">
        <v>60</v>
      </c>
      <c r="E75" s="8">
        <v>0.89333333333333331</v>
      </c>
    </row>
    <row r="76" spans="3:5">
      <c r="C76" s="6">
        <v>9000</v>
      </c>
      <c r="D76" s="7">
        <v>25</v>
      </c>
      <c r="E76" s="8">
        <v>0.93500000000000005</v>
      </c>
    </row>
    <row r="77" spans="3:5">
      <c r="C77" s="6">
        <v>10000</v>
      </c>
      <c r="D77" s="7">
        <v>16</v>
      </c>
      <c r="E77" s="8">
        <v>0.96166666666666667</v>
      </c>
    </row>
    <row r="78" spans="3:5">
      <c r="C78" s="6">
        <v>11000</v>
      </c>
      <c r="D78" s="7">
        <v>6</v>
      </c>
      <c r="E78" s="8">
        <v>0.97166666666666668</v>
      </c>
    </row>
    <row r="79" spans="3:5">
      <c r="C79" s="6">
        <v>12000</v>
      </c>
      <c r="D79" s="7">
        <v>5</v>
      </c>
      <c r="E79" s="8">
        <v>0.98</v>
      </c>
    </row>
    <row r="80" spans="3:5">
      <c r="C80" s="6">
        <v>13000</v>
      </c>
      <c r="D80" s="7">
        <v>3</v>
      </c>
      <c r="E80" s="8">
        <v>0.98499999999999999</v>
      </c>
    </row>
    <row r="81" spans="3:21" ht="15.75" thickBot="1">
      <c r="C81" s="6">
        <v>14000</v>
      </c>
      <c r="D81" s="7">
        <v>3</v>
      </c>
      <c r="E81" s="8">
        <v>0.99</v>
      </c>
    </row>
    <row r="82" spans="3:21">
      <c r="C82" s="6">
        <v>15000</v>
      </c>
      <c r="D82" s="7">
        <v>2</v>
      </c>
      <c r="E82" s="8">
        <v>0.99333333333333329</v>
      </c>
      <c r="S82" s="11"/>
      <c r="T82" s="11"/>
      <c r="U82" s="11"/>
    </row>
    <row r="83" spans="3:21">
      <c r="C83" s="6">
        <v>16000</v>
      </c>
      <c r="D83" s="7">
        <v>2</v>
      </c>
      <c r="E83" s="8">
        <v>0.9966666666666667</v>
      </c>
      <c r="S83" s="6"/>
      <c r="T83" s="7"/>
      <c r="U83" s="8"/>
    </row>
    <row r="84" spans="3:21">
      <c r="C84" s="6">
        <v>17000</v>
      </c>
      <c r="D84" s="7">
        <v>0</v>
      </c>
      <c r="E84" s="8">
        <v>0.9966666666666667</v>
      </c>
      <c r="S84" s="6"/>
      <c r="T84" s="7"/>
      <c r="U84" s="8"/>
    </row>
    <row r="85" spans="3:21">
      <c r="C85" s="6">
        <v>18000</v>
      </c>
      <c r="D85" s="7">
        <v>1</v>
      </c>
      <c r="E85" s="8">
        <v>0.99833333333333329</v>
      </c>
      <c r="S85" s="6"/>
      <c r="T85" s="7"/>
      <c r="U85" s="8"/>
    </row>
    <row r="86" spans="3:21">
      <c r="C86" s="6">
        <v>19000</v>
      </c>
      <c r="D86" s="7">
        <v>1</v>
      </c>
      <c r="E86" s="8">
        <v>1</v>
      </c>
      <c r="S86" s="6"/>
      <c r="T86" s="7"/>
      <c r="U86" s="8"/>
    </row>
    <row r="87" spans="3:21">
      <c r="C87" s="6">
        <v>20000</v>
      </c>
      <c r="D87" s="7">
        <v>0</v>
      </c>
      <c r="E87" s="8">
        <v>1</v>
      </c>
      <c r="S87" s="6"/>
      <c r="T87" s="7"/>
      <c r="U87" s="8"/>
    </row>
    <row r="88" spans="3:21" ht="15.75" thickBot="1">
      <c r="C88" s="9" t="s">
        <v>44</v>
      </c>
      <c r="D88" s="9">
        <v>0</v>
      </c>
      <c r="E88" s="10">
        <v>1</v>
      </c>
      <c r="S88" s="6"/>
      <c r="T88" s="7"/>
      <c r="U88" s="8"/>
    </row>
    <row r="89" spans="3:21">
      <c r="S89" s="6"/>
      <c r="T89" s="7"/>
      <c r="U89" s="8"/>
    </row>
    <row r="90" spans="3:21">
      <c r="C90" t="s">
        <v>93</v>
      </c>
      <c r="D90" s="1">
        <f>AVERAGE(All!$P$3:$AN$500)</f>
        <v>5582.9279731993302</v>
      </c>
      <c r="S90" s="6"/>
      <c r="T90" s="7"/>
      <c r="U90" s="8"/>
    </row>
    <row r="91" spans="3:21">
      <c r="C91" t="s">
        <v>94</v>
      </c>
      <c r="D91" s="1">
        <f>MEDIAN(All!$P$3:$AN$500)</f>
        <v>5781</v>
      </c>
      <c r="S91" s="6"/>
      <c r="T91" s="7"/>
      <c r="U91" s="8"/>
    </row>
    <row r="92" spans="3:21">
      <c r="C92" t="s">
        <v>95</v>
      </c>
      <c r="D92" s="1">
        <f>STDEV(All!$P$3:$AN$500)</f>
        <v>2532.7769530293667</v>
      </c>
      <c r="S92" s="6"/>
      <c r="T92" s="7"/>
      <c r="U92" s="8"/>
    </row>
    <row r="93" spans="3:21">
      <c r="C93" t="s">
        <v>47</v>
      </c>
      <c r="D93" s="1">
        <f>COUNT(All!$P$3:$AN$500)</f>
        <v>597</v>
      </c>
      <c r="S93" s="6"/>
      <c r="T93" s="7"/>
      <c r="U93" s="8"/>
    </row>
    <row r="94" spans="3:21">
      <c r="C94" t="s">
        <v>96</v>
      </c>
      <c r="D94" s="1">
        <f>1.96*D92/SQRT(D93)</f>
        <v>203.17293363707671</v>
      </c>
      <c r="S94" s="6"/>
      <c r="T94" s="7"/>
      <c r="U94" s="8"/>
    </row>
    <row r="95" spans="3:21">
      <c r="D95" s="1">
        <f>MAX(All!$P$3:$AN$500)</f>
        <v>18386</v>
      </c>
      <c r="S95" s="6"/>
      <c r="T95" s="7"/>
      <c r="U95" s="8"/>
    </row>
    <row r="96" spans="3:21">
      <c r="D96" s="1">
        <f>MIN(All!$P$3:$AN$500)</f>
        <v>283</v>
      </c>
      <c r="S96" s="6"/>
      <c r="T96" s="7"/>
      <c r="U96" s="8"/>
    </row>
    <row r="97" spans="3:21">
      <c r="C97" t="s">
        <v>97</v>
      </c>
      <c r="D97" s="1">
        <f>SKEW(All!$P$3:$AN$500)</f>
        <v>0.69539212838377806</v>
      </c>
      <c r="S97" s="6"/>
      <c r="T97" s="7"/>
      <c r="U97" s="8"/>
    </row>
    <row r="98" spans="3:21">
      <c r="C98" t="s">
        <v>98</v>
      </c>
      <c r="D98" s="1">
        <f>KURT(All!$P$3:$AN$500)</f>
        <v>2.665079519242568</v>
      </c>
      <c r="S98" s="6"/>
      <c r="T98" s="7"/>
      <c r="U98" s="8"/>
    </row>
    <row r="99" spans="3:21">
      <c r="S99" s="6"/>
      <c r="T99" s="7"/>
      <c r="U99" s="8"/>
    </row>
    <row r="100" spans="3:21">
      <c r="S100" s="6"/>
      <c r="T100" s="7"/>
      <c r="U100" s="8"/>
    </row>
    <row r="101" spans="3:21">
      <c r="S101" s="6"/>
      <c r="T101" s="7"/>
      <c r="U101" s="8"/>
    </row>
    <row r="102" spans="3:21">
      <c r="S102" s="6"/>
      <c r="T102" s="7"/>
      <c r="U102" s="8"/>
    </row>
    <row r="103" spans="3:21">
      <c r="S103" s="6"/>
      <c r="T103" s="7"/>
      <c r="U103" s="8"/>
    </row>
    <row r="104" spans="3:21" ht="15.75" thickBot="1">
      <c r="S104" s="9"/>
      <c r="T104" s="9"/>
      <c r="U104" s="10"/>
    </row>
    <row r="105" spans="3:21" ht="15.75" thickBot="1">
      <c r="S105" s="9"/>
      <c r="T105" s="9"/>
      <c r="U105" s="10"/>
    </row>
  </sheetData>
  <sortState ref="S83:S103">
    <sortCondition ref="S83"/>
  </sortState>
  <pageMargins left="0.70866141732283472" right="0.70866141732283472" top="0.74803149606299213" bottom="0.74803149606299213" header="0.31496062992125984" footer="0.31496062992125984"/>
  <pageSetup paperSize="9" scale="8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3"/>
  <sheetViews>
    <sheetView topLeftCell="A17" workbookViewId="0">
      <selection activeCell="H29" sqref="H29"/>
    </sheetView>
  </sheetViews>
  <sheetFormatPr defaultRowHeight="15"/>
  <cols>
    <col min="1" max="5" width="6.42578125" customWidth="1"/>
    <col min="6" max="6" width="5.42578125" customWidth="1"/>
    <col min="7" max="7" width="6.28515625" customWidth="1"/>
    <col min="9" max="9" width="6.42578125" customWidth="1"/>
    <col min="10" max="10" width="9.140625" style="5"/>
    <col min="11" max="11" width="5.28515625" customWidth="1"/>
    <col min="12" max="12" width="7.5703125" customWidth="1"/>
    <col min="13" max="13" width="7.140625" customWidth="1"/>
    <col min="14" max="14" width="20.140625" customWidth="1"/>
    <col min="15" max="15" width="53.7109375" customWidth="1"/>
  </cols>
  <sheetData>
    <row r="1" spans="1:87" ht="30">
      <c r="A1" t="s">
        <v>0</v>
      </c>
      <c r="B1" t="s">
        <v>1</v>
      </c>
      <c r="C1" t="s">
        <v>2</v>
      </c>
      <c r="F1" t="s">
        <v>5</v>
      </c>
      <c r="G1" t="s">
        <v>32</v>
      </c>
      <c r="H1" t="s">
        <v>33</v>
      </c>
      <c r="I1" t="s">
        <v>47</v>
      </c>
      <c r="J1" s="3" t="s">
        <v>53</v>
      </c>
      <c r="K1" s="26" t="s">
        <v>67</v>
      </c>
      <c r="L1" t="s">
        <v>35</v>
      </c>
      <c r="M1" t="s">
        <v>41</v>
      </c>
      <c r="N1" t="s">
        <v>74</v>
      </c>
      <c r="O1" t="s">
        <v>36</v>
      </c>
      <c r="P1" t="s">
        <v>52</v>
      </c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</row>
    <row r="2" spans="1:87">
      <c r="A2">
        <v>335</v>
      </c>
      <c r="B2" t="s">
        <v>31</v>
      </c>
      <c r="C2" t="s">
        <v>9</v>
      </c>
      <c r="D2" t="s">
        <v>3</v>
      </c>
      <c r="E2" t="s">
        <v>4</v>
      </c>
      <c r="F2" t="s">
        <v>6</v>
      </c>
      <c r="G2">
        <v>0</v>
      </c>
      <c r="H2">
        <v>1518</v>
      </c>
      <c r="I2" s="4">
        <f>COUNT(P2:X2)</f>
        <v>5</v>
      </c>
      <c r="J2" s="4">
        <f t="shared" ref="J2:J29" si="0">AVERAGE(P2:Y2)</f>
        <v>5512.2</v>
      </c>
      <c r="K2" s="20">
        <f>1.96*L2/SQRT(I2)</f>
        <v>290.23516930930737</v>
      </c>
      <c r="L2" s="1">
        <f t="shared" ref="L2:L29" si="1">STDEV(P2:Y2)</f>
        <v>331.1150857330469</v>
      </c>
      <c r="M2" s="1">
        <f>L2/J2*100</f>
        <v>6.0069497792722855</v>
      </c>
      <c r="N2" s="1" t="s">
        <v>70</v>
      </c>
      <c r="P2">
        <v>6053</v>
      </c>
      <c r="Q2">
        <v>5605</v>
      </c>
      <c r="R2">
        <v>5253</v>
      </c>
      <c r="S2">
        <v>5315</v>
      </c>
      <c r="T2">
        <v>5335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>
      <c r="A3">
        <v>335</v>
      </c>
      <c r="B3" t="s">
        <v>31</v>
      </c>
      <c r="C3" t="s">
        <v>9</v>
      </c>
      <c r="D3" t="s">
        <v>3</v>
      </c>
      <c r="E3" t="s">
        <v>4</v>
      </c>
      <c r="F3" t="s">
        <v>7</v>
      </c>
      <c r="G3">
        <v>0</v>
      </c>
      <c r="H3">
        <v>1518</v>
      </c>
      <c r="I3" s="4">
        <f t="shared" ref="I3:I30" si="2">COUNT(P3:X3)</f>
        <v>9</v>
      </c>
      <c r="J3" s="4">
        <f t="shared" si="0"/>
        <v>6707.4</v>
      </c>
      <c r="K3" s="20">
        <f>1.96*L3/SQRT(I3)</f>
        <v>772.51755844234833</v>
      </c>
      <c r="L3" s="1">
        <f t="shared" si="1"/>
        <v>1182.4248343505333</v>
      </c>
      <c r="M3" s="1">
        <f t="shared" ref="M3:M30" si="3">L3/J3*100</f>
        <v>17.628661394139804</v>
      </c>
      <c r="N3" s="1" t="s">
        <v>70</v>
      </c>
      <c r="P3">
        <v>4772</v>
      </c>
      <c r="Q3">
        <v>5433</v>
      </c>
      <c r="R3">
        <v>7598</v>
      </c>
      <c r="S3">
        <v>8016</v>
      </c>
      <c r="T3">
        <v>7647</v>
      </c>
      <c r="U3">
        <v>6989</v>
      </c>
      <c r="V3">
        <v>5810</v>
      </c>
      <c r="W3">
        <v>5631</v>
      </c>
      <c r="X3">
        <v>7252</v>
      </c>
      <c r="Y3">
        <v>7926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>
      <c r="A4">
        <v>335</v>
      </c>
      <c r="B4" t="s">
        <v>31</v>
      </c>
      <c r="C4" t="s">
        <v>9</v>
      </c>
      <c r="D4" t="s">
        <v>3</v>
      </c>
      <c r="E4" t="s">
        <v>4</v>
      </c>
      <c r="F4" t="s">
        <v>8</v>
      </c>
      <c r="G4">
        <v>0</v>
      </c>
      <c r="H4">
        <v>1518</v>
      </c>
      <c r="I4" s="4">
        <f t="shared" si="2"/>
        <v>9</v>
      </c>
      <c r="J4" s="4">
        <f t="shared" si="0"/>
        <v>5992.4</v>
      </c>
      <c r="K4" s="20">
        <f t="shared" ref="K4:K30" si="4">1.96*L4/SQRT(I4)</f>
        <v>618.09677993093158</v>
      </c>
      <c r="L4" s="1">
        <f t="shared" si="1"/>
        <v>946.06649989428308</v>
      </c>
      <c r="M4" s="1">
        <f t="shared" si="3"/>
        <v>15.78777284384025</v>
      </c>
      <c r="N4" s="1" t="s">
        <v>70</v>
      </c>
      <c r="P4">
        <v>5022</v>
      </c>
      <c r="Q4">
        <v>5627</v>
      </c>
      <c r="R4">
        <v>5825</v>
      </c>
      <c r="S4">
        <v>6800</v>
      </c>
      <c r="T4">
        <v>6348</v>
      </c>
      <c r="U4">
        <v>4408</v>
      </c>
      <c r="V4">
        <v>5541</v>
      </c>
      <c r="W4">
        <v>5963</v>
      </c>
      <c r="X4">
        <v>6663</v>
      </c>
      <c r="Y4">
        <v>7727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>
      <c r="A5">
        <v>335</v>
      </c>
      <c r="B5" t="s">
        <v>31</v>
      </c>
      <c r="C5" t="s">
        <v>9</v>
      </c>
      <c r="D5" t="s">
        <v>3</v>
      </c>
      <c r="E5" t="s">
        <v>4</v>
      </c>
      <c r="F5" t="s">
        <v>9</v>
      </c>
      <c r="G5">
        <v>0</v>
      </c>
      <c r="H5">
        <v>1518</v>
      </c>
      <c r="I5" s="4">
        <f t="shared" si="2"/>
        <v>5</v>
      </c>
      <c r="J5" s="4">
        <f t="shared" si="0"/>
        <v>5537.4</v>
      </c>
      <c r="K5" s="20">
        <f t="shared" si="4"/>
        <v>634.87501190076591</v>
      </c>
      <c r="L5" s="1">
        <f t="shared" si="1"/>
        <v>724.29779787045948</v>
      </c>
      <c r="M5" s="1">
        <f t="shared" si="3"/>
        <v>13.080106148561772</v>
      </c>
      <c r="N5" s="1" t="s">
        <v>70</v>
      </c>
      <c r="P5">
        <v>4942</v>
      </c>
      <c r="Q5">
        <v>5341</v>
      </c>
      <c r="R5">
        <v>5217</v>
      </c>
      <c r="S5">
        <v>5392</v>
      </c>
      <c r="T5">
        <v>6795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>
      <c r="A6">
        <v>335</v>
      </c>
      <c r="B6" t="s">
        <v>31</v>
      </c>
      <c r="C6" t="s">
        <v>9</v>
      </c>
      <c r="D6" t="s">
        <v>3</v>
      </c>
      <c r="E6" t="s">
        <v>4</v>
      </c>
      <c r="F6" t="s">
        <v>10</v>
      </c>
      <c r="G6">
        <v>0</v>
      </c>
      <c r="H6">
        <v>1518</v>
      </c>
      <c r="I6" s="4">
        <f t="shared" si="2"/>
        <v>5</v>
      </c>
      <c r="J6" s="4">
        <f t="shared" si="0"/>
        <v>4460</v>
      </c>
      <c r="K6" s="20">
        <f t="shared" si="4"/>
        <v>217.68356851172757</v>
      </c>
      <c r="L6" s="1">
        <f t="shared" si="1"/>
        <v>248.34451876375286</v>
      </c>
      <c r="M6" s="1">
        <f t="shared" si="3"/>
        <v>5.5682627525505124</v>
      </c>
      <c r="N6" s="1" t="s">
        <v>70</v>
      </c>
      <c r="P6">
        <v>4685</v>
      </c>
      <c r="Q6">
        <v>4101</v>
      </c>
      <c r="R6">
        <v>4672</v>
      </c>
      <c r="S6">
        <v>4323</v>
      </c>
      <c r="T6">
        <v>4519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>
      <c r="A7">
        <v>335</v>
      </c>
      <c r="B7" t="s">
        <v>31</v>
      </c>
      <c r="C7" t="s">
        <v>9</v>
      </c>
      <c r="D7" t="s">
        <v>3</v>
      </c>
      <c r="E7" t="s">
        <v>4</v>
      </c>
      <c r="F7" t="s">
        <v>11</v>
      </c>
      <c r="G7">
        <v>0</v>
      </c>
      <c r="H7">
        <v>1518</v>
      </c>
      <c r="I7" s="4">
        <f t="shared" si="2"/>
        <v>5</v>
      </c>
      <c r="J7" s="4">
        <f t="shared" si="0"/>
        <v>4348</v>
      </c>
      <c r="K7" s="20">
        <f t="shared" si="4"/>
        <v>355.95618224719738</v>
      </c>
      <c r="L7" s="1">
        <f t="shared" si="1"/>
        <v>406.09296965103937</v>
      </c>
      <c r="M7" s="1">
        <f t="shared" si="3"/>
        <v>9.3397647113854489</v>
      </c>
      <c r="N7" s="1" t="s">
        <v>70</v>
      </c>
      <c r="P7">
        <v>3922</v>
      </c>
      <c r="Q7">
        <v>4126</v>
      </c>
      <c r="R7">
        <v>4369</v>
      </c>
      <c r="S7">
        <v>4321</v>
      </c>
      <c r="T7">
        <v>5002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>
      <c r="A8">
        <v>335</v>
      </c>
      <c r="B8" t="s">
        <v>31</v>
      </c>
      <c r="C8" t="s">
        <v>9</v>
      </c>
      <c r="D8" t="s">
        <v>3</v>
      </c>
      <c r="E8" t="s">
        <v>4</v>
      </c>
      <c r="F8" t="s">
        <v>12</v>
      </c>
      <c r="G8">
        <v>0</v>
      </c>
      <c r="H8">
        <v>1518</v>
      </c>
      <c r="I8" s="4">
        <f t="shared" si="2"/>
        <v>9</v>
      </c>
      <c r="J8" s="4">
        <f t="shared" si="0"/>
        <v>4181.1000000000004</v>
      </c>
      <c r="K8" s="20">
        <f t="shared" si="4"/>
        <v>331.06827472051748</v>
      </c>
      <c r="L8" s="1">
        <f t="shared" si="1"/>
        <v>506.73715518446556</v>
      </c>
      <c r="M8" s="1">
        <f t="shared" si="3"/>
        <v>12.119709052270109</v>
      </c>
      <c r="N8" s="1" t="s">
        <v>70</v>
      </c>
      <c r="P8">
        <v>5098</v>
      </c>
      <c r="Q8">
        <v>4316</v>
      </c>
      <c r="R8">
        <v>3878</v>
      </c>
      <c r="S8">
        <v>4083</v>
      </c>
      <c r="T8">
        <v>3562</v>
      </c>
      <c r="U8">
        <v>3875</v>
      </c>
      <c r="V8">
        <v>3738</v>
      </c>
      <c r="W8">
        <v>4031</v>
      </c>
      <c r="X8">
        <v>4242</v>
      </c>
      <c r="Y8">
        <v>4988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>
      <c r="A9">
        <v>335</v>
      </c>
      <c r="B9" t="s">
        <v>31</v>
      </c>
      <c r="C9" t="s">
        <v>9</v>
      </c>
      <c r="D9" t="s">
        <v>3</v>
      </c>
      <c r="E9" t="s">
        <v>4</v>
      </c>
      <c r="F9" t="s">
        <v>13</v>
      </c>
      <c r="G9">
        <v>0</v>
      </c>
      <c r="H9">
        <v>1518</v>
      </c>
      <c r="I9" s="4">
        <f t="shared" si="2"/>
        <v>5</v>
      </c>
      <c r="J9" s="4">
        <f t="shared" si="0"/>
        <v>3814.4</v>
      </c>
      <c r="K9" s="20">
        <f t="shared" si="4"/>
        <v>326.76944596458304</v>
      </c>
      <c r="L9" s="1">
        <f t="shared" si="1"/>
        <v>372.79525211568983</v>
      </c>
      <c r="M9" s="1">
        <f t="shared" si="3"/>
        <v>9.7733654602477404</v>
      </c>
      <c r="N9" s="1" t="s">
        <v>70</v>
      </c>
      <c r="P9">
        <v>4014</v>
      </c>
      <c r="Q9">
        <v>4183</v>
      </c>
      <c r="R9">
        <v>3506</v>
      </c>
      <c r="S9">
        <v>3330</v>
      </c>
      <c r="T9">
        <v>4039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>
      <c r="A10">
        <v>335</v>
      </c>
      <c r="B10" t="s">
        <v>31</v>
      </c>
      <c r="C10" t="s">
        <v>9</v>
      </c>
      <c r="D10" t="s">
        <v>3</v>
      </c>
      <c r="E10" t="s">
        <v>4</v>
      </c>
      <c r="F10" t="s">
        <v>14</v>
      </c>
      <c r="G10">
        <v>0</v>
      </c>
      <c r="H10">
        <v>1518</v>
      </c>
      <c r="I10" s="4">
        <f t="shared" si="2"/>
        <v>5</v>
      </c>
      <c r="J10" s="4">
        <f t="shared" si="0"/>
        <v>5423.8</v>
      </c>
      <c r="K10" s="20">
        <f t="shared" si="4"/>
        <v>277.05513426753578</v>
      </c>
      <c r="L10" s="1">
        <f t="shared" si="1"/>
        <v>316.07862945792931</v>
      </c>
      <c r="M10" s="1">
        <f t="shared" si="3"/>
        <v>5.8276232430755064</v>
      </c>
      <c r="N10" s="1" t="s">
        <v>70</v>
      </c>
      <c r="P10">
        <v>5545</v>
      </c>
      <c r="Q10">
        <v>5552</v>
      </c>
      <c r="R10">
        <v>5711</v>
      </c>
      <c r="S10">
        <v>5422</v>
      </c>
      <c r="T10">
        <v>4889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>
      <c r="A11">
        <v>335</v>
      </c>
      <c r="B11" t="s">
        <v>31</v>
      </c>
      <c r="C11" t="s">
        <v>9</v>
      </c>
      <c r="D11" t="s">
        <v>3</v>
      </c>
      <c r="E11" t="s">
        <v>4</v>
      </c>
      <c r="F11" t="s">
        <v>15</v>
      </c>
      <c r="G11">
        <v>0</v>
      </c>
      <c r="H11">
        <v>1518</v>
      </c>
      <c r="I11" s="4">
        <f t="shared" si="2"/>
        <v>5</v>
      </c>
      <c r="J11" s="4">
        <f t="shared" si="0"/>
        <v>6429</v>
      </c>
      <c r="K11" s="20">
        <f t="shared" si="4"/>
        <v>196.72874523058391</v>
      </c>
      <c r="L11" s="1">
        <f t="shared" si="1"/>
        <v>224.43818748154246</v>
      </c>
      <c r="M11" s="1">
        <f t="shared" si="3"/>
        <v>3.4910279589600628</v>
      </c>
      <c r="N11" s="1" t="s">
        <v>70</v>
      </c>
      <c r="P11">
        <v>6527</v>
      </c>
      <c r="Q11">
        <v>6316</v>
      </c>
      <c r="R11">
        <v>6495</v>
      </c>
      <c r="S11">
        <v>6109</v>
      </c>
      <c r="T11">
        <v>6698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>
      <c r="A12">
        <v>335</v>
      </c>
      <c r="B12" t="s">
        <v>31</v>
      </c>
      <c r="C12" t="s">
        <v>9</v>
      </c>
      <c r="D12" t="s">
        <v>3</v>
      </c>
      <c r="E12" t="s">
        <v>4</v>
      </c>
      <c r="F12" t="s">
        <v>16</v>
      </c>
      <c r="G12">
        <v>0</v>
      </c>
      <c r="H12">
        <v>1518</v>
      </c>
      <c r="I12" s="4">
        <f t="shared" si="2"/>
        <v>5</v>
      </c>
      <c r="J12" s="4">
        <f t="shared" si="0"/>
        <v>6290.6</v>
      </c>
      <c r="K12" s="20">
        <f t="shared" si="4"/>
        <v>990.91513578913396</v>
      </c>
      <c r="L12" s="1">
        <f t="shared" si="1"/>
        <v>1130.4865324275195</v>
      </c>
      <c r="M12" s="1">
        <f t="shared" si="3"/>
        <v>17.971044613034039</v>
      </c>
      <c r="N12" s="1" t="s">
        <v>70</v>
      </c>
      <c r="P12">
        <v>5965</v>
      </c>
      <c r="Q12">
        <v>7970</v>
      </c>
      <c r="R12">
        <v>6804</v>
      </c>
      <c r="S12">
        <v>5656</v>
      </c>
      <c r="T12">
        <v>5058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>
      <c r="A13">
        <v>335</v>
      </c>
      <c r="B13" t="s">
        <v>31</v>
      </c>
      <c r="C13" t="s">
        <v>9</v>
      </c>
      <c r="D13" t="s">
        <v>3</v>
      </c>
      <c r="E13" t="s">
        <v>4</v>
      </c>
      <c r="F13" t="s">
        <v>17</v>
      </c>
      <c r="G13">
        <v>0</v>
      </c>
      <c r="H13">
        <v>1518</v>
      </c>
      <c r="I13" s="4">
        <f t="shared" si="2"/>
        <v>5</v>
      </c>
      <c r="J13" s="4">
        <f t="shared" si="0"/>
        <v>4342.2</v>
      </c>
      <c r="K13" s="20">
        <f t="shared" si="4"/>
        <v>376.50901086693716</v>
      </c>
      <c r="L13" s="1">
        <f t="shared" si="1"/>
        <v>429.54068491820334</v>
      </c>
      <c r="M13" s="1">
        <f t="shared" si="3"/>
        <v>9.8922363068998056</v>
      </c>
      <c r="N13" s="1" t="s">
        <v>70</v>
      </c>
      <c r="P13">
        <v>4303</v>
      </c>
      <c r="Q13">
        <v>4711</v>
      </c>
      <c r="R13">
        <v>4679</v>
      </c>
      <c r="S13">
        <v>4373</v>
      </c>
      <c r="T13">
        <v>3645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>
      <c r="A14">
        <v>335</v>
      </c>
      <c r="B14" t="s">
        <v>31</v>
      </c>
      <c r="C14" t="s">
        <v>9</v>
      </c>
      <c r="D14" t="s">
        <v>3</v>
      </c>
      <c r="E14" t="s">
        <v>4</v>
      </c>
      <c r="F14" t="s">
        <v>18</v>
      </c>
      <c r="G14">
        <v>0</v>
      </c>
      <c r="H14">
        <v>1518</v>
      </c>
      <c r="I14" s="4">
        <f t="shared" si="2"/>
        <v>5</v>
      </c>
      <c r="J14" s="4">
        <f t="shared" si="0"/>
        <v>5823.4</v>
      </c>
      <c r="K14" s="20">
        <f t="shared" si="4"/>
        <v>495.2445683659717</v>
      </c>
      <c r="L14" s="1">
        <f t="shared" si="1"/>
        <v>565.00026548666062</v>
      </c>
      <c r="M14" s="1">
        <f t="shared" si="3"/>
        <v>9.7022403662235224</v>
      </c>
      <c r="N14" s="1" t="s">
        <v>70</v>
      </c>
      <c r="P14">
        <v>6229</v>
      </c>
      <c r="Q14">
        <v>5769</v>
      </c>
      <c r="R14">
        <v>5813</v>
      </c>
      <c r="S14">
        <v>4928</v>
      </c>
      <c r="T14">
        <v>6378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>
      <c r="A15">
        <v>335</v>
      </c>
      <c r="B15" t="s">
        <v>31</v>
      </c>
      <c r="C15" t="s">
        <v>9</v>
      </c>
      <c r="D15" t="s">
        <v>3</v>
      </c>
      <c r="E15" t="s">
        <v>4</v>
      </c>
      <c r="F15" t="s">
        <v>19</v>
      </c>
      <c r="G15">
        <v>0</v>
      </c>
      <c r="H15">
        <v>1518</v>
      </c>
      <c r="I15" s="4">
        <f t="shared" si="2"/>
        <v>5</v>
      </c>
      <c r="J15" s="4">
        <f t="shared" si="0"/>
        <v>4810.3999999999996</v>
      </c>
      <c r="K15" s="20">
        <f t="shared" si="4"/>
        <v>492.08203585987627</v>
      </c>
      <c r="L15" s="1">
        <f t="shared" si="1"/>
        <v>561.39228708631254</v>
      </c>
      <c r="M15" s="1">
        <f t="shared" si="3"/>
        <v>11.670386809544166</v>
      </c>
      <c r="N15" s="1" t="s">
        <v>70</v>
      </c>
      <c r="P15">
        <v>3902</v>
      </c>
      <c r="Q15">
        <v>4743</v>
      </c>
      <c r="R15">
        <v>5234</v>
      </c>
      <c r="S15">
        <v>5309</v>
      </c>
      <c r="T15">
        <v>4864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>
      <c r="A16">
        <v>335</v>
      </c>
      <c r="B16" t="s">
        <v>31</v>
      </c>
      <c r="C16" t="s">
        <v>9</v>
      </c>
      <c r="D16" t="s">
        <v>3</v>
      </c>
      <c r="E16" t="s">
        <v>4</v>
      </c>
      <c r="F16" t="s">
        <v>20</v>
      </c>
      <c r="G16">
        <v>0</v>
      </c>
      <c r="H16">
        <v>1518</v>
      </c>
      <c r="I16" s="4">
        <f t="shared" si="2"/>
        <v>9</v>
      </c>
      <c r="J16" s="4">
        <f t="shared" si="0"/>
        <v>7412.8</v>
      </c>
      <c r="K16" s="20">
        <f t="shared" si="4"/>
        <v>273.61622880177418</v>
      </c>
      <c r="L16" s="1">
        <f t="shared" si="1"/>
        <v>418.80035020679719</v>
      </c>
      <c r="M16" s="1">
        <f t="shared" si="3"/>
        <v>5.6496917521961638</v>
      </c>
      <c r="N16" s="1" t="s">
        <v>70</v>
      </c>
      <c r="P16">
        <v>7485</v>
      </c>
      <c r="Q16">
        <v>7247</v>
      </c>
      <c r="R16">
        <v>7297</v>
      </c>
      <c r="S16">
        <v>7586</v>
      </c>
      <c r="T16">
        <v>7542</v>
      </c>
      <c r="U16">
        <v>7728</v>
      </c>
      <c r="V16">
        <v>7660</v>
      </c>
      <c r="W16">
        <v>6635</v>
      </c>
      <c r="X16">
        <v>6877</v>
      </c>
      <c r="Y16">
        <v>8071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27">
      <c r="A17">
        <v>335</v>
      </c>
      <c r="B17" t="s">
        <v>31</v>
      </c>
      <c r="C17" t="s">
        <v>9</v>
      </c>
      <c r="D17" t="s">
        <v>3</v>
      </c>
      <c r="E17" t="s">
        <v>4</v>
      </c>
      <c r="F17" t="s">
        <v>21</v>
      </c>
      <c r="G17">
        <v>0</v>
      </c>
      <c r="H17">
        <v>1518</v>
      </c>
      <c r="I17" s="4">
        <f t="shared" si="2"/>
        <v>5</v>
      </c>
      <c r="J17" s="4">
        <f t="shared" si="0"/>
        <v>4227.3999999999996</v>
      </c>
      <c r="K17" s="20">
        <f t="shared" si="4"/>
        <v>260.60601055232888</v>
      </c>
      <c r="L17" s="1">
        <f t="shared" si="1"/>
        <v>297.31263007144639</v>
      </c>
      <c r="M17" s="1">
        <f t="shared" si="3"/>
        <v>7.0329902557469461</v>
      </c>
      <c r="N17" s="1" t="s">
        <v>70</v>
      </c>
      <c r="P17">
        <v>4468</v>
      </c>
      <c r="Q17">
        <v>4026</v>
      </c>
      <c r="R17">
        <v>3806</v>
      </c>
      <c r="S17">
        <v>4466</v>
      </c>
      <c r="T17">
        <v>4371</v>
      </c>
    </row>
    <row r="18" spans="1:27">
      <c r="A18">
        <v>335</v>
      </c>
      <c r="B18" t="s">
        <v>31</v>
      </c>
      <c r="C18" t="s">
        <v>9</v>
      </c>
      <c r="D18" t="s">
        <v>3</v>
      </c>
      <c r="E18" t="s">
        <v>4</v>
      </c>
      <c r="F18" t="s">
        <v>22</v>
      </c>
      <c r="G18">
        <v>0</v>
      </c>
      <c r="H18">
        <v>1518</v>
      </c>
      <c r="I18" s="4">
        <f t="shared" si="2"/>
        <v>9</v>
      </c>
      <c r="J18" s="4">
        <f t="shared" si="0"/>
        <v>14748.2</v>
      </c>
      <c r="K18" s="20">
        <f t="shared" si="4"/>
        <v>1301.938133286553</v>
      </c>
      <c r="L18" s="1">
        <f t="shared" si="1"/>
        <v>1992.7624489079894</v>
      </c>
      <c r="M18" s="1">
        <f t="shared" si="3"/>
        <v>13.511902801073958</v>
      </c>
      <c r="N18" s="1" t="s">
        <v>70</v>
      </c>
      <c r="P18">
        <v>15166</v>
      </c>
      <c r="Q18">
        <v>11376</v>
      </c>
      <c r="R18">
        <v>17131</v>
      </c>
      <c r="S18">
        <v>13919</v>
      </c>
      <c r="T18">
        <v>13971</v>
      </c>
      <c r="U18">
        <v>14071</v>
      </c>
      <c r="V18">
        <v>15724</v>
      </c>
      <c r="W18">
        <v>18386</v>
      </c>
      <c r="X18">
        <v>13150</v>
      </c>
      <c r="Y18">
        <v>14588</v>
      </c>
    </row>
    <row r="19" spans="1:27">
      <c r="A19">
        <v>335</v>
      </c>
      <c r="B19" t="s">
        <v>31</v>
      </c>
      <c r="C19" t="s">
        <v>9</v>
      </c>
      <c r="D19" t="s">
        <v>3</v>
      </c>
      <c r="E19" t="s">
        <v>4</v>
      </c>
      <c r="F19" t="s">
        <v>23</v>
      </c>
      <c r="G19">
        <v>0</v>
      </c>
      <c r="H19">
        <v>1518</v>
      </c>
      <c r="I19" s="4">
        <f t="shared" si="2"/>
        <v>5</v>
      </c>
      <c r="J19" s="4">
        <f t="shared" si="0"/>
        <v>4574.2</v>
      </c>
      <c r="K19" s="20">
        <f t="shared" si="4"/>
        <v>381.23808800275896</v>
      </c>
      <c r="L19" s="1">
        <f t="shared" si="1"/>
        <v>434.93585733990619</v>
      </c>
      <c r="M19" s="1">
        <f t="shared" si="3"/>
        <v>9.5084573770256267</v>
      </c>
      <c r="N19" s="1" t="s">
        <v>70</v>
      </c>
      <c r="P19">
        <v>3834</v>
      </c>
      <c r="Q19">
        <v>4750</v>
      </c>
      <c r="R19">
        <v>4590</v>
      </c>
      <c r="S19">
        <v>4732</v>
      </c>
      <c r="T19">
        <v>4965</v>
      </c>
    </row>
    <row r="20" spans="1:27">
      <c r="A20">
        <v>335</v>
      </c>
      <c r="B20" t="s">
        <v>31</v>
      </c>
      <c r="C20" t="s">
        <v>9</v>
      </c>
      <c r="D20" t="s">
        <v>3</v>
      </c>
      <c r="E20" t="s">
        <v>4</v>
      </c>
      <c r="F20" t="s">
        <v>24</v>
      </c>
      <c r="G20">
        <v>0</v>
      </c>
      <c r="H20">
        <v>1518</v>
      </c>
      <c r="I20" s="4">
        <f t="shared" si="2"/>
        <v>5</v>
      </c>
      <c r="J20" s="4">
        <f t="shared" si="0"/>
        <v>4602</v>
      </c>
      <c r="K20" s="20">
        <f t="shared" si="4"/>
        <v>557.13530076633981</v>
      </c>
      <c r="L20" s="1">
        <f t="shared" si="1"/>
        <v>635.60836998894217</v>
      </c>
      <c r="M20" s="1">
        <f t="shared" si="3"/>
        <v>13.811568230963541</v>
      </c>
      <c r="N20" s="1" t="s">
        <v>70</v>
      </c>
      <c r="O20" t="s">
        <v>40</v>
      </c>
      <c r="P20">
        <v>4419</v>
      </c>
      <c r="Q20">
        <v>4853</v>
      </c>
      <c r="R20">
        <v>4757</v>
      </c>
      <c r="S20">
        <v>3633</v>
      </c>
      <c r="T20">
        <v>5348</v>
      </c>
    </row>
    <row r="21" spans="1:27">
      <c r="A21">
        <v>335</v>
      </c>
      <c r="B21" t="s">
        <v>31</v>
      </c>
      <c r="C21" t="s">
        <v>9</v>
      </c>
      <c r="D21" t="s">
        <v>3</v>
      </c>
      <c r="E21" t="s">
        <v>4</v>
      </c>
      <c r="F21" t="s">
        <v>24</v>
      </c>
      <c r="G21">
        <v>0</v>
      </c>
      <c r="H21">
        <v>1518</v>
      </c>
      <c r="I21" s="4">
        <f>COUNT(P21:X21)</f>
        <v>5</v>
      </c>
      <c r="J21" s="4">
        <f t="shared" si="0"/>
        <v>5748.6</v>
      </c>
      <c r="K21" s="20">
        <f t="shared" si="4"/>
        <v>416.1438656234136</v>
      </c>
      <c r="L21" s="1">
        <f t="shared" si="1"/>
        <v>474.75814895586262</v>
      </c>
      <c r="M21" s="1">
        <f>L21/J21*100</f>
        <v>8.2586742677497575</v>
      </c>
      <c r="N21" s="1" t="s">
        <v>70</v>
      </c>
      <c r="O21" t="s">
        <v>39</v>
      </c>
      <c r="P21">
        <v>5573</v>
      </c>
      <c r="Q21">
        <v>6259</v>
      </c>
      <c r="R21">
        <v>6041</v>
      </c>
      <c r="S21">
        <v>5840</v>
      </c>
      <c r="T21">
        <v>5030</v>
      </c>
    </row>
    <row r="22" spans="1:27">
      <c r="A22">
        <v>335</v>
      </c>
      <c r="B22" t="s">
        <v>31</v>
      </c>
      <c r="C22" t="s">
        <v>9</v>
      </c>
      <c r="D22" t="s">
        <v>3</v>
      </c>
      <c r="E22" t="s">
        <v>4</v>
      </c>
      <c r="F22" t="s">
        <v>24</v>
      </c>
      <c r="G22">
        <v>0</v>
      </c>
      <c r="H22">
        <v>1518</v>
      </c>
      <c r="I22" s="4">
        <f t="shared" si="2"/>
        <v>5</v>
      </c>
      <c r="J22" s="4">
        <f t="shared" si="0"/>
        <v>6109.2</v>
      </c>
      <c r="K22" s="20">
        <f t="shared" si="4"/>
        <v>392.65184403489343</v>
      </c>
      <c r="L22" s="1">
        <f t="shared" si="1"/>
        <v>447.95725242483013</v>
      </c>
      <c r="M22" s="1">
        <f t="shared" si="3"/>
        <v>7.3325026586923023</v>
      </c>
      <c r="N22" s="1" t="s">
        <v>70</v>
      </c>
      <c r="O22" t="s">
        <v>38</v>
      </c>
      <c r="P22">
        <v>6409</v>
      </c>
      <c r="Q22">
        <v>5456</v>
      </c>
      <c r="R22">
        <v>6238</v>
      </c>
      <c r="S22">
        <v>5872</v>
      </c>
      <c r="T22">
        <v>6571</v>
      </c>
    </row>
    <row r="23" spans="1:27">
      <c r="A23">
        <v>335</v>
      </c>
      <c r="B23" t="s">
        <v>31</v>
      </c>
      <c r="C23" t="s">
        <v>9</v>
      </c>
      <c r="D23" t="s">
        <v>3</v>
      </c>
      <c r="E23" t="s">
        <v>4</v>
      </c>
      <c r="F23" t="s">
        <v>24</v>
      </c>
      <c r="G23">
        <v>0</v>
      </c>
      <c r="H23">
        <v>1518</v>
      </c>
      <c r="I23" s="4">
        <f t="shared" si="2"/>
        <v>5</v>
      </c>
      <c r="J23" s="4">
        <f t="shared" si="0"/>
        <v>6632.6</v>
      </c>
      <c r="K23" s="1">
        <f t="shared" si="4"/>
        <v>331.74677682834795</v>
      </c>
      <c r="L23" s="1">
        <f t="shared" si="1"/>
        <v>378.4736450533868</v>
      </c>
      <c r="M23" s="1">
        <f t="shared" si="3"/>
        <v>5.7062636832220663</v>
      </c>
      <c r="N23" s="1" t="s">
        <v>70</v>
      </c>
      <c r="O23" t="s">
        <v>37</v>
      </c>
      <c r="P23">
        <v>6061</v>
      </c>
      <c r="Q23">
        <v>6720</v>
      </c>
      <c r="R23">
        <v>6911</v>
      </c>
      <c r="S23">
        <v>6471</v>
      </c>
      <c r="T23">
        <v>7000</v>
      </c>
    </row>
    <row r="24" spans="1:27">
      <c r="A24">
        <v>335</v>
      </c>
      <c r="B24" t="s">
        <v>31</v>
      </c>
      <c r="C24" t="s">
        <v>9</v>
      </c>
      <c r="D24" t="s">
        <v>3</v>
      </c>
      <c r="E24" t="s">
        <v>4</v>
      </c>
      <c r="F24" t="s">
        <v>25</v>
      </c>
      <c r="G24">
        <v>0</v>
      </c>
      <c r="H24">
        <v>1518</v>
      </c>
      <c r="I24" s="4">
        <f t="shared" si="2"/>
        <v>5</v>
      </c>
      <c r="J24" s="4">
        <f t="shared" si="0"/>
        <v>5169.2</v>
      </c>
      <c r="K24" s="1">
        <f t="shared" si="4"/>
        <v>796.01857178334683</v>
      </c>
      <c r="L24" s="1">
        <f t="shared" si="1"/>
        <v>908.13859074482639</v>
      </c>
      <c r="M24" s="1">
        <f t="shared" si="3"/>
        <v>17.568261834419761</v>
      </c>
      <c r="N24" s="1" t="s">
        <v>70</v>
      </c>
      <c r="O24" t="s">
        <v>42</v>
      </c>
      <c r="P24">
        <v>4420</v>
      </c>
      <c r="Q24">
        <v>5980</v>
      </c>
      <c r="R24">
        <v>6173</v>
      </c>
      <c r="S24">
        <v>4134</v>
      </c>
      <c r="T24">
        <v>5139</v>
      </c>
    </row>
    <row r="25" spans="1:27">
      <c r="A25">
        <v>335</v>
      </c>
      <c r="B25" t="s">
        <v>31</v>
      </c>
      <c r="C25" t="s">
        <v>9</v>
      </c>
      <c r="D25" t="s">
        <v>3</v>
      </c>
      <c r="E25" t="s">
        <v>4</v>
      </c>
      <c r="F25" t="s">
        <v>25</v>
      </c>
      <c r="G25">
        <v>0</v>
      </c>
      <c r="H25">
        <v>1518</v>
      </c>
      <c r="I25" s="4">
        <f t="shared" si="2"/>
        <v>5</v>
      </c>
      <c r="J25" s="4">
        <f t="shared" si="0"/>
        <v>8486</v>
      </c>
      <c r="K25" s="1">
        <f t="shared" si="4"/>
        <v>356.55088298866963</v>
      </c>
      <c r="L25" s="1">
        <f t="shared" si="1"/>
        <v>406.77143459195855</v>
      </c>
      <c r="M25" s="1">
        <f t="shared" ref="M25" si="5">L25/J25*100</f>
        <v>4.7934413692194031</v>
      </c>
      <c r="N25" s="1" t="s">
        <v>70</v>
      </c>
      <c r="O25" t="s">
        <v>54</v>
      </c>
      <c r="P25">
        <v>9026</v>
      </c>
      <c r="Q25">
        <v>8097</v>
      </c>
      <c r="R25">
        <v>8343</v>
      </c>
      <c r="S25">
        <v>8167</v>
      </c>
      <c r="T25">
        <v>8797</v>
      </c>
    </row>
    <row r="26" spans="1:27">
      <c r="A26">
        <v>335</v>
      </c>
      <c r="B26" t="s">
        <v>31</v>
      </c>
      <c r="C26" t="s">
        <v>9</v>
      </c>
      <c r="D26" t="s">
        <v>3</v>
      </c>
      <c r="E26" t="s">
        <v>4</v>
      </c>
      <c r="F26" t="s">
        <v>26</v>
      </c>
      <c r="G26">
        <v>0</v>
      </c>
      <c r="H26">
        <v>1518</v>
      </c>
      <c r="I26" s="4">
        <f t="shared" si="2"/>
        <v>5</v>
      </c>
      <c r="J26" s="4">
        <f t="shared" si="0"/>
        <v>6073</v>
      </c>
      <c r="K26" s="1">
        <f t="shared" si="4"/>
        <v>69.324177600603377</v>
      </c>
      <c r="L26" s="1">
        <f t="shared" si="1"/>
        <v>79.088557958784406</v>
      </c>
      <c r="M26" s="1">
        <f t="shared" si="3"/>
        <v>1.3022980068958407</v>
      </c>
      <c r="N26" s="1" t="s">
        <v>70</v>
      </c>
      <c r="P26">
        <v>6040</v>
      </c>
      <c r="Q26">
        <v>6046</v>
      </c>
      <c r="R26">
        <v>6014</v>
      </c>
      <c r="S26">
        <v>6212</v>
      </c>
      <c r="T26">
        <v>6053</v>
      </c>
    </row>
    <row r="27" spans="1:27">
      <c r="A27">
        <v>335</v>
      </c>
      <c r="B27" t="s">
        <v>31</v>
      </c>
      <c r="C27" t="s">
        <v>9</v>
      </c>
      <c r="D27" t="s">
        <v>3</v>
      </c>
      <c r="E27" t="s">
        <v>4</v>
      </c>
      <c r="F27" t="s">
        <v>27</v>
      </c>
      <c r="G27">
        <v>0</v>
      </c>
      <c r="H27">
        <v>1518</v>
      </c>
      <c r="I27" s="4">
        <f t="shared" si="2"/>
        <v>5</v>
      </c>
      <c r="J27" s="4">
        <f t="shared" si="0"/>
        <v>11240.6</v>
      </c>
      <c r="K27" s="1">
        <f t="shared" si="4"/>
        <v>564.04209681193925</v>
      </c>
      <c r="L27" s="1">
        <f t="shared" si="1"/>
        <v>643.48799522602746</v>
      </c>
      <c r="M27" s="1">
        <f t="shared" si="3"/>
        <v>5.7246765762150371</v>
      </c>
      <c r="N27" s="1" t="s">
        <v>70</v>
      </c>
      <c r="P27">
        <v>10969</v>
      </c>
      <c r="Q27">
        <v>11590</v>
      </c>
      <c r="R27">
        <v>12112</v>
      </c>
      <c r="S27">
        <v>11120</v>
      </c>
      <c r="T27">
        <v>10412</v>
      </c>
    </row>
    <row r="28" spans="1:27">
      <c r="A28">
        <v>335</v>
      </c>
      <c r="B28" t="s">
        <v>31</v>
      </c>
      <c r="C28" t="s">
        <v>9</v>
      </c>
      <c r="D28" t="s">
        <v>3</v>
      </c>
      <c r="E28" t="s">
        <v>4</v>
      </c>
      <c r="F28" t="s">
        <v>28</v>
      </c>
      <c r="G28">
        <v>0</v>
      </c>
      <c r="H28">
        <v>1518</v>
      </c>
      <c r="I28" s="4">
        <f t="shared" si="2"/>
        <v>5</v>
      </c>
      <c r="J28" s="4">
        <f t="shared" si="0"/>
        <v>4953.3999999999996</v>
      </c>
      <c r="K28" s="1">
        <f t="shared" si="4"/>
        <v>314.41882350775467</v>
      </c>
      <c r="L28" s="1">
        <f t="shared" si="1"/>
        <v>358.70503202492262</v>
      </c>
      <c r="M28" s="1">
        <f t="shared" si="3"/>
        <v>7.2415922805532089</v>
      </c>
      <c r="N28" s="1" t="s">
        <v>70</v>
      </c>
      <c r="P28">
        <v>4807</v>
      </c>
      <c r="Q28">
        <v>4682</v>
      </c>
      <c r="R28">
        <v>4989</v>
      </c>
      <c r="S28">
        <v>5560</v>
      </c>
      <c r="T28">
        <v>4729</v>
      </c>
    </row>
    <row r="29" spans="1:27">
      <c r="A29">
        <v>335</v>
      </c>
      <c r="B29" t="s">
        <v>31</v>
      </c>
      <c r="C29" t="s">
        <v>9</v>
      </c>
      <c r="D29" t="s">
        <v>3</v>
      </c>
      <c r="E29" t="s">
        <v>4</v>
      </c>
      <c r="F29" t="s">
        <v>29</v>
      </c>
      <c r="G29">
        <v>0</v>
      </c>
      <c r="H29">
        <v>1518</v>
      </c>
      <c r="I29" s="4">
        <f t="shared" si="2"/>
        <v>5</v>
      </c>
      <c r="J29" s="4">
        <f t="shared" si="0"/>
        <v>5691.6</v>
      </c>
      <c r="K29" s="1">
        <f t="shared" si="4"/>
        <v>255.13343413985888</v>
      </c>
      <c r="L29" s="1">
        <f t="shared" si="1"/>
        <v>291.06923574984188</v>
      </c>
      <c r="M29" s="1">
        <f t="shared" si="3"/>
        <v>5.1140142622433391</v>
      </c>
      <c r="N29" s="1" t="s">
        <v>70</v>
      </c>
      <c r="P29">
        <v>5904</v>
      </c>
      <c r="Q29">
        <v>5654</v>
      </c>
      <c r="R29">
        <v>5723</v>
      </c>
      <c r="S29">
        <v>5956</v>
      </c>
      <c r="T29">
        <v>5221</v>
      </c>
    </row>
    <row r="30" spans="1:27">
      <c r="A30">
        <v>335</v>
      </c>
      <c r="B30" t="s">
        <v>31</v>
      </c>
      <c r="C30" t="s">
        <v>9</v>
      </c>
      <c r="D30" t="s">
        <v>3</v>
      </c>
      <c r="E30" t="s">
        <v>4</v>
      </c>
      <c r="F30" t="s">
        <v>30</v>
      </c>
      <c r="G30">
        <v>0</v>
      </c>
      <c r="H30">
        <v>1518</v>
      </c>
      <c r="I30" s="4">
        <f t="shared" si="2"/>
        <v>9</v>
      </c>
      <c r="J30" s="4">
        <f>AVERAGE(P30:AA30)</f>
        <v>8154.333333333333</v>
      </c>
      <c r="K30" s="1">
        <f t="shared" si="4"/>
        <v>542.97873559444531</v>
      </c>
      <c r="L30" s="1">
        <f>STDEV(P30:AA30)</f>
        <v>831.0899014200694</v>
      </c>
      <c r="M30" s="1">
        <f t="shared" si="3"/>
        <v>10.1920030423914</v>
      </c>
      <c r="N30" s="1" t="s">
        <v>70</v>
      </c>
      <c r="P30">
        <v>6607</v>
      </c>
      <c r="Q30">
        <v>9028</v>
      </c>
      <c r="R30">
        <v>9268</v>
      </c>
      <c r="S30">
        <v>8325</v>
      </c>
      <c r="T30">
        <v>9023</v>
      </c>
      <c r="U30">
        <v>9000</v>
      </c>
      <c r="V30">
        <v>7353</v>
      </c>
      <c r="W30">
        <v>8195</v>
      </c>
      <c r="X30">
        <v>7420</v>
      </c>
      <c r="Y30">
        <v>7521</v>
      </c>
      <c r="Z30" s="1">
        <v>8277</v>
      </c>
      <c r="AA30" s="1">
        <v>7835</v>
      </c>
    </row>
    <row r="31" spans="1:27">
      <c r="J31" s="4"/>
      <c r="K31" s="1"/>
      <c r="L31" s="1"/>
      <c r="M31" s="1"/>
      <c r="N31" s="1"/>
    </row>
    <row r="32" spans="1:27">
      <c r="J32" s="4"/>
      <c r="K32" s="1"/>
      <c r="L32" s="1"/>
      <c r="M32" s="1"/>
      <c r="N32" s="1"/>
    </row>
    <row r="33" spans="10:14">
      <c r="J33" s="4"/>
      <c r="K33" s="1"/>
      <c r="L33" s="1"/>
      <c r="M33" s="1"/>
      <c r="N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54"/>
  <sheetViews>
    <sheetView workbookViewId="0">
      <selection activeCell="A5" sqref="A5"/>
    </sheetView>
  </sheetViews>
  <sheetFormatPr defaultRowHeight="15"/>
  <cols>
    <col min="1" max="1" width="5.85546875" customWidth="1"/>
    <col min="2" max="2" width="6.42578125" customWidth="1"/>
    <col min="3" max="3" width="7.140625" customWidth="1"/>
    <col min="4" max="4" width="6.42578125" customWidth="1"/>
    <col min="5" max="5" width="5.42578125" customWidth="1"/>
    <col min="6" max="6" width="4.7109375" customWidth="1"/>
    <col min="7" max="7" width="7.28515625" customWidth="1"/>
    <col min="8" max="8" width="7" customWidth="1"/>
    <col min="9" max="9" width="6.28515625" customWidth="1"/>
    <col min="10" max="10" width="8.140625" style="5" customWidth="1"/>
    <col min="11" max="11" width="5.28515625" customWidth="1"/>
    <col min="12" max="12" width="5.85546875" customWidth="1"/>
    <col min="13" max="13" width="5.140625" customWidth="1"/>
    <col min="14" max="14" width="18.85546875" customWidth="1"/>
    <col min="15" max="15" width="53.7109375" customWidth="1"/>
    <col min="16" max="25" width="5.5703125" customWidth="1"/>
  </cols>
  <sheetData>
    <row r="1" spans="1:87" s="14" customFormat="1" ht="45" customHeight="1">
      <c r="A1" s="16" t="s">
        <v>0</v>
      </c>
      <c r="B1" s="16" t="s">
        <v>1</v>
      </c>
      <c r="C1" s="16" t="s">
        <v>2</v>
      </c>
      <c r="D1" s="16"/>
      <c r="E1" s="16"/>
      <c r="F1" s="16" t="s">
        <v>5</v>
      </c>
      <c r="G1" s="16" t="s">
        <v>32</v>
      </c>
      <c r="H1" s="16" t="s">
        <v>33</v>
      </c>
      <c r="I1" s="16" t="s">
        <v>47</v>
      </c>
      <c r="J1" s="22" t="s">
        <v>53</v>
      </c>
      <c r="K1" s="16" t="s">
        <v>78</v>
      </c>
      <c r="L1" s="16" t="s">
        <v>35</v>
      </c>
      <c r="M1" s="16" t="s">
        <v>50</v>
      </c>
      <c r="N1" s="14" t="s">
        <v>74</v>
      </c>
      <c r="O1" s="14" t="s">
        <v>36</v>
      </c>
      <c r="P1" s="43" t="s">
        <v>52</v>
      </c>
      <c r="Q1" s="43"/>
      <c r="R1" s="43"/>
      <c r="S1" s="43"/>
      <c r="T1" s="43"/>
      <c r="U1" s="43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</row>
    <row r="2" spans="1:87">
      <c r="A2">
        <v>335</v>
      </c>
      <c r="B2" t="s">
        <v>31</v>
      </c>
      <c r="C2" t="s">
        <v>9</v>
      </c>
      <c r="D2" t="s">
        <v>71</v>
      </c>
      <c r="E2" t="s">
        <v>4</v>
      </c>
      <c r="F2" t="s">
        <v>6</v>
      </c>
      <c r="G2">
        <v>0</v>
      </c>
      <c r="H2">
        <v>1518</v>
      </c>
      <c r="I2">
        <f>COUNT(P2:AX2)</f>
        <v>10</v>
      </c>
      <c r="J2" s="4">
        <f>AVERAGE(P2:BE2)</f>
        <v>6895.4</v>
      </c>
      <c r="K2" s="1">
        <f>1.96*L2/SQRT(I2)</f>
        <v>209.31707004340214</v>
      </c>
      <c r="L2" s="1">
        <f>STDEV(P2:BE2)</f>
        <v>337.71361963783193</v>
      </c>
      <c r="M2" s="1">
        <f>L2/J2*100</f>
        <v>4.8976653948695059</v>
      </c>
      <c r="N2" s="1" t="s">
        <v>75</v>
      </c>
      <c r="O2" t="s">
        <v>72</v>
      </c>
      <c r="P2">
        <v>6432</v>
      </c>
      <c r="Q2">
        <v>7325</v>
      </c>
      <c r="R2">
        <v>7275</v>
      </c>
      <c r="S2">
        <v>7395</v>
      </c>
      <c r="T2">
        <v>6898</v>
      </c>
      <c r="U2" s="7">
        <v>6666</v>
      </c>
      <c r="V2" s="7">
        <v>6713</v>
      </c>
      <c r="W2" s="7">
        <v>6578</v>
      </c>
      <c r="X2" s="7">
        <v>6977</v>
      </c>
      <c r="Y2" s="7">
        <v>6695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>
      <c r="A3">
        <v>335</v>
      </c>
      <c r="B3" t="s">
        <v>31</v>
      </c>
      <c r="C3" t="s">
        <v>9</v>
      </c>
      <c r="D3" t="s">
        <v>71</v>
      </c>
      <c r="E3" t="s">
        <v>4</v>
      </c>
      <c r="F3" t="s">
        <v>6</v>
      </c>
      <c r="G3">
        <v>0</v>
      </c>
      <c r="H3">
        <v>1518</v>
      </c>
      <c r="I3">
        <f t="shared" ref="I3:I5" si="0">COUNT(P3:AX3)</f>
        <v>10</v>
      </c>
      <c r="J3" s="4">
        <f>AVERAGE(P3:BE3)</f>
        <v>5539.6</v>
      </c>
      <c r="K3" s="1">
        <f t="shared" ref="K3:K5" si="1">1.96*L3/SQRT(I3)</f>
        <v>355.50329939772092</v>
      </c>
      <c r="L3" s="1">
        <f>STDEV(P3:BE3)</f>
        <v>573.57150091916526</v>
      </c>
      <c r="M3" s="1">
        <f>L3/J3*100</f>
        <v>10.354023772820515</v>
      </c>
      <c r="N3" s="1" t="s">
        <v>75</v>
      </c>
      <c r="O3" t="s">
        <v>73</v>
      </c>
      <c r="P3">
        <v>4830</v>
      </c>
      <c r="Q3">
        <v>5974</v>
      </c>
      <c r="R3">
        <v>5045</v>
      </c>
      <c r="S3">
        <v>4614</v>
      </c>
      <c r="T3">
        <v>5162</v>
      </c>
      <c r="U3" s="7">
        <v>6093</v>
      </c>
      <c r="V3" s="7">
        <v>6047</v>
      </c>
      <c r="W3" s="7">
        <v>6158</v>
      </c>
      <c r="X3" s="7">
        <v>5759</v>
      </c>
      <c r="Y3" s="7">
        <v>5714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>
      <c r="A4">
        <v>335</v>
      </c>
      <c r="B4" t="s">
        <v>31</v>
      </c>
      <c r="C4" t="s">
        <v>9</v>
      </c>
      <c r="D4" t="s">
        <v>71</v>
      </c>
      <c r="E4" t="s">
        <v>4</v>
      </c>
      <c r="F4" t="s">
        <v>6</v>
      </c>
      <c r="G4">
        <v>0</v>
      </c>
      <c r="H4">
        <v>1518</v>
      </c>
      <c r="I4">
        <f t="shared" si="0"/>
        <v>10</v>
      </c>
      <c r="J4" s="4">
        <f>AVERAGE(P4:BE4)</f>
        <v>6069.7</v>
      </c>
      <c r="K4" s="1">
        <f t="shared" si="1"/>
        <v>572.59723034375065</v>
      </c>
      <c r="L4" s="1">
        <f>STDEV(P4:BE4)</f>
        <v>923.83236213792384</v>
      </c>
      <c r="M4" s="1">
        <f>L4/J4*100</f>
        <v>15.220395771420728</v>
      </c>
      <c r="N4" s="1" t="s">
        <v>69</v>
      </c>
      <c r="O4" t="s">
        <v>76</v>
      </c>
      <c r="P4">
        <v>5588</v>
      </c>
      <c r="Q4">
        <v>6341</v>
      </c>
      <c r="R4">
        <v>5335</v>
      </c>
      <c r="S4">
        <v>4781</v>
      </c>
      <c r="T4">
        <v>5435</v>
      </c>
      <c r="U4" s="7">
        <v>5657</v>
      </c>
      <c r="V4" s="7">
        <v>5775</v>
      </c>
      <c r="W4" s="7">
        <v>6861</v>
      </c>
      <c r="X4" s="7">
        <v>7385</v>
      </c>
      <c r="Y4" s="7">
        <v>7539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>
      <c r="A5">
        <v>335</v>
      </c>
      <c r="B5" t="s">
        <v>31</v>
      </c>
      <c r="C5" t="s">
        <v>9</v>
      </c>
      <c r="D5" t="s">
        <v>71</v>
      </c>
      <c r="E5" t="s">
        <v>4</v>
      </c>
      <c r="F5" t="s">
        <v>7</v>
      </c>
      <c r="G5">
        <v>0</v>
      </c>
      <c r="H5">
        <v>1518</v>
      </c>
      <c r="I5">
        <f t="shared" si="0"/>
        <v>25</v>
      </c>
      <c r="J5" s="4">
        <f>AVERAGE(P5:BE5)</f>
        <v>6850</v>
      </c>
      <c r="K5" s="1">
        <f t="shared" si="1"/>
        <v>164.192285697796</v>
      </c>
      <c r="L5" s="1">
        <f>STDEV(P5:BE5)</f>
        <v>418.85787167805103</v>
      </c>
      <c r="M5" s="1">
        <f>L5/J5*100</f>
        <v>6.1147134551540301</v>
      </c>
      <c r="N5" s="1" t="s">
        <v>75</v>
      </c>
      <c r="O5" t="s">
        <v>77</v>
      </c>
      <c r="P5">
        <v>6202</v>
      </c>
      <c r="Q5">
        <v>6475</v>
      </c>
      <c r="R5">
        <v>6630</v>
      </c>
      <c r="S5">
        <v>6526</v>
      </c>
      <c r="T5">
        <v>6773</v>
      </c>
      <c r="U5">
        <v>6744</v>
      </c>
      <c r="V5">
        <v>6833</v>
      </c>
      <c r="W5">
        <v>6697</v>
      </c>
      <c r="X5">
        <v>6985</v>
      </c>
      <c r="Y5">
        <v>7211</v>
      </c>
      <c r="Z5">
        <v>7091</v>
      </c>
      <c r="AA5">
        <v>7109</v>
      </c>
      <c r="AB5">
        <v>7237</v>
      </c>
      <c r="AC5">
        <v>7407</v>
      </c>
      <c r="AD5">
        <v>7576</v>
      </c>
      <c r="AE5">
        <v>7408</v>
      </c>
      <c r="AF5">
        <v>7272</v>
      </c>
      <c r="AG5">
        <v>7175</v>
      </c>
      <c r="AH5">
        <v>7169</v>
      </c>
      <c r="AI5">
        <v>6869</v>
      </c>
      <c r="AJ5">
        <v>6565</v>
      </c>
      <c r="AK5">
        <v>5884</v>
      </c>
      <c r="AL5">
        <v>6334</v>
      </c>
      <c r="AM5">
        <v>6430</v>
      </c>
      <c r="AN5">
        <v>6648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>
      <c r="J6" s="4"/>
      <c r="K6" s="1"/>
      <c r="L6" s="1"/>
      <c r="M6" s="1"/>
      <c r="N6" s="1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>
      <c r="J7" s="4"/>
      <c r="K7" s="1"/>
      <c r="L7" s="1"/>
      <c r="M7" s="1"/>
      <c r="N7" s="1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>
      <c r="J8" s="4"/>
      <c r="K8" s="1"/>
      <c r="L8" s="1"/>
      <c r="M8" s="1"/>
      <c r="N8" s="1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>
      <c r="J9" s="4"/>
      <c r="K9" s="1"/>
      <c r="L9" s="1"/>
      <c r="M9" s="1"/>
      <c r="N9" s="1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>
      <c r="J10" s="4"/>
      <c r="K10" s="1"/>
      <c r="L10" s="1"/>
      <c r="M10" s="1"/>
      <c r="N10" s="1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>
      <c r="J11" s="4"/>
      <c r="K11" s="1"/>
      <c r="L11" s="1"/>
      <c r="M11" s="1"/>
      <c r="N11" s="1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>
      <c r="J12" s="4"/>
      <c r="K12" s="1"/>
      <c r="L12" s="1"/>
      <c r="M12" s="1"/>
      <c r="N12" s="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>
      <c r="J13" s="4"/>
      <c r="K13" s="1"/>
      <c r="L13" s="1"/>
      <c r="M13" s="1"/>
      <c r="N13" s="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>
      <c r="J14" s="4"/>
      <c r="K14" s="1"/>
      <c r="L14" s="1"/>
      <c r="M14" s="1"/>
      <c r="N14" s="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>
      <c r="J15" s="4"/>
      <c r="K15" s="1"/>
      <c r="L15" s="1"/>
      <c r="M15" s="1"/>
      <c r="N15" s="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>
      <c r="J16" s="4"/>
      <c r="K16" s="1"/>
      <c r="L16" s="1"/>
      <c r="M16" s="1"/>
      <c r="N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0:87">
      <c r="J17" s="4"/>
      <c r="K17" s="1"/>
      <c r="L17" s="1"/>
      <c r="M17" s="1"/>
      <c r="N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0:87">
      <c r="J18" s="4"/>
      <c r="K18" s="1"/>
      <c r="L18" s="1"/>
      <c r="M18" s="1"/>
      <c r="N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0:87">
      <c r="J19" s="4"/>
      <c r="K19" s="1"/>
      <c r="L19" s="1"/>
      <c r="M19" s="1"/>
      <c r="N19" s="1"/>
    </row>
    <row r="20" spans="10:87">
      <c r="J20" s="4"/>
      <c r="K20" s="1"/>
      <c r="L20" s="1"/>
      <c r="M20" s="1"/>
      <c r="N20" s="1"/>
    </row>
    <row r="21" spans="10:87">
      <c r="J21" s="4"/>
      <c r="K21" s="1"/>
      <c r="L21" s="1"/>
      <c r="M21" s="1"/>
      <c r="N21" s="1"/>
    </row>
    <row r="22" spans="10:87">
      <c r="J22" s="4"/>
      <c r="K22" s="1"/>
      <c r="L22" s="1"/>
      <c r="M22" s="1"/>
      <c r="N22" s="1"/>
    </row>
    <row r="23" spans="10:87">
      <c r="J23" s="4"/>
      <c r="K23" s="1"/>
      <c r="L23" s="1"/>
      <c r="M23" s="1"/>
      <c r="N23" s="1"/>
    </row>
    <row r="24" spans="10:87">
      <c r="J24" s="4"/>
      <c r="K24" s="1"/>
      <c r="L24" s="1"/>
      <c r="M24" s="1"/>
      <c r="N24" s="1"/>
    </row>
    <row r="25" spans="10:87">
      <c r="J25" s="4"/>
      <c r="K25" s="1"/>
      <c r="L25" s="1"/>
      <c r="M25" s="1"/>
      <c r="N25" s="1"/>
    </row>
    <row r="26" spans="10:87">
      <c r="J26" s="4"/>
      <c r="K26" s="1"/>
      <c r="L26" s="1"/>
      <c r="M26" s="1"/>
      <c r="N26" s="1"/>
    </row>
    <row r="27" spans="10:87">
      <c r="J27" s="4"/>
      <c r="K27" s="1"/>
      <c r="L27" s="1"/>
      <c r="M27" s="1"/>
      <c r="N27" s="1"/>
    </row>
    <row r="28" spans="10:87">
      <c r="J28" s="4"/>
      <c r="K28" s="1"/>
      <c r="L28" s="1"/>
      <c r="M28" s="1"/>
      <c r="N28" s="1"/>
    </row>
    <row r="29" spans="10:87">
      <c r="J29" s="4"/>
      <c r="K29" s="1"/>
      <c r="L29" s="1"/>
      <c r="M29" s="1"/>
      <c r="N29" s="1"/>
    </row>
    <row r="30" spans="10:87">
      <c r="J30" s="4"/>
      <c r="K30" s="1"/>
      <c r="L30" s="1"/>
      <c r="M30" s="1"/>
      <c r="N30" s="1"/>
    </row>
    <row r="31" spans="10:87">
      <c r="J31" s="4"/>
      <c r="K31" s="1"/>
      <c r="L31" s="1"/>
      <c r="M31" s="1"/>
      <c r="N31" s="1"/>
    </row>
    <row r="32" spans="10:87">
      <c r="J32" s="4"/>
      <c r="K32" s="1"/>
      <c r="L32" s="1"/>
      <c r="M32" s="1"/>
      <c r="N32" s="1"/>
      <c r="Z32" s="1"/>
      <c r="AA32" s="1"/>
    </row>
    <row r="33" spans="10:14">
      <c r="J33" s="4"/>
      <c r="K33" s="1"/>
      <c r="L33" s="1"/>
      <c r="M33" s="1"/>
      <c r="N33" s="1"/>
    </row>
    <row r="34" spans="10:14">
      <c r="J34" s="4"/>
      <c r="K34" s="1"/>
      <c r="L34" s="1"/>
      <c r="M34" s="1"/>
      <c r="N34" s="1"/>
    </row>
    <row r="35" spans="10:14">
      <c r="J35" s="4"/>
      <c r="K35" s="1"/>
      <c r="L35" s="1"/>
      <c r="M35" s="1"/>
      <c r="N35" s="1"/>
    </row>
    <row r="36" spans="10:14">
      <c r="J36" s="4"/>
      <c r="K36" s="1"/>
      <c r="L36" s="1"/>
      <c r="M36" s="1"/>
      <c r="N36" s="1"/>
    </row>
    <row r="37" spans="10:14">
      <c r="J37" s="4"/>
      <c r="K37" s="1"/>
      <c r="L37" s="1"/>
      <c r="M37" s="1"/>
      <c r="N37" s="1"/>
    </row>
    <row r="38" spans="10:14">
      <c r="J38" s="4"/>
      <c r="K38" s="1"/>
      <c r="L38" s="1"/>
      <c r="M38" s="1"/>
      <c r="N38" s="1"/>
    </row>
    <row r="39" spans="10:14">
      <c r="J39" s="4"/>
      <c r="K39" s="1"/>
      <c r="L39" s="1"/>
      <c r="M39" s="1"/>
      <c r="N39" s="1"/>
    </row>
    <row r="40" spans="10:14">
      <c r="J40" s="4"/>
      <c r="K40" s="1"/>
      <c r="L40" s="1"/>
      <c r="M40" s="1"/>
      <c r="N40" s="1"/>
    </row>
    <row r="41" spans="10:14">
      <c r="J41" s="4"/>
      <c r="K41" s="1"/>
      <c r="L41" s="1"/>
      <c r="M41" s="1"/>
      <c r="N41" s="1"/>
    </row>
    <row r="42" spans="10:14">
      <c r="J42" s="4"/>
      <c r="K42" s="1"/>
      <c r="L42" s="1"/>
      <c r="M42" s="1"/>
      <c r="N42" s="1"/>
    </row>
    <row r="43" spans="10:14">
      <c r="J43" s="4"/>
      <c r="K43" s="1"/>
      <c r="L43" s="1"/>
      <c r="M43" s="1"/>
      <c r="N43" s="1"/>
    </row>
    <row r="44" spans="10:14">
      <c r="J44" s="4"/>
      <c r="K44" s="1"/>
      <c r="L44" s="1"/>
      <c r="M44" s="1"/>
      <c r="N44" s="1"/>
    </row>
    <row r="45" spans="10:14">
      <c r="J45" s="4"/>
      <c r="K45" s="1"/>
      <c r="L45" s="1"/>
      <c r="M45" s="1"/>
      <c r="N45" s="1"/>
    </row>
    <row r="46" spans="10:14">
      <c r="J46" s="4"/>
      <c r="K46" s="1"/>
      <c r="L46" s="1"/>
      <c r="M46" s="1"/>
      <c r="N46" s="1"/>
    </row>
    <row r="47" spans="10:14">
      <c r="J47" s="4"/>
      <c r="K47" s="1"/>
      <c r="L47" s="1"/>
      <c r="M47" s="1"/>
      <c r="N47" s="1"/>
    </row>
    <row r="48" spans="10:14">
      <c r="J48" s="4"/>
      <c r="K48" s="1"/>
      <c r="L48" s="1"/>
      <c r="M48" s="1"/>
      <c r="N48" s="1"/>
    </row>
    <row r="49" spans="10:14">
      <c r="J49" s="4"/>
      <c r="K49" s="1"/>
      <c r="L49" s="1"/>
      <c r="M49" s="1"/>
      <c r="N49" s="1"/>
    </row>
    <row r="50" spans="10:14">
      <c r="J50" s="4"/>
      <c r="K50" s="1"/>
      <c r="L50" s="1"/>
      <c r="M50" s="1"/>
      <c r="N50" s="1"/>
    </row>
    <row r="51" spans="10:14">
      <c r="J51" s="4"/>
      <c r="K51" s="1"/>
      <c r="L51" s="1"/>
      <c r="M51" s="1"/>
      <c r="N51" s="1"/>
    </row>
    <row r="52" spans="10:14">
      <c r="J52" s="4"/>
      <c r="K52" s="1"/>
      <c r="L52" s="1"/>
      <c r="M52" s="1"/>
      <c r="N52" s="1"/>
    </row>
    <row r="53" spans="10:14">
      <c r="J53" s="4"/>
      <c r="K53" s="1"/>
      <c r="L53" s="1"/>
      <c r="M53" s="1"/>
      <c r="N53" s="1"/>
    </row>
    <row r="54" spans="10:14">
      <c r="J54" s="4"/>
      <c r="K54" s="1"/>
      <c r="L54" s="1"/>
      <c r="M54" s="1"/>
      <c r="N54" s="1"/>
    </row>
  </sheetData>
  <mergeCells count="1">
    <mergeCell ref="P1:U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5"/>
  <sheetViews>
    <sheetView workbookViewId="0">
      <selection sqref="A1:XFD5"/>
    </sheetView>
  </sheetViews>
  <sheetFormatPr defaultRowHeight="15"/>
  <cols>
    <col min="1" max="1" width="5.85546875" customWidth="1"/>
    <col min="2" max="2" width="6.42578125" customWidth="1"/>
    <col min="3" max="3" width="7.140625" customWidth="1"/>
    <col min="4" max="4" width="6.42578125" customWidth="1"/>
    <col min="5" max="5" width="5.42578125" customWidth="1"/>
    <col min="6" max="6" width="7.140625" customWidth="1"/>
    <col min="7" max="7" width="7.28515625" customWidth="1"/>
    <col min="8" max="8" width="7" customWidth="1"/>
    <col min="9" max="9" width="6.28515625" customWidth="1"/>
    <col min="10" max="10" width="8.140625" style="5" customWidth="1"/>
    <col min="11" max="11" width="5.28515625" customWidth="1"/>
    <col min="12" max="12" width="5.85546875" customWidth="1"/>
    <col min="13" max="13" width="5.140625" customWidth="1"/>
    <col min="14" max="14" width="18.85546875" customWidth="1"/>
    <col min="15" max="15" width="53.7109375" customWidth="1"/>
    <col min="16" max="25" width="5.5703125" customWidth="1"/>
    <col min="26" max="26" width="5.140625" customWidth="1"/>
    <col min="27" max="32" width="4.85546875" customWidth="1"/>
  </cols>
  <sheetData>
    <row r="1" spans="1:87" s="14" customFormat="1" ht="45">
      <c r="A1" s="16" t="s">
        <v>0</v>
      </c>
      <c r="B1" s="16" t="s">
        <v>1</v>
      </c>
      <c r="C1" s="16" t="s">
        <v>2</v>
      </c>
      <c r="D1" s="16"/>
      <c r="E1" s="16"/>
      <c r="F1" s="16" t="s">
        <v>5</v>
      </c>
      <c r="G1" s="16" t="s">
        <v>32</v>
      </c>
      <c r="H1" s="16" t="s">
        <v>33</v>
      </c>
      <c r="I1" s="16" t="s">
        <v>47</v>
      </c>
      <c r="J1" s="22" t="s">
        <v>53</v>
      </c>
      <c r="K1" s="16" t="s">
        <v>78</v>
      </c>
      <c r="L1" s="16" t="s">
        <v>35</v>
      </c>
      <c r="M1" s="16" t="s">
        <v>50</v>
      </c>
      <c r="N1" s="14" t="s">
        <v>74</v>
      </c>
      <c r="O1" s="14" t="s">
        <v>36</v>
      </c>
      <c r="P1" s="43" t="s">
        <v>52</v>
      </c>
      <c r="Q1" s="43"/>
      <c r="R1" s="43"/>
      <c r="S1" s="43"/>
      <c r="T1" s="43"/>
      <c r="U1" s="43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</row>
    <row r="2" spans="1:87">
      <c r="A2">
        <v>335</v>
      </c>
      <c r="B2" t="s">
        <v>31</v>
      </c>
      <c r="C2" t="s">
        <v>9</v>
      </c>
      <c r="D2" t="s">
        <v>88</v>
      </c>
      <c r="E2" t="s">
        <v>4</v>
      </c>
      <c r="F2" t="s">
        <v>6</v>
      </c>
      <c r="G2">
        <v>0</v>
      </c>
      <c r="H2">
        <v>1520</v>
      </c>
      <c r="I2">
        <f>COUNT(P2:AX2)</f>
        <v>15</v>
      </c>
      <c r="J2" s="4">
        <f>AVERAGE(P2:BE2)</f>
        <v>6789.0666666666666</v>
      </c>
      <c r="K2" s="1">
        <f>1.96*L2/SQRT(I2)</f>
        <v>232.63210717162428</v>
      </c>
      <c r="L2" s="1">
        <f>STDEV(P2:BE2)</f>
        <v>459.68381472899995</v>
      </c>
      <c r="M2" s="1">
        <f>L2/J2*100</f>
        <v>6.7709427127292905</v>
      </c>
      <c r="N2" s="1" t="s">
        <v>75</v>
      </c>
      <c r="O2" t="s">
        <v>72</v>
      </c>
      <c r="P2">
        <v>7496</v>
      </c>
      <c r="Q2">
        <v>6861</v>
      </c>
      <c r="R2">
        <v>7541</v>
      </c>
      <c r="S2">
        <v>6949</v>
      </c>
      <c r="T2">
        <v>6123</v>
      </c>
      <c r="U2" s="7">
        <v>6991</v>
      </c>
      <c r="V2" s="7">
        <v>7165</v>
      </c>
      <c r="W2" s="7">
        <v>6641</v>
      </c>
      <c r="X2" s="7">
        <v>6928</v>
      </c>
      <c r="Y2" s="7">
        <v>6343</v>
      </c>
      <c r="Z2" s="7">
        <v>6231</v>
      </c>
      <c r="AA2" s="7">
        <v>6182</v>
      </c>
      <c r="AB2" s="7">
        <v>6503</v>
      </c>
      <c r="AC2" s="7">
        <v>6634</v>
      </c>
      <c r="AD2" s="7">
        <v>7248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>
      <c r="A3">
        <v>335</v>
      </c>
      <c r="B3" t="s">
        <v>31</v>
      </c>
      <c r="C3" t="s">
        <v>9</v>
      </c>
      <c r="D3" t="s">
        <v>88</v>
      </c>
      <c r="E3" t="s">
        <v>4</v>
      </c>
      <c r="F3" t="s">
        <v>7</v>
      </c>
      <c r="G3">
        <v>0</v>
      </c>
      <c r="H3">
        <v>1520</v>
      </c>
      <c r="I3">
        <f t="shared" ref="I3" si="0">COUNT(P3:AX3)</f>
        <v>15</v>
      </c>
      <c r="J3" s="4">
        <f>AVERAGE(P3:BE3)</f>
        <v>5729.0666666666666</v>
      </c>
      <c r="K3" s="1">
        <f t="shared" ref="K3" si="1">1.96*L3/SQRT(I3)</f>
        <v>214.91200855337172</v>
      </c>
      <c r="L3" s="1">
        <f>STDEV(P3:BE3)</f>
        <v>424.66868878938499</v>
      </c>
      <c r="M3" s="1">
        <f>L3/J3*100</f>
        <v>7.4125283139089264</v>
      </c>
      <c r="N3" s="1" t="s">
        <v>75</v>
      </c>
      <c r="O3" t="s">
        <v>72</v>
      </c>
      <c r="P3">
        <v>5872</v>
      </c>
      <c r="Q3">
        <v>6325</v>
      </c>
      <c r="R3">
        <v>5982</v>
      </c>
      <c r="S3">
        <v>5765</v>
      </c>
      <c r="T3">
        <v>5689</v>
      </c>
      <c r="U3">
        <v>6106</v>
      </c>
      <c r="V3">
        <v>5496</v>
      </c>
      <c r="W3">
        <v>6099</v>
      </c>
      <c r="X3">
        <v>6223</v>
      </c>
      <c r="Y3">
        <v>5895</v>
      </c>
      <c r="Z3">
        <v>5951</v>
      </c>
      <c r="AA3">
        <v>5209</v>
      </c>
      <c r="AB3">
        <v>5092</v>
      </c>
      <c r="AC3">
        <v>5103</v>
      </c>
      <c r="AD3">
        <v>5129</v>
      </c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>
      <c r="A4">
        <v>335</v>
      </c>
      <c r="B4" t="s">
        <v>31</v>
      </c>
      <c r="C4" t="s">
        <v>9</v>
      </c>
      <c r="D4" t="s">
        <v>88</v>
      </c>
      <c r="E4" t="s">
        <v>4</v>
      </c>
      <c r="G4">
        <v>0</v>
      </c>
      <c r="H4">
        <v>1520</v>
      </c>
      <c r="I4">
        <f t="shared" ref="I4:I9" si="2">COUNT(P4:AX4)</f>
        <v>5</v>
      </c>
      <c r="J4" s="4">
        <f>AVERAGE(P4:BE4)</f>
        <v>3135.8</v>
      </c>
      <c r="K4" s="1">
        <f t="shared" ref="K4" si="3">1.96*L4/SQRT(I4)</f>
        <v>299.48992407758794</v>
      </c>
      <c r="L4" s="1">
        <f>STDEV(P4:BE4)</f>
        <v>341.67338204782538</v>
      </c>
      <c r="M4" s="1">
        <f>L4/J4*100</f>
        <v>10.895892022699961</v>
      </c>
      <c r="N4" s="1" t="s">
        <v>79</v>
      </c>
      <c r="O4" t="s">
        <v>83</v>
      </c>
      <c r="P4">
        <v>2839</v>
      </c>
      <c r="Q4">
        <v>3102</v>
      </c>
      <c r="R4">
        <v>2769</v>
      </c>
      <c r="S4">
        <v>3486</v>
      </c>
      <c r="T4">
        <v>3483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>
      <c r="A5">
        <v>335</v>
      </c>
      <c r="B5" t="s">
        <v>31</v>
      </c>
      <c r="C5" t="s">
        <v>9</v>
      </c>
      <c r="D5" t="s">
        <v>88</v>
      </c>
      <c r="E5" t="s">
        <v>4</v>
      </c>
      <c r="G5">
        <v>0</v>
      </c>
      <c r="H5">
        <v>1520</v>
      </c>
      <c r="I5">
        <f t="shared" si="2"/>
        <v>5</v>
      </c>
      <c r="J5" s="4">
        <f t="shared" ref="J5:J9" si="4">AVERAGE(P5:BE5)</f>
        <v>3529.4</v>
      </c>
      <c r="K5" s="1">
        <f t="shared" ref="K5:K9" si="5">1.96*L5/SQRT(I5)</f>
        <v>450.9382866158079</v>
      </c>
      <c r="L5" s="1">
        <f t="shared" ref="L5:L9" si="6">STDEV(P5:BE5)</f>
        <v>514.4533992501174</v>
      </c>
      <c r="M5" s="1">
        <f t="shared" ref="M5:M9" si="7">L5/J5*100</f>
        <v>14.576228232847436</v>
      </c>
      <c r="N5" s="1" t="s">
        <v>79</v>
      </c>
      <c r="O5" t="s">
        <v>83</v>
      </c>
      <c r="P5">
        <v>3894</v>
      </c>
      <c r="Q5">
        <v>3198</v>
      </c>
      <c r="R5">
        <v>3883</v>
      </c>
      <c r="S5">
        <v>3891</v>
      </c>
      <c r="T5">
        <v>2781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>
      <c r="A6">
        <v>335</v>
      </c>
      <c r="B6" t="s">
        <v>31</v>
      </c>
      <c r="C6" t="s">
        <v>9</v>
      </c>
      <c r="D6" t="s">
        <v>88</v>
      </c>
      <c r="E6" t="s">
        <v>4</v>
      </c>
      <c r="G6">
        <v>0</v>
      </c>
      <c r="H6">
        <v>1520</v>
      </c>
      <c r="I6">
        <f t="shared" si="2"/>
        <v>3</v>
      </c>
      <c r="J6" s="4">
        <f t="shared" si="4"/>
        <v>5975.333333333333</v>
      </c>
      <c r="K6" s="1">
        <f t="shared" si="5"/>
        <v>366.58171791718462</v>
      </c>
      <c r="L6" s="1">
        <f t="shared" si="6"/>
        <v>323.94804110124795</v>
      </c>
      <c r="M6" s="1">
        <f t="shared" si="7"/>
        <v>5.4214220869337488</v>
      </c>
      <c r="N6" s="1" t="s">
        <v>79</v>
      </c>
      <c r="O6" t="s">
        <v>83</v>
      </c>
      <c r="P6">
        <v>6289</v>
      </c>
      <c r="Q6">
        <v>5642</v>
      </c>
      <c r="R6">
        <v>5995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>
      <c r="A7">
        <v>335</v>
      </c>
      <c r="B7" t="s">
        <v>31</v>
      </c>
      <c r="C7" t="s">
        <v>9</v>
      </c>
      <c r="D7" t="s">
        <v>88</v>
      </c>
      <c r="E7" t="s">
        <v>4</v>
      </c>
      <c r="G7">
        <v>0</v>
      </c>
      <c r="H7">
        <v>1520</v>
      </c>
      <c r="I7">
        <f t="shared" si="2"/>
        <v>3</v>
      </c>
      <c r="J7" s="4">
        <f t="shared" si="4"/>
        <v>4018.6666666666665</v>
      </c>
      <c r="K7" s="1">
        <f t="shared" si="5"/>
        <v>747.0508853113306</v>
      </c>
      <c r="L7" s="1">
        <f t="shared" si="6"/>
        <v>660.16841285639532</v>
      </c>
      <c r="M7" s="1">
        <f t="shared" si="7"/>
        <v>16.427548428742419</v>
      </c>
      <c r="N7" s="1" t="s">
        <v>79</v>
      </c>
      <c r="O7" t="s">
        <v>83</v>
      </c>
      <c r="P7">
        <v>4525</v>
      </c>
      <c r="Q7">
        <v>3272</v>
      </c>
      <c r="R7">
        <v>4259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>
      <c r="A8">
        <v>335</v>
      </c>
      <c r="B8" t="s">
        <v>31</v>
      </c>
      <c r="C8" t="s">
        <v>9</v>
      </c>
      <c r="D8" t="s">
        <v>88</v>
      </c>
      <c r="E8" t="s">
        <v>4</v>
      </c>
      <c r="G8">
        <v>0</v>
      </c>
      <c r="H8">
        <v>1520</v>
      </c>
      <c r="I8">
        <f t="shared" si="2"/>
        <v>2</v>
      </c>
      <c r="J8" s="4">
        <f t="shared" si="4"/>
        <v>3720</v>
      </c>
      <c r="K8" s="1">
        <f t="shared" si="5"/>
        <v>186.19999999999996</v>
      </c>
      <c r="L8" s="1">
        <f t="shared" si="6"/>
        <v>134.35028842544403</v>
      </c>
      <c r="M8" s="1">
        <f t="shared" si="7"/>
        <v>3.6115668931570974</v>
      </c>
      <c r="N8" s="1" t="s">
        <v>79</v>
      </c>
      <c r="O8" t="s">
        <v>83</v>
      </c>
      <c r="P8">
        <v>3625</v>
      </c>
      <c r="Q8">
        <v>3815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>
      <c r="A9">
        <v>335</v>
      </c>
      <c r="B9" t="s">
        <v>31</v>
      </c>
      <c r="C9" t="s">
        <v>9</v>
      </c>
      <c r="D9" t="s">
        <v>88</v>
      </c>
      <c r="E9" t="s">
        <v>4</v>
      </c>
      <c r="G9">
        <v>0</v>
      </c>
      <c r="H9">
        <v>1520</v>
      </c>
      <c r="I9">
        <f t="shared" si="2"/>
        <v>3</v>
      </c>
      <c r="J9" s="4">
        <f t="shared" si="4"/>
        <v>3454.3333333333335</v>
      </c>
      <c r="K9" s="1">
        <f t="shared" si="5"/>
        <v>359.44735160768147</v>
      </c>
      <c r="L9" s="1">
        <f t="shared" si="6"/>
        <v>317.64340593396884</v>
      </c>
      <c r="M9" s="1">
        <f t="shared" si="7"/>
        <v>9.1955053343810338</v>
      </c>
      <c r="N9" s="1" t="s">
        <v>79</v>
      </c>
      <c r="O9" t="s">
        <v>83</v>
      </c>
      <c r="P9">
        <v>3821</v>
      </c>
      <c r="Q9">
        <v>3263</v>
      </c>
      <c r="R9">
        <v>3279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>
      <c r="A10">
        <v>335</v>
      </c>
      <c r="B10" t="s">
        <v>31</v>
      </c>
      <c r="C10" t="s">
        <v>9</v>
      </c>
      <c r="D10" t="s">
        <v>88</v>
      </c>
      <c r="E10" t="s">
        <v>4</v>
      </c>
      <c r="G10">
        <v>0</v>
      </c>
      <c r="H10">
        <v>1520</v>
      </c>
      <c r="I10">
        <f t="shared" ref="I10:I22" si="8">COUNT(P10:AX10)</f>
        <v>10</v>
      </c>
      <c r="J10" s="4">
        <f t="shared" ref="J10:J22" si="9">AVERAGE(P10:BE10)</f>
        <v>3073.9</v>
      </c>
      <c r="K10" s="1">
        <f t="shared" ref="K10:K22" si="10">1.96*L10/SQRT(I10)</f>
        <v>1665.6365904556997</v>
      </c>
      <c r="L10" s="1">
        <f t="shared" ref="L10:L22" si="11">STDEV(P10:BE10)</f>
        <v>2687.3496836515756</v>
      </c>
      <c r="M10" s="1">
        <f t="shared" ref="M10:M22" si="12">L10/J10*100</f>
        <v>87.424759544929103</v>
      </c>
      <c r="N10" s="1" t="s">
        <v>81</v>
      </c>
      <c r="O10" t="s">
        <v>83</v>
      </c>
      <c r="P10">
        <v>5435</v>
      </c>
      <c r="Q10">
        <v>2617</v>
      </c>
      <c r="R10">
        <v>823</v>
      </c>
      <c r="S10">
        <v>759</v>
      </c>
      <c r="T10">
        <v>2423</v>
      </c>
      <c r="U10" s="7">
        <v>1862</v>
      </c>
      <c r="V10" s="7">
        <v>3843</v>
      </c>
      <c r="W10" s="7">
        <v>9474</v>
      </c>
      <c r="X10" s="7">
        <v>2712</v>
      </c>
      <c r="Y10" s="7">
        <v>791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>
      <c r="A11">
        <v>335</v>
      </c>
      <c r="B11" t="s">
        <v>31</v>
      </c>
      <c r="C11" t="s">
        <v>9</v>
      </c>
      <c r="D11" t="s">
        <v>88</v>
      </c>
      <c r="E11" t="s">
        <v>4</v>
      </c>
      <c r="G11">
        <v>0</v>
      </c>
      <c r="H11">
        <v>1520</v>
      </c>
      <c r="I11">
        <f t="shared" si="8"/>
        <v>5</v>
      </c>
      <c r="J11" s="4">
        <f t="shared" si="9"/>
        <v>3137.2</v>
      </c>
      <c r="K11" s="1">
        <f t="shared" si="10"/>
        <v>460.00594542244716</v>
      </c>
      <c r="L11" s="1">
        <f t="shared" si="11"/>
        <v>524.79824694829085</v>
      </c>
      <c r="M11" s="1">
        <f t="shared" si="12"/>
        <v>16.72823686562192</v>
      </c>
      <c r="N11" s="1" t="s">
        <v>81</v>
      </c>
      <c r="O11" t="s">
        <v>83</v>
      </c>
      <c r="P11">
        <v>3114</v>
      </c>
      <c r="Q11">
        <v>3396</v>
      </c>
      <c r="R11">
        <v>2320</v>
      </c>
      <c r="S11">
        <v>3114</v>
      </c>
      <c r="T11">
        <v>3742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>
      <c r="A12">
        <v>335</v>
      </c>
      <c r="B12" t="s">
        <v>31</v>
      </c>
      <c r="C12" t="s">
        <v>9</v>
      </c>
      <c r="D12" t="s">
        <v>88</v>
      </c>
      <c r="E12" t="s">
        <v>4</v>
      </c>
      <c r="G12">
        <v>0</v>
      </c>
      <c r="H12">
        <v>1520</v>
      </c>
      <c r="I12">
        <f t="shared" si="8"/>
        <v>5</v>
      </c>
      <c r="J12" s="4">
        <f t="shared" si="9"/>
        <v>5260.2</v>
      </c>
      <c r="K12" s="1">
        <f t="shared" si="10"/>
        <v>701.25129697135117</v>
      </c>
      <c r="L12" s="1">
        <f t="shared" si="11"/>
        <v>800.02324966216008</v>
      </c>
      <c r="M12" s="1">
        <f t="shared" si="12"/>
        <v>15.208989195508918</v>
      </c>
      <c r="N12" s="1" t="s">
        <v>81</v>
      </c>
      <c r="O12" t="s">
        <v>83</v>
      </c>
      <c r="P12">
        <v>6343</v>
      </c>
      <c r="Q12">
        <v>4337</v>
      </c>
      <c r="R12">
        <v>5401</v>
      </c>
      <c r="S12">
        <v>5595</v>
      </c>
      <c r="T12">
        <v>4625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>
      <c r="A13">
        <v>335</v>
      </c>
      <c r="B13" t="s">
        <v>31</v>
      </c>
      <c r="C13" t="s">
        <v>9</v>
      </c>
      <c r="D13" t="s">
        <v>88</v>
      </c>
      <c r="E13" t="s">
        <v>4</v>
      </c>
      <c r="G13">
        <v>0</v>
      </c>
      <c r="H13">
        <v>1520</v>
      </c>
      <c r="I13">
        <f t="shared" si="8"/>
        <v>5</v>
      </c>
      <c r="J13" s="4">
        <f t="shared" si="9"/>
        <v>4545</v>
      </c>
      <c r="K13" s="1">
        <f t="shared" si="10"/>
        <v>224.42042794719021</v>
      </c>
      <c r="L13" s="1">
        <f t="shared" si="11"/>
        <v>256.03027164770964</v>
      </c>
      <c r="M13" s="1">
        <f t="shared" si="12"/>
        <v>5.6332292991795301</v>
      </c>
      <c r="N13" s="24" t="s">
        <v>80</v>
      </c>
      <c r="O13" t="s">
        <v>83</v>
      </c>
      <c r="P13" s="23">
        <v>4583</v>
      </c>
      <c r="Q13" s="23">
        <v>4599</v>
      </c>
      <c r="R13" s="23">
        <v>4811</v>
      </c>
      <c r="S13" s="23">
        <v>4614</v>
      </c>
      <c r="T13" s="23">
        <v>4118</v>
      </c>
      <c r="U13" s="2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>
      <c r="A14">
        <v>335</v>
      </c>
      <c r="B14" t="s">
        <v>31</v>
      </c>
      <c r="C14" t="s">
        <v>9</v>
      </c>
      <c r="D14" t="s">
        <v>88</v>
      </c>
      <c r="E14" t="s">
        <v>4</v>
      </c>
      <c r="G14">
        <v>0</v>
      </c>
      <c r="H14">
        <v>1520</v>
      </c>
      <c r="I14">
        <f t="shared" si="8"/>
        <v>5</v>
      </c>
      <c r="J14" s="4">
        <f t="shared" si="9"/>
        <v>4254</v>
      </c>
      <c r="K14" s="1">
        <f t="shared" si="10"/>
        <v>177.46714986160111</v>
      </c>
      <c r="L14" s="1">
        <f t="shared" si="11"/>
        <v>202.4635769712666</v>
      </c>
      <c r="M14" s="1">
        <f t="shared" si="12"/>
        <v>4.7593694633584063</v>
      </c>
      <c r="N14" s="24" t="s">
        <v>80</v>
      </c>
      <c r="O14" t="s">
        <v>83</v>
      </c>
      <c r="P14">
        <v>4009</v>
      </c>
      <c r="Q14">
        <v>4544</v>
      </c>
      <c r="R14">
        <v>4220</v>
      </c>
      <c r="S14">
        <v>4152</v>
      </c>
      <c r="T14">
        <v>4345</v>
      </c>
      <c r="U14" s="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>
      <c r="A15">
        <v>335</v>
      </c>
      <c r="B15" t="s">
        <v>31</v>
      </c>
      <c r="C15" t="s">
        <v>9</v>
      </c>
      <c r="D15" t="s">
        <v>88</v>
      </c>
      <c r="E15" t="s">
        <v>4</v>
      </c>
      <c r="G15">
        <v>0</v>
      </c>
      <c r="H15">
        <v>1520</v>
      </c>
      <c r="I15">
        <f t="shared" si="8"/>
        <v>5</v>
      </c>
      <c r="J15" s="4">
        <f t="shared" si="9"/>
        <v>4646</v>
      </c>
      <c r="K15" s="1">
        <f t="shared" si="10"/>
        <v>735.01358920770974</v>
      </c>
      <c r="L15" s="1">
        <f t="shared" si="11"/>
        <v>838.54099482374738</v>
      </c>
      <c r="M15" s="1">
        <f t="shared" si="12"/>
        <v>18.048665407312686</v>
      </c>
      <c r="N15" s="24" t="s">
        <v>80</v>
      </c>
      <c r="O15" t="s">
        <v>83</v>
      </c>
      <c r="P15">
        <v>4161</v>
      </c>
      <c r="Q15">
        <v>3685</v>
      </c>
      <c r="R15">
        <v>5921</v>
      </c>
      <c r="S15">
        <v>4814</v>
      </c>
      <c r="T15">
        <v>4649</v>
      </c>
      <c r="U15" s="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>
      <c r="A16">
        <v>335</v>
      </c>
      <c r="B16" t="s">
        <v>31</v>
      </c>
      <c r="C16" t="s">
        <v>9</v>
      </c>
      <c r="D16" t="s">
        <v>88</v>
      </c>
      <c r="E16" t="s">
        <v>4</v>
      </c>
      <c r="G16">
        <v>0</v>
      </c>
      <c r="H16">
        <v>1520</v>
      </c>
      <c r="I16">
        <f t="shared" si="8"/>
        <v>5</v>
      </c>
      <c r="J16" s="4">
        <f t="shared" si="9"/>
        <v>3449.2</v>
      </c>
      <c r="K16" s="1">
        <f t="shared" si="10"/>
        <v>321.87079181559704</v>
      </c>
      <c r="L16" s="1">
        <f t="shared" si="11"/>
        <v>367.20661758742756</v>
      </c>
      <c r="M16" s="1">
        <f t="shared" si="12"/>
        <v>10.646138744851779</v>
      </c>
      <c r="N16" s="1" t="s">
        <v>57</v>
      </c>
      <c r="O16" t="s">
        <v>83</v>
      </c>
      <c r="P16">
        <v>3266</v>
      </c>
      <c r="Q16">
        <v>3472</v>
      </c>
      <c r="R16">
        <v>2938</v>
      </c>
      <c r="S16">
        <v>3881</v>
      </c>
      <c r="T16">
        <v>3689</v>
      </c>
      <c r="U16" s="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27">
      <c r="A17">
        <v>335</v>
      </c>
      <c r="B17" t="s">
        <v>31</v>
      </c>
      <c r="C17" t="s">
        <v>9</v>
      </c>
      <c r="D17" t="s">
        <v>88</v>
      </c>
      <c r="E17" t="s">
        <v>4</v>
      </c>
      <c r="G17">
        <v>0</v>
      </c>
      <c r="H17">
        <v>1520</v>
      </c>
      <c r="I17">
        <f t="shared" si="8"/>
        <v>4</v>
      </c>
      <c r="J17" s="4">
        <f t="shared" si="9"/>
        <v>3513.75</v>
      </c>
      <c r="K17" s="1">
        <f t="shared" si="10"/>
        <v>79.568818641475389</v>
      </c>
      <c r="L17" s="1">
        <f t="shared" si="11"/>
        <v>81.192672083138149</v>
      </c>
      <c r="M17" s="1">
        <f t="shared" si="12"/>
        <v>2.3107128305411071</v>
      </c>
      <c r="N17" s="1" t="s">
        <v>57</v>
      </c>
      <c r="O17" t="s">
        <v>83</v>
      </c>
      <c r="P17">
        <v>3552</v>
      </c>
      <c r="Q17">
        <v>3448</v>
      </c>
      <c r="R17">
        <v>3610</v>
      </c>
      <c r="S17">
        <v>3445</v>
      </c>
      <c r="U17" s="2"/>
    </row>
    <row r="18" spans="1:27">
      <c r="A18">
        <v>335</v>
      </c>
      <c r="B18" t="s">
        <v>31</v>
      </c>
      <c r="C18" t="s">
        <v>9</v>
      </c>
      <c r="D18" t="s">
        <v>88</v>
      </c>
      <c r="E18" t="s">
        <v>4</v>
      </c>
      <c r="G18">
        <v>0</v>
      </c>
      <c r="H18">
        <v>1520</v>
      </c>
      <c r="I18">
        <f t="shared" si="8"/>
        <v>3</v>
      </c>
      <c r="J18" s="4">
        <f t="shared" si="9"/>
        <v>772</v>
      </c>
      <c r="K18" s="1">
        <f t="shared" si="10"/>
        <v>96.797016482947456</v>
      </c>
      <c r="L18" s="1">
        <f t="shared" si="11"/>
        <v>85.539464576299522</v>
      </c>
      <c r="M18" s="1">
        <f t="shared" si="12"/>
        <v>11.080241525427398</v>
      </c>
      <c r="N18" s="1" t="s">
        <v>57</v>
      </c>
      <c r="O18" t="s">
        <v>83</v>
      </c>
      <c r="P18">
        <v>775</v>
      </c>
      <c r="Q18">
        <v>685</v>
      </c>
      <c r="R18">
        <v>856</v>
      </c>
      <c r="U18" s="2"/>
    </row>
    <row r="19" spans="1:27">
      <c r="A19">
        <v>335</v>
      </c>
      <c r="B19" t="s">
        <v>31</v>
      </c>
      <c r="C19" t="s">
        <v>9</v>
      </c>
      <c r="D19" t="s">
        <v>88</v>
      </c>
      <c r="E19" t="s">
        <v>4</v>
      </c>
      <c r="G19">
        <v>0</v>
      </c>
      <c r="H19">
        <v>1520</v>
      </c>
      <c r="I19">
        <f t="shared" si="8"/>
        <v>3</v>
      </c>
      <c r="J19" s="4">
        <f t="shared" si="9"/>
        <v>1454.6666666666667</v>
      </c>
      <c r="K19" s="1">
        <f t="shared" si="10"/>
        <v>302.49333333333368</v>
      </c>
      <c r="L19" s="1">
        <f t="shared" si="11"/>
        <v>267.31317463479701</v>
      </c>
      <c r="M19" s="1">
        <f t="shared" si="12"/>
        <v>18.376249402025458</v>
      </c>
      <c r="N19" s="1" t="s">
        <v>57</v>
      </c>
      <c r="O19" t="s">
        <v>83</v>
      </c>
      <c r="P19">
        <v>1630</v>
      </c>
      <c r="Q19">
        <v>1147</v>
      </c>
      <c r="R19">
        <v>1587</v>
      </c>
    </row>
    <row r="20" spans="1:27">
      <c r="A20">
        <v>335</v>
      </c>
      <c r="B20" t="s">
        <v>31</v>
      </c>
      <c r="C20" t="s">
        <v>9</v>
      </c>
      <c r="D20" t="s">
        <v>88</v>
      </c>
      <c r="E20" t="s">
        <v>4</v>
      </c>
      <c r="G20">
        <v>0</v>
      </c>
      <c r="H20">
        <v>1520</v>
      </c>
      <c r="I20">
        <f t="shared" si="8"/>
        <v>5</v>
      </c>
      <c r="J20" s="4">
        <f t="shared" si="9"/>
        <v>2599.6</v>
      </c>
      <c r="K20" s="1">
        <f t="shared" si="10"/>
        <v>107.41193423451871</v>
      </c>
      <c r="L20" s="1">
        <f t="shared" si="11"/>
        <v>122.54101354240851</v>
      </c>
      <c r="M20" s="1">
        <f t="shared" si="12"/>
        <v>4.713841111802143</v>
      </c>
      <c r="N20" s="1" t="s">
        <v>69</v>
      </c>
      <c r="O20" t="s">
        <v>83</v>
      </c>
      <c r="P20">
        <v>2535</v>
      </c>
      <c r="Q20">
        <v>2806</v>
      </c>
      <c r="R20">
        <v>2490</v>
      </c>
      <c r="S20">
        <v>2603</v>
      </c>
      <c r="T20">
        <v>2564</v>
      </c>
    </row>
    <row r="21" spans="1:27">
      <c r="A21">
        <v>335</v>
      </c>
      <c r="B21" t="s">
        <v>31</v>
      </c>
      <c r="C21" t="s">
        <v>9</v>
      </c>
      <c r="D21" t="s">
        <v>88</v>
      </c>
      <c r="E21" t="s">
        <v>4</v>
      </c>
      <c r="G21">
        <v>0</v>
      </c>
      <c r="H21">
        <v>1520</v>
      </c>
      <c r="I21">
        <f t="shared" si="8"/>
        <v>5</v>
      </c>
      <c r="J21" s="4">
        <f t="shared" si="9"/>
        <v>1449.6</v>
      </c>
      <c r="K21" s="1">
        <f t="shared" si="10"/>
        <v>55.175305490770562</v>
      </c>
      <c r="L21" s="1">
        <f t="shared" si="11"/>
        <v>62.946802937081827</v>
      </c>
      <c r="M21" s="1">
        <f t="shared" si="12"/>
        <v>4.3423567147545414</v>
      </c>
      <c r="N21" s="1" t="s">
        <v>69</v>
      </c>
      <c r="O21" t="s">
        <v>83</v>
      </c>
      <c r="P21">
        <v>1353</v>
      </c>
      <c r="Q21">
        <v>1480</v>
      </c>
      <c r="R21">
        <v>1442</v>
      </c>
      <c r="S21">
        <v>1449</v>
      </c>
      <c r="T21">
        <v>1524</v>
      </c>
    </row>
    <row r="22" spans="1:27">
      <c r="A22">
        <v>335</v>
      </c>
      <c r="B22" t="s">
        <v>31</v>
      </c>
      <c r="C22" t="s">
        <v>9</v>
      </c>
      <c r="D22" t="s">
        <v>88</v>
      </c>
      <c r="E22" t="s">
        <v>4</v>
      </c>
      <c r="G22">
        <v>0</v>
      </c>
      <c r="H22">
        <v>1520</v>
      </c>
      <c r="I22">
        <f t="shared" si="8"/>
        <v>5</v>
      </c>
      <c r="J22" s="4">
        <f t="shared" si="9"/>
        <v>2418.8000000000002</v>
      </c>
      <c r="K22" s="1">
        <f t="shared" si="10"/>
        <v>667.71979073860018</v>
      </c>
      <c r="L22" s="1">
        <f t="shared" si="11"/>
        <v>761.76879694563502</v>
      </c>
      <c r="M22" s="1">
        <f t="shared" si="12"/>
        <v>31.493666154524348</v>
      </c>
      <c r="N22" s="1" t="s">
        <v>69</v>
      </c>
      <c r="O22" t="s">
        <v>83</v>
      </c>
      <c r="P22">
        <v>2230</v>
      </c>
      <c r="Q22">
        <v>1388</v>
      </c>
      <c r="R22">
        <v>2135</v>
      </c>
      <c r="S22">
        <v>3249</v>
      </c>
      <c r="T22">
        <v>3092</v>
      </c>
    </row>
    <row r="23" spans="1:27">
      <c r="J23" s="4"/>
      <c r="K23" s="1"/>
      <c r="L23" s="1"/>
      <c r="M23" s="1"/>
      <c r="N23" s="1" t="s">
        <v>82</v>
      </c>
    </row>
    <row r="24" spans="1:27">
      <c r="J24" s="4"/>
      <c r="K24" s="1"/>
      <c r="L24" s="1"/>
      <c r="M24" s="1"/>
      <c r="N24" s="1"/>
    </row>
    <row r="25" spans="1:27">
      <c r="J25" s="4"/>
      <c r="K25" s="1"/>
      <c r="L25" s="1"/>
      <c r="M25" s="1"/>
      <c r="N25" s="1"/>
    </row>
    <row r="26" spans="1:27">
      <c r="J26" s="4"/>
      <c r="K26" s="1"/>
      <c r="L26" s="1"/>
      <c r="M26" s="1"/>
      <c r="N26" s="1"/>
    </row>
    <row r="27" spans="1:27">
      <c r="J27" s="4"/>
      <c r="K27" s="1"/>
      <c r="L27" s="1"/>
      <c r="M27" s="1"/>
      <c r="N27" s="1"/>
    </row>
    <row r="28" spans="1:27">
      <c r="J28" s="4"/>
      <c r="K28" s="1"/>
      <c r="L28" s="1"/>
      <c r="M28" s="1"/>
      <c r="N28" s="1"/>
    </row>
    <row r="29" spans="1:27">
      <c r="J29" s="4"/>
      <c r="K29" s="1"/>
      <c r="L29" s="1"/>
      <c r="M29" s="1"/>
      <c r="N29" s="1"/>
    </row>
    <row r="30" spans="1:27">
      <c r="J30" s="4"/>
      <c r="K30" s="1"/>
      <c r="L30" s="1"/>
      <c r="M30" s="1"/>
      <c r="N30" s="1"/>
      <c r="Z30" s="1"/>
      <c r="AA30" s="1"/>
    </row>
    <row r="31" spans="1:27">
      <c r="J31" s="4"/>
      <c r="K31" s="1"/>
      <c r="L31" s="1"/>
      <c r="M31" s="1"/>
      <c r="N31" s="1"/>
    </row>
    <row r="32" spans="1:27">
      <c r="J32" s="4"/>
      <c r="K32" s="1"/>
      <c r="L32" s="1"/>
      <c r="M32" s="1"/>
      <c r="N32" s="1"/>
    </row>
    <row r="33" spans="10:14">
      <c r="J33" s="4"/>
      <c r="K33" s="1"/>
      <c r="L33" s="1"/>
      <c r="M33" s="1"/>
      <c r="N33" s="1"/>
    </row>
    <row r="34" spans="10:14">
      <c r="J34" s="4"/>
      <c r="K34" s="1"/>
      <c r="L34" s="1"/>
      <c r="M34" s="1"/>
      <c r="N34" s="1"/>
    </row>
    <row r="35" spans="10:14">
      <c r="J35" s="4"/>
      <c r="K35" s="1"/>
      <c r="L35" s="1"/>
      <c r="M35" s="1"/>
      <c r="N35" s="1"/>
    </row>
    <row r="36" spans="10:14">
      <c r="J36" s="4"/>
      <c r="K36" s="1"/>
      <c r="L36" s="1"/>
      <c r="M36" s="1"/>
      <c r="N36" s="1"/>
    </row>
    <row r="37" spans="10:14">
      <c r="J37" s="4"/>
      <c r="K37" s="1"/>
      <c r="L37" s="1"/>
      <c r="M37" s="1"/>
      <c r="N37" s="1"/>
    </row>
    <row r="38" spans="10:14">
      <c r="J38" s="4"/>
      <c r="K38" s="1"/>
      <c r="L38" s="1"/>
      <c r="M38" s="1"/>
      <c r="N38" s="1"/>
    </row>
    <row r="39" spans="10:14">
      <c r="J39" s="4"/>
      <c r="K39" s="1"/>
      <c r="L39" s="1"/>
      <c r="M39" s="1"/>
      <c r="N39" s="1"/>
    </row>
    <row r="40" spans="10:14">
      <c r="J40" s="4"/>
      <c r="K40" s="1"/>
      <c r="L40" s="1"/>
      <c r="M40" s="1"/>
      <c r="N40" s="1"/>
    </row>
    <row r="41" spans="10:14">
      <c r="J41" s="4"/>
      <c r="K41" s="1"/>
      <c r="L41" s="1"/>
      <c r="M41" s="1"/>
      <c r="N41" s="1"/>
    </row>
    <row r="42" spans="10:14">
      <c r="J42" s="4"/>
      <c r="K42" s="1"/>
      <c r="L42" s="1"/>
      <c r="M42" s="1"/>
      <c r="N42" s="1"/>
    </row>
    <row r="43" spans="10:14">
      <c r="J43" s="4"/>
      <c r="K43" s="1"/>
      <c r="L43" s="1"/>
      <c r="M43" s="1"/>
      <c r="N43" s="1"/>
    </row>
    <row r="44" spans="10:14">
      <c r="J44" s="4"/>
      <c r="K44" s="1"/>
      <c r="L44" s="1"/>
      <c r="M44" s="1"/>
      <c r="N44" s="1"/>
    </row>
    <row r="45" spans="10:14">
      <c r="J45" s="4"/>
      <c r="K45" s="1"/>
      <c r="L45" s="1"/>
      <c r="M45" s="1"/>
      <c r="N45" s="1"/>
    </row>
    <row r="46" spans="10:14">
      <c r="J46" s="4"/>
      <c r="K46" s="1"/>
      <c r="L46" s="1"/>
      <c r="M46" s="1"/>
      <c r="N46" s="1"/>
    </row>
    <row r="47" spans="10:14">
      <c r="J47" s="4"/>
      <c r="K47" s="1"/>
      <c r="L47" s="1"/>
      <c r="M47" s="1"/>
      <c r="N47" s="1"/>
    </row>
    <row r="48" spans="10:14">
      <c r="J48" s="4"/>
      <c r="K48" s="1"/>
      <c r="L48" s="1"/>
      <c r="M48" s="1"/>
      <c r="N48" s="1"/>
    </row>
    <row r="49" spans="10:14">
      <c r="J49" s="4"/>
      <c r="K49" s="1"/>
      <c r="L49" s="1"/>
      <c r="M49" s="1"/>
      <c r="N49" s="1"/>
    </row>
    <row r="50" spans="10:14">
      <c r="J50" s="4"/>
      <c r="K50" s="1"/>
      <c r="L50" s="1"/>
      <c r="M50" s="1"/>
      <c r="N50" s="1"/>
    </row>
    <row r="51" spans="10:14">
      <c r="J51" s="4"/>
      <c r="K51" s="1"/>
      <c r="L51" s="1"/>
      <c r="M51" s="1"/>
      <c r="N51" s="1"/>
    </row>
    <row r="52" spans="10:14">
      <c r="J52" s="4"/>
      <c r="K52" s="1"/>
      <c r="L52" s="1"/>
      <c r="M52" s="1"/>
      <c r="N52" s="1"/>
    </row>
    <row r="53" spans="10:14">
      <c r="J53" s="4"/>
      <c r="K53" s="1"/>
      <c r="L53" s="1"/>
      <c r="M53" s="1"/>
      <c r="N53" s="1"/>
    </row>
    <row r="54" spans="10:14">
      <c r="J54" s="4"/>
      <c r="K54" s="1"/>
      <c r="L54" s="1"/>
      <c r="M54" s="1"/>
      <c r="N54" s="1"/>
    </row>
    <row r="55" spans="10:14">
      <c r="J55" s="4"/>
      <c r="K55" s="1"/>
      <c r="L55" s="1"/>
      <c r="M55" s="1"/>
      <c r="N55" s="1"/>
    </row>
  </sheetData>
  <mergeCells count="1">
    <mergeCell ref="P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27"/>
  <sheetViews>
    <sheetView workbookViewId="0">
      <selection activeCell="E20" sqref="E20"/>
    </sheetView>
  </sheetViews>
  <sheetFormatPr defaultRowHeight="15"/>
  <cols>
    <col min="1" max="1" width="4.7109375" customWidth="1"/>
    <col min="2" max="2" width="7.28515625" customWidth="1"/>
    <col min="3" max="3" width="5.7109375" customWidth="1"/>
    <col min="6" max="6" width="6.140625" customWidth="1"/>
    <col min="7" max="7" width="7.5703125" customWidth="1"/>
    <col min="8" max="8" width="7.28515625" customWidth="1"/>
    <col min="9" max="9" width="6.140625" customWidth="1"/>
    <col min="10" max="10" width="8.85546875" customWidth="1"/>
    <col min="11" max="12" width="6.42578125" customWidth="1"/>
    <col min="14" max="14" width="19.42578125" customWidth="1"/>
    <col min="15" max="15" width="32.140625" customWidth="1"/>
    <col min="16" max="16" width="5.85546875" customWidth="1"/>
    <col min="17" max="19" width="5.28515625" customWidth="1"/>
    <col min="20" max="20" width="6.28515625" customWidth="1"/>
    <col min="21" max="33" width="5.28515625" customWidth="1"/>
    <col min="34" max="44" width="6.7109375" customWidth="1"/>
  </cols>
  <sheetData>
    <row r="1" spans="1:87" s="39" customFormat="1" ht="30">
      <c r="A1" s="38" t="s">
        <v>0</v>
      </c>
      <c r="B1" s="38" t="s">
        <v>1</v>
      </c>
      <c r="C1" s="38" t="s">
        <v>2</v>
      </c>
      <c r="D1" s="38"/>
      <c r="E1" s="38" t="s">
        <v>106</v>
      </c>
      <c r="F1" s="38" t="s">
        <v>5</v>
      </c>
      <c r="G1" s="38" t="s">
        <v>32</v>
      </c>
      <c r="H1" s="38" t="s">
        <v>33</v>
      </c>
      <c r="I1" s="38" t="s">
        <v>47</v>
      </c>
      <c r="J1" s="22" t="s">
        <v>53</v>
      </c>
      <c r="K1" s="38" t="s">
        <v>78</v>
      </c>
      <c r="L1" s="38" t="s">
        <v>35</v>
      </c>
      <c r="M1" s="38" t="s">
        <v>50</v>
      </c>
      <c r="N1" s="39" t="s">
        <v>74</v>
      </c>
      <c r="O1" s="39" t="s">
        <v>36</v>
      </c>
      <c r="P1" s="43" t="s">
        <v>52</v>
      </c>
      <c r="Q1" s="43"/>
      <c r="R1" s="43"/>
      <c r="S1" s="43"/>
      <c r="T1" s="43"/>
      <c r="U1" s="43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</row>
    <row r="2" spans="1:87">
      <c r="A2">
        <v>335</v>
      </c>
      <c r="B2" t="s">
        <v>31</v>
      </c>
      <c r="C2" t="s">
        <v>9</v>
      </c>
      <c r="D2" t="s">
        <v>99</v>
      </c>
      <c r="E2" t="s">
        <v>4</v>
      </c>
      <c r="F2" t="s">
        <v>6</v>
      </c>
      <c r="G2">
        <v>0</v>
      </c>
      <c r="H2">
        <v>1520</v>
      </c>
      <c r="I2">
        <f>COUNT(P2:AX2)</f>
        <v>28</v>
      </c>
      <c r="J2" s="4">
        <f>AVERAGE(P2:BE2)</f>
        <v>6388.6071428571431</v>
      </c>
      <c r="K2" s="1">
        <f>1.96*L2/SQRT(I2)</f>
        <v>185.46203224300081</v>
      </c>
      <c r="L2" s="1">
        <f>STDEV(P2:BE2)</f>
        <v>500.70042342818653</v>
      </c>
      <c r="M2" s="1">
        <f>L2/J2*100</f>
        <v>7.8373957301162349</v>
      </c>
      <c r="N2" s="1" t="s">
        <v>75</v>
      </c>
      <c r="O2" t="s">
        <v>72</v>
      </c>
      <c r="P2">
        <v>6010</v>
      </c>
      <c r="Q2">
        <v>5596</v>
      </c>
      <c r="R2">
        <v>6897</v>
      </c>
      <c r="S2">
        <v>5899</v>
      </c>
      <c r="T2">
        <v>6930</v>
      </c>
      <c r="U2" s="7">
        <v>5656</v>
      </c>
      <c r="V2" s="7">
        <v>5690</v>
      </c>
      <c r="W2" s="7">
        <v>6972</v>
      </c>
      <c r="X2" s="7">
        <v>5762</v>
      </c>
      <c r="Y2" s="7">
        <v>6610</v>
      </c>
      <c r="Z2" s="7">
        <v>5620</v>
      </c>
      <c r="AA2" s="7">
        <v>6546</v>
      </c>
      <c r="AB2" s="7">
        <v>7037</v>
      </c>
      <c r="AC2" s="7">
        <v>6369</v>
      </c>
      <c r="AD2" s="7">
        <v>6515</v>
      </c>
      <c r="AE2" s="7">
        <v>7100</v>
      </c>
      <c r="AF2" s="7">
        <v>6607</v>
      </c>
      <c r="AG2" s="7">
        <v>5547</v>
      </c>
      <c r="AH2" s="7">
        <v>6790</v>
      </c>
      <c r="AI2" s="7">
        <v>6034</v>
      </c>
      <c r="AJ2" s="7">
        <v>6397</v>
      </c>
      <c r="AK2" s="7">
        <v>6186</v>
      </c>
      <c r="AL2" s="7">
        <v>6893</v>
      </c>
      <c r="AM2" s="7">
        <v>6380</v>
      </c>
      <c r="AN2" s="7">
        <v>6606</v>
      </c>
      <c r="AO2" s="7">
        <v>6903</v>
      </c>
      <c r="AP2" s="7">
        <v>6803</v>
      </c>
      <c r="AQ2" s="7">
        <v>6526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>
      <c r="A3">
        <v>335</v>
      </c>
      <c r="B3" t="s">
        <v>31</v>
      </c>
      <c r="C3" t="s">
        <v>9</v>
      </c>
      <c r="D3" t="s">
        <v>99</v>
      </c>
      <c r="E3" t="s">
        <v>4</v>
      </c>
      <c r="F3" t="s">
        <v>7</v>
      </c>
      <c r="G3">
        <v>0</v>
      </c>
      <c r="H3">
        <v>1520</v>
      </c>
      <c r="I3">
        <f t="shared" ref="I3:I12" si="0">COUNT(P3:AX3)</f>
        <v>20</v>
      </c>
      <c r="J3" s="4">
        <f>AVERAGE(P3:BE3)</f>
        <v>6505.85</v>
      </c>
      <c r="K3" s="1">
        <f t="shared" ref="K3:K6" si="1">1.96*L3/SQRT(I3)</f>
        <v>190.10661426019138</v>
      </c>
      <c r="L3" s="1">
        <f>STDEV(P3:BE3)</f>
        <v>433.76664536542739</v>
      </c>
      <c r="M3" s="1">
        <f>L3/J3*100</f>
        <v>6.6673324064561488</v>
      </c>
      <c r="N3" s="1" t="s">
        <v>75</v>
      </c>
      <c r="O3" t="s">
        <v>72</v>
      </c>
      <c r="P3">
        <v>5688</v>
      </c>
      <c r="Q3">
        <v>6879</v>
      </c>
      <c r="R3">
        <v>6204</v>
      </c>
      <c r="S3">
        <v>7225</v>
      </c>
      <c r="T3">
        <v>6507</v>
      </c>
      <c r="U3">
        <v>6557</v>
      </c>
      <c r="V3">
        <v>6507</v>
      </c>
      <c r="W3">
        <v>6931</v>
      </c>
      <c r="X3">
        <v>6139</v>
      </c>
      <c r="Y3">
        <v>6653</v>
      </c>
      <c r="Z3">
        <v>5978</v>
      </c>
      <c r="AA3">
        <v>6118</v>
      </c>
      <c r="AB3">
        <v>6544</v>
      </c>
      <c r="AC3">
        <v>6139</v>
      </c>
      <c r="AD3">
        <v>6690</v>
      </c>
      <c r="AE3">
        <v>6099</v>
      </c>
      <c r="AF3">
        <v>7185</v>
      </c>
      <c r="AG3">
        <v>6596</v>
      </c>
      <c r="AH3">
        <v>7227</v>
      </c>
      <c r="AI3">
        <v>6251</v>
      </c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>
      <c r="A4">
        <v>335</v>
      </c>
      <c r="B4" t="s">
        <v>31</v>
      </c>
      <c r="C4" t="s">
        <v>9</v>
      </c>
      <c r="D4" t="s">
        <v>99</v>
      </c>
      <c r="E4" t="s">
        <v>4</v>
      </c>
      <c r="F4" t="s">
        <v>8</v>
      </c>
      <c r="G4">
        <v>0</v>
      </c>
      <c r="H4">
        <v>1520</v>
      </c>
      <c r="I4">
        <f t="shared" si="0"/>
        <v>15</v>
      </c>
      <c r="J4" s="4">
        <f>AVERAGE(P4:BE4)</f>
        <v>2378.8000000000002</v>
      </c>
      <c r="K4" s="1">
        <f t="shared" si="1"/>
        <v>352.61064844575156</v>
      </c>
      <c r="L4" s="1">
        <f>STDEV(P4:BE4)</f>
        <v>696.76284139071129</v>
      </c>
      <c r="M4" s="1">
        <f>L4/J4*100</f>
        <v>29.290517966651723</v>
      </c>
      <c r="N4" s="1" t="s">
        <v>101</v>
      </c>
      <c r="O4" t="s">
        <v>72</v>
      </c>
      <c r="P4">
        <v>2529</v>
      </c>
      <c r="Q4">
        <v>2137</v>
      </c>
      <c r="R4">
        <v>2359</v>
      </c>
      <c r="S4">
        <v>1583</v>
      </c>
      <c r="T4">
        <v>2668</v>
      </c>
      <c r="U4">
        <v>2228</v>
      </c>
      <c r="V4">
        <v>2240</v>
      </c>
      <c r="W4">
        <v>2443</v>
      </c>
      <c r="X4">
        <v>3299</v>
      </c>
      <c r="Y4">
        <v>1609</v>
      </c>
      <c r="Z4">
        <v>3782</v>
      </c>
      <c r="AA4">
        <v>3116</v>
      </c>
      <c r="AB4">
        <v>2766</v>
      </c>
      <c r="AC4">
        <v>1751</v>
      </c>
      <c r="AD4">
        <v>1172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>
      <c r="A5">
        <v>335</v>
      </c>
      <c r="B5" t="s">
        <v>31</v>
      </c>
      <c r="C5" t="s">
        <v>9</v>
      </c>
      <c r="D5" t="s">
        <v>99</v>
      </c>
      <c r="E5" t="s">
        <v>4</v>
      </c>
      <c r="F5" t="s">
        <v>8</v>
      </c>
      <c r="G5">
        <v>0</v>
      </c>
      <c r="H5">
        <v>1520</v>
      </c>
      <c r="I5">
        <f t="shared" si="0"/>
        <v>5</v>
      </c>
      <c r="J5" s="4">
        <f t="shared" ref="J5:J6" si="2">AVERAGE(P5:BE5)</f>
        <v>9440.4</v>
      </c>
      <c r="K5" s="1">
        <f t="shared" si="1"/>
        <v>1518.027984226904</v>
      </c>
      <c r="L5" s="1">
        <f t="shared" ref="L5:L6" si="3">STDEV(P5:BE5)</f>
        <v>1731.8437573869062</v>
      </c>
      <c r="M5" s="1">
        <f t="shared" ref="M5:M6" si="4">L5/J5*100</f>
        <v>18.345025183116249</v>
      </c>
      <c r="N5" s="1" t="s">
        <v>102</v>
      </c>
      <c r="O5" t="s">
        <v>103</v>
      </c>
      <c r="P5">
        <v>9179</v>
      </c>
      <c r="Q5">
        <v>8335</v>
      </c>
      <c r="R5">
        <v>8133</v>
      </c>
      <c r="S5">
        <v>9131</v>
      </c>
      <c r="T5">
        <v>12424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>
      <c r="A6">
        <v>335</v>
      </c>
      <c r="B6" t="s">
        <v>31</v>
      </c>
      <c r="C6" t="s">
        <v>9</v>
      </c>
      <c r="D6" t="s">
        <v>99</v>
      </c>
      <c r="E6" t="s">
        <v>4</v>
      </c>
      <c r="F6" t="s">
        <v>8</v>
      </c>
      <c r="G6">
        <v>0</v>
      </c>
      <c r="H6">
        <v>1520</v>
      </c>
      <c r="I6">
        <f t="shared" si="0"/>
        <v>15</v>
      </c>
      <c r="J6" s="40">
        <f t="shared" si="2"/>
        <v>8998.4666666666672</v>
      </c>
      <c r="K6" s="1">
        <f t="shared" si="1"/>
        <v>535.51216280159758</v>
      </c>
      <c r="L6" s="1">
        <f t="shared" si="3"/>
        <v>1058.1784123582154</v>
      </c>
      <c r="M6" s="1">
        <f t="shared" si="4"/>
        <v>11.759541392513711</v>
      </c>
      <c r="N6" s="1" t="s">
        <v>102</v>
      </c>
      <c r="P6">
        <v>10880</v>
      </c>
      <c r="Q6">
        <v>9433</v>
      </c>
      <c r="R6">
        <v>8937</v>
      </c>
      <c r="S6">
        <v>8112</v>
      </c>
      <c r="T6">
        <v>10532</v>
      </c>
      <c r="U6">
        <v>7956</v>
      </c>
      <c r="V6">
        <v>8618</v>
      </c>
      <c r="W6">
        <v>8974</v>
      </c>
      <c r="X6">
        <v>7889</v>
      </c>
      <c r="Y6">
        <v>8726</v>
      </c>
      <c r="Z6">
        <v>10523</v>
      </c>
      <c r="AA6">
        <v>8361</v>
      </c>
      <c r="AB6">
        <v>7378</v>
      </c>
      <c r="AC6">
        <v>9918</v>
      </c>
      <c r="AD6">
        <v>8740</v>
      </c>
    </row>
    <row r="7" spans="1:87">
      <c r="A7">
        <v>335</v>
      </c>
      <c r="B7" t="s">
        <v>31</v>
      </c>
      <c r="C7" t="s">
        <v>9</v>
      </c>
      <c r="D7" t="s">
        <v>99</v>
      </c>
      <c r="E7" t="s">
        <v>4</v>
      </c>
      <c r="F7" t="s">
        <v>9</v>
      </c>
      <c r="G7">
        <v>0</v>
      </c>
      <c r="H7">
        <v>1520</v>
      </c>
      <c r="I7">
        <f t="shared" si="0"/>
        <v>10</v>
      </c>
      <c r="J7" s="40">
        <f t="shared" ref="J7:J12" si="5">AVERAGE(P7:BE7)</f>
        <v>6613.1</v>
      </c>
      <c r="K7" s="1">
        <f t="shared" ref="K7:K12" si="6">1.96*L7/SQRT(I7)</f>
        <v>163.83548436159666</v>
      </c>
      <c r="L7" s="1">
        <f t="shared" ref="L7:L12" si="7">STDEV(P7:BE7)</f>
        <v>264.33331231609338</v>
      </c>
      <c r="M7" s="1">
        <f t="shared" ref="M7:M12" si="8">L7/J7*100</f>
        <v>3.997116515947035</v>
      </c>
      <c r="N7" s="1" t="s">
        <v>102</v>
      </c>
      <c r="P7">
        <v>6436</v>
      </c>
      <c r="Q7">
        <v>6774</v>
      </c>
      <c r="R7">
        <v>6927</v>
      </c>
      <c r="S7">
        <v>6605</v>
      </c>
      <c r="T7">
        <v>6975</v>
      </c>
      <c r="U7">
        <v>6172</v>
      </c>
      <c r="V7">
        <v>6759</v>
      </c>
      <c r="W7">
        <v>6729</v>
      </c>
      <c r="X7">
        <v>6352</v>
      </c>
      <c r="Y7">
        <v>6402</v>
      </c>
    </row>
    <row r="8" spans="1:87">
      <c r="A8">
        <v>335</v>
      </c>
      <c r="B8" t="s">
        <v>31</v>
      </c>
      <c r="C8" t="s">
        <v>9</v>
      </c>
      <c r="D8" t="s">
        <v>100</v>
      </c>
      <c r="E8" t="s">
        <v>4</v>
      </c>
      <c r="F8" t="s">
        <v>6</v>
      </c>
      <c r="G8">
        <v>0</v>
      </c>
      <c r="H8">
        <v>1520</v>
      </c>
      <c r="I8">
        <f t="shared" si="0"/>
        <v>10</v>
      </c>
      <c r="J8" s="40">
        <f t="shared" si="5"/>
        <v>7785.8</v>
      </c>
      <c r="K8" s="1">
        <f t="shared" si="6"/>
        <v>151.29027708202722</v>
      </c>
      <c r="L8" s="1">
        <f t="shared" si="7"/>
        <v>244.09278745774432</v>
      </c>
      <c r="M8" s="1">
        <f t="shared" si="8"/>
        <v>3.1351022047540948</v>
      </c>
      <c r="N8" s="1" t="s">
        <v>102</v>
      </c>
      <c r="P8">
        <v>7438</v>
      </c>
      <c r="Q8">
        <v>7584</v>
      </c>
      <c r="R8">
        <v>7794</v>
      </c>
      <c r="S8">
        <v>7801</v>
      </c>
      <c r="T8">
        <v>7437</v>
      </c>
      <c r="U8">
        <v>8207</v>
      </c>
      <c r="V8">
        <v>7995</v>
      </c>
      <c r="W8">
        <v>7834</v>
      </c>
      <c r="X8">
        <v>7954</v>
      </c>
      <c r="Y8">
        <v>7814</v>
      </c>
    </row>
    <row r="9" spans="1:87">
      <c r="A9">
        <v>335</v>
      </c>
      <c r="B9" t="s">
        <v>31</v>
      </c>
      <c r="C9" t="s">
        <v>9</v>
      </c>
      <c r="D9" t="s">
        <v>100</v>
      </c>
      <c r="E9" t="s">
        <v>4</v>
      </c>
      <c r="F9" t="s">
        <v>7</v>
      </c>
      <c r="G9">
        <v>0</v>
      </c>
      <c r="H9">
        <v>1520</v>
      </c>
      <c r="I9">
        <f t="shared" si="0"/>
        <v>10</v>
      </c>
      <c r="J9" s="40">
        <f t="shared" si="5"/>
        <v>6447</v>
      </c>
      <c r="K9" s="1">
        <f t="shared" si="6"/>
        <v>153.38424534482019</v>
      </c>
      <c r="L9" s="1">
        <f t="shared" si="7"/>
        <v>247.47121044679116</v>
      </c>
      <c r="M9" s="1">
        <f t="shared" si="8"/>
        <v>3.8385483239769065</v>
      </c>
      <c r="N9" s="1" t="s">
        <v>102</v>
      </c>
      <c r="P9">
        <v>6957</v>
      </c>
      <c r="Q9">
        <v>6238</v>
      </c>
      <c r="R9">
        <v>6512</v>
      </c>
      <c r="S9">
        <v>6025</v>
      </c>
      <c r="T9">
        <v>6451</v>
      </c>
      <c r="U9">
        <v>6626</v>
      </c>
      <c r="V9">
        <v>6390</v>
      </c>
      <c r="W9">
        <v>6552</v>
      </c>
      <c r="X9">
        <v>6318</v>
      </c>
      <c r="Y9">
        <v>6401</v>
      </c>
    </row>
    <row r="10" spans="1:87">
      <c r="A10">
        <v>335</v>
      </c>
      <c r="B10" t="s">
        <v>31</v>
      </c>
      <c r="C10" t="s">
        <v>9</v>
      </c>
      <c r="D10" t="s">
        <v>100</v>
      </c>
      <c r="E10" t="s">
        <v>4</v>
      </c>
      <c r="F10" t="s">
        <v>8</v>
      </c>
      <c r="G10">
        <v>0</v>
      </c>
      <c r="H10">
        <v>1520</v>
      </c>
      <c r="I10">
        <f t="shared" si="0"/>
        <v>10</v>
      </c>
      <c r="J10" s="40">
        <f t="shared" si="5"/>
        <v>1416.5</v>
      </c>
      <c r="K10" s="1">
        <f t="shared" si="6"/>
        <v>71.4086160378735</v>
      </c>
      <c r="L10" s="1">
        <f t="shared" si="7"/>
        <v>115.21115879597389</v>
      </c>
      <c r="M10" s="1">
        <f t="shared" si="8"/>
        <v>8.1335092690415731</v>
      </c>
      <c r="N10" s="1" t="s">
        <v>69</v>
      </c>
      <c r="P10">
        <v>1400</v>
      </c>
      <c r="Q10">
        <v>1390</v>
      </c>
      <c r="R10">
        <v>1377</v>
      </c>
      <c r="S10">
        <v>1446</v>
      </c>
      <c r="T10">
        <v>1363</v>
      </c>
      <c r="U10">
        <v>1379</v>
      </c>
      <c r="V10">
        <v>1611</v>
      </c>
      <c r="W10">
        <v>1433</v>
      </c>
      <c r="X10">
        <v>1194</v>
      </c>
      <c r="Y10">
        <v>1572</v>
      </c>
    </row>
    <row r="11" spans="1:87">
      <c r="A11">
        <v>335</v>
      </c>
      <c r="B11" t="s">
        <v>31</v>
      </c>
      <c r="C11" t="s">
        <v>9</v>
      </c>
      <c r="D11" t="s">
        <v>100</v>
      </c>
      <c r="E11" t="s">
        <v>4</v>
      </c>
      <c r="F11" t="s">
        <v>9</v>
      </c>
      <c r="G11">
        <v>0</v>
      </c>
      <c r="H11">
        <v>1520</v>
      </c>
      <c r="I11">
        <f t="shared" si="0"/>
        <v>5</v>
      </c>
      <c r="J11" s="40">
        <f t="shared" si="5"/>
        <v>2723</v>
      </c>
      <c r="K11" s="1">
        <f t="shared" si="6"/>
        <v>296.92803276214926</v>
      </c>
      <c r="L11" s="1">
        <f t="shared" si="7"/>
        <v>338.75064575584207</v>
      </c>
      <c r="M11" s="1">
        <f t="shared" si="8"/>
        <v>12.440346887838489</v>
      </c>
      <c r="N11" s="1" t="s">
        <v>105</v>
      </c>
      <c r="P11">
        <v>2685</v>
      </c>
      <c r="Q11">
        <v>3012</v>
      </c>
      <c r="R11">
        <v>3012</v>
      </c>
      <c r="S11">
        <v>2722</v>
      </c>
      <c r="T11">
        <v>2184</v>
      </c>
    </row>
    <row r="12" spans="1:87">
      <c r="A12">
        <v>335</v>
      </c>
      <c r="B12" t="s">
        <v>31</v>
      </c>
      <c r="C12" t="s">
        <v>9</v>
      </c>
      <c r="D12" t="s">
        <v>100</v>
      </c>
      <c r="E12" t="s">
        <v>4</v>
      </c>
      <c r="F12" t="s">
        <v>9</v>
      </c>
      <c r="G12">
        <v>0</v>
      </c>
      <c r="H12">
        <v>1520</v>
      </c>
      <c r="I12">
        <f t="shared" si="0"/>
        <v>2</v>
      </c>
      <c r="J12" s="40">
        <f t="shared" si="5"/>
        <v>448</v>
      </c>
      <c r="K12" s="1">
        <f t="shared" si="6"/>
        <v>78.400000000000006</v>
      </c>
      <c r="L12" s="1">
        <f t="shared" si="7"/>
        <v>56.568542494923804</v>
      </c>
      <c r="M12" s="1">
        <f t="shared" si="8"/>
        <v>12.626906806902635</v>
      </c>
      <c r="N12" s="1" t="s">
        <v>104</v>
      </c>
      <c r="P12">
        <v>488</v>
      </c>
      <c r="Q12">
        <v>408</v>
      </c>
    </row>
    <row r="13" spans="1:87">
      <c r="J13" s="40"/>
      <c r="K13" s="1"/>
      <c r="L13" s="1"/>
      <c r="M13" s="1"/>
    </row>
    <row r="14" spans="1:87">
      <c r="J14" s="40"/>
      <c r="K14" s="1"/>
      <c r="L14" s="1"/>
      <c r="M14" s="1"/>
    </row>
    <row r="15" spans="1:87">
      <c r="J15" s="40"/>
      <c r="K15" s="1"/>
      <c r="L15" s="1"/>
      <c r="M15" s="1"/>
    </row>
    <row r="16" spans="1:87">
      <c r="J16" s="40"/>
      <c r="K16" s="1"/>
      <c r="L16" s="1"/>
      <c r="M16" s="1"/>
    </row>
    <row r="17" spans="10:13">
      <c r="J17" s="40"/>
      <c r="K17" s="1"/>
      <c r="L17" s="1"/>
      <c r="M17" s="1"/>
    </row>
    <row r="18" spans="10:13">
      <c r="J18" s="40"/>
      <c r="K18" s="1"/>
      <c r="L18" s="1"/>
      <c r="M18" s="1"/>
    </row>
    <row r="19" spans="10:13">
      <c r="J19" s="40"/>
      <c r="K19" s="1"/>
      <c r="L19" s="1"/>
      <c r="M19" s="1"/>
    </row>
    <row r="20" spans="10:13">
      <c r="J20" s="40"/>
      <c r="K20" s="1"/>
      <c r="L20" s="1"/>
      <c r="M20" s="1"/>
    </row>
    <row r="21" spans="10:13">
      <c r="J21" s="40"/>
      <c r="K21" s="1"/>
      <c r="L21" s="1"/>
      <c r="M21" s="1"/>
    </row>
    <row r="22" spans="10:13">
      <c r="J22" s="40"/>
      <c r="K22" s="1"/>
      <c r="L22" s="1"/>
      <c r="M22" s="1"/>
    </row>
    <row r="23" spans="10:13">
      <c r="J23" s="40"/>
      <c r="K23" s="1"/>
      <c r="L23" s="1"/>
      <c r="M23" s="1"/>
    </row>
    <row r="24" spans="10:13">
      <c r="J24" s="40"/>
      <c r="K24" s="1"/>
      <c r="L24" s="1"/>
      <c r="M24" s="1"/>
    </row>
    <row r="25" spans="10:13">
      <c r="J25" s="40"/>
      <c r="K25" s="1"/>
      <c r="L25" s="1"/>
      <c r="M25" s="1"/>
    </row>
    <row r="26" spans="10:13">
      <c r="J26" s="40"/>
      <c r="K26" s="1"/>
      <c r="L26" s="1"/>
      <c r="M26" s="1"/>
    </row>
    <row r="27" spans="10:13">
      <c r="J27" s="40"/>
      <c r="K27" s="1"/>
      <c r="L27" s="1"/>
      <c r="M27" s="1"/>
    </row>
  </sheetData>
  <mergeCells count="1">
    <mergeCell ref="P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1"/>
  <sheetViews>
    <sheetView workbookViewId="0">
      <selection activeCell="E14" sqref="E14"/>
    </sheetView>
  </sheetViews>
  <sheetFormatPr defaultRowHeight="15"/>
  <cols>
    <col min="1" max="1" width="4.7109375" customWidth="1"/>
    <col min="2" max="2" width="7.28515625" customWidth="1"/>
    <col min="3" max="3" width="5.7109375" customWidth="1"/>
    <col min="6" max="6" width="6.140625" customWidth="1"/>
    <col min="7" max="7" width="7.5703125" customWidth="1"/>
    <col min="8" max="8" width="7.28515625" customWidth="1"/>
    <col min="9" max="9" width="6.140625" customWidth="1"/>
    <col min="10" max="10" width="8.85546875" customWidth="1"/>
    <col min="11" max="12" width="6.42578125" customWidth="1"/>
    <col min="14" max="14" width="19.42578125" customWidth="1"/>
    <col min="15" max="15" width="32.140625" customWidth="1"/>
    <col min="16" max="16" width="5.85546875" customWidth="1"/>
    <col min="17" max="19" width="5.28515625" customWidth="1"/>
    <col min="20" max="20" width="6.28515625" customWidth="1"/>
    <col min="21" max="30" width="5.28515625" customWidth="1"/>
  </cols>
  <sheetData>
    <row r="1" spans="1:30" ht="30">
      <c r="A1" s="38" t="s">
        <v>0</v>
      </c>
      <c r="B1" s="38" t="s">
        <v>1</v>
      </c>
      <c r="C1" s="38" t="s">
        <v>2</v>
      </c>
      <c r="D1" s="38"/>
      <c r="E1" s="38" t="s">
        <v>106</v>
      </c>
      <c r="F1" s="38" t="s">
        <v>5</v>
      </c>
      <c r="G1" s="38" t="s">
        <v>32</v>
      </c>
      <c r="H1" s="38" t="s">
        <v>33</v>
      </c>
      <c r="I1" s="38" t="s">
        <v>47</v>
      </c>
      <c r="J1" s="22" t="s">
        <v>53</v>
      </c>
      <c r="K1" s="38" t="s">
        <v>78</v>
      </c>
      <c r="L1" s="38" t="s">
        <v>35</v>
      </c>
      <c r="M1" s="38" t="s">
        <v>50</v>
      </c>
      <c r="N1" s="39" t="s">
        <v>74</v>
      </c>
      <c r="O1" s="39" t="s">
        <v>36</v>
      </c>
      <c r="P1" s="43" t="s">
        <v>52</v>
      </c>
      <c r="Q1" s="43"/>
      <c r="R1" s="43"/>
      <c r="S1" s="43"/>
      <c r="T1" s="43"/>
      <c r="U1" s="43"/>
      <c r="V1" s="21"/>
      <c r="W1" s="21"/>
      <c r="X1" s="21"/>
      <c r="Y1" s="21"/>
      <c r="Z1" s="21"/>
      <c r="AA1" s="21"/>
      <c r="AB1" s="21"/>
      <c r="AC1" s="21"/>
      <c r="AD1" s="21"/>
    </row>
    <row r="2" spans="1:30">
      <c r="A2">
        <v>335</v>
      </c>
      <c r="B2" t="s">
        <v>31</v>
      </c>
      <c r="C2" t="s">
        <v>9</v>
      </c>
      <c r="D2" t="s">
        <v>100</v>
      </c>
      <c r="E2" t="s">
        <v>4</v>
      </c>
      <c r="F2" t="s">
        <v>6</v>
      </c>
      <c r="G2">
        <v>0</v>
      </c>
      <c r="H2">
        <v>1520</v>
      </c>
      <c r="I2">
        <f t="shared" ref="I2:I6" si="0">COUNT(P2:AX2)</f>
        <v>10</v>
      </c>
      <c r="J2" s="40">
        <f t="shared" ref="J2:J6" si="1">AVERAGE(P2:BE2)</f>
        <v>7785.8</v>
      </c>
      <c r="K2" s="1">
        <f t="shared" ref="K2:K6" si="2">1.96*L2/SQRT(I2)</f>
        <v>151.29027708202722</v>
      </c>
      <c r="L2" s="1">
        <f t="shared" ref="L2:L6" si="3">STDEV(P2:BE2)</f>
        <v>244.09278745774432</v>
      </c>
      <c r="M2" s="1">
        <f t="shared" ref="M2:M6" si="4">L2/J2*100</f>
        <v>3.1351022047540948</v>
      </c>
      <c r="N2" s="1" t="s">
        <v>102</v>
      </c>
      <c r="P2">
        <v>7438</v>
      </c>
      <c r="Q2">
        <v>7584</v>
      </c>
      <c r="R2">
        <v>7794</v>
      </c>
      <c r="S2">
        <v>7801</v>
      </c>
      <c r="T2">
        <v>7437</v>
      </c>
      <c r="U2">
        <v>8207</v>
      </c>
      <c r="V2">
        <v>7995</v>
      </c>
      <c r="W2">
        <v>7834</v>
      </c>
      <c r="X2">
        <v>7954</v>
      </c>
      <c r="Y2">
        <v>7814</v>
      </c>
    </row>
    <row r="3" spans="1:30">
      <c r="A3">
        <v>335</v>
      </c>
      <c r="B3" t="s">
        <v>31</v>
      </c>
      <c r="C3" t="s">
        <v>9</v>
      </c>
      <c r="D3" t="s">
        <v>100</v>
      </c>
      <c r="E3" t="s">
        <v>4</v>
      </c>
      <c r="F3" t="s">
        <v>7</v>
      </c>
      <c r="G3">
        <v>0</v>
      </c>
      <c r="H3">
        <v>1520</v>
      </c>
      <c r="I3">
        <f t="shared" si="0"/>
        <v>10</v>
      </c>
      <c r="J3" s="40">
        <f t="shared" si="1"/>
        <v>6447</v>
      </c>
      <c r="K3" s="1">
        <f t="shared" si="2"/>
        <v>153.38424534482019</v>
      </c>
      <c r="L3" s="1">
        <f t="shared" si="3"/>
        <v>247.47121044679116</v>
      </c>
      <c r="M3" s="1">
        <f t="shared" si="4"/>
        <v>3.8385483239769065</v>
      </c>
      <c r="N3" s="1" t="s">
        <v>102</v>
      </c>
      <c r="P3">
        <v>6957</v>
      </c>
      <c r="Q3">
        <v>6238</v>
      </c>
      <c r="R3">
        <v>6512</v>
      </c>
      <c r="S3">
        <v>6025</v>
      </c>
      <c r="T3">
        <v>6451</v>
      </c>
      <c r="U3">
        <v>6626</v>
      </c>
      <c r="V3">
        <v>6390</v>
      </c>
      <c r="W3">
        <v>6552</v>
      </c>
      <c r="X3">
        <v>6318</v>
      </c>
      <c r="Y3">
        <v>6401</v>
      </c>
    </row>
    <row r="4" spans="1:30">
      <c r="A4">
        <v>335</v>
      </c>
      <c r="B4" t="s">
        <v>31</v>
      </c>
      <c r="C4" t="s">
        <v>9</v>
      </c>
      <c r="D4" t="s">
        <v>100</v>
      </c>
      <c r="E4" t="s">
        <v>4</v>
      </c>
      <c r="F4" t="s">
        <v>8</v>
      </c>
      <c r="G4">
        <v>0</v>
      </c>
      <c r="H4">
        <v>1520</v>
      </c>
      <c r="I4">
        <f t="shared" si="0"/>
        <v>10</v>
      </c>
      <c r="J4" s="40">
        <f t="shared" si="1"/>
        <v>1416.5</v>
      </c>
      <c r="K4" s="1">
        <f t="shared" si="2"/>
        <v>71.4086160378735</v>
      </c>
      <c r="L4" s="1">
        <f t="shared" si="3"/>
        <v>115.21115879597389</v>
      </c>
      <c r="M4" s="1">
        <f t="shared" si="4"/>
        <v>8.1335092690415731</v>
      </c>
      <c r="N4" s="1" t="s">
        <v>69</v>
      </c>
      <c r="P4">
        <v>1400</v>
      </c>
      <c r="Q4">
        <v>1390</v>
      </c>
      <c r="R4">
        <v>1377</v>
      </c>
      <c r="S4">
        <v>1446</v>
      </c>
      <c r="T4">
        <v>1363</v>
      </c>
      <c r="U4">
        <v>1379</v>
      </c>
      <c r="V4">
        <v>1611</v>
      </c>
      <c r="W4">
        <v>1433</v>
      </c>
      <c r="X4">
        <v>1194</v>
      </c>
      <c r="Y4">
        <v>1572</v>
      </c>
    </row>
    <row r="5" spans="1:30">
      <c r="A5">
        <v>335</v>
      </c>
      <c r="B5" t="s">
        <v>31</v>
      </c>
      <c r="C5" t="s">
        <v>9</v>
      </c>
      <c r="D5" t="s">
        <v>100</v>
      </c>
      <c r="E5" t="s">
        <v>4</v>
      </c>
      <c r="F5" t="s">
        <v>9</v>
      </c>
      <c r="G5">
        <v>0</v>
      </c>
      <c r="H5">
        <v>1520</v>
      </c>
      <c r="I5">
        <f t="shared" si="0"/>
        <v>5</v>
      </c>
      <c r="J5" s="40">
        <f t="shared" si="1"/>
        <v>2723</v>
      </c>
      <c r="K5" s="1">
        <f t="shared" si="2"/>
        <v>296.92803276214926</v>
      </c>
      <c r="L5" s="1">
        <f t="shared" si="3"/>
        <v>338.75064575584207</v>
      </c>
      <c r="M5" s="1">
        <f t="shared" si="4"/>
        <v>12.440346887838489</v>
      </c>
      <c r="N5" s="1" t="s">
        <v>105</v>
      </c>
      <c r="P5">
        <v>2685</v>
      </c>
      <c r="Q5">
        <v>3012</v>
      </c>
      <c r="R5">
        <v>3012</v>
      </c>
      <c r="S5">
        <v>2722</v>
      </c>
      <c r="T5">
        <v>2184</v>
      </c>
    </row>
    <row r="6" spans="1:30">
      <c r="A6">
        <v>335</v>
      </c>
      <c r="B6" t="s">
        <v>31</v>
      </c>
      <c r="C6" t="s">
        <v>9</v>
      </c>
      <c r="D6" t="s">
        <v>100</v>
      </c>
      <c r="E6" t="s">
        <v>4</v>
      </c>
      <c r="F6" t="s">
        <v>9</v>
      </c>
      <c r="G6">
        <v>0</v>
      </c>
      <c r="H6">
        <v>1520</v>
      </c>
      <c r="I6">
        <f t="shared" si="0"/>
        <v>2</v>
      </c>
      <c r="J6" s="40">
        <f t="shared" si="1"/>
        <v>448</v>
      </c>
      <c r="K6" s="1">
        <f t="shared" si="2"/>
        <v>78.400000000000006</v>
      </c>
      <c r="L6" s="1">
        <f t="shared" si="3"/>
        <v>56.568542494923804</v>
      </c>
      <c r="M6" s="1">
        <f t="shared" si="4"/>
        <v>12.626906806902635</v>
      </c>
      <c r="N6" s="1" t="s">
        <v>104</v>
      </c>
      <c r="P6">
        <v>488</v>
      </c>
      <c r="Q6">
        <v>408</v>
      </c>
    </row>
    <row r="7" spans="1:30">
      <c r="J7" s="40"/>
      <c r="K7" s="1"/>
      <c r="L7" s="1"/>
      <c r="M7" s="1"/>
    </row>
    <row r="8" spans="1:30">
      <c r="J8" s="40"/>
      <c r="K8" s="1"/>
      <c r="L8" s="1"/>
      <c r="M8" s="1"/>
    </row>
    <row r="9" spans="1:30">
      <c r="J9" s="40"/>
      <c r="K9" s="1"/>
      <c r="L9" s="1"/>
      <c r="M9" s="1"/>
    </row>
    <row r="10" spans="1:30">
      <c r="J10" s="40"/>
      <c r="K10" s="1"/>
      <c r="L10" s="1"/>
      <c r="M10" s="1"/>
    </row>
    <row r="11" spans="1:30">
      <c r="J11" s="40"/>
      <c r="K11" s="1"/>
      <c r="L11" s="1"/>
      <c r="M11" s="1"/>
    </row>
    <row r="12" spans="1:30">
      <c r="J12" s="40"/>
      <c r="K12" s="1"/>
      <c r="L12" s="1"/>
      <c r="M12" s="1"/>
    </row>
    <row r="13" spans="1:30">
      <c r="J13" s="40"/>
      <c r="K13" s="1"/>
      <c r="L13" s="1"/>
      <c r="M13" s="1"/>
    </row>
    <row r="14" spans="1:30">
      <c r="J14" s="40"/>
      <c r="K14" s="1"/>
      <c r="L14" s="1"/>
      <c r="M14" s="1"/>
    </row>
    <row r="15" spans="1:30">
      <c r="J15" s="40"/>
      <c r="K15" s="1"/>
      <c r="L15" s="1"/>
      <c r="M15" s="1"/>
    </row>
    <row r="16" spans="1:30">
      <c r="J16" s="40"/>
      <c r="K16" s="1"/>
      <c r="L16" s="1"/>
      <c r="M16" s="1"/>
    </row>
    <row r="17" spans="10:13">
      <c r="J17" s="40"/>
      <c r="K17" s="1"/>
      <c r="L17" s="1"/>
      <c r="M17" s="1"/>
    </row>
    <row r="18" spans="10:13">
      <c r="J18" s="40"/>
      <c r="K18" s="1"/>
      <c r="L18" s="1"/>
      <c r="M18" s="1"/>
    </row>
    <row r="19" spans="10:13">
      <c r="J19" s="40"/>
      <c r="K19" s="1"/>
      <c r="L19" s="1"/>
      <c r="M19" s="1"/>
    </row>
    <row r="20" spans="10:13">
      <c r="J20" s="40"/>
      <c r="K20" s="1"/>
      <c r="L20" s="1"/>
      <c r="M20" s="1"/>
    </row>
    <row r="21" spans="10:13">
      <c r="J21" s="40"/>
      <c r="K21" s="1"/>
      <c r="L21" s="1"/>
      <c r="M21" s="1"/>
    </row>
  </sheetData>
  <mergeCells count="1">
    <mergeCell ref="P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68"/>
  <sheetViews>
    <sheetView topLeftCell="E1" zoomScale="70" zoomScaleNormal="70" workbookViewId="0">
      <selection activeCell="N74" sqref="N74"/>
    </sheetView>
  </sheetViews>
  <sheetFormatPr defaultRowHeight="15"/>
  <cols>
    <col min="1" max="1" width="3.7109375" customWidth="1"/>
    <col min="2" max="2" width="6.85546875" customWidth="1"/>
    <col min="3" max="3" width="5.140625" customWidth="1"/>
    <col min="4" max="4" width="7.140625" customWidth="1"/>
    <col min="5" max="6" width="5.140625" customWidth="1"/>
    <col min="7" max="7" width="6.5703125" customWidth="1"/>
    <col min="8" max="8" width="6.42578125" customWidth="1"/>
    <col min="9" max="9" width="6" customWidth="1"/>
    <col min="10" max="10" width="7.5703125" customWidth="1"/>
    <col min="11" max="12" width="5.85546875" customWidth="1"/>
    <col min="13" max="13" width="7.85546875" customWidth="1"/>
    <col min="14" max="14" width="45.7109375" customWidth="1"/>
    <col min="15" max="15" width="38.42578125" customWidth="1"/>
  </cols>
  <sheetData>
    <row r="1" spans="1:87" s="26" customFormat="1" ht="30">
      <c r="A1" s="26" t="s">
        <v>0</v>
      </c>
      <c r="B1" s="26" t="s">
        <v>1</v>
      </c>
      <c r="C1" s="26" t="s">
        <v>2</v>
      </c>
      <c r="F1" s="26" t="s">
        <v>5</v>
      </c>
      <c r="G1" s="26" t="s">
        <v>32</v>
      </c>
      <c r="H1" s="26" t="s">
        <v>33</v>
      </c>
      <c r="I1" s="26" t="s">
        <v>47</v>
      </c>
      <c r="J1" s="22" t="s">
        <v>53</v>
      </c>
      <c r="K1" s="26" t="s">
        <v>67</v>
      </c>
      <c r="L1" s="26" t="s">
        <v>86</v>
      </c>
      <c r="M1" s="26" t="s">
        <v>50</v>
      </c>
      <c r="N1" s="26" t="s">
        <v>74</v>
      </c>
      <c r="O1" s="26" t="s">
        <v>36</v>
      </c>
      <c r="P1" s="41" t="s">
        <v>34</v>
      </c>
      <c r="Q1" s="41"/>
      <c r="R1" s="41"/>
      <c r="S1" s="41"/>
      <c r="T1" s="42"/>
    </row>
    <row r="2" spans="1:87" s="26" customFormat="1">
      <c r="J2" s="15"/>
      <c r="P2" s="26">
        <v>1</v>
      </c>
      <c r="Q2" s="26">
        <v>2</v>
      </c>
      <c r="R2" s="26">
        <v>3</v>
      </c>
      <c r="S2" s="26">
        <v>4</v>
      </c>
      <c r="T2" s="26">
        <v>5</v>
      </c>
      <c r="U2" s="26">
        <v>6</v>
      </c>
      <c r="V2" s="26">
        <v>7</v>
      </c>
      <c r="W2" s="26">
        <v>8</v>
      </c>
      <c r="X2" s="26">
        <v>9</v>
      </c>
      <c r="Y2" s="26">
        <v>10</v>
      </c>
      <c r="Z2" s="26">
        <v>11</v>
      </c>
      <c r="AA2" s="26">
        <v>12</v>
      </c>
      <c r="AB2" s="26">
        <v>13</v>
      </c>
    </row>
    <row r="3" spans="1:87" s="18" customFormat="1">
      <c r="A3" s="18">
        <v>335</v>
      </c>
      <c r="B3" s="18" t="s">
        <v>31</v>
      </c>
      <c r="C3" s="18" t="s">
        <v>9</v>
      </c>
      <c r="D3" s="18" t="s">
        <v>48</v>
      </c>
      <c r="E3" s="18" t="s">
        <v>49</v>
      </c>
      <c r="G3" s="18">
        <v>0</v>
      </c>
      <c r="H3" s="18">
        <v>1518</v>
      </c>
      <c r="I3" s="19">
        <f t="shared" ref="I3:I13" si="0">COUNT(P3:AD3)</f>
        <v>10</v>
      </c>
      <c r="J3" s="19">
        <f t="shared" ref="J3:J13" si="1">AVERAGE(P3:AD3)</f>
        <v>4307.8999999999996</v>
      </c>
      <c r="K3" s="20">
        <f t="shared" ref="K3:K15" si="2">1.96*L3/SQRT(I3)</f>
        <v>1195.8013543015134</v>
      </c>
      <c r="L3" s="20">
        <f t="shared" ref="L3:L13" si="3">STDEV(P3:AD3)</f>
        <v>1929.3142391361066</v>
      </c>
      <c r="M3" s="20">
        <f t="shared" ref="M3:M14" si="4">L3/J3*100</f>
        <v>44.785492679405436</v>
      </c>
      <c r="N3" s="17" t="s">
        <v>57</v>
      </c>
      <c r="O3" s="18" t="s">
        <v>85</v>
      </c>
      <c r="P3" s="18">
        <v>5851</v>
      </c>
      <c r="Q3" s="18">
        <v>4968</v>
      </c>
      <c r="R3" s="18">
        <v>3250</v>
      </c>
      <c r="S3" s="18">
        <v>5097</v>
      </c>
      <c r="T3" s="18">
        <v>5790</v>
      </c>
      <c r="U3" s="18">
        <v>6339</v>
      </c>
      <c r="V3" s="18">
        <v>4515</v>
      </c>
      <c r="W3" s="18">
        <v>5235</v>
      </c>
      <c r="X3" s="18">
        <v>848</v>
      </c>
      <c r="Y3" s="18">
        <v>1186</v>
      </c>
    </row>
    <row r="4" spans="1:87" s="18" customFormat="1" ht="30">
      <c r="A4" s="18">
        <v>335</v>
      </c>
      <c r="B4" s="18" t="s">
        <v>31</v>
      </c>
      <c r="C4" s="18" t="s">
        <v>9</v>
      </c>
      <c r="D4" s="18" t="s">
        <v>48</v>
      </c>
      <c r="E4" s="18" t="s">
        <v>49</v>
      </c>
      <c r="G4" s="18">
        <v>0</v>
      </c>
      <c r="H4" s="18">
        <v>1518</v>
      </c>
      <c r="I4" s="19">
        <f t="shared" si="0"/>
        <v>12</v>
      </c>
      <c r="J4" s="19">
        <f t="shared" si="1"/>
        <v>7481.833333333333</v>
      </c>
      <c r="K4" s="20">
        <f t="shared" si="2"/>
        <v>809.2502233374521</v>
      </c>
      <c r="L4" s="20">
        <f t="shared" si="3"/>
        <v>1430.2678600580898</v>
      </c>
      <c r="M4" s="20">
        <f t="shared" si="4"/>
        <v>19.116542648523176</v>
      </c>
      <c r="N4" s="17" t="s">
        <v>62</v>
      </c>
      <c r="O4" s="18" t="s">
        <v>84</v>
      </c>
      <c r="P4" s="18">
        <v>8510</v>
      </c>
      <c r="Q4" s="18">
        <v>9450</v>
      </c>
      <c r="R4" s="18">
        <v>9259</v>
      </c>
      <c r="S4" s="18">
        <v>7360</v>
      </c>
      <c r="T4" s="18">
        <v>6408</v>
      </c>
      <c r="U4" s="18">
        <v>6165</v>
      </c>
      <c r="V4" s="18">
        <v>5648</v>
      </c>
      <c r="W4" s="18">
        <v>9249</v>
      </c>
      <c r="X4" s="18">
        <v>7392</v>
      </c>
      <c r="Y4" s="18">
        <v>8282</v>
      </c>
      <c r="Z4" s="18">
        <v>6311</v>
      </c>
      <c r="AA4" s="18">
        <v>5748</v>
      </c>
    </row>
    <row r="5" spans="1:87" s="18" customFormat="1">
      <c r="A5" s="18">
        <v>335</v>
      </c>
      <c r="B5" s="18" t="s">
        <v>31</v>
      </c>
      <c r="C5" s="18" t="s">
        <v>9</v>
      </c>
      <c r="D5" s="18" t="s">
        <v>48</v>
      </c>
      <c r="E5" s="18" t="s">
        <v>49</v>
      </c>
      <c r="G5" s="18">
        <v>0</v>
      </c>
      <c r="H5" s="18">
        <v>1518</v>
      </c>
      <c r="I5" s="19">
        <f t="shared" si="0"/>
        <v>5</v>
      </c>
      <c r="J5" s="19">
        <f t="shared" si="1"/>
        <v>6185.8</v>
      </c>
      <c r="K5" s="20">
        <f t="shared" si="2"/>
        <v>359.30355197799298</v>
      </c>
      <c r="L5" s="20">
        <f t="shared" si="3"/>
        <v>409.91181978567414</v>
      </c>
      <c r="M5" s="20">
        <f t="shared" si="4"/>
        <v>6.6266581490781169</v>
      </c>
      <c r="N5" s="17" t="s">
        <v>60</v>
      </c>
      <c r="O5" s="18" t="s">
        <v>84</v>
      </c>
      <c r="P5" s="18">
        <v>5886</v>
      </c>
      <c r="Q5" s="18">
        <v>5621</v>
      </c>
      <c r="R5" s="18">
        <v>6407</v>
      </c>
      <c r="S5" s="18">
        <v>6447</v>
      </c>
      <c r="T5" s="18">
        <v>6568</v>
      </c>
    </row>
    <row r="6" spans="1:87" s="18" customFormat="1" ht="30">
      <c r="A6" s="18">
        <v>335</v>
      </c>
      <c r="B6" s="18" t="s">
        <v>31</v>
      </c>
      <c r="C6" s="18" t="s">
        <v>9</v>
      </c>
      <c r="D6" s="18" t="s">
        <v>48</v>
      </c>
      <c r="E6" s="18" t="s">
        <v>49</v>
      </c>
      <c r="G6" s="18">
        <v>0</v>
      </c>
      <c r="H6" s="18">
        <v>1518</v>
      </c>
      <c r="I6" s="19">
        <f t="shared" si="0"/>
        <v>3</v>
      </c>
      <c r="J6" s="19">
        <f t="shared" si="1"/>
        <v>3627</v>
      </c>
      <c r="K6" s="20">
        <f t="shared" si="2"/>
        <v>777.48286257640439</v>
      </c>
      <c r="L6" s="20">
        <f t="shared" si="3"/>
        <v>687.06113265123645</v>
      </c>
      <c r="M6" s="20">
        <f t="shared" si="4"/>
        <v>18.942959268024165</v>
      </c>
      <c r="N6" s="17" t="s">
        <v>61</v>
      </c>
      <c r="O6" s="18" t="s">
        <v>84</v>
      </c>
      <c r="P6" s="18">
        <v>3775</v>
      </c>
      <c r="Q6" s="18">
        <v>4228</v>
      </c>
      <c r="R6" s="18">
        <v>2878</v>
      </c>
    </row>
    <row r="7" spans="1:87" s="18" customFormat="1" ht="30">
      <c r="A7" s="18">
        <v>335</v>
      </c>
      <c r="B7" s="18" t="s">
        <v>31</v>
      </c>
      <c r="C7" s="18" t="s">
        <v>9</v>
      </c>
      <c r="D7" s="18" t="s">
        <v>48</v>
      </c>
      <c r="E7" s="18" t="s">
        <v>49</v>
      </c>
      <c r="G7" s="18">
        <v>0</v>
      </c>
      <c r="H7" s="18">
        <v>1518</v>
      </c>
      <c r="I7" s="19">
        <f t="shared" si="0"/>
        <v>3</v>
      </c>
      <c r="J7" s="19">
        <f t="shared" si="1"/>
        <v>5700</v>
      </c>
      <c r="K7" s="20">
        <f t="shared" si="2"/>
        <v>174.67474841353953</v>
      </c>
      <c r="L7" s="20">
        <f t="shared" si="3"/>
        <v>154.35996890385798</v>
      </c>
      <c r="M7" s="20">
        <f t="shared" si="4"/>
        <v>2.7080696298922451</v>
      </c>
      <c r="N7" s="17" t="s">
        <v>61</v>
      </c>
      <c r="O7" s="18" t="s">
        <v>84</v>
      </c>
      <c r="P7" s="18">
        <v>5522</v>
      </c>
      <c r="Q7" s="18">
        <v>5781</v>
      </c>
      <c r="R7" s="18">
        <v>5797</v>
      </c>
    </row>
    <row r="8" spans="1:87" s="18" customFormat="1" ht="30">
      <c r="A8" s="18">
        <v>335</v>
      </c>
      <c r="B8" s="18" t="s">
        <v>31</v>
      </c>
      <c r="C8" s="18" t="s">
        <v>9</v>
      </c>
      <c r="D8" s="18" t="s">
        <v>48</v>
      </c>
      <c r="E8" s="18" t="s">
        <v>49</v>
      </c>
      <c r="G8" s="18">
        <v>0</v>
      </c>
      <c r="H8" s="18">
        <v>1518</v>
      </c>
      <c r="I8" s="19">
        <f t="shared" si="0"/>
        <v>4</v>
      </c>
      <c r="J8" s="19">
        <f t="shared" si="1"/>
        <v>5336.5</v>
      </c>
      <c r="K8" s="20">
        <f t="shared" si="2"/>
        <v>317.1048417584737</v>
      </c>
      <c r="L8" s="20">
        <f t="shared" si="3"/>
        <v>323.57636914129972</v>
      </c>
      <c r="M8" s="20">
        <f t="shared" si="4"/>
        <v>6.0634567439576452</v>
      </c>
      <c r="N8" s="17" t="s">
        <v>61</v>
      </c>
      <c r="O8" s="18" t="s">
        <v>84</v>
      </c>
      <c r="P8" s="18">
        <v>5623</v>
      </c>
      <c r="Q8" s="18">
        <v>4895</v>
      </c>
      <c r="R8" s="18">
        <v>5526</v>
      </c>
      <c r="S8" s="18">
        <v>5302</v>
      </c>
    </row>
    <row r="9" spans="1:87" s="18" customFormat="1" ht="30">
      <c r="A9" s="18">
        <v>335</v>
      </c>
      <c r="B9" s="18" t="s">
        <v>31</v>
      </c>
      <c r="C9" s="18" t="s">
        <v>9</v>
      </c>
      <c r="D9" s="18" t="s">
        <v>48</v>
      </c>
      <c r="E9" s="18" t="s">
        <v>49</v>
      </c>
      <c r="G9" s="18">
        <v>0</v>
      </c>
      <c r="H9" s="18">
        <v>1518</v>
      </c>
      <c r="I9" s="19">
        <f t="shared" si="0"/>
        <v>10</v>
      </c>
      <c r="J9" s="19">
        <f t="shared" si="1"/>
        <v>5233.6000000000004</v>
      </c>
      <c r="K9" s="20">
        <f t="shared" si="2"/>
        <v>598.16576904771421</v>
      </c>
      <c r="L9" s="20">
        <f t="shared" si="3"/>
        <v>965.08482068215562</v>
      </c>
      <c r="M9" s="20">
        <f t="shared" si="4"/>
        <v>18.44017159664773</v>
      </c>
      <c r="N9" s="17" t="s">
        <v>56</v>
      </c>
      <c r="O9" s="18" t="s">
        <v>85</v>
      </c>
      <c r="P9" s="18">
        <v>6759</v>
      </c>
      <c r="Q9" s="18">
        <v>5470</v>
      </c>
      <c r="R9" s="18">
        <v>5810</v>
      </c>
      <c r="S9" s="18">
        <v>5682</v>
      </c>
      <c r="T9" s="18">
        <v>3957</v>
      </c>
      <c r="U9" s="18">
        <v>5884</v>
      </c>
      <c r="V9" s="18">
        <v>3893</v>
      </c>
      <c r="W9" s="18">
        <v>5658</v>
      </c>
      <c r="X9" s="18">
        <v>5187</v>
      </c>
      <c r="Y9" s="18">
        <v>4036</v>
      </c>
    </row>
    <row r="10" spans="1:87" s="31" customFormat="1" ht="30">
      <c r="A10" s="31">
        <v>335</v>
      </c>
      <c r="B10" s="31" t="s">
        <v>31</v>
      </c>
      <c r="C10" s="31" t="s">
        <v>9</v>
      </c>
      <c r="D10" s="31" t="s">
        <v>48</v>
      </c>
      <c r="E10" s="31" t="s">
        <v>49</v>
      </c>
      <c r="G10" s="31">
        <v>0</v>
      </c>
      <c r="H10" s="31">
        <v>1518</v>
      </c>
      <c r="I10" s="32">
        <f t="shared" si="0"/>
        <v>10</v>
      </c>
      <c r="J10" s="32">
        <f t="shared" si="1"/>
        <v>9852.2000000000007</v>
      </c>
      <c r="K10" s="33">
        <f t="shared" si="2"/>
        <v>1007.310841872006</v>
      </c>
      <c r="L10" s="33">
        <f t="shared" si="3"/>
        <v>1625.2023327026775</v>
      </c>
      <c r="M10" s="33">
        <f t="shared" si="4"/>
        <v>16.495831719846098</v>
      </c>
      <c r="N10" s="34" t="s">
        <v>59</v>
      </c>
      <c r="O10" s="18" t="s">
        <v>85</v>
      </c>
      <c r="P10" s="31">
        <v>12127</v>
      </c>
      <c r="Q10" s="31">
        <v>12000</v>
      </c>
      <c r="R10" s="31">
        <v>11738</v>
      </c>
      <c r="S10" s="31">
        <v>7361</v>
      </c>
      <c r="T10" s="31">
        <v>9430</v>
      </c>
      <c r="U10" s="31">
        <v>9807</v>
      </c>
      <c r="V10" s="31">
        <v>8488</v>
      </c>
      <c r="W10" s="31">
        <v>9669</v>
      </c>
      <c r="X10" s="31">
        <v>8440</v>
      </c>
      <c r="Y10" s="31">
        <v>9462</v>
      </c>
    </row>
    <row r="11" spans="1:87" s="31" customFormat="1" ht="30">
      <c r="A11" s="31">
        <v>335</v>
      </c>
      <c r="B11" s="31" t="s">
        <v>31</v>
      </c>
      <c r="C11" s="31" t="s">
        <v>9</v>
      </c>
      <c r="D11" s="31" t="s">
        <v>48</v>
      </c>
      <c r="E11" s="31" t="s">
        <v>49</v>
      </c>
      <c r="G11" s="31">
        <v>0</v>
      </c>
      <c r="H11" s="31">
        <v>1518</v>
      </c>
      <c r="I11" s="32">
        <f t="shared" si="0"/>
        <v>10</v>
      </c>
      <c r="J11" s="32">
        <f t="shared" si="1"/>
        <v>4686.5</v>
      </c>
      <c r="K11" s="33">
        <f t="shared" si="2"/>
        <v>619.18432283484401</v>
      </c>
      <c r="L11" s="33">
        <f t="shared" si="3"/>
        <v>998.99630185056799</v>
      </c>
      <c r="M11" s="33">
        <f t="shared" si="4"/>
        <v>21.316468619450934</v>
      </c>
      <c r="N11" s="34" t="s">
        <v>51</v>
      </c>
      <c r="O11" s="18" t="s">
        <v>85</v>
      </c>
      <c r="P11" s="31">
        <v>5178</v>
      </c>
      <c r="Q11" s="31">
        <v>5009</v>
      </c>
      <c r="R11" s="31">
        <v>4849</v>
      </c>
      <c r="S11" s="31">
        <v>5910</v>
      </c>
      <c r="T11" s="31">
        <v>4275</v>
      </c>
      <c r="U11" s="31">
        <v>4352</v>
      </c>
      <c r="V11" s="31">
        <v>4105</v>
      </c>
      <c r="W11" s="31">
        <v>2718</v>
      </c>
      <c r="X11" s="31">
        <v>4230</v>
      </c>
      <c r="Y11" s="31">
        <v>6239</v>
      </c>
    </row>
    <row r="12" spans="1:87" s="35" customFormat="1" ht="30">
      <c r="A12" s="35">
        <v>335</v>
      </c>
      <c r="B12" s="35" t="s">
        <v>31</v>
      </c>
      <c r="C12" s="35" t="s">
        <v>9</v>
      </c>
      <c r="D12" s="31" t="s">
        <v>48</v>
      </c>
      <c r="E12" s="31" t="s">
        <v>49</v>
      </c>
      <c r="F12" s="31"/>
      <c r="G12" s="31">
        <v>0</v>
      </c>
      <c r="H12" s="31">
        <v>1518</v>
      </c>
      <c r="I12" s="32">
        <f t="shared" si="0"/>
        <v>10</v>
      </c>
      <c r="J12" s="32">
        <f t="shared" si="1"/>
        <v>5215.1000000000004</v>
      </c>
      <c r="K12" s="33">
        <f t="shared" si="2"/>
        <v>799.65958040378314</v>
      </c>
      <c r="L12" s="33">
        <f t="shared" si="3"/>
        <v>1290.1763402298486</v>
      </c>
      <c r="M12" s="33">
        <f t="shared" si="4"/>
        <v>24.73924450595096</v>
      </c>
      <c r="N12" s="34" t="s">
        <v>55</v>
      </c>
      <c r="O12" s="18" t="s">
        <v>85</v>
      </c>
      <c r="P12" s="31">
        <v>3589</v>
      </c>
      <c r="Q12" s="31">
        <v>4319</v>
      </c>
      <c r="R12" s="31">
        <v>6027</v>
      </c>
      <c r="S12" s="31">
        <v>4849</v>
      </c>
      <c r="T12" s="31">
        <v>3843</v>
      </c>
      <c r="U12" s="31">
        <v>4522</v>
      </c>
      <c r="V12" s="31">
        <v>6269</v>
      </c>
      <c r="W12" s="31">
        <v>5877</v>
      </c>
      <c r="X12" s="31">
        <v>5034</v>
      </c>
      <c r="Y12" s="31">
        <v>7822</v>
      </c>
      <c r="Z12" s="31"/>
      <c r="AA12" s="31"/>
      <c r="AB12" s="31"/>
    </row>
    <row r="13" spans="1:87" s="31" customFormat="1" ht="15" customHeight="1">
      <c r="A13" s="31">
        <v>335</v>
      </c>
      <c r="B13" s="31" t="s">
        <v>31</v>
      </c>
      <c r="C13" s="31" t="s">
        <v>9</v>
      </c>
      <c r="D13" s="31" t="s">
        <v>48</v>
      </c>
      <c r="E13" s="31" t="s">
        <v>49</v>
      </c>
      <c r="G13" s="31">
        <v>0</v>
      </c>
      <c r="H13" s="31">
        <v>1518</v>
      </c>
      <c r="I13" s="32">
        <f t="shared" si="0"/>
        <v>5</v>
      </c>
      <c r="J13" s="32">
        <f t="shared" si="1"/>
        <v>3340.8</v>
      </c>
      <c r="K13" s="33">
        <f t="shared" si="2"/>
        <v>1445.1299976624937</v>
      </c>
      <c r="L13" s="33">
        <f t="shared" si="3"/>
        <v>1648.6780158660451</v>
      </c>
      <c r="M13" s="33">
        <f t="shared" si="4"/>
        <v>49.349796930856229</v>
      </c>
      <c r="N13" s="34" t="s">
        <v>58</v>
      </c>
      <c r="O13" s="18" t="s">
        <v>85</v>
      </c>
      <c r="P13" s="31">
        <v>2537</v>
      </c>
      <c r="Q13" s="31">
        <v>2886</v>
      </c>
      <c r="R13" s="31">
        <v>2559</v>
      </c>
      <c r="S13" s="31">
        <v>6275</v>
      </c>
      <c r="T13" s="31">
        <v>2447</v>
      </c>
    </row>
    <row r="14" spans="1:87">
      <c r="A14">
        <v>335</v>
      </c>
      <c r="B14" t="s">
        <v>31</v>
      </c>
      <c r="C14" t="s">
        <v>9</v>
      </c>
      <c r="D14" t="s">
        <v>3</v>
      </c>
      <c r="E14" t="s">
        <v>4</v>
      </c>
      <c r="F14" t="s">
        <v>6</v>
      </c>
      <c r="G14">
        <v>0</v>
      </c>
      <c r="H14">
        <v>1518</v>
      </c>
      <c r="I14" s="4">
        <f>COUNT(P14:X14)</f>
        <v>5</v>
      </c>
      <c r="J14" s="4">
        <f t="shared" ref="J14:J41" si="5">AVERAGE(P14:Y14)</f>
        <v>5512.2</v>
      </c>
      <c r="K14" s="20">
        <f t="shared" si="2"/>
        <v>290.23516930930737</v>
      </c>
      <c r="L14" s="1">
        <f t="shared" ref="L14:L41" si="6">STDEV(P14:Y14)</f>
        <v>331.1150857330469</v>
      </c>
      <c r="M14" s="1">
        <f t="shared" si="4"/>
        <v>6.0069497792722855</v>
      </c>
      <c r="N14" s="1" t="s">
        <v>87</v>
      </c>
      <c r="P14">
        <v>6053</v>
      </c>
      <c r="Q14">
        <v>5605</v>
      </c>
      <c r="R14">
        <v>5253</v>
      </c>
      <c r="S14">
        <v>5315</v>
      </c>
      <c r="T14">
        <v>5335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>
      <c r="A15">
        <v>335</v>
      </c>
      <c r="B15" t="s">
        <v>31</v>
      </c>
      <c r="C15" t="s">
        <v>9</v>
      </c>
      <c r="D15" t="s">
        <v>3</v>
      </c>
      <c r="E15" t="s">
        <v>4</v>
      </c>
      <c r="F15" t="s">
        <v>7</v>
      </c>
      <c r="G15">
        <v>0</v>
      </c>
      <c r="H15">
        <v>1518</v>
      </c>
      <c r="I15" s="4">
        <f t="shared" ref="I15:I42" si="7">COUNT(P15:X15)</f>
        <v>9</v>
      </c>
      <c r="J15" s="4">
        <f t="shared" si="5"/>
        <v>6707.4</v>
      </c>
      <c r="K15" s="20">
        <f t="shared" si="2"/>
        <v>772.51755844234833</v>
      </c>
      <c r="L15" s="1">
        <f t="shared" si="6"/>
        <v>1182.4248343505333</v>
      </c>
      <c r="M15" s="1">
        <f t="shared" ref="M15:M42" si="8">L15/J15*100</f>
        <v>17.628661394139804</v>
      </c>
      <c r="N15" s="1" t="s">
        <v>87</v>
      </c>
      <c r="P15">
        <v>4772</v>
      </c>
      <c r="Q15">
        <v>5433</v>
      </c>
      <c r="R15">
        <v>7598</v>
      </c>
      <c r="S15">
        <v>8016</v>
      </c>
      <c r="T15">
        <v>7647</v>
      </c>
      <c r="U15">
        <v>6989</v>
      </c>
      <c r="V15">
        <v>5810</v>
      </c>
      <c r="W15">
        <v>5631</v>
      </c>
      <c r="X15">
        <v>7252</v>
      </c>
      <c r="Y15">
        <v>7926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>
      <c r="A16">
        <v>335</v>
      </c>
      <c r="B16" t="s">
        <v>31</v>
      </c>
      <c r="C16" t="s">
        <v>9</v>
      </c>
      <c r="D16" t="s">
        <v>3</v>
      </c>
      <c r="E16" t="s">
        <v>4</v>
      </c>
      <c r="F16" t="s">
        <v>8</v>
      </c>
      <c r="G16">
        <v>0</v>
      </c>
      <c r="H16">
        <v>1518</v>
      </c>
      <c r="I16" s="4">
        <f t="shared" si="7"/>
        <v>9</v>
      </c>
      <c r="J16" s="4">
        <f t="shared" si="5"/>
        <v>5992.4</v>
      </c>
      <c r="K16" s="20">
        <f t="shared" ref="K16:K42" si="9">1.96*L16/SQRT(I16)</f>
        <v>618.09677993093158</v>
      </c>
      <c r="L16" s="1">
        <f t="shared" si="6"/>
        <v>946.06649989428308</v>
      </c>
      <c r="M16" s="1">
        <f t="shared" si="8"/>
        <v>15.78777284384025</v>
      </c>
      <c r="N16" s="1" t="s">
        <v>87</v>
      </c>
      <c r="P16">
        <v>5022</v>
      </c>
      <c r="Q16">
        <v>5627</v>
      </c>
      <c r="R16">
        <v>5825</v>
      </c>
      <c r="S16">
        <v>6800</v>
      </c>
      <c r="T16">
        <v>6348</v>
      </c>
      <c r="U16">
        <v>4408</v>
      </c>
      <c r="V16">
        <v>5541</v>
      </c>
      <c r="W16">
        <v>5963</v>
      </c>
      <c r="X16">
        <v>6663</v>
      </c>
      <c r="Y16">
        <v>7727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1:87">
      <c r="A17">
        <v>335</v>
      </c>
      <c r="B17" t="s">
        <v>31</v>
      </c>
      <c r="C17" t="s">
        <v>9</v>
      </c>
      <c r="D17" t="s">
        <v>3</v>
      </c>
      <c r="E17" t="s">
        <v>4</v>
      </c>
      <c r="F17" t="s">
        <v>9</v>
      </c>
      <c r="G17">
        <v>0</v>
      </c>
      <c r="H17">
        <v>1518</v>
      </c>
      <c r="I17" s="4">
        <f t="shared" si="7"/>
        <v>5</v>
      </c>
      <c r="J17" s="4">
        <f t="shared" si="5"/>
        <v>5537.4</v>
      </c>
      <c r="K17" s="20">
        <f t="shared" si="9"/>
        <v>634.87501190076591</v>
      </c>
      <c r="L17" s="1">
        <f t="shared" si="6"/>
        <v>724.29779787045948</v>
      </c>
      <c r="M17" s="1">
        <f t="shared" si="8"/>
        <v>13.080106148561772</v>
      </c>
      <c r="N17" s="1" t="s">
        <v>87</v>
      </c>
      <c r="P17">
        <v>4942</v>
      </c>
      <c r="Q17">
        <v>5341</v>
      </c>
      <c r="R17">
        <v>5217</v>
      </c>
      <c r="S17">
        <v>5392</v>
      </c>
      <c r="T17">
        <v>6795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>
      <c r="A18">
        <v>335</v>
      </c>
      <c r="B18" t="s">
        <v>31</v>
      </c>
      <c r="C18" t="s">
        <v>9</v>
      </c>
      <c r="D18" t="s">
        <v>3</v>
      </c>
      <c r="E18" t="s">
        <v>4</v>
      </c>
      <c r="F18" t="s">
        <v>10</v>
      </c>
      <c r="G18">
        <v>0</v>
      </c>
      <c r="H18">
        <v>1518</v>
      </c>
      <c r="I18" s="4">
        <f t="shared" si="7"/>
        <v>5</v>
      </c>
      <c r="J18" s="4">
        <f t="shared" si="5"/>
        <v>4460</v>
      </c>
      <c r="K18" s="20">
        <f t="shared" si="9"/>
        <v>217.68356851172757</v>
      </c>
      <c r="L18" s="1">
        <f t="shared" si="6"/>
        <v>248.34451876375286</v>
      </c>
      <c r="M18" s="1">
        <f t="shared" si="8"/>
        <v>5.5682627525505124</v>
      </c>
      <c r="N18" s="1" t="s">
        <v>87</v>
      </c>
      <c r="P18">
        <v>4685</v>
      </c>
      <c r="Q18">
        <v>4101</v>
      </c>
      <c r="R18">
        <v>4672</v>
      </c>
      <c r="S18">
        <v>4323</v>
      </c>
      <c r="T18">
        <v>4519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>
      <c r="A19">
        <v>335</v>
      </c>
      <c r="B19" t="s">
        <v>31</v>
      </c>
      <c r="C19" t="s">
        <v>9</v>
      </c>
      <c r="D19" t="s">
        <v>3</v>
      </c>
      <c r="E19" t="s">
        <v>4</v>
      </c>
      <c r="F19" t="s">
        <v>11</v>
      </c>
      <c r="G19">
        <v>0</v>
      </c>
      <c r="H19">
        <v>1518</v>
      </c>
      <c r="I19" s="4">
        <f t="shared" si="7"/>
        <v>5</v>
      </c>
      <c r="J19" s="4">
        <f t="shared" si="5"/>
        <v>4348</v>
      </c>
      <c r="K19" s="20">
        <f t="shared" si="9"/>
        <v>355.95618224719738</v>
      </c>
      <c r="L19" s="1">
        <f t="shared" si="6"/>
        <v>406.09296965103937</v>
      </c>
      <c r="M19" s="1">
        <f t="shared" si="8"/>
        <v>9.3397647113854489</v>
      </c>
      <c r="N19" s="1" t="s">
        <v>87</v>
      </c>
      <c r="P19">
        <v>3922</v>
      </c>
      <c r="Q19">
        <v>4126</v>
      </c>
      <c r="R19">
        <v>4369</v>
      </c>
      <c r="S19">
        <v>4321</v>
      </c>
      <c r="T19">
        <v>5002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</row>
    <row r="20" spans="1:87">
      <c r="A20">
        <v>335</v>
      </c>
      <c r="B20" t="s">
        <v>31</v>
      </c>
      <c r="C20" t="s">
        <v>9</v>
      </c>
      <c r="D20" t="s">
        <v>3</v>
      </c>
      <c r="E20" t="s">
        <v>4</v>
      </c>
      <c r="F20" t="s">
        <v>12</v>
      </c>
      <c r="G20">
        <v>0</v>
      </c>
      <c r="H20">
        <v>1518</v>
      </c>
      <c r="I20" s="4">
        <f t="shared" si="7"/>
        <v>9</v>
      </c>
      <c r="J20" s="4">
        <f t="shared" si="5"/>
        <v>4181.1000000000004</v>
      </c>
      <c r="K20" s="20">
        <f t="shared" si="9"/>
        <v>331.06827472051748</v>
      </c>
      <c r="L20" s="1">
        <f t="shared" si="6"/>
        <v>506.73715518446556</v>
      </c>
      <c r="M20" s="1">
        <f t="shared" si="8"/>
        <v>12.119709052270109</v>
      </c>
      <c r="N20" s="1" t="s">
        <v>87</v>
      </c>
      <c r="P20">
        <v>5098</v>
      </c>
      <c r="Q20">
        <v>4316</v>
      </c>
      <c r="R20">
        <v>3878</v>
      </c>
      <c r="S20">
        <v>4083</v>
      </c>
      <c r="T20">
        <v>3562</v>
      </c>
      <c r="U20">
        <v>3875</v>
      </c>
      <c r="V20">
        <v>3738</v>
      </c>
      <c r="W20">
        <v>4031</v>
      </c>
      <c r="X20">
        <v>4242</v>
      </c>
      <c r="Y20">
        <v>4988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</row>
    <row r="21" spans="1:87">
      <c r="A21">
        <v>335</v>
      </c>
      <c r="B21" t="s">
        <v>31</v>
      </c>
      <c r="C21" t="s">
        <v>9</v>
      </c>
      <c r="D21" t="s">
        <v>3</v>
      </c>
      <c r="E21" t="s">
        <v>4</v>
      </c>
      <c r="F21" t="s">
        <v>13</v>
      </c>
      <c r="G21">
        <v>0</v>
      </c>
      <c r="H21">
        <v>1518</v>
      </c>
      <c r="I21" s="4">
        <f t="shared" si="7"/>
        <v>5</v>
      </c>
      <c r="J21" s="4">
        <f t="shared" si="5"/>
        <v>3814.4</v>
      </c>
      <c r="K21" s="20">
        <f t="shared" si="9"/>
        <v>326.76944596458304</v>
      </c>
      <c r="L21" s="1">
        <f t="shared" si="6"/>
        <v>372.79525211568983</v>
      </c>
      <c r="M21" s="1">
        <f t="shared" si="8"/>
        <v>9.7733654602477404</v>
      </c>
      <c r="N21" s="1" t="s">
        <v>87</v>
      </c>
      <c r="P21">
        <v>4014</v>
      </c>
      <c r="Q21">
        <v>4183</v>
      </c>
      <c r="R21">
        <v>3506</v>
      </c>
      <c r="S21">
        <v>3330</v>
      </c>
      <c r="T21">
        <v>4039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</row>
    <row r="22" spans="1:87">
      <c r="A22">
        <v>335</v>
      </c>
      <c r="B22" t="s">
        <v>31</v>
      </c>
      <c r="C22" t="s">
        <v>9</v>
      </c>
      <c r="D22" t="s">
        <v>3</v>
      </c>
      <c r="E22" t="s">
        <v>4</v>
      </c>
      <c r="F22" t="s">
        <v>14</v>
      </c>
      <c r="G22">
        <v>0</v>
      </c>
      <c r="H22">
        <v>1518</v>
      </c>
      <c r="I22" s="4">
        <f t="shared" si="7"/>
        <v>5</v>
      </c>
      <c r="J22" s="4">
        <f t="shared" si="5"/>
        <v>5423.8</v>
      </c>
      <c r="K22" s="20">
        <f t="shared" si="9"/>
        <v>277.05513426753578</v>
      </c>
      <c r="L22" s="1">
        <f t="shared" si="6"/>
        <v>316.07862945792931</v>
      </c>
      <c r="M22" s="1">
        <f t="shared" si="8"/>
        <v>5.8276232430755064</v>
      </c>
      <c r="N22" s="1" t="s">
        <v>87</v>
      </c>
      <c r="P22">
        <v>5545</v>
      </c>
      <c r="Q22">
        <v>5552</v>
      </c>
      <c r="R22">
        <v>5711</v>
      </c>
      <c r="S22">
        <v>5422</v>
      </c>
      <c r="T22">
        <v>4889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</row>
    <row r="23" spans="1:87">
      <c r="A23">
        <v>335</v>
      </c>
      <c r="B23" t="s">
        <v>31</v>
      </c>
      <c r="C23" t="s">
        <v>9</v>
      </c>
      <c r="D23" t="s">
        <v>3</v>
      </c>
      <c r="E23" t="s">
        <v>4</v>
      </c>
      <c r="F23" t="s">
        <v>15</v>
      </c>
      <c r="G23">
        <v>0</v>
      </c>
      <c r="H23">
        <v>1518</v>
      </c>
      <c r="I23" s="4">
        <f t="shared" si="7"/>
        <v>5</v>
      </c>
      <c r="J23" s="4">
        <f t="shared" si="5"/>
        <v>6429</v>
      </c>
      <c r="K23" s="20">
        <f t="shared" si="9"/>
        <v>196.72874523058391</v>
      </c>
      <c r="L23" s="1">
        <f t="shared" si="6"/>
        <v>224.43818748154246</v>
      </c>
      <c r="M23" s="1">
        <f t="shared" si="8"/>
        <v>3.4910279589600628</v>
      </c>
      <c r="N23" s="1" t="s">
        <v>87</v>
      </c>
      <c r="P23">
        <v>6527</v>
      </c>
      <c r="Q23">
        <v>6316</v>
      </c>
      <c r="R23">
        <v>6495</v>
      </c>
      <c r="S23">
        <v>6109</v>
      </c>
      <c r="T23">
        <v>6698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</row>
    <row r="24" spans="1:87">
      <c r="A24">
        <v>335</v>
      </c>
      <c r="B24" t="s">
        <v>31</v>
      </c>
      <c r="C24" t="s">
        <v>9</v>
      </c>
      <c r="D24" t="s">
        <v>3</v>
      </c>
      <c r="E24" t="s">
        <v>4</v>
      </c>
      <c r="F24" t="s">
        <v>16</v>
      </c>
      <c r="G24">
        <v>0</v>
      </c>
      <c r="H24">
        <v>1518</v>
      </c>
      <c r="I24" s="4">
        <f t="shared" si="7"/>
        <v>5</v>
      </c>
      <c r="J24" s="4">
        <f t="shared" si="5"/>
        <v>6290.6</v>
      </c>
      <c r="K24" s="20">
        <f t="shared" si="9"/>
        <v>990.91513578913396</v>
      </c>
      <c r="L24" s="1">
        <f t="shared" si="6"/>
        <v>1130.4865324275195</v>
      </c>
      <c r="M24" s="1">
        <f t="shared" si="8"/>
        <v>17.971044613034039</v>
      </c>
      <c r="N24" s="1" t="s">
        <v>87</v>
      </c>
      <c r="P24">
        <v>5965</v>
      </c>
      <c r="Q24">
        <v>7970</v>
      </c>
      <c r="R24">
        <v>6804</v>
      </c>
      <c r="S24">
        <v>5656</v>
      </c>
      <c r="T24">
        <v>5058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</row>
    <row r="25" spans="1:87">
      <c r="A25">
        <v>335</v>
      </c>
      <c r="B25" t="s">
        <v>31</v>
      </c>
      <c r="C25" t="s">
        <v>9</v>
      </c>
      <c r="D25" t="s">
        <v>3</v>
      </c>
      <c r="E25" t="s">
        <v>4</v>
      </c>
      <c r="F25" t="s">
        <v>17</v>
      </c>
      <c r="G25">
        <v>0</v>
      </c>
      <c r="H25">
        <v>1518</v>
      </c>
      <c r="I25" s="4">
        <f t="shared" si="7"/>
        <v>5</v>
      </c>
      <c r="J25" s="4">
        <f t="shared" si="5"/>
        <v>4342.2</v>
      </c>
      <c r="K25" s="20">
        <f t="shared" si="9"/>
        <v>376.50901086693716</v>
      </c>
      <c r="L25" s="1">
        <f t="shared" si="6"/>
        <v>429.54068491820334</v>
      </c>
      <c r="M25" s="1">
        <f t="shared" si="8"/>
        <v>9.8922363068998056</v>
      </c>
      <c r="N25" s="1" t="s">
        <v>87</v>
      </c>
      <c r="P25">
        <v>4303</v>
      </c>
      <c r="Q25">
        <v>4711</v>
      </c>
      <c r="R25">
        <v>4679</v>
      </c>
      <c r="S25">
        <v>4373</v>
      </c>
      <c r="T25">
        <v>3645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</row>
    <row r="26" spans="1:87">
      <c r="A26">
        <v>335</v>
      </c>
      <c r="B26" t="s">
        <v>31</v>
      </c>
      <c r="C26" t="s">
        <v>9</v>
      </c>
      <c r="D26" t="s">
        <v>3</v>
      </c>
      <c r="E26" t="s">
        <v>4</v>
      </c>
      <c r="F26" t="s">
        <v>18</v>
      </c>
      <c r="G26">
        <v>0</v>
      </c>
      <c r="H26">
        <v>1518</v>
      </c>
      <c r="I26" s="4">
        <f t="shared" si="7"/>
        <v>5</v>
      </c>
      <c r="J26" s="4">
        <f t="shared" si="5"/>
        <v>5823.4</v>
      </c>
      <c r="K26" s="20">
        <f t="shared" si="9"/>
        <v>495.2445683659717</v>
      </c>
      <c r="L26" s="1">
        <f t="shared" si="6"/>
        <v>565.00026548666062</v>
      </c>
      <c r="M26" s="1">
        <f t="shared" si="8"/>
        <v>9.7022403662235224</v>
      </c>
      <c r="N26" s="1" t="s">
        <v>87</v>
      </c>
      <c r="P26">
        <v>6229</v>
      </c>
      <c r="Q26">
        <v>5769</v>
      </c>
      <c r="R26">
        <v>5813</v>
      </c>
      <c r="S26">
        <v>4928</v>
      </c>
      <c r="T26">
        <v>6378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>
      <c r="A27">
        <v>335</v>
      </c>
      <c r="B27" t="s">
        <v>31</v>
      </c>
      <c r="C27" t="s">
        <v>9</v>
      </c>
      <c r="D27" t="s">
        <v>3</v>
      </c>
      <c r="E27" t="s">
        <v>4</v>
      </c>
      <c r="F27" t="s">
        <v>19</v>
      </c>
      <c r="G27">
        <v>0</v>
      </c>
      <c r="H27">
        <v>1518</v>
      </c>
      <c r="I27" s="4">
        <f t="shared" si="7"/>
        <v>5</v>
      </c>
      <c r="J27" s="4">
        <f t="shared" si="5"/>
        <v>4810.3999999999996</v>
      </c>
      <c r="K27" s="20">
        <f t="shared" si="9"/>
        <v>492.08203585987627</v>
      </c>
      <c r="L27" s="1">
        <f t="shared" si="6"/>
        <v>561.39228708631254</v>
      </c>
      <c r="M27" s="1">
        <f t="shared" si="8"/>
        <v>11.670386809544166</v>
      </c>
      <c r="N27" s="1" t="s">
        <v>87</v>
      </c>
      <c r="P27">
        <v>3902</v>
      </c>
      <c r="Q27">
        <v>4743</v>
      </c>
      <c r="R27">
        <v>5234</v>
      </c>
      <c r="S27">
        <v>5309</v>
      </c>
      <c r="T27">
        <v>4864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>
      <c r="A28">
        <v>335</v>
      </c>
      <c r="B28" t="s">
        <v>31</v>
      </c>
      <c r="C28" t="s">
        <v>9</v>
      </c>
      <c r="D28" t="s">
        <v>3</v>
      </c>
      <c r="E28" t="s">
        <v>4</v>
      </c>
      <c r="F28" t="s">
        <v>20</v>
      </c>
      <c r="G28">
        <v>0</v>
      </c>
      <c r="H28">
        <v>1518</v>
      </c>
      <c r="I28" s="4">
        <f t="shared" si="7"/>
        <v>9</v>
      </c>
      <c r="J28" s="4">
        <f t="shared" si="5"/>
        <v>7412.8</v>
      </c>
      <c r="K28" s="20">
        <f t="shared" si="9"/>
        <v>273.61622880177418</v>
      </c>
      <c r="L28" s="1">
        <f t="shared" si="6"/>
        <v>418.80035020679719</v>
      </c>
      <c r="M28" s="1">
        <f t="shared" si="8"/>
        <v>5.6496917521961638</v>
      </c>
      <c r="N28" s="1" t="s">
        <v>87</v>
      </c>
      <c r="P28">
        <v>7485</v>
      </c>
      <c r="Q28">
        <v>7247</v>
      </c>
      <c r="R28">
        <v>7297</v>
      </c>
      <c r="S28">
        <v>7586</v>
      </c>
      <c r="T28">
        <v>7542</v>
      </c>
      <c r="U28">
        <v>7728</v>
      </c>
      <c r="V28">
        <v>7660</v>
      </c>
      <c r="W28">
        <v>6635</v>
      </c>
      <c r="X28">
        <v>6877</v>
      </c>
      <c r="Y28">
        <v>8071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>
      <c r="A29">
        <v>335</v>
      </c>
      <c r="B29" t="s">
        <v>31</v>
      </c>
      <c r="C29" t="s">
        <v>9</v>
      </c>
      <c r="D29" t="s">
        <v>3</v>
      </c>
      <c r="E29" t="s">
        <v>4</v>
      </c>
      <c r="F29" t="s">
        <v>21</v>
      </c>
      <c r="G29">
        <v>0</v>
      </c>
      <c r="H29">
        <v>1518</v>
      </c>
      <c r="I29" s="4">
        <f t="shared" si="7"/>
        <v>5</v>
      </c>
      <c r="J29" s="4">
        <f t="shared" si="5"/>
        <v>4227.3999999999996</v>
      </c>
      <c r="K29" s="20">
        <f t="shared" si="9"/>
        <v>260.60601055232888</v>
      </c>
      <c r="L29" s="1">
        <f t="shared" si="6"/>
        <v>297.31263007144639</v>
      </c>
      <c r="M29" s="1">
        <f t="shared" si="8"/>
        <v>7.0329902557469461</v>
      </c>
      <c r="N29" s="1" t="s">
        <v>87</v>
      </c>
      <c r="P29">
        <v>4468</v>
      </c>
      <c r="Q29">
        <v>4026</v>
      </c>
      <c r="R29">
        <v>3806</v>
      </c>
      <c r="S29">
        <v>4466</v>
      </c>
      <c r="T29">
        <v>4371</v>
      </c>
    </row>
    <row r="30" spans="1:87">
      <c r="A30">
        <v>335</v>
      </c>
      <c r="B30" t="s">
        <v>31</v>
      </c>
      <c r="C30" t="s">
        <v>9</v>
      </c>
      <c r="D30" t="s">
        <v>3</v>
      </c>
      <c r="E30" t="s">
        <v>4</v>
      </c>
      <c r="F30" t="s">
        <v>22</v>
      </c>
      <c r="G30">
        <v>0</v>
      </c>
      <c r="H30">
        <v>1518</v>
      </c>
      <c r="I30" s="4">
        <f t="shared" si="7"/>
        <v>9</v>
      </c>
      <c r="J30" s="4">
        <f t="shared" si="5"/>
        <v>14748.2</v>
      </c>
      <c r="K30" s="20">
        <f t="shared" si="9"/>
        <v>1301.938133286553</v>
      </c>
      <c r="L30" s="1">
        <f t="shared" si="6"/>
        <v>1992.7624489079894</v>
      </c>
      <c r="M30" s="1">
        <f t="shared" si="8"/>
        <v>13.511902801073958</v>
      </c>
      <c r="N30" s="1" t="s">
        <v>87</v>
      </c>
      <c r="P30">
        <v>15166</v>
      </c>
      <c r="Q30">
        <v>11376</v>
      </c>
      <c r="R30">
        <v>17131</v>
      </c>
      <c r="S30">
        <v>13919</v>
      </c>
      <c r="T30">
        <v>13971</v>
      </c>
      <c r="U30">
        <v>14071</v>
      </c>
      <c r="V30">
        <v>15724</v>
      </c>
      <c r="W30">
        <v>18386</v>
      </c>
      <c r="X30">
        <v>13150</v>
      </c>
      <c r="Y30">
        <v>14588</v>
      </c>
    </row>
    <row r="31" spans="1:87">
      <c r="A31">
        <v>335</v>
      </c>
      <c r="B31" t="s">
        <v>31</v>
      </c>
      <c r="C31" t="s">
        <v>9</v>
      </c>
      <c r="D31" t="s">
        <v>3</v>
      </c>
      <c r="E31" t="s">
        <v>4</v>
      </c>
      <c r="F31" t="s">
        <v>23</v>
      </c>
      <c r="G31">
        <v>0</v>
      </c>
      <c r="H31">
        <v>1518</v>
      </c>
      <c r="I31" s="4">
        <f t="shared" si="7"/>
        <v>5</v>
      </c>
      <c r="J31" s="4">
        <f t="shared" si="5"/>
        <v>4574.2</v>
      </c>
      <c r="K31" s="20">
        <f t="shared" si="9"/>
        <v>381.23808800275896</v>
      </c>
      <c r="L31" s="1">
        <f t="shared" si="6"/>
        <v>434.93585733990619</v>
      </c>
      <c r="M31" s="1">
        <f t="shared" si="8"/>
        <v>9.5084573770256267</v>
      </c>
      <c r="N31" s="1" t="s">
        <v>87</v>
      </c>
      <c r="P31">
        <v>3834</v>
      </c>
      <c r="Q31">
        <v>4750</v>
      </c>
      <c r="R31">
        <v>4590</v>
      </c>
      <c r="S31">
        <v>4732</v>
      </c>
      <c r="T31">
        <v>4965</v>
      </c>
    </row>
    <row r="32" spans="1:87">
      <c r="A32">
        <v>335</v>
      </c>
      <c r="B32" t="s">
        <v>31</v>
      </c>
      <c r="C32" t="s">
        <v>9</v>
      </c>
      <c r="D32" t="s">
        <v>3</v>
      </c>
      <c r="E32" t="s">
        <v>4</v>
      </c>
      <c r="F32" t="s">
        <v>24</v>
      </c>
      <c r="G32">
        <v>0</v>
      </c>
      <c r="H32">
        <v>1518</v>
      </c>
      <c r="I32" s="4">
        <f t="shared" si="7"/>
        <v>5</v>
      </c>
      <c r="J32" s="4">
        <f t="shared" si="5"/>
        <v>4602</v>
      </c>
      <c r="K32" s="20">
        <f t="shared" si="9"/>
        <v>557.13530076633981</v>
      </c>
      <c r="L32" s="1">
        <f t="shared" si="6"/>
        <v>635.60836998894217</v>
      </c>
      <c r="M32" s="1">
        <f t="shared" si="8"/>
        <v>13.811568230963541</v>
      </c>
      <c r="N32" s="1" t="s">
        <v>87</v>
      </c>
      <c r="O32" t="s">
        <v>40</v>
      </c>
      <c r="P32">
        <v>4419</v>
      </c>
      <c r="Q32">
        <v>4853</v>
      </c>
      <c r="R32">
        <v>4757</v>
      </c>
      <c r="S32">
        <v>3633</v>
      </c>
      <c r="T32">
        <v>5348</v>
      </c>
    </row>
    <row r="33" spans="1:87">
      <c r="A33">
        <v>335</v>
      </c>
      <c r="B33" t="s">
        <v>31</v>
      </c>
      <c r="C33" t="s">
        <v>9</v>
      </c>
      <c r="D33" t="s">
        <v>3</v>
      </c>
      <c r="E33" t="s">
        <v>4</v>
      </c>
      <c r="F33" t="s">
        <v>24</v>
      </c>
      <c r="G33">
        <v>0</v>
      </c>
      <c r="H33">
        <v>1518</v>
      </c>
      <c r="I33" s="4">
        <f>COUNT(P33:X33)</f>
        <v>5</v>
      </c>
      <c r="J33" s="4">
        <f t="shared" si="5"/>
        <v>5748.6</v>
      </c>
      <c r="K33" s="20">
        <f t="shared" si="9"/>
        <v>416.1438656234136</v>
      </c>
      <c r="L33" s="1">
        <f t="shared" si="6"/>
        <v>474.75814895586262</v>
      </c>
      <c r="M33" s="1">
        <f>L33/J33*100</f>
        <v>8.2586742677497575</v>
      </c>
      <c r="N33" s="1" t="s">
        <v>87</v>
      </c>
      <c r="O33" t="s">
        <v>39</v>
      </c>
      <c r="P33">
        <v>5573</v>
      </c>
      <c r="Q33">
        <v>6259</v>
      </c>
      <c r="R33">
        <v>6041</v>
      </c>
      <c r="S33">
        <v>5840</v>
      </c>
      <c r="T33">
        <v>5030</v>
      </c>
    </row>
    <row r="34" spans="1:87">
      <c r="A34">
        <v>335</v>
      </c>
      <c r="B34" t="s">
        <v>31</v>
      </c>
      <c r="C34" t="s">
        <v>9</v>
      </c>
      <c r="D34" t="s">
        <v>3</v>
      </c>
      <c r="E34" t="s">
        <v>4</v>
      </c>
      <c r="F34" t="s">
        <v>24</v>
      </c>
      <c r="G34">
        <v>0</v>
      </c>
      <c r="H34">
        <v>1518</v>
      </c>
      <c r="I34" s="4">
        <f t="shared" si="7"/>
        <v>5</v>
      </c>
      <c r="J34" s="4">
        <f t="shared" si="5"/>
        <v>6109.2</v>
      </c>
      <c r="K34" s="20">
        <f t="shared" si="9"/>
        <v>392.65184403489343</v>
      </c>
      <c r="L34" s="1">
        <f t="shared" si="6"/>
        <v>447.95725242483013</v>
      </c>
      <c r="M34" s="1">
        <f t="shared" si="8"/>
        <v>7.3325026586923023</v>
      </c>
      <c r="N34" s="1" t="s">
        <v>87</v>
      </c>
      <c r="O34" t="s">
        <v>38</v>
      </c>
      <c r="P34">
        <v>6409</v>
      </c>
      <c r="Q34">
        <v>5456</v>
      </c>
      <c r="R34">
        <v>6238</v>
      </c>
      <c r="S34">
        <v>5872</v>
      </c>
      <c r="T34">
        <v>6571</v>
      </c>
    </row>
    <row r="35" spans="1:87">
      <c r="A35">
        <v>335</v>
      </c>
      <c r="B35" t="s">
        <v>31</v>
      </c>
      <c r="C35" t="s">
        <v>9</v>
      </c>
      <c r="D35" t="s">
        <v>3</v>
      </c>
      <c r="E35" t="s">
        <v>4</v>
      </c>
      <c r="F35" t="s">
        <v>24</v>
      </c>
      <c r="G35">
        <v>0</v>
      </c>
      <c r="H35">
        <v>1518</v>
      </c>
      <c r="I35" s="4">
        <f t="shared" si="7"/>
        <v>5</v>
      </c>
      <c r="J35" s="4">
        <f t="shared" si="5"/>
        <v>6632.6</v>
      </c>
      <c r="K35" s="1">
        <f t="shared" si="9"/>
        <v>331.74677682834795</v>
      </c>
      <c r="L35" s="1">
        <f t="shared" si="6"/>
        <v>378.4736450533868</v>
      </c>
      <c r="M35" s="1">
        <f t="shared" si="8"/>
        <v>5.7062636832220663</v>
      </c>
      <c r="N35" s="1" t="s">
        <v>87</v>
      </c>
      <c r="O35" t="s">
        <v>37</v>
      </c>
      <c r="P35">
        <v>6061</v>
      </c>
      <c r="Q35">
        <v>6720</v>
      </c>
      <c r="R35">
        <v>6911</v>
      </c>
      <c r="S35">
        <v>6471</v>
      </c>
      <c r="T35">
        <v>7000</v>
      </c>
    </row>
    <row r="36" spans="1:87">
      <c r="A36">
        <v>335</v>
      </c>
      <c r="B36" t="s">
        <v>31</v>
      </c>
      <c r="C36" t="s">
        <v>9</v>
      </c>
      <c r="D36" t="s">
        <v>3</v>
      </c>
      <c r="E36" t="s">
        <v>4</v>
      </c>
      <c r="F36" t="s">
        <v>25</v>
      </c>
      <c r="G36">
        <v>0</v>
      </c>
      <c r="H36">
        <v>1518</v>
      </c>
      <c r="I36" s="4">
        <f t="shared" si="7"/>
        <v>5</v>
      </c>
      <c r="J36" s="4">
        <f t="shared" si="5"/>
        <v>5169.2</v>
      </c>
      <c r="K36" s="1">
        <f t="shared" si="9"/>
        <v>796.01857178334683</v>
      </c>
      <c r="L36" s="1">
        <f t="shared" si="6"/>
        <v>908.13859074482639</v>
      </c>
      <c r="M36" s="1">
        <f t="shared" si="8"/>
        <v>17.568261834419761</v>
      </c>
      <c r="N36" s="1" t="s">
        <v>87</v>
      </c>
      <c r="O36" t="s">
        <v>42</v>
      </c>
      <c r="P36">
        <v>4420</v>
      </c>
      <c r="Q36">
        <v>5980</v>
      </c>
      <c r="R36">
        <v>6173</v>
      </c>
      <c r="S36">
        <v>4134</v>
      </c>
      <c r="T36">
        <v>5139</v>
      </c>
    </row>
    <row r="37" spans="1:87">
      <c r="A37">
        <v>335</v>
      </c>
      <c r="B37" t="s">
        <v>31</v>
      </c>
      <c r="C37" t="s">
        <v>9</v>
      </c>
      <c r="D37" t="s">
        <v>3</v>
      </c>
      <c r="E37" t="s">
        <v>4</v>
      </c>
      <c r="F37" t="s">
        <v>25</v>
      </c>
      <c r="G37">
        <v>0</v>
      </c>
      <c r="H37">
        <v>1518</v>
      </c>
      <c r="I37" s="4">
        <f t="shared" si="7"/>
        <v>5</v>
      </c>
      <c r="J37" s="4">
        <f t="shared" si="5"/>
        <v>8486</v>
      </c>
      <c r="K37" s="1">
        <f t="shared" si="9"/>
        <v>356.55088298866963</v>
      </c>
      <c r="L37" s="1">
        <f t="shared" si="6"/>
        <v>406.77143459195855</v>
      </c>
      <c r="M37" s="1">
        <f t="shared" si="8"/>
        <v>4.7934413692194031</v>
      </c>
      <c r="N37" s="1" t="s">
        <v>87</v>
      </c>
      <c r="O37" t="s">
        <v>54</v>
      </c>
      <c r="P37">
        <v>9026</v>
      </c>
      <c r="Q37">
        <v>8097</v>
      </c>
      <c r="R37">
        <v>8343</v>
      </c>
      <c r="S37">
        <v>8167</v>
      </c>
      <c r="T37">
        <v>8797</v>
      </c>
    </row>
    <row r="38" spans="1:87">
      <c r="A38">
        <v>335</v>
      </c>
      <c r="B38" t="s">
        <v>31</v>
      </c>
      <c r="C38" t="s">
        <v>9</v>
      </c>
      <c r="D38" t="s">
        <v>3</v>
      </c>
      <c r="E38" t="s">
        <v>4</v>
      </c>
      <c r="F38" t="s">
        <v>26</v>
      </c>
      <c r="G38">
        <v>0</v>
      </c>
      <c r="H38">
        <v>1518</v>
      </c>
      <c r="I38" s="4">
        <f t="shared" si="7"/>
        <v>5</v>
      </c>
      <c r="J38" s="4">
        <f t="shared" si="5"/>
        <v>6073</v>
      </c>
      <c r="K38" s="1">
        <f t="shared" si="9"/>
        <v>69.324177600603377</v>
      </c>
      <c r="L38" s="1">
        <f t="shared" si="6"/>
        <v>79.088557958784406</v>
      </c>
      <c r="M38" s="1">
        <f t="shared" si="8"/>
        <v>1.3022980068958407</v>
      </c>
      <c r="N38" s="1" t="s">
        <v>87</v>
      </c>
      <c r="P38">
        <v>6040</v>
      </c>
      <c r="Q38">
        <v>6046</v>
      </c>
      <c r="R38">
        <v>6014</v>
      </c>
      <c r="S38">
        <v>6212</v>
      </c>
      <c r="T38">
        <v>6053</v>
      </c>
    </row>
    <row r="39" spans="1:87">
      <c r="A39">
        <v>335</v>
      </c>
      <c r="B39" t="s">
        <v>31</v>
      </c>
      <c r="C39" t="s">
        <v>9</v>
      </c>
      <c r="D39" t="s">
        <v>3</v>
      </c>
      <c r="E39" t="s">
        <v>4</v>
      </c>
      <c r="F39" t="s">
        <v>27</v>
      </c>
      <c r="G39">
        <v>0</v>
      </c>
      <c r="H39">
        <v>1518</v>
      </c>
      <c r="I39" s="4">
        <f t="shared" si="7"/>
        <v>5</v>
      </c>
      <c r="J39" s="4">
        <f t="shared" si="5"/>
        <v>11240.6</v>
      </c>
      <c r="K39" s="1">
        <f t="shared" si="9"/>
        <v>564.04209681193925</v>
      </c>
      <c r="L39" s="1">
        <f t="shared" si="6"/>
        <v>643.48799522602746</v>
      </c>
      <c r="M39" s="1">
        <f t="shared" si="8"/>
        <v>5.7246765762150371</v>
      </c>
      <c r="N39" s="1" t="s">
        <v>87</v>
      </c>
      <c r="P39">
        <v>10969</v>
      </c>
      <c r="Q39">
        <v>11590</v>
      </c>
      <c r="R39">
        <v>12112</v>
      </c>
      <c r="S39">
        <v>11120</v>
      </c>
      <c r="T39">
        <v>10412</v>
      </c>
    </row>
    <row r="40" spans="1:87">
      <c r="A40">
        <v>335</v>
      </c>
      <c r="B40" t="s">
        <v>31</v>
      </c>
      <c r="C40" t="s">
        <v>9</v>
      </c>
      <c r="D40" t="s">
        <v>3</v>
      </c>
      <c r="E40" t="s">
        <v>4</v>
      </c>
      <c r="F40" t="s">
        <v>28</v>
      </c>
      <c r="G40">
        <v>0</v>
      </c>
      <c r="H40">
        <v>1518</v>
      </c>
      <c r="I40" s="4">
        <f t="shared" si="7"/>
        <v>5</v>
      </c>
      <c r="J40" s="4">
        <f t="shared" si="5"/>
        <v>4953.3999999999996</v>
      </c>
      <c r="K40" s="1">
        <f t="shared" si="9"/>
        <v>314.41882350775467</v>
      </c>
      <c r="L40" s="1">
        <f t="shared" si="6"/>
        <v>358.70503202492262</v>
      </c>
      <c r="M40" s="1">
        <f t="shared" si="8"/>
        <v>7.2415922805532089</v>
      </c>
      <c r="N40" s="1" t="s">
        <v>87</v>
      </c>
      <c r="P40">
        <v>4807</v>
      </c>
      <c r="Q40">
        <v>4682</v>
      </c>
      <c r="R40">
        <v>4989</v>
      </c>
      <c r="S40">
        <v>5560</v>
      </c>
      <c r="T40">
        <v>4729</v>
      </c>
    </row>
    <row r="41" spans="1:87">
      <c r="A41">
        <v>335</v>
      </c>
      <c r="B41" t="s">
        <v>31</v>
      </c>
      <c r="C41" t="s">
        <v>9</v>
      </c>
      <c r="D41" t="s">
        <v>3</v>
      </c>
      <c r="E41" t="s">
        <v>4</v>
      </c>
      <c r="F41" t="s">
        <v>29</v>
      </c>
      <c r="G41">
        <v>0</v>
      </c>
      <c r="H41">
        <v>1518</v>
      </c>
      <c r="I41" s="4">
        <f t="shared" si="7"/>
        <v>5</v>
      </c>
      <c r="J41" s="4">
        <f t="shared" si="5"/>
        <v>5691.6</v>
      </c>
      <c r="K41" s="1">
        <f t="shared" si="9"/>
        <v>255.13343413985888</v>
      </c>
      <c r="L41" s="1">
        <f t="shared" si="6"/>
        <v>291.06923574984188</v>
      </c>
      <c r="M41" s="1">
        <f t="shared" si="8"/>
        <v>5.1140142622433391</v>
      </c>
      <c r="N41" s="1" t="s">
        <v>87</v>
      </c>
      <c r="P41">
        <v>5904</v>
      </c>
      <c r="Q41">
        <v>5654</v>
      </c>
      <c r="R41">
        <v>5723</v>
      </c>
      <c r="S41">
        <v>5956</v>
      </c>
      <c r="T41">
        <v>5221</v>
      </c>
    </row>
    <row r="42" spans="1:87">
      <c r="A42">
        <v>335</v>
      </c>
      <c r="B42" t="s">
        <v>31</v>
      </c>
      <c r="C42" t="s">
        <v>9</v>
      </c>
      <c r="D42" t="s">
        <v>3</v>
      </c>
      <c r="E42" t="s">
        <v>4</v>
      </c>
      <c r="F42" t="s">
        <v>30</v>
      </c>
      <c r="G42">
        <v>0</v>
      </c>
      <c r="H42">
        <v>1518</v>
      </c>
      <c r="I42" s="4">
        <f t="shared" si="7"/>
        <v>9</v>
      </c>
      <c r="J42" s="4">
        <f>AVERAGE(P42:AA42)</f>
        <v>8154.333333333333</v>
      </c>
      <c r="K42" s="1">
        <f t="shared" si="9"/>
        <v>542.97873559444531</v>
      </c>
      <c r="L42" s="1">
        <f>STDEV(P42:AA42)</f>
        <v>831.0899014200694</v>
      </c>
      <c r="M42" s="1">
        <f t="shared" si="8"/>
        <v>10.1920030423914</v>
      </c>
      <c r="N42" s="1" t="s">
        <v>87</v>
      </c>
      <c r="P42">
        <v>6607</v>
      </c>
      <c r="Q42">
        <v>9028</v>
      </c>
      <c r="R42">
        <v>9268</v>
      </c>
      <c r="S42">
        <v>8325</v>
      </c>
      <c r="T42">
        <v>9023</v>
      </c>
      <c r="U42">
        <v>9000</v>
      </c>
      <c r="V42">
        <v>7353</v>
      </c>
      <c r="W42">
        <v>8195</v>
      </c>
      <c r="X42">
        <v>7420</v>
      </c>
      <c r="Y42">
        <v>7521</v>
      </c>
      <c r="Z42" s="1">
        <v>8277</v>
      </c>
      <c r="AA42" s="1">
        <v>7835</v>
      </c>
    </row>
    <row r="43" spans="1:87">
      <c r="A43">
        <v>335</v>
      </c>
      <c r="B43" t="s">
        <v>31</v>
      </c>
      <c r="C43" t="s">
        <v>9</v>
      </c>
      <c r="D43" t="s">
        <v>71</v>
      </c>
      <c r="E43" t="s">
        <v>4</v>
      </c>
      <c r="F43" t="s">
        <v>6</v>
      </c>
      <c r="G43">
        <v>0</v>
      </c>
      <c r="H43">
        <v>1518</v>
      </c>
      <c r="I43">
        <v>10</v>
      </c>
      <c r="J43" s="4">
        <v>6895.4</v>
      </c>
      <c r="K43" s="1">
        <v>209.31707004340214</v>
      </c>
      <c r="L43" s="1">
        <v>337.71361963783193</v>
      </c>
      <c r="M43" s="1">
        <v>4.8976653948695059</v>
      </c>
      <c r="N43" s="1" t="s">
        <v>75</v>
      </c>
      <c r="O43" t="s">
        <v>72</v>
      </c>
      <c r="P43">
        <v>6432</v>
      </c>
      <c r="Q43">
        <v>7325</v>
      </c>
      <c r="R43">
        <v>7275</v>
      </c>
      <c r="S43">
        <v>7395</v>
      </c>
      <c r="T43">
        <v>6898</v>
      </c>
      <c r="U43" s="7">
        <v>6666</v>
      </c>
      <c r="V43" s="7">
        <v>6713</v>
      </c>
      <c r="W43" s="7">
        <v>6578</v>
      </c>
      <c r="X43" s="7">
        <v>6977</v>
      </c>
      <c r="Y43" s="7">
        <v>6695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</row>
    <row r="44" spans="1:87">
      <c r="A44">
        <v>335</v>
      </c>
      <c r="B44" t="s">
        <v>31</v>
      </c>
      <c r="C44" t="s">
        <v>9</v>
      </c>
      <c r="D44" t="s">
        <v>71</v>
      </c>
      <c r="E44" t="s">
        <v>4</v>
      </c>
      <c r="F44" t="s">
        <v>6</v>
      </c>
      <c r="G44">
        <v>0</v>
      </c>
      <c r="H44">
        <v>1518</v>
      </c>
      <c r="I44">
        <v>10</v>
      </c>
      <c r="J44" s="4">
        <v>5539.6</v>
      </c>
      <c r="K44" s="1">
        <v>355.50329939772092</v>
      </c>
      <c r="L44" s="1">
        <v>573.57150091916526</v>
      </c>
      <c r="M44" s="1">
        <v>10.354023772820515</v>
      </c>
      <c r="N44" s="1" t="s">
        <v>75</v>
      </c>
      <c r="O44" t="s">
        <v>73</v>
      </c>
      <c r="P44">
        <v>4830</v>
      </c>
      <c r="Q44">
        <v>5974</v>
      </c>
      <c r="R44">
        <v>5045</v>
      </c>
      <c r="S44">
        <v>4614</v>
      </c>
      <c r="T44">
        <v>5162</v>
      </c>
      <c r="U44" s="7">
        <v>6093</v>
      </c>
      <c r="V44" s="7">
        <v>6047</v>
      </c>
      <c r="W44" s="7">
        <v>6158</v>
      </c>
      <c r="X44" s="7">
        <v>5759</v>
      </c>
      <c r="Y44" s="7">
        <v>5714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</row>
    <row r="45" spans="1:87">
      <c r="A45">
        <v>335</v>
      </c>
      <c r="B45" t="s">
        <v>31</v>
      </c>
      <c r="C45" t="s">
        <v>9</v>
      </c>
      <c r="D45" t="s">
        <v>71</v>
      </c>
      <c r="E45" t="s">
        <v>4</v>
      </c>
      <c r="F45" t="s">
        <v>7</v>
      </c>
      <c r="G45">
        <v>0</v>
      </c>
      <c r="H45">
        <v>1518</v>
      </c>
      <c r="I45">
        <v>25</v>
      </c>
      <c r="J45" s="4">
        <v>6850</v>
      </c>
      <c r="K45" s="1">
        <v>164.192285697796</v>
      </c>
      <c r="L45" s="1">
        <v>418.85787167805103</v>
      </c>
      <c r="M45" s="1">
        <v>6.1147134551540301</v>
      </c>
      <c r="N45" s="1" t="s">
        <v>75</v>
      </c>
      <c r="O45" t="s">
        <v>77</v>
      </c>
      <c r="P45">
        <v>6202</v>
      </c>
      <c r="Q45">
        <v>6475</v>
      </c>
      <c r="R45">
        <v>6630</v>
      </c>
      <c r="S45">
        <v>6526</v>
      </c>
      <c r="T45">
        <v>6773</v>
      </c>
      <c r="U45">
        <v>6744</v>
      </c>
      <c r="V45">
        <v>6833</v>
      </c>
      <c r="W45">
        <v>6697</v>
      </c>
      <c r="X45">
        <v>6985</v>
      </c>
      <c r="Y45">
        <v>7211</v>
      </c>
      <c r="Z45">
        <v>7091</v>
      </c>
      <c r="AA45">
        <v>7109</v>
      </c>
      <c r="AB45">
        <v>7237</v>
      </c>
      <c r="AC45">
        <v>7407</v>
      </c>
      <c r="AD45">
        <v>7576</v>
      </c>
      <c r="AE45">
        <v>7408</v>
      </c>
      <c r="AF45">
        <v>7272</v>
      </c>
      <c r="AG45">
        <v>7175</v>
      </c>
      <c r="AH45">
        <v>7169</v>
      </c>
      <c r="AI45">
        <v>6869</v>
      </c>
      <c r="AJ45">
        <v>6565</v>
      </c>
      <c r="AK45">
        <v>5884</v>
      </c>
      <c r="AL45">
        <v>6334</v>
      </c>
      <c r="AM45">
        <v>6430</v>
      </c>
      <c r="AN45">
        <v>6648</v>
      </c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</row>
    <row r="46" spans="1:87">
      <c r="A46">
        <v>335</v>
      </c>
      <c r="B46" t="s">
        <v>31</v>
      </c>
      <c r="C46" t="s">
        <v>9</v>
      </c>
      <c r="D46" t="s">
        <v>89</v>
      </c>
      <c r="E46" t="s">
        <v>4</v>
      </c>
      <c r="F46" t="s">
        <v>6</v>
      </c>
      <c r="G46">
        <v>0</v>
      </c>
      <c r="H46">
        <v>1520</v>
      </c>
      <c r="I46">
        <f>COUNT(P46:AX46)</f>
        <v>15</v>
      </c>
      <c r="J46" s="4">
        <f>AVERAGE(P46:BE46)</f>
        <v>6789.0666666666666</v>
      </c>
      <c r="K46" s="1">
        <f>1.96*L46/SQRT(I46)</f>
        <v>232.63210717162428</v>
      </c>
      <c r="L46" s="1">
        <f>STDEV(P46:BE46)</f>
        <v>459.68381472899995</v>
      </c>
      <c r="M46" s="1">
        <f>L46/J46*100</f>
        <v>6.7709427127292905</v>
      </c>
      <c r="N46" s="1" t="s">
        <v>75</v>
      </c>
      <c r="O46" t="s">
        <v>72</v>
      </c>
      <c r="P46">
        <v>7496</v>
      </c>
      <c r="Q46">
        <v>6861</v>
      </c>
      <c r="R46">
        <v>7541</v>
      </c>
      <c r="S46">
        <v>6949</v>
      </c>
      <c r="T46">
        <v>6123</v>
      </c>
      <c r="U46" s="7">
        <v>6991</v>
      </c>
      <c r="V46" s="7">
        <v>7165</v>
      </c>
      <c r="W46" s="7">
        <v>6641</v>
      </c>
      <c r="X46" s="7">
        <v>6928</v>
      </c>
      <c r="Y46" s="7">
        <v>6343</v>
      </c>
      <c r="Z46" s="7">
        <v>6231</v>
      </c>
      <c r="AA46" s="7">
        <v>6182</v>
      </c>
      <c r="AB46" s="7">
        <v>6503</v>
      </c>
      <c r="AC46" s="7">
        <v>6634</v>
      </c>
      <c r="AD46" s="7">
        <v>7248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</row>
    <row r="47" spans="1:87">
      <c r="A47">
        <v>335</v>
      </c>
      <c r="B47" t="s">
        <v>31</v>
      </c>
      <c r="C47" t="s">
        <v>9</v>
      </c>
      <c r="D47" t="s">
        <v>89</v>
      </c>
      <c r="E47" t="s">
        <v>4</v>
      </c>
      <c r="F47" t="s">
        <v>7</v>
      </c>
      <c r="G47">
        <v>0</v>
      </c>
      <c r="H47">
        <v>1520</v>
      </c>
      <c r="I47">
        <f t="shared" ref="I47:I59" si="10">COUNT(P47:AX47)</f>
        <v>15</v>
      </c>
      <c r="J47" s="4">
        <f>AVERAGE(P47:BE47)</f>
        <v>5729.0666666666666</v>
      </c>
      <c r="K47" s="1">
        <f t="shared" ref="K47:K59" si="11">1.96*L47/SQRT(I47)</f>
        <v>214.91200855337172</v>
      </c>
      <c r="L47" s="1">
        <f>STDEV(P47:BE47)</f>
        <v>424.66868878938499</v>
      </c>
      <c r="M47" s="1">
        <f>L47/J47*100</f>
        <v>7.4125283139089264</v>
      </c>
      <c r="N47" s="1" t="s">
        <v>75</v>
      </c>
      <c r="O47" t="s">
        <v>72</v>
      </c>
      <c r="P47">
        <v>5872</v>
      </c>
      <c r="Q47">
        <v>6325</v>
      </c>
      <c r="R47">
        <v>5982</v>
      </c>
      <c r="S47">
        <v>5765</v>
      </c>
      <c r="T47">
        <v>5689</v>
      </c>
      <c r="U47">
        <v>6106</v>
      </c>
      <c r="V47">
        <v>5496</v>
      </c>
      <c r="W47">
        <v>6099</v>
      </c>
      <c r="X47">
        <v>6223</v>
      </c>
      <c r="Y47">
        <v>5895</v>
      </c>
      <c r="Z47">
        <v>5951</v>
      </c>
      <c r="AA47">
        <v>5209</v>
      </c>
      <c r="AB47">
        <v>5092</v>
      </c>
      <c r="AC47">
        <v>5103</v>
      </c>
      <c r="AD47">
        <v>5129</v>
      </c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</row>
    <row r="48" spans="1:87">
      <c r="A48">
        <v>335</v>
      </c>
      <c r="B48" t="s">
        <v>31</v>
      </c>
      <c r="C48" t="s">
        <v>9</v>
      </c>
      <c r="D48" t="s">
        <v>89</v>
      </c>
      <c r="E48" t="s">
        <v>4</v>
      </c>
      <c r="G48">
        <v>0</v>
      </c>
      <c r="H48">
        <v>1520</v>
      </c>
      <c r="I48">
        <f t="shared" si="10"/>
        <v>5</v>
      </c>
      <c r="J48" s="4">
        <f>AVERAGE(P48:BE48)</f>
        <v>3135.8</v>
      </c>
      <c r="K48" s="1">
        <f t="shared" si="11"/>
        <v>299.48992407758794</v>
      </c>
      <c r="L48" s="1">
        <f>STDEV(P48:BE48)</f>
        <v>341.67338204782538</v>
      </c>
      <c r="M48" s="1">
        <f>L48/J48*100</f>
        <v>10.895892022699961</v>
      </c>
      <c r="N48" s="1" t="s">
        <v>79</v>
      </c>
      <c r="O48" t="s">
        <v>83</v>
      </c>
      <c r="P48">
        <v>2839</v>
      </c>
      <c r="Q48">
        <v>3102</v>
      </c>
      <c r="R48">
        <v>2769</v>
      </c>
      <c r="S48">
        <v>3486</v>
      </c>
      <c r="T48">
        <v>3483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1:87">
      <c r="A49">
        <v>335</v>
      </c>
      <c r="B49" t="s">
        <v>31</v>
      </c>
      <c r="C49" t="s">
        <v>9</v>
      </c>
      <c r="D49" t="s">
        <v>89</v>
      </c>
      <c r="E49" t="s">
        <v>4</v>
      </c>
      <c r="G49">
        <v>0</v>
      </c>
      <c r="H49">
        <v>1520</v>
      </c>
      <c r="I49">
        <f t="shared" si="10"/>
        <v>5</v>
      </c>
      <c r="J49" s="4">
        <f t="shared" ref="J49:J59" si="12">AVERAGE(P49:BE49)</f>
        <v>3529.4</v>
      </c>
      <c r="K49" s="1">
        <f t="shared" si="11"/>
        <v>450.9382866158079</v>
      </c>
      <c r="L49" s="1">
        <f t="shared" ref="L49:L59" si="13">STDEV(P49:BE49)</f>
        <v>514.4533992501174</v>
      </c>
      <c r="M49" s="1">
        <f t="shared" ref="M49:M59" si="14">L49/J49*100</f>
        <v>14.576228232847436</v>
      </c>
      <c r="N49" s="1" t="s">
        <v>79</v>
      </c>
      <c r="O49" t="s">
        <v>83</v>
      </c>
      <c r="P49">
        <v>3894</v>
      </c>
      <c r="Q49">
        <v>3198</v>
      </c>
      <c r="R49">
        <v>3883</v>
      </c>
      <c r="S49">
        <v>3891</v>
      </c>
      <c r="T49">
        <v>2781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</row>
    <row r="50" spans="1:87">
      <c r="A50">
        <v>335</v>
      </c>
      <c r="B50" t="s">
        <v>31</v>
      </c>
      <c r="C50" t="s">
        <v>9</v>
      </c>
      <c r="D50" t="s">
        <v>89</v>
      </c>
      <c r="E50" t="s">
        <v>4</v>
      </c>
      <c r="G50">
        <v>0</v>
      </c>
      <c r="H50">
        <v>1520</v>
      </c>
      <c r="I50">
        <f t="shared" si="10"/>
        <v>3</v>
      </c>
      <c r="J50" s="4">
        <f t="shared" si="12"/>
        <v>5975.333333333333</v>
      </c>
      <c r="K50" s="1">
        <f t="shared" si="11"/>
        <v>366.58171791718462</v>
      </c>
      <c r="L50" s="1">
        <f t="shared" si="13"/>
        <v>323.94804110124795</v>
      </c>
      <c r="M50" s="1">
        <f t="shared" si="14"/>
        <v>5.4214220869337488</v>
      </c>
      <c r="N50" s="1" t="s">
        <v>79</v>
      </c>
      <c r="O50" t="s">
        <v>83</v>
      </c>
      <c r="P50">
        <v>6289</v>
      </c>
      <c r="Q50">
        <v>5642</v>
      </c>
      <c r="R50">
        <v>5995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  <row r="51" spans="1:87">
      <c r="A51">
        <v>335</v>
      </c>
      <c r="B51" t="s">
        <v>31</v>
      </c>
      <c r="C51" t="s">
        <v>9</v>
      </c>
      <c r="D51" t="s">
        <v>89</v>
      </c>
      <c r="E51" t="s">
        <v>4</v>
      </c>
      <c r="G51">
        <v>0</v>
      </c>
      <c r="H51">
        <v>1520</v>
      </c>
      <c r="I51">
        <f t="shared" si="10"/>
        <v>3</v>
      </c>
      <c r="J51" s="4">
        <f t="shared" si="12"/>
        <v>4018.6666666666665</v>
      </c>
      <c r="K51" s="1">
        <f t="shared" si="11"/>
        <v>747.0508853113306</v>
      </c>
      <c r="L51" s="1">
        <f t="shared" si="13"/>
        <v>660.16841285639532</v>
      </c>
      <c r="M51" s="1">
        <f t="shared" si="14"/>
        <v>16.427548428742419</v>
      </c>
      <c r="N51" s="1" t="s">
        <v>79</v>
      </c>
      <c r="O51" t="s">
        <v>83</v>
      </c>
      <c r="P51">
        <v>4525</v>
      </c>
      <c r="Q51">
        <v>3272</v>
      </c>
      <c r="R51">
        <v>4259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</row>
    <row r="52" spans="1:87">
      <c r="A52">
        <v>335</v>
      </c>
      <c r="B52" t="s">
        <v>31</v>
      </c>
      <c r="C52" t="s">
        <v>9</v>
      </c>
      <c r="D52" t="s">
        <v>89</v>
      </c>
      <c r="E52" t="s">
        <v>4</v>
      </c>
      <c r="G52">
        <v>0</v>
      </c>
      <c r="H52">
        <v>1520</v>
      </c>
      <c r="I52">
        <f t="shared" si="10"/>
        <v>2</v>
      </c>
      <c r="J52" s="4">
        <f t="shared" si="12"/>
        <v>3720</v>
      </c>
      <c r="K52" s="1">
        <f t="shared" si="11"/>
        <v>186.19999999999996</v>
      </c>
      <c r="L52" s="1">
        <f t="shared" si="13"/>
        <v>134.35028842544403</v>
      </c>
      <c r="M52" s="1">
        <f t="shared" si="14"/>
        <v>3.6115668931570974</v>
      </c>
      <c r="N52" s="1" t="s">
        <v>79</v>
      </c>
      <c r="O52" t="s">
        <v>83</v>
      </c>
      <c r="P52">
        <v>3625</v>
      </c>
      <c r="Q52">
        <v>3815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</row>
    <row r="53" spans="1:87">
      <c r="A53">
        <v>335</v>
      </c>
      <c r="B53" t="s">
        <v>31</v>
      </c>
      <c r="C53" t="s">
        <v>9</v>
      </c>
      <c r="D53" t="s">
        <v>89</v>
      </c>
      <c r="E53" t="s">
        <v>4</v>
      </c>
      <c r="G53">
        <v>0</v>
      </c>
      <c r="H53">
        <v>1520</v>
      </c>
      <c r="I53">
        <f t="shared" si="10"/>
        <v>3</v>
      </c>
      <c r="J53" s="4">
        <f t="shared" si="12"/>
        <v>3454.3333333333335</v>
      </c>
      <c r="K53" s="1">
        <f t="shared" si="11"/>
        <v>359.44735160768147</v>
      </c>
      <c r="L53" s="1">
        <f t="shared" si="13"/>
        <v>317.64340593396884</v>
      </c>
      <c r="M53" s="1">
        <f t="shared" si="14"/>
        <v>9.1955053343810338</v>
      </c>
      <c r="N53" s="1" t="s">
        <v>79</v>
      </c>
      <c r="O53" t="s">
        <v>83</v>
      </c>
      <c r="P53">
        <v>3821</v>
      </c>
      <c r="Q53">
        <v>3263</v>
      </c>
      <c r="R53">
        <v>3279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</row>
    <row r="54" spans="1:87">
      <c r="A54">
        <v>335</v>
      </c>
      <c r="B54" t="s">
        <v>31</v>
      </c>
      <c r="C54" t="s">
        <v>9</v>
      </c>
      <c r="D54" t="s">
        <v>89</v>
      </c>
      <c r="E54" t="s">
        <v>4</v>
      </c>
      <c r="G54">
        <v>0</v>
      </c>
      <c r="H54">
        <v>1520</v>
      </c>
      <c r="I54">
        <f t="shared" si="10"/>
        <v>10</v>
      </c>
      <c r="J54" s="4">
        <f t="shared" si="12"/>
        <v>3073.9</v>
      </c>
      <c r="K54" s="1">
        <f t="shared" si="11"/>
        <v>1665.6365904556997</v>
      </c>
      <c r="L54" s="1">
        <f t="shared" si="13"/>
        <v>2687.3496836515756</v>
      </c>
      <c r="M54" s="1">
        <f t="shared" si="14"/>
        <v>87.424759544929103</v>
      </c>
      <c r="N54" s="1" t="s">
        <v>81</v>
      </c>
      <c r="O54" t="s">
        <v>83</v>
      </c>
      <c r="P54">
        <v>5435</v>
      </c>
      <c r="Q54">
        <v>2617</v>
      </c>
      <c r="R54">
        <v>823</v>
      </c>
      <c r="S54">
        <v>759</v>
      </c>
      <c r="T54">
        <v>2423</v>
      </c>
      <c r="U54" s="7">
        <v>1862</v>
      </c>
      <c r="V54" s="7">
        <v>3843</v>
      </c>
      <c r="W54" s="7">
        <v>9474</v>
      </c>
      <c r="X54" s="7">
        <v>2712</v>
      </c>
      <c r="Y54" s="7">
        <v>791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</row>
    <row r="55" spans="1:87">
      <c r="A55">
        <v>335</v>
      </c>
      <c r="B55" t="s">
        <v>31</v>
      </c>
      <c r="C55" t="s">
        <v>9</v>
      </c>
      <c r="D55" t="s">
        <v>89</v>
      </c>
      <c r="E55" t="s">
        <v>4</v>
      </c>
      <c r="G55">
        <v>0</v>
      </c>
      <c r="H55">
        <v>1520</v>
      </c>
      <c r="I55">
        <f t="shared" si="10"/>
        <v>5</v>
      </c>
      <c r="J55" s="4">
        <f t="shared" si="12"/>
        <v>3137.2</v>
      </c>
      <c r="K55" s="1">
        <f t="shared" si="11"/>
        <v>460.00594542244716</v>
      </c>
      <c r="L55" s="1">
        <f t="shared" si="13"/>
        <v>524.79824694829085</v>
      </c>
      <c r="M55" s="1">
        <f t="shared" si="14"/>
        <v>16.72823686562192</v>
      </c>
      <c r="N55" s="1" t="s">
        <v>81</v>
      </c>
      <c r="O55" t="s">
        <v>83</v>
      </c>
      <c r="P55">
        <v>3114</v>
      </c>
      <c r="Q55">
        <v>3396</v>
      </c>
      <c r="R55">
        <v>2320</v>
      </c>
      <c r="S55">
        <v>3114</v>
      </c>
      <c r="T55">
        <v>3742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</row>
    <row r="56" spans="1:87">
      <c r="A56">
        <v>335</v>
      </c>
      <c r="B56" t="s">
        <v>31</v>
      </c>
      <c r="C56" t="s">
        <v>9</v>
      </c>
      <c r="D56" t="s">
        <v>89</v>
      </c>
      <c r="E56" t="s">
        <v>4</v>
      </c>
      <c r="G56">
        <v>0</v>
      </c>
      <c r="H56">
        <v>1520</v>
      </c>
      <c r="I56">
        <f t="shared" si="10"/>
        <v>5</v>
      </c>
      <c r="J56" s="4">
        <f t="shared" si="12"/>
        <v>5260.2</v>
      </c>
      <c r="K56" s="1">
        <f t="shared" si="11"/>
        <v>701.25129697135117</v>
      </c>
      <c r="L56" s="1">
        <f t="shared" si="13"/>
        <v>800.02324966216008</v>
      </c>
      <c r="M56" s="1">
        <f t="shared" si="14"/>
        <v>15.208989195508918</v>
      </c>
      <c r="N56" s="1" t="s">
        <v>81</v>
      </c>
      <c r="O56" t="s">
        <v>83</v>
      </c>
      <c r="P56">
        <v>6343</v>
      </c>
      <c r="Q56">
        <v>4337</v>
      </c>
      <c r="R56">
        <v>5401</v>
      </c>
      <c r="S56">
        <v>5595</v>
      </c>
      <c r="T56">
        <v>4625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</row>
    <row r="57" spans="1:87">
      <c r="A57">
        <v>335</v>
      </c>
      <c r="B57" t="s">
        <v>31</v>
      </c>
      <c r="C57" t="s">
        <v>9</v>
      </c>
      <c r="D57" t="s">
        <v>89</v>
      </c>
      <c r="E57" t="s">
        <v>4</v>
      </c>
      <c r="G57">
        <v>0</v>
      </c>
      <c r="H57">
        <v>1520</v>
      </c>
      <c r="I57">
        <f t="shared" si="10"/>
        <v>5</v>
      </c>
      <c r="J57" s="4">
        <f t="shared" si="12"/>
        <v>4545</v>
      </c>
      <c r="K57" s="1">
        <f t="shared" si="11"/>
        <v>224.42042794719021</v>
      </c>
      <c r="L57" s="1">
        <f t="shared" si="13"/>
        <v>256.03027164770964</v>
      </c>
      <c r="M57" s="1">
        <f t="shared" si="14"/>
        <v>5.6332292991795301</v>
      </c>
      <c r="N57" s="24" t="s">
        <v>80</v>
      </c>
      <c r="O57" t="s">
        <v>83</v>
      </c>
      <c r="P57" s="23">
        <v>4583</v>
      </c>
      <c r="Q57" s="23">
        <v>4599</v>
      </c>
      <c r="R57" s="23">
        <v>4811</v>
      </c>
      <c r="S57" s="23">
        <v>4614</v>
      </c>
      <c r="T57" s="23">
        <v>4118</v>
      </c>
      <c r="U57" s="2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</row>
    <row r="58" spans="1:87">
      <c r="A58">
        <v>335</v>
      </c>
      <c r="B58" t="s">
        <v>31</v>
      </c>
      <c r="C58" t="s">
        <v>9</v>
      </c>
      <c r="D58" t="s">
        <v>89</v>
      </c>
      <c r="E58" t="s">
        <v>4</v>
      </c>
      <c r="G58">
        <v>0</v>
      </c>
      <c r="H58">
        <v>1520</v>
      </c>
      <c r="I58">
        <f t="shared" si="10"/>
        <v>5</v>
      </c>
      <c r="J58" s="4">
        <f t="shared" si="12"/>
        <v>4254</v>
      </c>
      <c r="K58" s="1">
        <f t="shared" si="11"/>
        <v>177.46714986160111</v>
      </c>
      <c r="L58" s="1">
        <f t="shared" si="13"/>
        <v>202.4635769712666</v>
      </c>
      <c r="M58" s="1">
        <f t="shared" si="14"/>
        <v>4.7593694633584063</v>
      </c>
      <c r="N58" s="24" t="s">
        <v>80</v>
      </c>
      <c r="O58" t="s">
        <v>83</v>
      </c>
      <c r="P58">
        <v>4009</v>
      </c>
      <c r="Q58">
        <v>4544</v>
      </c>
      <c r="R58">
        <v>4220</v>
      </c>
      <c r="S58">
        <v>4152</v>
      </c>
      <c r="T58">
        <v>4345</v>
      </c>
      <c r="U58" s="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>
      <c r="A59">
        <v>335</v>
      </c>
      <c r="B59" t="s">
        <v>31</v>
      </c>
      <c r="C59" t="s">
        <v>9</v>
      </c>
      <c r="D59" t="s">
        <v>89</v>
      </c>
      <c r="E59" t="s">
        <v>4</v>
      </c>
      <c r="G59">
        <v>0</v>
      </c>
      <c r="H59">
        <v>1520</v>
      </c>
      <c r="I59">
        <f t="shared" si="10"/>
        <v>5</v>
      </c>
      <c r="J59" s="4">
        <f t="shared" si="12"/>
        <v>4646</v>
      </c>
      <c r="K59" s="1">
        <f t="shared" si="11"/>
        <v>735.01358920770974</v>
      </c>
      <c r="L59" s="1">
        <f t="shared" si="13"/>
        <v>838.54099482374738</v>
      </c>
      <c r="M59" s="1">
        <f t="shared" si="14"/>
        <v>18.048665407312686</v>
      </c>
      <c r="N59" s="24" t="s">
        <v>80</v>
      </c>
      <c r="O59" t="s">
        <v>83</v>
      </c>
      <c r="P59">
        <v>4161</v>
      </c>
      <c r="Q59">
        <v>3685</v>
      </c>
      <c r="R59">
        <v>5921</v>
      </c>
      <c r="S59">
        <v>4814</v>
      </c>
      <c r="T59">
        <v>4649</v>
      </c>
      <c r="U59" s="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>
      <c r="J60" s="4"/>
      <c r="K60" s="1"/>
      <c r="L60" s="1"/>
      <c r="M60" s="1"/>
      <c r="N60" s="1"/>
      <c r="U60" s="7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>
      <c r="A61">
        <v>335</v>
      </c>
      <c r="B61" t="s">
        <v>31</v>
      </c>
      <c r="C61" t="s">
        <v>9</v>
      </c>
      <c r="D61" t="s">
        <v>99</v>
      </c>
      <c r="E61" t="s">
        <v>4</v>
      </c>
      <c r="F61" t="s">
        <v>6</v>
      </c>
      <c r="G61">
        <v>0</v>
      </c>
      <c r="H61">
        <v>1520</v>
      </c>
      <c r="I61">
        <f>COUNT(P61:AX61)</f>
        <v>28</v>
      </c>
      <c r="J61" s="4">
        <f>AVERAGE(P61:BE61)</f>
        <v>6388.6071428571431</v>
      </c>
      <c r="K61" s="1">
        <f>1.96*L61/SQRT(I61)</f>
        <v>185.46203224300081</v>
      </c>
      <c r="L61" s="1">
        <f>STDEV(P61:BE61)</f>
        <v>500.70042342818653</v>
      </c>
      <c r="M61" s="1">
        <f>L61/J61*100</f>
        <v>7.8373957301162349</v>
      </c>
      <c r="N61" s="1" t="s">
        <v>75</v>
      </c>
      <c r="O61" t="s">
        <v>72</v>
      </c>
      <c r="P61">
        <v>6010</v>
      </c>
      <c r="Q61">
        <v>5596</v>
      </c>
      <c r="R61">
        <v>6897</v>
      </c>
      <c r="S61">
        <v>5899</v>
      </c>
      <c r="T61">
        <v>6930</v>
      </c>
      <c r="U61" s="7">
        <v>5656</v>
      </c>
      <c r="V61" s="7">
        <v>5690</v>
      </c>
      <c r="W61" s="7">
        <v>6972</v>
      </c>
      <c r="X61" s="7">
        <v>5762</v>
      </c>
      <c r="Y61" s="7">
        <v>6610</v>
      </c>
      <c r="Z61" s="7">
        <v>5620</v>
      </c>
      <c r="AA61" s="7">
        <v>6546</v>
      </c>
      <c r="AB61" s="7">
        <v>7037</v>
      </c>
      <c r="AC61" s="7">
        <v>6369</v>
      </c>
      <c r="AD61" s="7">
        <v>6515</v>
      </c>
      <c r="AE61" s="7">
        <v>7100</v>
      </c>
      <c r="AF61" s="7">
        <v>6607</v>
      </c>
      <c r="AG61" s="7">
        <v>5547</v>
      </c>
      <c r="AH61" s="7">
        <v>6790</v>
      </c>
      <c r="AI61" s="7">
        <v>6034</v>
      </c>
      <c r="AJ61" s="7">
        <v>6397</v>
      </c>
      <c r="AK61" s="7">
        <v>6186</v>
      </c>
      <c r="AL61" s="7">
        <v>6893</v>
      </c>
      <c r="AM61" s="7">
        <v>6380</v>
      </c>
      <c r="AN61" s="7">
        <v>6606</v>
      </c>
      <c r="AO61" s="7">
        <v>6903</v>
      </c>
      <c r="AP61" s="7">
        <v>6803</v>
      </c>
      <c r="AQ61" s="7">
        <v>6526</v>
      </c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</row>
    <row r="62" spans="1:87">
      <c r="A62">
        <v>335</v>
      </c>
      <c r="B62" t="s">
        <v>31</v>
      </c>
      <c r="C62" t="s">
        <v>9</v>
      </c>
      <c r="D62" t="s">
        <v>99</v>
      </c>
      <c r="E62" t="s">
        <v>4</v>
      </c>
      <c r="F62" t="s">
        <v>7</v>
      </c>
      <c r="G62">
        <v>0</v>
      </c>
      <c r="H62">
        <v>1520</v>
      </c>
      <c r="I62">
        <f t="shared" ref="I62:I68" si="15">COUNT(P62:AX62)</f>
        <v>20</v>
      </c>
      <c r="J62" s="4">
        <f>AVERAGE(P62:BE62)</f>
        <v>6505.85</v>
      </c>
      <c r="K62" s="1">
        <f t="shared" ref="K62:K68" si="16">1.96*L62/SQRT(I62)</f>
        <v>190.10661426019138</v>
      </c>
      <c r="L62" s="1">
        <f>STDEV(P62:BE62)</f>
        <v>433.76664536542739</v>
      </c>
      <c r="M62" s="1">
        <f>L62/J62*100</f>
        <v>6.6673324064561488</v>
      </c>
      <c r="N62" s="1" t="s">
        <v>75</v>
      </c>
      <c r="O62" t="s">
        <v>72</v>
      </c>
      <c r="P62">
        <v>5688</v>
      </c>
      <c r="Q62">
        <v>6879</v>
      </c>
      <c r="R62">
        <v>6204</v>
      </c>
      <c r="S62">
        <v>7225</v>
      </c>
      <c r="T62">
        <v>6507</v>
      </c>
      <c r="U62">
        <v>6557</v>
      </c>
      <c r="V62">
        <v>6507</v>
      </c>
      <c r="W62">
        <v>6931</v>
      </c>
      <c r="X62">
        <v>6139</v>
      </c>
      <c r="Y62">
        <v>6653</v>
      </c>
      <c r="Z62">
        <v>5978</v>
      </c>
      <c r="AA62">
        <v>6118</v>
      </c>
      <c r="AB62">
        <v>6544</v>
      </c>
      <c r="AC62">
        <v>6139</v>
      </c>
      <c r="AD62">
        <v>6690</v>
      </c>
      <c r="AE62">
        <v>6099</v>
      </c>
      <c r="AF62">
        <v>7185</v>
      </c>
      <c r="AG62">
        <v>6596</v>
      </c>
      <c r="AH62">
        <v>7227</v>
      </c>
      <c r="AI62">
        <v>6251</v>
      </c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</row>
    <row r="63" spans="1:87">
      <c r="A63">
        <v>335</v>
      </c>
      <c r="B63" t="s">
        <v>31</v>
      </c>
      <c r="C63" t="s">
        <v>9</v>
      </c>
      <c r="D63" t="s">
        <v>99</v>
      </c>
      <c r="E63" t="s">
        <v>4</v>
      </c>
      <c r="F63" t="s">
        <v>8</v>
      </c>
      <c r="G63">
        <v>0</v>
      </c>
      <c r="H63">
        <v>1520</v>
      </c>
      <c r="I63">
        <f t="shared" si="15"/>
        <v>5</v>
      </c>
      <c r="J63" s="4">
        <f t="shared" ref="J63:J68" si="17">AVERAGE(P63:BE63)</f>
        <v>9440.4</v>
      </c>
      <c r="K63" s="1">
        <f t="shared" si="16"/>
        <v>1518.027984226904</v>
      </c>
      <c r="L63" s="1">
        <f t="shared" ref="L63:L68" si="18">STDEV(P63:BE63)</f>
        <v>1731.8437573869062</v>
      </c>
      <c r="M63" s="1">
        <f t="shared" ref="M63:M68" si="19">L63/J63*100</f>
        <v>18.345025183116249</v>
      </c>
      <c r="N63" s="1" t="s">
        <v>102</v>
      </c>
      <c r="O63" t="s">
        <v>103</v>
      </c>
      <c r="P63">
        <v>9179</v>
      </c>
      <c r="Q63">
        <v>8335</v>
      </c>
      <c r="R63">
        <v>8133</v>
      </c>
      <c r="S63">
        <v>9131</v>
      </c>
      <c r="T63">
        <v>12424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</row>
    <row r="64" spans="1:87">
      <c r="A64">
        <v>335</v>
      </c>
      <c r="B64" t="s">
        <v>31</v>
      </c>
      <c r="C64" t="s">
        <v>9</v>
      </c>
      <c r="D64" t="s">
        <v>99</v>
      </c>
      <c r="E64" t="s">
        <v>4</v>
      </c>
      <c r="F64" t="s">
        <v>8</v>
      </c>
      <c r="G64">
        <v>0</v>
      </c>
      <c r="H64">
        <v>1520</v>
      </c>
      <c r="I64">
        <f t="shared" si="15"/>
        <v>15</v>
      </c>
      <c r="J64" s="40">
        <f t="shared" si="17"/>
        <v>8998.4666666666672</v>
      </c>
      <c r="K64" s="1">
        <f t="shared" si="16"/>
        <v>535.51216280159758</v>
      </c>
      <c r="L64" s="1">
        <f t="shared" si="18"/>
        <v>1058.1784123582154</v>
      </c>
      <c r="M64" s="1">
        <f t="shared" si="19"/>
        <v>11.759541392513711</v>
      </c>
      <c r="N64" s="1" t="s">
        <v>102</v>
      </c>
      <c r="P64">
        <v>10880</v>
      </c>
      <c r="Q64">
        <v>9433</v>
      </c>
      <c r="R64">
        <v>8937</v>
      </c>
      <c r="S64">
        <v>8112</v>
      </c>
      <c r="T64">
        <v>10532</v>
      </c>
      <c r="U64">
        <v>7956</v>
      </c>
      <c r="V64">
        <v>8618</v>
      </c>
      <c r="W64">
        <v>8974</v>
      </c>
      <c r="X64">
        <v>7889</v>
      </c>
      <c r="Y64">
        <v>8726</v>
      </c>
      <c r="Z64">
        <v>10523</v>
      </c>
      <c r="AA64">
        <v>8361</v>
      </c>
      <c r="AB64">
        <v>7378</v>
      </c>
      <c r="AC64">
        <v>9918</v>
      </c>
      <c r="AD64">
        <v>8740</v>
      </c>
    </row>
    <row r="65" spans="1:25">
      <c r="A65">
        <v>335</v>
      </c>
      <c r="B65" t="s">
        <v>31</v>
      </c>
      <c r="C65" t="s">
        <v>9</v>
      </c>
      <c r="D65" t="s">
        <v>99</v>
      </c>
      <c r="E65" t="s">
        <v>4</v>
      </c>
      <c r="F65" t="s">
        <v>9</v>
      </c>
      <c r="G65">
        <v>0</v>
      </c>
      <c r="H65">
        <v>1520</v>
      </c>
      <c r="I65">
        <f t="shared" si="15"/>
        <v>10</v>
      </c>
      <c r="J65" s="40">
        <f t="shared" si="17"/>
        <v>6613.1</v>
      </c>
      <c r="K65" s="1">
        <f t="shared" si="16"/>
        <v>163.83548436159666</v>
      </c>
      <c r="L65" s="1">
        <f t="shared" si="18"/>
        <v>264.33331231609338</v>
      </c>
      <c r="M65" s="1">
        <f t="shared" si="19"/>
        <v>3.997116515947035</v>
      </c>
      <c r="N65" s="1" t="s">
        <v>102</v>
      </c>
      <c r="P65">
        <v>6436</v>
      </c>
      <c r="Q65">
        <v>6774</v>
      </c>
      <c r="R65">
        <v>6927</v>
      </c>
      <c r="S65">
        <v>6605</v>
      </c>
      <c r="T65">
        <v>6975</v>
      </c>
      <c r="U65">
        <v>6172</v>
      </c>
      <c r="V65">
        <v>6759</v>
      </c>
      <c r="W65">
        <v>6729</v>
      </c>
      <c r="X65">
        <v>6352</v>
      </c>
      <c r="Y65">
        <v>6402</v>
      </c>
    </row>
    <row r="66" spans="1:25">
      <c r="E66" t="s">
        <v>4</v>
      </c>
      <c r="J66" s="40"/>
      <c r="K66" s="1"/>
      <c r="L66" s="1"/>
      <c r="M66" s="1"/>
      <c r="N66" s="1"/>
    </row>
    <row r="67" spans="1:25">
      <c r="A67">
        <v>335</v>
      </c>
      <c r="B67" t="s">
        <v>31</v>
      </c>
      <c r="C67" t="s">
        <v>9</v>
      </c>
      <c r="D67" t="s">
        <v>100</v>
      </c>
      <c r="E67" t="s">
        <v>4</v>
      </c>
      <c r="F67" t="s">
        <v>6</v>
      </c>
      <c r="G67">
        <v>0</v>
      </c>
      <c r="H67">
        <v>1520</v>
      </c>
      <c r="I67">
        <f t="shared" si="15"/>
        <v>10</v>
      </c>
      <c r="J67" s="40">
        <f t="shared" si="17"/>
        <v>7785.8</v>
      </c>
      <c r="K67" s="1">
        <f t="shared" si="16"/>
        <v>151.29027708202722</v>
      </c>
      <c r="L67" s="1">
        <f t="shared" si="18"/>
        <v>244.09278745774432</v>
      </c>
      <c r="M67" s="1">
        <f t="shared" si="19"/>
        <v>3.1351022047540948</v>
      </c>
      <c r="N67" s="1" t="s">
        <v>102</v>
      </c>
      <c r="P67">
        <v>7438</v>
      </c>
      <c r="Q67">
        <v>7584</v>
      </c>
      <c r="R67">
        <v>7794</v>
      </c>
      <c r="S67">
        <v>7801</v>
      </c>
      <c r="T67">
        <v>7437</v>
      </c>
      <c r="U67">
        <v>8207</v>
      </c>
      <c r="V67">
        <v>7995</v>
      </c>
      <c r="W67">
        <v>7834</v>
      </c>
      <c r="X67">
        <v>7954</v>
      </c>
      <c r="Y67">
        <v>7814</v>
      </c>
    </row>
    <row r="68" spans="1:25">
      <c r="A68">
        <v>335</v>
      </c>
      <c r="B68" t="s">
        <v>31</v>
      </c>
      <c r="C68" t="s">
        <v>9</v>
      </c>
      <c r="D68" t="s">
        <v>100</v>
      </c>
      <c r="E68" t="s">
        <v>4</v>
      </c>
      <c r="F68" t="s">
        <v>7</v>
      </c>
      <c r="G68">
        <v>0</v>
      </c>
      <c r="H68">
        <v>1520</v>
      </c>
      <c r="I68">
        <f t="shared" si="15"/>
        <v>10</v>
      </c>
      <c r="J68" s="40">
        <f t="shared" si="17"/>
        <v>6447</v>
      </c>
      <c r="K68" s="1">
        <f t="shared" si="16"/>
        <v>153.38424534482019</v>
      </c>
      <c r="L68" s="1">
        <f t="shared" si="18"/>
        <v>247.47121044679116</v>
      </c>
      <c r="M68" s="1">
        <f t="shared" si="19"/>
        <v>3.8385483239769065</v>
      </c>
      <c r="N68" s="1" t="s">
        <v>102</v>
      </c>
      <c r="P68">
        <v>6957</v>
      </c>
      <c r="Q68">
        <v>6238</v>
      </c>
      <c r="R68">
        <v>6512</v>
      </c>
      <c r="S68">
        <v>6025</v>
      </c>
      <c r="T68">
        <v>6451</v>
      </c>
      <c r="U68">
        <v>6626</v>
      </c>
      <c r="V68">
        <v>6390</v>
      </c>
      <c r="W68">
        <v>6552</v>
      </c>
      <c r="X68">
        <v>6318</v>
      </c>
      <c r="Y68">
        <v>6401</v>
      </c>
    </row>
  </sheetData>
  <mergeCells count="1">
    <mergeCell ref="P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22"/>
  <sheetViews>
    <sheetView topLeftCell="C1" workbookViewId="0">
      <selection activeCell="L29" sqref="L29"/>
    </sheetView>
  </sheetViews>
  <sheetFormatPr defaultRowHeight="15"/>
  <cols>
    <col min="14" max="14" width="21" customWidth="1"/>
    <col min="15" max="15" width="21.7109375" customWidth="1"/>
  </cols>
  <sheetData>
    <row r="1" spans="1:87" s="26" customFormat="1" ht="30">
      <c r="A1" s="26" t="s">
        <v>0</v>
      </c>
      <c r="B1" s="26" t="s">
        <v>1</v>
      </c>
      <c r="C1" s="26" t="s">
        <v>2</v>
      </c>
      <c r="F1" s="26" t="s">
        <v>5</v>
      </c>
      <c r="G1" s="26" t="s">
        <v>32</v>
      </c>
      <c r="H1" s="26" t="s">
        <v>33</v>
      </c>
      <c r="I1" s="26" t="s">
        <v>47</v>
      </c>
      <c r="J1" s="22" t="s">
        <v>53</v>
      </c>
      <c r="K1" s="26" t="s">
        <v>67</v>
      </c>
      <c r="L1" s="26" t="s">
        <v>35</v>
      </c>
      <c r="M1" s="26" t="s">
        <v>50</v>
      </c>
      <c r="N1" s="26" t="s">
        <v>74</v>
      </c>
      <c r="O1" s="26" t="s">
        <v>36</v>
      </c>
      <c r="P1" s="41" t="s">
        <v>34</v>
      </c>
      <c r="Q1" s="41"/>
      <c r="R1" s="41"/>
      <c r="S1" s="41"/>
      <c r="T1" s="42"/>
    </row>
    <row r="2" spans="1:87" s="26" customFormat="1">
      <c r="J2" s="15"/>
      <c r="P2" s="26">
        <v>1</v>
      </c>
      <c r="Q2" s="26">
        <v>2</v>
      </c>
      <c r="R2" s="26">
        <v>3</v>
      </c>
      <c r="S2" s="26">
        <v>4</v>
      </c>
      <c r="T2" s="26">
        <v>5</v>
      </c>
      <c r="U2" s="26">
        <v>6</v>
      </c>
      <c r="V2" s="26">
        <v>7</v>
      </c>
      <c r="W2" s="26">
        <v>8</v>
      </c>
      <c r="X2" s="26">
        <v>9</v>
      </c>
      <c r="Y2" s="26">
        <v>10</v>
      </c>
      <c r="Z2" s="26">
        <v>11</v>
      </c>
      <c r="AA2" s="26">
        <v>12</v>
      </c>
      <c r="AB2" s="26">
        <v>13</v>
      </c>
    </row>
    <row r="3" spans="1:87" s="18" customFormat="1">
      <c r="A3" s="18">
        <v>335</v>
      </c>
      <c r="B3" s="18" t="s">
        <v>31</v>
      </c>
      <c r="C3" s="18" t="s">
        <v>9</v>
      </c>
      <c r="D3" s="18" t="s">
        <v>48</v>
      </c>
      <c r="E3" s="18" t="s">
        <v>49</v>
      </c>
      <c r="G3" s="18">
        <v>0</v>
      </c>
      <c r="H3" s="18">
        <v>1518</v>
      </c>
      <c r="I3" s="19">
        <v>3</v>
      </c>
      <c r="J3" s="19">
        <v>355.33333333333331</v>
      </c>
      <c r="K3" s="20">
        <v>90.346811294650152</v>
      </c>
      <c r="L3" s="20">
        <v>79.839422175597832</v>
      </c>
      <c r="M3" s="20">
        <v>22.468880537222656</v>
      </c>
      <c r="N3" s="17" t="s">
        <v>63</v>
      </c>
      <c r="O3" s="18" t="s">
        <v>84</v>
      </c>
      <c r="P3" s="18">
        <v>283</v>
      </c>
      <c r="Q3" s="18">
        <v>441</v>
      </c>
      <c r="R3" s="18">
        <v>342</v>
      </c>
    </row>
    <row r="4" spans="1:87" s="18" customFormat="1">
      <c r="A4" s="18">
        <v>335</v>
      </c>
      <c r="B4" s="18" t="s">
        <v>31</v>
      </c>
      <c r="C4" s="18" t="s">
        <v>9</v>
      </c>
      <c r="D4" s="18" t="s">
        <v>48</v>
      </c>
      <c r="E4" s="18" t="s">
        <v>49</v>
      </c>
      <c r="G4" s="18">
        <v>0</v>
      </c>
      <c r="H4" s="18">
        <v>1518</v>
      </c>
      <c r="I4" s="19">
        <v>2</v>
      </c>
      <c r="J4" s="19">
        <v>1234.5</v>
      </c>
      <c r="K4" s="20">
        <v>332.21999999999997</v>
      </c>
      <c r="L4" s="20">
        <v>239.70919882223961</v>
      </c>
      <c r="M4" s="20">
        <v>19.417513067820138</v>
      </c>
      <c r="N4" s="17" t="s">
        <v>63</v>
      </c>
      <c r="O4" s="18" t="s">
        <v>84</v>
      </c>
      <c r="P4" s="18">
        <v>1404</v>
      </c>
      <c r="Q4" s="18">
        <v>1065</v>
      </c>
    </row>
    <row r="5" spans="1:87" s="18" customFormat="1">
      <c r="A5" s="18">
        <v>335</v>
      </c>
      <c r="B5" s="18" t="s">
        <v>31</v>
      </c>
      <c r="C5" s="18" t="s">
        <v>9</v>
      </c>
      <c r="D5" s="18" t="s">
        <v>48</v>
      </c>
      <c r="E5" s="18" t="s">
        <v>49</v>
      </c>
      <c r="G5" s="18">
        <v>0</v>
      </c>
      <c r="H5" s="18">
        <v>1518</v>
      </c>
      <c r="I5" s="19">
        <v>2</v>
      </c>
      <c r="J5" s="19">
        <v>3097.5</v>
      </c>
      <c r="K5" s="20">
        <v>1420.0199999999998</v>
      </c>
      <c r="L5" s="20">
        <v>1024.5977259393073</v>
      </c>
      <c r="M5" s="20">
        <v>33.07821552669273</v>
      </c>
      <c r="N5" s="17" t="s">
        <v>63</v>
      </c>
      <c r="O5" s="18" t="s">
        <v>84</v>
      </c>
      <c r="P5" s="18">
        <v>2373</v>
      </c>
      <c r="Q5" s="18">
        <v>3822</v>
      </c>
    </row>
    <row r="6" spans="1:87" s="18" customFormat="1">
      <c r="A6" s="18">
        <v>335</v>
      </c>
      <c r="B6" s="18" t="s">
        <v>31</v>
      </c>
      <c r="C6" s="18" t="s">
        <v>9</v>
      </c>
      <c r="D6" s="18" t="s">
        <v>48</v>
      </c>
      <c r="E6" s="18" t="s">
        <v>49</v>
      </c>
      <c r="G6" s="18">
        <v>0</v>
      </c>
      <c r="H6" s="18">
        <v>1518</v>
      </c>
      <c r="I6" s="19">
        <v>5</v>
      </c>
      <c r="J6" s="19">
        <v>6710.2</v>
      </c>
      <c r="K6" s="20">
        <v>2080.3467514585163</v>
      </c>
      <c r="L6" s="20">
        <v>2373.3656903225015</v>
      </c>
      <c r="M6" s="20">
        <v>35.36952237373702</v>
      </c>
      <c r="N6" s="17" t="s">
        <v>63</v>
      </c>
      <c r="O6" s="18" t="s">
        <v>84</v>
      </c>
      <c r="P6" s="18">
        <v>10139</v>
      </c>
      <c r="Q6" s="18">
        <v>3562</v>
      </c>
      <c r="R6" s="18">
        <v>7363</v>
      </c>
      <c r="S6" s="18">
        <v>6274</v>
      </c>
      <c r="T6" s="18">
        <v>6213</v>
      </c>
    </row>
    <row r="7" spans="1:87" s="18" customFormat="1">
      <c r="A7" s="18">
        <v>335</v>
      </c>
      <c r="B7" s="18" t="s">
        <v>31</v>
      </c>
      <c r="C7" s="18" t="s">
        <v>9</v>
      </c>
      <c r="D7" s="18" t="s">
        <v>48</v>
      </c>
      <c r="E7" s="18" t="s">
        <v>49</v>
      </c>
      <c r="G7" s="18">
        <v>0</v>
      </c>
      <c r="H7" s="18">
        <v>1518</v>
      </c>
      <c r="I7" s="19">
        <v>2</v>
      </c>
      <c r="J7" s="19">
        <v>820</v>
      </c>
      <c r="K7" s="20">
        <v>135.24</v>
      </c>
      <c r="L7" s="20">
        <v>97.580735803743565</v>
      </c>
      <c r="M7" s="20">
        <v>11.900089732163849</v>
      </c>
      <c r="N7" s="17" t="s">
        <v>63</v>
      </c>
      <c r="O7" s="18" t="s">
        <v>84</v>
      </c>
      <c r="P7" s="18">
        <v>889</v>
      </c>
      <c r="Q7" s="18">
        <v>751</v>
      </c>
    </row>
    <row r="8" spans="1:87" s="18" customFormat="1">
      <c r="A8" s="18">
        <v>335</v>
      </c>
      <c r="B8" s="18" t="s">
        <v>31</v>
      </c>
      <c r="C8" s="18" t="s">
        <v>9</v>
      </c>
      <c r="D8" s="18" t="s">
        <v>48</v>
      </c>
      <c r="E8" s="18" t="s">
        <v>49</v>
      </c>
      <c r="G8" s="18">
        <v>0</v>
      </c>
      <c r="H8" s="18">
        <v>1518</v>
      </c>
      <c r="I8" s="19">
        <v>3</v>
      </c>
      <c r="J8" s="19">
        <v>701.33333333333337</v>
      </c>
      <c r="K8" s="20">
        <v>309.03495408196875</v>
      </c>
      <c r="L8" s="20">
        <v>273.09400091055346</v>
      </c>
      <c r="M8" s="20">
        <v>38.939258684964848</v>
      </c>
      <c r="N8" s="17" t="s">
        <v>63</v>
      </c>
      <c r="O8" s="18" t="s">
        <v>84</v>
      </c>
      <c r="P8" s="18">
        <v>654</v>
      </c>
      <c r="Q8" s="18">
        <v>455</v>
      </c>
      <c r="R8" s="18">
        <v>995</v>
      </c>
    </row>
    <row r="9" spans="1:87" s="18" customFormat="1">
      <c r="A9" s="18">
        <v>335</v>
      </c>
      <c r="B9" s="18" t="s">
        <v>31</v>
      </c>
      <c r="C9" s="18" t="s">
        <v>9</v>
      </c>
      <c r="D9" s="18" t="s">
        <v>48</v>
      </c>
      <c r="E9" s="18" t="s">
        <v>49</v>
      </c>
      <c r="G9" s="18">
        <v>0</v>
      </c>
      <c r="H9" s="18">
        <v>1518</v>
      </c>
      <c r="I9" s="19">
        <v>5</v>
      </c>
      <c r="J9" s="19">
        <v>4709.3999999999996</v>
      </c>
      <c r="K9" s="20">
        <v>1467.3870360937499</v>
      </c>
      <c r="L9" s="20">
        <v>1674.0699806161033</v>
      </c>
      <c r="M9" s="20">
        <v>35.547415395084371</v>
      </c>
      <c r="N9" s="17" t="s">
        <v>63</v>
      </c>
      <c r="O9" s="18" t="s">
        <v>84</v>
      </c>
      <c r="P9" s="18">
        <v>5910</v>
      </c>
      <c r="Q9" s="18">
        <v>2539</v>
      </c>
      <c r="R9" s="18">
        <v>4918</v>
      </c>
      <c r="S9" s="18">
        <v>6627</v>
      </c>
      <c r="T9" s="18">
        <v>3553</v>
      </c>
    </row>
    <row r="10" spans="1:87" s="18" customFormat="1" ht="33.75" customHeight="1">
      <c r="A10" s="18">
        <v>335</v>
      </c>
      <c r="B10" s="18" t="s">
        <v>31</v>
      </c>
      <c r="C10" s="18" t="s">
        <v>9</v>
      </c>
      <c r="D10" s="18" t="s">
        <v>48</v>
      </c>
      <c r="E10" s="18" t="s">
        <v>49</v>
      </c>
      <c r="G10" s="18">
        <v>0</v>
      </c>
      <c r="H10" s="18">
        <v>1518</v>
      </c>
      <c r="I10" s="19">
        <v>3</v>
      </c>
      <c r="J10" s="19">
        <v>489</v>
      </c>
      <c r="K10" s="20">
        <v>191.92994138487094</v>
      </c>
      <c r="L10" s="20">
        <v>169.60837243485358</v>
      </c>
      <c r="M10" s="20">
        <v>34.684738739233865</v>
      </c>
      <c r="N10" s="17" t="s">
        <v>65</v>
      </c>
      <c r="O10" s="18" t="s">
        <v>84</v>
      </c>
      <c r="P10" s="18">
        <v>655</v>
      </c>
      <c r="Q10" s="18">
        <v>496</v>
      </c>
      <c r="R10" s="18">
        <v>316</v>
      </c>
    </row>
    <row r="11" spans="1:87" s="18" customFormat="1" ht="33.75" customHeight="1">
      <c r="A11" s="18">
        <v>335</v>
      </c>
      <c r="B11" s="18" t="s">
        <v>31</v>
      </c>
      <c r="C11" s="18" t="s">
        <v>9</v>
      </c>
      <c r="D11" s="18" t="s">
        <v>48</v>
      </c>
      <c r="E11" s="18" t="s">
        <v>49</v>
      </c>
      <c r="G11" s="18">
        <v>0</v>
      </c>
      <c r="H11" s="18">
        <v>1518</v>
      </c>
      <c r="I11" s="19">
        <v>2</v>
      </c>
      <c r="J11" s="19">
        <v>2150.5</v>
      </c>
      <c r="K11" s="20">
        <v>85.259999999999991</v>
      </c>
      <c r="L11" s="20">
        <v>61.518289963229634</v>
      </c>
      <c r="M11" s="20">
        <v>2.8606505446747099</v>
      </c>
      <c r="N11" s="17" t="s">
        <v>64</v>
      </c>
      <c r="O11" s="18" t="s">
        <v>84</v>
      </c>
      <c r="P11" s="18">
        <v>2194</v>
      </c>
      <c r="Q11" s="18">
        <v>2107</v>
      </c>
    </row>
    <row r="12" spans="1:87" s="18" customFormat="1" ht="31.5" customHeight="1">
      <c r="A12" s="18">
        <v>335</v>
      </c>
      <c r="B12" s="18" t="s">
        <v>31</v>
      </c>
      <c r="C12" s="18" t="s">
        <v>9</v>
      </c>
      <c r="D12" t="s">
        <v>48</v>
      </c>
      <c r="E12" t="s">
        <v>49</v>
      </c>
      <c r="F12"/>
      <c r="G12">
        <v>0</v>
      </c>
      <c r="H12">
        <v>1518</v>
      </c>
      <c r="I12" s="4">
        <v>13</v>
      </c>
      <c r="J12" s="4">
        <v>4460.9230769230771</v>
      </c>
      <c r="K12" s="1">
        <v>1634.8511274881605</v>
      </c>
      <c r="L12" s="1">
        <v>3007.4181468921824</v>
      </c>
      <c r="M12" s="1">
        <v>67.416947009239848</v>
      </c>
      <c r="N12" s="17" t="s">
        <v>66</v>
      </c>
      <c r="O12" s="18" t="s">
        <v>84</v>
      </c>
      <c r="P12">
        <v>5560</v>
      </c>
      <c r="Q12">
        <v>8129</v>
      </c>
      <c r="R12">
        <v>729</v>
      </c>
      <c r="S12">
        <v>537</v>
      </c>
      <c r="T12">
        <v>372</v>
      </c>
      <c r="U12">
        <v>651</v>
      </c>
      <c r="V12">
        <v>7524</v>
      </c>
      <c r="W12">
        <v>3268</v>
      </c>
      <c r="X12">
        <v>7690</v>
      </c>
      <c r="Y12">
        <v>6514</v>
      </c>
      <c r="Z12">
        <v>4183</v>
      </c>
      <c r="AA12">
        <v>6161</v>
      </c>
      <c r="AB12">
        <v>6674</v>
      </c>
    </row>
    <row r="13" spans="1:87">
      <c r="A13" s="18">
        <v>335</v>
      </c>
      <c r="B13" t="s">
        <v>31</v>
      </c>
      <c r="C13" t="s">
        <v>9</v>
      </c>
      <c r="D13" t="s">
        <v>71</v>
      </c>
      <c r="E13" t="s">
        <v>4</v>
      </c>
      <c r="F13" t="s">
        <v>6</v>
      </c>
      <c r="G13">
        <v>0</v>
      </c>
      <c r="H13">
        <v>1518</v>
      </c>
      <c r="I13">
        <f t="shared" ref="I13:I16" si="0">COUNT(P13:AX13)</f>
        <v>10</v>
      </c>
      <c r="J13" s="4">
        <f>AVERAGE(P13:BE13)</f>
        <v>6069.7</v>
      </c>
      <c r="K13" s="1">
        <f t="shared" ref="K13:K16" si="1">1.96*L13/SQRT(I13)</f>
        <v>572.59723034375065</v>
      </c>
      <c r="L13" s="1">
        <f>STDEV(P13:BE13)</f>
        <v>923.83236213792384</v>
      </c>
      <c r="M13" s="1">
        <f>L13/J13*100</f>
        <v>15.220395771420728</v>
      </c>
      <c r="N13" s="1" t="s">
        <v>69</v>
      </c>
      <c r="O13" t="s">
        <v>76</v>
      </c>
      <c r="P13">
        <v>5588</v>
      </c>
      <c r="Q13">
        <v>6341</v>
      </c>
      <c r="R13">
        <v>5335</v>
      </c>
      <c r="S13">
        <v>4781</v>
      </c>
      <c r="T13">
        <v>5435</v>
      </c>
      <c r="U13" s="7">
        <v>5657</v>
      </c>
      <c r="V13" s="7">
        <v>5775</v>
      </c>
      <c r="W13" s="7">
        <v>6861</v>
      </c>
      <c r="X13" s="7">
        <v>7385</v>
      </c>
      <c r="Y13" s="7">
        <v>7539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>
      <c r="A14">
        <v>335</v>
      </c>
      <c r="B14" t="s">
        <v>31</v>
      </c>
      <c r="C14" t="s">
        <v>9</v>
      </c>
      <c r="D14" t="s">
        <v>88</v>
      </c>
      <c r="E14" t="s">
        <v>4</v>
      </c>
      <c r="G14">
        <v>0</v>
      </c>
      <c r="H14">
        <v>1520</v>
      </c>
      <c r="I14">
        <f t="shared" si="0"/>
        <v>5</v>
      </c>
      <c r="J14" s="4">
        <f t="shared" ref="J14:J16" si="2">AVERAGE(P14:BE14)</f>
        <v>2599.6</v>
      </c>
      <c r="K14" s="1">
        <f t="shared" si="1"/>
        <v>107.41193423451871</v>
      </c>
      <c r="L14" s="1">
        <f t="shared" ref="L14:L16" si="3">STDEV(P14:BE14)</f>
        <v>122.54101354240851</v>
      </c>
      <c r="M14" s="1">
        <f t="shared" ref="M14:M16" si="4">L14/J14*100</f>
        <v>4.713841111802143</v>
      </c>
      <c r="N14" s="1" t="s">
        <v>69</v>
      </c>
      <c r="O14" t="s">
        <v>83</v>
      </c>
      <c r="P14">
        <v>2535</v>
      </c>
      <c r="Q14">
        <v>2806</v>
      </c>
      <c r="R14">
        <v>2490</v>
      </c>
      <c r="S14">
        <v>2603</v>
      </c>
      <c r="T14">
        <v>2564</v>
      </c>
    </row>
    <row r="15" spans="1:87">
      <c r="A15">
        <v>335</v>
      </c>
      <c r="B15" t="s">
        <v>31</v>
      </c>
      <c r="C15" t="s">
        <v>9</v>
      </c>
      <c r="D15" t="s">
        <v>88</v>
      </c>
      <c r="E15" t="s">
        <v>4</v>
      </c>
      <c r="G15">
        <v>0</v>
      </c>
      <c r="H15">
        <v>1520</v>
      </c>
      <c r="I15">
        <f t="shared" si="0"/>
        <v>5</v>
      </c>
      <c r="J15" s="4">
        <f t="shared" si="2"/>
        <v>1449.6</v>
      </c>
      <c r="K15" s="1">
        <f t="shared" si="1"/>
        <v>55.175305490770562</v>
      </c>
      <c r="L15" s="1">
        <f t="shared" si="3"/>
        <v>62.946802937081827</v>
      </c>
      <c r="M15" s="1">
        <f t="shared" si="4"/>
        <v>4.3423567147545414</v>
      </c>
      <c r="N15" s="1" t="s">
        <v>69</v>
      </c>
      <c r="O15" t="s">
        <v>83</v>
      </c>
      <c r="P15">
        <v>1353</v>
      </c>
      <c r="Q15">
        <v>1480</v>
      </c>
      <c r="R15">
        <v>1442</v>
      </c>
      <c r="S15">
        <v>1449</v>
      </c>
      <c r="T15">
        <v>1524</v>
      </c>
    </row>
    <row r="16" spans="1:87">
      <c r="A16">
        <v>335</v>
      </c>
      <c r="B16" t="s">
        <v>31</v>
      </c>
      <c r="C16" t="s">
        <v>9</v>
      </c>
      <c r="D16" t="s">
        <v>88</v>
      </c>
      <c r="E16" t="s">
        <v>4</v>
      </c>
      <c r="G16">
        <v>0</v>
      </c>
      <c r="H16">
        <v>1520</v>
      </c>
      <c r="I16">
        <f t="shared" si="0"/>
        <v>5</v>
      </c>
      <c r="J16" s="4">
        <f t="shared" si="2"/>
        <v>2418.8000000000002</v>
      </c>
      <c r="K16" s="1">
        <f t="shared" si="1"/>
        <v>667.71979073860018</v>
      </c>
      <c r="L16" s="1">
        <f t="shared" si="3"/>
        <v>761.76879694563502</v>
      </c>
      <c r="M16" s="1">
        <f t="shared" si="4"/>
        <v>31.493666154524348</v>
      </c>
      <c r="N16" s="1" t="s">
        <v>69</v>
      </c>
      <c r="O16" t="s">
        <v>83</v>
      </c>
      <c r="P16">
        <v>2230</v>
      </c>
      <c r="Q16">
        <v>1388</v>
      </c>
      <c r="R16">
        <v>2135</v>
      </c>
      <c r="S16">
        <v>3249</v>
      </c>
      <c r="T16">
        <v>3092</v>
      </c>
    </row>
    <row r="18" spans="1:87">
      <c r="A18">
        <v>335</v>
      </c>
      <c r="B18" t="s">
        <v>31</v>
      </c>
      <c r="C18" t="s">
        <v>9</v>
      </c>
      <c r="D18" t="s">
        <v>99</v>
      </c>
      <c r="E18" t="s">
        <v>4</v>
      </c>
      <c r="F18" t="s">
        <v>8</v>
      </c>
      <c r="G18">
        <v>0</v>
      </c>
      <c r="H18">
        <v>1520</v>
      </c>
      <c r="I18">
        <f t="shared" ref="I18:I22" si="5">COUNT(P18:AX18)</f>
        <v>15</v>
      </c>
      <c r="J18" s="4">
        <f>AVERAGE(P18:BE18)</f>
        <v>2378.8000000000002</v>
      </c>
      <c r="K18" s="1">
        <f t="shared" ref="K18:K22" si="6">1.96*L18/SQRT(I18)</f>
        <v>352.61064844575156</v>
      </c>
      <c r="L18" s="1">
        <f>STDEV(P18:BE18)</f>
        <v>696.76284139071129</v>
      </c>
      <c r="M18" s="1">
        <f>L18/J18*100</f>
        <v>29.290517966651723</v>
      </c>
      <c r="N18" s="1" t="s">
        <v>101</v>
      </c>
      <c r="O18" t="s">
        <v>72</v>
      </c>
      <c r="P18">
        <v>2529</v>
      </c>
      <c r="Q18">
        <v>2137</v>
      </c>
      <c r="R18">
        <v>2359</v>
      </c>
      <c r="S18">
        <v>1583</v>
      </c>
      <c r="T18">
        <v>2668</v>
      </c>
      <c r="U18">
        <v>2228</v>
      </c>
      <c r="V18">
        <v>2240</v>
      </c>
      <c r="W18">
        <v>2443</v>
      </c>
      <c r="X18">
        <v>3299</v>
      </c>
      <c r="Y18">
        <v>1609</v>
      </c>
      <c r="Z18">
        <v>3782</v>
      </c>
      <c r="AA18">
        <v>3116</v>
      </c>
      <c r="AB18">
        <v>2766</v>
      </c>
      <c r="AC18">
        <v>1751</v>
      </c>
      <c r="AD18">
        <v>1172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>
      <c r="A19">
        <v>335</v>
      </c>
      <c r="B19" t="s">
        <v>31</v>
      </c>
      <c r="C19" t="s">
        <v>9</v>
      </c>
      <c r="D19" t="s">
        <v>100</v>
      </c>
      <c r="E19" t="s">
        <v>4</v>
      </c>
      <c r="F19" t="s">
        <v>8</v>
      </c>
      <c r="G19">
        <v>0</v>
      </c>
      <c r="H19">
        <v>1520</v>
      </c>
      <c r="I19">
        <f t="shared" si="5"/>
        <v>10</v>
      </c>
      <c r="J19" s="40">
        <f t="shared" ref="J19:J22" si="7">AVERAGE(P19:BE19)</f>
        <v>1416.5</v>
      </c>
      <c r="K19" s="1">
        <f t="shared" si="6"/>
        <v>71.4086160378735</v>
      </c>
      <c r="L19" s="1">
        <f t="shared" ref="L19:L22" si="8">STDEV(P19:BE19)</f>
        <v>115.21115879597389</v>
      </c>
      <c r="M19" s="1">
        <f t="shared" ref="M19:M22" si="9">L19/J19*100</f>
        <v>8.1335092690415731</v>
      </c>
      <c r="N19" s="1" t="s">
        <v>69</v>
      </c>
      <c r="P19">
        <v>1400</v>
      </c>
      <c r="Q19">
        <v>1390</v>
      </c>
      <c r="R19">
        <v>1377</v>
      </c>
      <c r="S19">
        <v>1446</v>
      </c>
      <c r="T19">
        <v>1363</v>
      </c>
      <c r="U19">
        <v>1379</v>
      </c>
      <c r="V19">
        <v>1611</v>
      </c>
      <c r="W19">
        <v>1433</v>
      </c>
      <c r="X19">
        <v>1194</v>
      </c>
      <c r="Y19">
        <v>1572</v>
      </c>
    </row>
    <row r="20" spans="1:87">
      <c r="J20" s="40"/>
      <c r="K20" s="1"/>
      <c r="L20" s="1"/>
      <c r="M20" s="1"/>
      <c r="N20" s="1"/>
    </row>
    <row r="21" spans="1:87">
      <c r="A21">
        <v>335</v>
      </c>
      <c r="B21" t="s">
        <v>31</v>
      </c>
      <c r="C21" t="s">
        <v>9</v>
      </c>
      <c r="D21" t="s">
        <v>100</v>
      </c>
      <c r="E21" t="s">
        <v>4</v>
      </c>
      <c r="F21" t="s">
        <v>9</v>
      </c>
      <c r="G21">
        <v>0</v>
      </c>
      <c r="H21">
        <v>1520</v>
      </c>
      <c r="I21">
        <f t="shared" si="5"/>
        <v>5</v>
      </c>
      <c r="J21" s="40">
        <f t="shared" si="7"/>
        <v>2723</v>
      </c>
      <c r="K21" s="1">
        <f t="shared" si="6"/>
        <v>296.92803276214926</v>
      </c>
      <c r="L21" s="1">
        <f t="shared" si="8"/>
        <v>338.75064575584207</v>
      </c>
      <c r="M21" s="1">
        <f t="shared" si="9"/>
        <v>12.440346887838489</v>
      </c>
      <c r="N21" s="1" t="s">
        <v>105</v>
      </c>
      <c r="P21">
        <v>2685</v>
      </c>
      <c r="Q21">
        <v>3012</v>
      </c>
      <c r="R21">
        <v>3012</v>
      </c>
      <c r="S21">
        <v>2722</v>
      </c>
      <c r="T21">
        <v>2184</v>
      </c>
    </row>
    <row r="22" spans="1:87">
      <c r="A22">
        <v>335</v>
      </c>
      <c r="B22" t="s">
        <v>31</v>
      </c>
      <c r="C22" t="s">
        <v>9</v>
      </c>
      <c r="D22" t="s">
        <v>100</v>
      </c>
      <c r="E22" t="s">
        <v>4</v>
      </c>
      <c r="F22" t="s">
        <v>9</v>
      </c>
      <c r="G22">
        <v>0</v>
      </c>
      <c r="H22">
        <v>1520</v>
      </c>
      <c r="I22">
        <f t="shared" si="5"/>
        <v>2</v>
      </c>
      <c r="J22" s="40">
        <f t="shared" si="7"/>
        <v>448</v>
      </c>
      <c r="K22" s="1">
        <f t="shared" si="6"/>
        <v>78.400000000000006</v>
      </c>
      <c r="L22" s="1">
        <f t="shared" si="8"/>
        <v>56.568542494923804</v>
      </c>
      <c r="M22" s="1">
        <f t="shared" si="9"/>
        <v>12.626906806902635</v>
      </c>
      <c r="N22" s="1" t="s">
        <v>104</v>
      </c>
      <c r="P22">
        <v>488</v>
      </c>
      <c r="Q22">
        <v>408</v>
      </c>
    </row>
  </sheetData>
  <mergeCells count="1">
    <mergeCell ref="P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91"/>
  <sheetViews>
    <sheetView topLeftCell="A3" zoomScale="70" zoomScaleNormal="70" workbookViewId="0">
      <selection activeCell="A80" sqref="A80:XFD91"/>
    </sheetView>
  </sheetViews>
  <sheetFormatPr defaultRowHeight="15"/>
  <cols>
    <col min="1" max="1" width="3.7109375" customWidth="1"/>
    <col min="2" max="2" width="6.85546875" customWidth="1"/>
    <col min="3" max="3" width="5.140625" customWidth="1"/>
    <col min="4" max="4" width="7.140625" customWidth="1"/>
    <col min="5" max="5" width="8.42578125" customWidth="1"/>
    <col min="6" max="6" width="5.140625" customWidth="1"/>
    <col min="7" max="7" width="6.5703125" customWidth="1"/>
    <col min="8" max="8" width="6.42578125" customWidth="1"/>
    <col min="9" max="9" width="6" customWidth="1"/>
    <col min="10" max="10" width="7.5703125" customWidth="1"/>
    <col min="11" max="12" width="5.85546875" customWidth="1"/>
    <col min="13" max="13" width="7.85546875" customWidth="1"/>
    <col min="14" max="14" width="45.7109375" customWidth="1"/>
    <col min="15" max="15" width="38.42578125" customWidth="1"/>
    <col min="16" max="70" width="7" customWidth="1"/>
  </cols>
  <sheetData>
    <row r="1" spans="1:87" s="27" customFormat="1" ht="30">
      <c r="A1" s="27" t="s">
        <v>0</v>
      </c>
      <c r="B1" s="27" t="s">
        <v>1</v>
      </c>
      <c r="C1" s="27" t="s">
        <v>2</v>
      </c>
      <c r="F1" s="27" t="s">
        <v>5</v>
      </c>
      <c r="G1" s="27" t="s">
        <v>32</v>
      </c>
      <c r="H1" s="27" t="s">
        <v>33</v>
      </c>
      <c r="I1" s="27" t="s">
        <v>47</v>
      </c>
      <c r="J1" s="22" t="s">
        <v>53</v>
      </c>
      <c r="K1" s="27" t="s">
        <v>67</v>
      </c>
      <c r="L1" s="27" t="s">
        <v>86</v>
      </c>
      <c r="M1" s="27" t="s">
        <v>50</v>
      </c>
      <c r="N1" s="27" t="s">
        <v>74</v>
      </c>
      <c r="O1" s="27" t="s">
        <v>36</v>
      </c>
      <c r="P1" s="41" t="s">
        <v>34</v>
      </c>
      <c r="Q1" s="41"/>
      <c r="R1" s="41"/>
      <c r="S1" s="41"/>
      <c r="T1" s="42"/>
    </row>
    <row r="2" spans="1:87" s="27" customFormat="1">
      <c r="J2" s="15"/>
      <c r="P2" s="27">
        <v>1</v>
      </c>
      <c r="Q2" s="27">
        <v>2</v>
      </c>
      <c r="R2" s="27">
        <v>3</v>
      </c>
      <c r="S2" s="27">
        <v>4</v>
      </c>
      <c r="T2" s="27">
        <v>5</v>
      </c>
      <c r="U2" s="27">
        <v>6</v>
      </c>
      <c r="V2" s="27">
        <v>7</v>
      </c>
      <c r="W2" s="27">
        <v>8</v>
      </c>
      <c r="X2" s="27">
        <v>9</v>
      </c>
      <c r="Y2" s="27">
        <v>10</v>
      </c>
      <c r="Z2" s="27">
        <v>11</v>
      </c>
      <c r="AA2" s="27">
        <v>12</v>
      </c>
      <c r="AB2" s="27">
        <v>13</v>
      </c>
    </row>
    <row r="3" spans="1:87" s="18" customFormat="1">
      <c r="A3" s="18">
        <v>335</v>
      </c>
      <c r="B3" s="18" t="s">
        <v>31</v>
      </c>
      <c r="C3" s="18" t="s">
        <v>9</v>
      </c>
      <c r="D3" s="18" t="s">
        <v>48</v>
      </c>
      <c r="E3" s="18" t="s">
        <v>49</v>
      </c>
      <c r="G3" s="18">
        <v>0</v>
      </c>
      <c r="H3" s="18">
        <v>1518</v>
      </c>
      <c r="I3" s="19">
        <f t="shared" ref="I3:I13" si="0">COUNT(P3:AD3)</f>
        <v>10</v>
      </c>
      <c r="J3" s="19">
        <f t="shared" ref="J3:J13" si="1">AVERAGE(P3:AD3)</f>
        <v>4307.8999999999996</v>
      </c>
      <c r="K3" s="20">
        <f t="shared" ref="K3:K42" si="2">1.96*L3/SQRT(I3)</f>
        <v>1195.8013543015134</v>
      </c>
      <c r="L3" s="20">
        <f t="shared" ref="L3:L13" si="3">STDEV(P3:AD3)</f>
        <v>1929.3142391361066</v>
      </c>
      <c r="M3" s="20">
        <f t="shared" ref="M3:M42" si="4">L3/J3*100</f>
        <v>44.785492679405436</v>
      </c>
      <c r="N3" s="17" t="s">
        <v>57</v>
      </c>
      <c r="O3" s="18" t="s">
        <v>85</v>
      </c>
      <c r="P3" s="18">
        <v>5851</v>
      </c>
      <c r="Q3" s="18">
        <v>4968</v>
      </c>
      <c r="R3" s="18">
        <v>3250</v>
      </c>
      <c r="S3" s="18">
        <v>5097</v>
      </c>
      <c r="T3" s="18">
        <v>5790</v>
      </c>
      <c r="U3" s="18">
        <v>6339</v>
      </c>
      <c r="V3" s="18">
        <v>4515</v>
      </c>
      <c r="W3" s="18">
        <v>5235</v>
      </c>
      <c r="X3" s="18">
        <v>848</v>
      </c>
      <c r="Y3" s="18">
        <v>1186</v>
      </c>
    </row>
    <row r="4" spans="1:87" s="18" customFormat="1" ht="30">
      <c r="A4" s="18">
        <v>335</v>
      </c>
      <c r="B4" s="18" t="s">
        <v>31</v>
      </c>
      <c r="C4" s="18" t="s">
        <v>9</v>
      </c>
      <c r="D4" s="18" t="s">
        <v>48</v>
      </c>
      <c r="E4" s="18" t="s">
        <v>49</v>
      </c>
      <c r="G4" s="18">
        <v>0</v>
      </c>
      <c r="H4" s="18">
        <v>1518</v>
      </c>
      <c r="I4" s="19">
        <f t="shared" si="0"/>
        <v>12</v>
      </c>
      <c r="J4" s="19">
        <f t="shared" si="1"/>
        <v>7481.833333333333</v>
      </c>
      <c r="K4" s="20">
        <f t="shared" si="2"/>
        <v>809.2502233374521</v>
      </c>
      <c r="L4" s="20">
        <f t="shared" si="3"/>
        <v>1430.2678600580898</v>
      </c>
      <c r="M4" s="20">
        <f t="shared" si="4"/>
        <v>19.116542648523176</v>
      </c>
      <c r="N4" s="17" t="s">
        <v>62</v>
      </c>
      <c r="O4" s="18" t="s">
        <v>84</v>
      </c>
      <c r="P4" s="18">
        <v>8510</v>
      </c>
      <c r="Q4" s="18">
        <v>9450</v>
      </c>
      <c r="R4" s="18">
        <v>9259</v>
      </c>
      <c r="S4" s="18">
        <v>7360</v>
      </c>
      <c r="T4" s="18">
        <v>6408</v>
      </c>
      <c r="U4" s="18">
        <v>6165</v>
      </c>
      <c r="V4" s="18">
        <v>5648</v>
      </c>
      <c r="W4" s="18">
        <v>9249</v>
      </c>
      <c r="X4" s="18">
        <v>7392</v>
      </c>
      <c r="Y4" s="18">
        <v>8282</v>
      </c>
      <c r="Z4" s="18">
        <v>6311</v>
      </c>
      <c r="AA4" s="18">
        <v>5748</v>
      </c>
    </row>
    <row r="5" spans="1:87" s="18" customFormat="1">
      <c r="A5" s="18">
        <v>335</v>
      </c>
      <c r="B5" s="18" t="s">
        <v>31</v>
      </c>
      <c r="C5" s="18" t="s">
        <v>9</v>
      </c>
      <c r="D5" s="18" t="s">
        <v>48</v>
      </c>
      <c r="E5" s="18" t="s">
        <v>49</v>
      </c>
      <c r="G5" s="18">
        <v>0</v>
      </c>
      <c r="H5" s="18">
        <v>1518</v>
      </c>
      <c r="I5" s="19">
        <f t="shared" si="0"/>
        <v>5</v>
      </c>
      <c r="J5" s="19">
        <f t="shared" si="1"/>
        <v>6185.8</v>
      </c>
      <c r="K5" s="20">
        <f t="shared" si="2"/>
        <v>359.30355197799298</v>
      </c>
      <c r="L5" s="20">
        <f t="shared" si="3"/>
        <v>409.91181978567414</v>
      </c>
      <c r="M5" s="20">
        <f t="shared" si="4"/>
        <v>6.6266581490781169</v>
      </c>
      <c r="N5" s="17" t="s">
        <v>60</v>
      </c>
      <c r="O5" s="18" t="s">
        <v>84</v>
      </c>
      <c r="P5" s="18">
        <v>5886</v>
      </c>
      <c r="Q5" s="18">
        <v>5621</v>
      </c>
      <c r="R5" s="18">
        <v>6407</v>
      </c>
      <c r="S5" s="18">
        <v>6447</v>
      </c>
      <c r="T5" s="18">
        <v>6568</v>
      </c>
    </row>
    <row r="6" spans="1:87" s="18" customFormat="1" ht="30">
      <c r="A6" s="18">
        <v>335</v>
      </c>
      <c r="B6" s="18" t="s">
        <v>31</v>
      </c>
      <c r="C6" s="18" t="s">
        <v>9</v>
      </c>
      <c r="D6" s="18" t="s">
        <v>48</v>
      </c>
      <c r="E6" s="18" t="s">
        <v>49</v>
      </c>
      <c r="G6" s="18">
        <v>0</v>
      </c>
      <c r="H6" s="18">
        <v>1518</v>
      </c>
      <c r="I6" s="19">
        <f t="shared" si="0"/>
        <v>3</v>
      </c>
      <c r="J6" s="19">
        <f t="shared" si="1"/>
        <v>3627</v>
      </c>
      <c r="K6" s="20">
        <f t="shared" si="2"/>
        <v>777.48286257640439</v>
      </c>
      <c r="L6" s="20">
        <f t="shared" si="3"/>
        <v>687.06113265123645</v>
      </c>
      <c r="M6" s="20">
        <f t="shared" si="4"/>
        <v>18.942959268024165</v>
      </c>
      <c r="N6" s="17" t="s">
        <v>61</v>
      </c>
      <c r="O6" s="18" t="s">
        <v>84</v>
      </c>
      <c r="P6" s="18">
        <v>3775</v>
      </c>
      <c r="Q6" s="18">
        <v>4228</v>
      </c>
      <c r="R6" s="18">
        <v>2878</v>
      </c>
    </row>
    <row r="7" spans="1:87" s="18" customFormat="1" ht="30">
      <c r="A7" s="18">
        <v>335</v>
      </c>
      <c r="B7" s="18" t="s">
        <v>31</v>
      </c>
      <c r="C7" s="18" t="s">
        <v>9</v>
      </c>
      <c r="D7" s="18" t="s">
        <v>48</v>
      </c>
      <c r="E7" s="18" t="s">
        <v>49</v>
      </c>
      <c r="G7" s="18">
        <v>0</v>
      </c>
      <c r="H7" s="18">
        <v>1518</v>
      </c>
      <c r="I7" s="19">
        <f t="shared" si="0"/>
        <v>3</v>
      </c>
      <c r="J7" s="19">
        <f t="shared" si="1"/>
        <v>5700</v>
      </c>
      <c r="K7" s="20">
        <f t="shared" si="2"/>
        <v>174.67474841353953</v>
      </c>
      <c r="L7" s="20">
        <f t="shared" si="3"/>
        <v>154.35996890385798</v>
      </c>
      <c r="M7" s="20">
        <f t="shared" si="4"/>
        <v>2.7080696298922451</v>
      </c>
      <c r="N7" s="17" t="s">
        <v>61</v>
      </c>
      <c r="O7" s="18" t="s">
        <v>84</v>
      </c>
      <c r="P7" s="18">
        <v>5522</v>
      </c>
      <c r="Q7" s="18">
        <v>5781</v>
      </c>
      <c r="R7" s="18">
        <v>5797</v>
      </c>
    </row>
    <row r="8" spans="1:87" s="18" customFormat="1" ht="30">
      <c r="A8" s="18">
        <v>335</v>
      </c>
      <c r="B8" s="18" t="s">
        <v>31</v>
      </c>
      <c r="C8" s="18" t="s">
        <v>9</v>
      </c>
      <c r="D8" s="18" t="s">
        <v>48</v>
      </c>
      <c r="E8" s="18" t="s">
        <v>49</v>
      </c>
      <c r="G8" s="18">
        <v>0</v>
      </c>
      <c r="H8" s="18">
        <v>1518</v>
      </c>
      <c r="I8" s="19">
        <f t="shared" si="0"/>
        <v>4</v>
      </c>
      <c r="J8" s="19">
        <f t="shared" si="1"/>
        <v>5336.5</v>
      </c>
      <c r="K8" s="20">
        <f t="shared" si="2"/>
        <v>317.1048417584737</v>
      </c>
      <c r="L8" s="20">
        <f t="shared" si="3"/>
        <v>323.57636914129972</v>
      </c>
      <c r="M8" s="20">
        <f t="shared" si="4"/>
        <v>6.0634567439576452</v>
      </c>
      <c r="N8" s="17" t="s">
        <v>61</v>
      </c>
      <c r="O8" s="18" t="s">
        <v>84</v>
      </c>
      <c r="P8" s="18">
        <v>5623</v>
      </c>
      <c r="Q8" s="18">
        <v>4895</v>
      </c>
      <c r="R8" s="18">
        <v>5526</v>
      </c>
      <c r="S8" s="18">
        <v>5302</v>
      </c>
    </row>
    <row r="9" spans="1:87" s="18" customFormat="1" ht="30">
      <c r="A9" s="18">
        <v>335</v>
      </c>
      <c r="B9" s="18" t="s">
        <v>31</v>
      </c>
      <c r="C9" s="18" t="s">
        <v>9</v>
      </c>
      <c r="D9" s="18" t="s">
        <v>48</v>
      </c>
      <c r="E9" s="18" t="s">
        <v>49</v>
      </c>
      <c r="G9" s="18">
        <v>0</v>
      </c>
      <c r="H9" s="18">
        <v>1518</v>
      </c>
      <c r="I9" s="19">
        <f t="shared" si="0"/>
        <v>10</v>
      </c>
      <c r="J9" s="19">
        <f t="shared" si="1"/>
        <v>5233.6000000000004</v>
      </c>
      <c r="K9" s="20">
        <f t="shared" si="2"/>
        <v>598.16576904771421</v>
      </c>
      <c r="L9" s="20">
        <f t="shared" si="3"/>
        <v>965.08482068215562</v>
      </c>
      <c r="M9" s="20">
        <f t="shared" si="4"/>
        <v>18.44017159664773</v>
      </c>
      <c r="N9" s="17" t="s">
        <v>56</v>
      </c>
      <c r="O9" s="18" t="s">
        <v>85</v>
      </c>
      <c r="P9" s="18">
        <v>6759</v>
      </c>
      <c r="Q9" s="18">
        <v>5470</v>
      </c>
      <c r="R9" s="18">
        <v>5810</v>
      </c>
      <c r="S9" s="18">
        <v>5682</v>
      </c>
      <c r="T9" s="18">
        <v>3957</v>
      </c>
      <c r="U9" s="18">
        <v>5884</v>
      </c>
      <c r="V9" s="18">
        <v>3893</v>
      </c>
      <c r="W9" s="18">
        <v>5658</v>
      </c>
      <c r="X9" s="18">
        <v>5187</v>
      </c>
      <c r="Y9" s="18">
        <v>4036</v>
      </c>
    </row>
    <row r="10" spans="1:87" s="31" customFormat="1" ht="30">
      <c r="A10" s="31">
        <v>335</v>
      </c>
      <c r="B10" s="31" t="s">
        <v>31</v>
      </c>
      <c r="C10" s="31" t="s">
        <v>9</v>
      </c>
      <c r="D10" s="31" t="s">
        <v>48</v>
      </c>
      <c r="E10" s="31" t="s">
        <v>49</v>
      </c>
      <c r="G10" s="31">
        <v>0</v>
      </c>
      <c r="H10" s="31">
        <v>1518</v>
      </c>
      <c r="I10" s="32">
        <f t="shared" si="0"/>
        <v>10</v>
      </c>
      <c r="J10" s="32">
        <f t="shared" si="1"/>
        <v>9852.2000000000007</v>
      </c>
      <c r="K10" s="33">
        <f t="shared" si="2"/>
        <v>1007.310841872006</v>
      </c>
      <c r="L10" s="33">
        <f t="shared" si="3"/>
        <v>1625.2023327026775</v>
      </c>
      <c r="M10" s="33">
        <f t="shared" si="4"/>
        <v>16.495831719846098</v>
      </c>
      <c r="N10" s="34" t="s">
        <v>59</v>
      </c>
      <c r="O10" s="18" t="s">
        <v>85</v>
      </c>
      <c r="P10" s="31">
        <v>12127</v>
      </c>
      <c r="Q10" s="31">
        <v>12000</v>
      </c>
      <c r="R10" s="31">
        <v>11738</v>
      </c>
      <c r="S10" s="31">
        <v>7361</v>
      </c>
      <c r="T10" s="31">
        <v>9430</v>
      </c>
      <c r="U10" s="31">
        <v>9807</v>
      </c>
      <c r="V10" s="31">
        <v>8488</v>
      </c>
      <c r="W10" s="31">
        <v>9669</v>
      </c>
      <c r="X10" s="31">
        <v>8440</v>
      </c>
      <c r="Y10" s="31">
        <v>9462</v>
      </c>
    </row>
    <row r="11" spans="1:87" s="31" customFormat="1" ht="30">
      <c r="A11" s="31">
        <v>335</v>
      </c>
      <c r="B11" s="31" t="s">
        <v>31</v>
      </c>
      <c r="C11" s="31" t="s">
        <v>9</v>
      </c>
      <c r="D11" s="31" t="s">
        <v>48</v>
      </c>
      <c r="E11" s="31" t="s">
        <v>49</v>
      </c>
      <c r="G11" s="31">
        <v>0</v>
      </c>
      <c r="H11" s="31">
        <v>1518</v>
      </c>
      <c r="I11" s="32">
        <f t="shared" si="0"/>
        <v>10</v>
      </c>
      <c r="J11" s="32">
        <f t="shared" si="1"/>
        <v>4686.5</v>
      </c>
      <c r="K11" s="33">
        <f t="shared" si="2"/>
        <v>619.18432283484401</v>
      </c>
      <c r="L11" s="33">
        <f t="shared" si="3"/>
        <v>998.99630185056799</v>
      </c>
      <c r="M11" s="33">
        <f t="shared" si="4"/>
        <v>21.316468619450934</v>
      </c>
      <c r="N11" s="34" t="s">
        <v>51</v>
      </c>
      <c r="O11" s="18" t="s">
        <v>85</v>
      </c>
      <c r="P11" s="31">
        <v>5178</v>
      </c>
      <c r="Q11" s="31">
        <v>5009</v>
      </c>
      <c r="R11" s="31">
        <v>4849</v>
      </c>
      <c r="S11" s="31">
        <v>5910</v>
      </c>
      <c r="T11" s="31">
        <v>4275</v>
      </c>
      <c r="U11" s="31">
        <v>4352</v>
      </c>
      <c r="V11" s="31">
        <v>4105</v>
      </c>
      <c r="W11" s="31">
        <v>2718</v>
      </c>
      <c r="X11" s="31">
        <v>4230</v>
      </c>
      <c r="Y11" s="31">
        <v>6239</v>
      </c>
    </row>
    <row r="12" spans="1:87" s="35" customFormat="1" ht="30">
      <c r="A12" s="35">
        <v>335</v>
      </c>
      <c r="B12" s="35" t="s">
        <v>31</v>
      </c>
      <c r="C12" s="35" t="s">
        <v>9</v>
      </c>
      <c r="D12" s="31" t="s">
        <v>48</v>
      </c>
      <c r="E12" s="31" t="s">
        <v>49</v>
      </c>
      <c r="F12" s="31"/>
      <c r="G12" s="31">
        <v>0</v>
      </c>
      <c r="H12" s="31">
        <v>1518</v>
      </c>
      <c r="I12" s="32">
        <f t="shared" si="0"/>
        <v>10</v>
      </c>
      <c r="J12" s="32">
        <f t="shared" si="1"/>
        <v>5215.1000000000004</v>
      </c>
      <c r="K12" s="33">
        <f t="shared" si="2"/>
        <v>799.65958040378314</v>
      </c>
      <c r="L12" s="33">
        <f t="shared" si="3"/>
        <v>1290.1763402298486</v>
      </c>
      <c r="M12" s="33">
        <f t="shared" si="4"/>
        <v>24.73924450595096</v>
      </c>
      <c r="N12" s="34" t="s">
        <v>55</v>
      </c>
      <c r="O12" s="18" t="s">
        <v>85</v>
      </c>
      <c r="P12" s="31">
        <v>3589</v>
      </c>
      <c r="Q12" s="31">
        <v>4319</v>
      </c>
      <c r="R12" s="31">
        <v>6027</v>
      </c>
      <c r="S12" s="31">
        <v>4849</v>
      </c>
      <c r="T12" s="31">
        <v>3843</v>
      </c>
      <c r="U12" s="31">
        <v>4522</v>
      </c>
      <c r="V12" s="31">
        <v>6269</v>
      </c>
      <c r="W12" s="31">
        <v>5877</v>
      </c>
      <c r="X12" s="31">
        <v>5034</v>
      </c>
      <c r="Y12" s="31">
        <v>7822</v>
      </c>
      <c r="Z12" s="31"/>
      <c r="AA12" s="31"/>
      <c r="AB12" s="31"/>
    </row>
    <row r="13" spans="1:87" s="31" customFormat="1" ht="15" customHeight="1">
      <c r="A13" s="31">
        <v>335</v>
      </c>
      <c r="B13" s="31" t="s">
        <v>31</v>
      </c>
      <c r="C13" s="31" t="s">
        <v>9</v>
      </c>
      <c r="D13" s="31" t="s">
        <v>48</v>
      </c>
      <c r="E13" s="31" t="s">
        <v>49</v>
      </c>
      <c r="G13" s="31">
        <v>0</v>
      </c>
      <c r="H13" s="31">
        <v>1518</v>
      </c>
      <c r="I13" s="32">
        <f t="shared" si="0"/>
        <v>5</v>
      </c>
      <c r="J13" s="32">
        <f t="shared" si="1"/>
        <v>3340.8</v>
      </c>
      <c r="K13" s="33">
        <f t="shared" si="2"/>
        <v>1445.1299976624937</v>
      </c>
      <c r="L13" s="33">
        <f t="shared" si="3"/>
        <v>1648.6780158660451</v>
      </c>
      <c r="M13" s="33">
        <f t="shared" si="4"/>
        <v>49.349796930856229</v>
      </c>
      <c r="N13" s="34" t="s">
        <v>58</v>
      </c>
      <c r="O13" s="18" t="s">
        <v>85</v>
      </c>
      <c r="P13" s="31">
        <v>2537</v>
      </c>
      <c r="Q13" s="31">
        <v>2886</v>
      </c>
      <c r="R13" s="31">
        <v>2559</v>
      </c>
      <c r="S13" s="31">
        <v>6275</v>
      </c>
      <c r="T13" s="31">
        <v>2447</v>
      </c>
    </row>
    <row r="14" spans="1:87">
      <c r="A14">
        <v>335</v>
      </c>
      <c r="B14" t="s">
        <v>31</v>
      </c>
      <c r="C14" t="s">
        <v>9</v>
      </c>
      <c r="D14" t="s">
        <v>3</v>
      </c>
      <c r="E14" t="s">
        <v>4</v>
      </c>
      <c r="F14" t="s">
        <v>6</v>
      </c>
      <c r="G14">
        <v>0</v>
      </c>
      <c r="H14">
        <v>1518</v>
      </c>
      <c r="I14" s="4">
        <f>COUNT(P14:X14)</f>
        <v>5</v>
      </c>
      <c r="J14" s="4">
        <f t="shared" ref="J14:J41" si="5">AVERAGE(P14:Y14)</f>
        <v>5512.2</v>
      </c>
      <c r="K14" s="20">
        <f t="shared" si="2"/>
        <v>290.23516930930737</v>
      </c>
      <c r="L14" s="1">
        <f t="shared" ref="L14:L41" si="6">STDEV(P14:Y14)</f>
        <v>331.1150857330469</v>
      </c>
      <c r="M14" s="1">
        <f t="shared" si="4"/>
        <v>6.0069497792722855</v>
      </c>
      <c r="N14" s="1" t="s">
        <v>87</v>
      </c>
      <c r="P14">
        <v>6053</v>
      </c>
      <c r="Q14">
        <v>5605</v>
      </c>
      <c r="R14">
        <v>5253</v>
      </c>
      <c r="S14">
        <v>5315</v>
      </c>
      <c r="T14">
        <v>5335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>
      <c r="A15">
        <v>335</v>
      </c>
      <c r="B15" t="s">
        <v>31</v>
      </c>
      <c r="C15" t="s">
        <v>9</v>
      </c>
      <c r="D15" t="s">
        <v>3</v>
      </c>
      <c r="E15" t="s">
        <v>4</v>
      </c>
      <c r="F15" t="s">
        <v>7</v>
      </c>
      <c r="G15">
        <v>0</v>
      </c>
      <c r="H15">
        <v>1518</v>
      </c>
      <c r="I15" s="4">
        <f t="shared" ref="I15:I42" si="7">COUNT(P15:X15)</f>
        <v>9</v>
      </c>
      <c r="J15" s="4">
        <f t="shared" si="5"/>
        <v>6707.4</v>
      </c>
      <c r="K15" s="20">
        <f t="shared" si="2"/>
        <v>772.51755844234833</v>
      </c>
      <c r="L15" s="1">
        <f t="shared" si="6"/>
        <v>1182.4248343505333</v>
      </c>
      <c r="M15" s="1">
        <f t="shared" si="4"/>
        <v>17.628661394139804</v>
      </c>
      <c r="N15" s="1" t="s">
        <v>87</v>
      </c>
      <c r="P15">
        <v>4772</v>
      </c>
      <c r="Q15">
        <v>5433</v>
      </c>
      <c r="R15">
        <v>7598</v>
      </c>
      <c r="S15">
        <v>8016</v>
      </c>
      <c r="T15">
        <v>7647</v>
      </c>
      <c r="U15">
        <v>6989</v>
      </c>
      <c r="V15">
        <v>5810</v>
      </c>
      <c r="W15">
        <v>5631</v>
      </c>
      <c r="X15">
        <v>7252</v>
      </c>
      <c r="Y15">
        <v>7926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>
      <c r="A16">
        <v>335</v>
      </c>
      <c r="B16" t="s">
        <v>31</v>
      </c>
      <c r="C16" t="s">
        <v>9</v>
      </c>
      <c r="D16" t="s">
        <v>3</v>
      </c>
      <c r="E16" t="s">
        <v>4</v>
      </c>
      <c r="F16" t="s">
        <v>8</v>
      </c>
      <c r="G16">
        <v>0</v>
      </c>
      <c r="H16">
        <v>1518</v>
      </c>
      <c r="I16" s="4">
        <f t="shared" si="7"/>
        <v>9</v>
      </c>
      <c r="J16" s="4">
        <f t="shared" si="5"/>
        <v>5992.4</v>
      </c>
      <c r="K16" s="20">
        <f t="shared" si="2"/>
        <v>618.09677993093158</v>
      </c>
      <c r="L16" s="1">
        <f t="shared" si="6"/>
        <v>946.06649989428308</v>
      </c>
      <c r="M16" s="1">
        <f t="shared" si="4"/>
        <v>15.78777284384025</v>
      </c>
      <c r="N16" s="1" t="s">
        <v>87</v>
      </c>
      <c r="P16">
        <v>5022</v>
      </c>
      <c r="Q16">
        <v>5627</v>
      </c>
      <c r="R16">
        <v>5825</v>
      </c>
      <c r="S16">
        <v>6800</v>
      </c>
      <c r="T16">
        <v>6348</v>
      </c>
      <c r="U16">
        <v>4408</v>
      </c>
      <c r="V16">
        <v>5541</v>
      </c>
      <c r="W16">
        <v>5963</v>
      </c>
      <c r="X16">
        <v>6663</v>
      </c>
      <c r="Y16">
        <v>7727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1:87">
      <c r="A17">
        <v>335</v>
      </c>
      <c r="B17" t="s">
        <v>31</v>
      </c>
      <c r="C17" t="s">
        <v>9</v>
      </c>
      <c r="D17" t="s">
        <v>3</v>
      </c>
      <c r="E17" t="s">
        <v>4</v>
      </c>
      <c r="F17" t="s">
        <v>9</v>
      </c>
      <c r="G17">
        <v>0</v>
      </c>
      <c r="H17">
        <v>1518</v>
      </c>
      <c r="I17" s="4">
        <f t="shared" si="7"/>
        <v>5</v>
      </c>
      <c r="J17" s="4">
        <f t="shared" si="5"/>
        <v>5537.4</v>
      </c>
      <c r="K17" s="20">
        <f t="shared" si="2"/>
        <v>634.87501190076591</v>
      </c>
      <c r="L17" s="1">
        <f t="shared" si="6"/>
        <v>724.29779787045948</v>
      </c>
      <c r="M17" s="1">
        <f t="shared" si="4"/>
        <v>13.080106148561772</v>
      </c>
      <c r="N17" s="1" t="s">
        <v>87</v>
      </c>
      <c r="P17">
        <v>4942</v>
      </c>
      <c r="Q17">
        <v>5341</v>
      </c>
      <c r="R17">
        <v>5217</v>
      </c>
      <c r="S17">
        <v>5392</v>
      </c>
      <c r="T17">
        <v>6795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>
      <c r="A18">
        <v>335</v>
      </c>
      <c r="B18" t="s">
        <v>31</v>
      </c>
      <c r="C18" t="s">
        <v>9</v>
      </c>
      <c r="D18" t="s">
        <v>3</v>
      </c>
      <c r="E18" t="s">
        <v>4</v>
      </c>
      <c r="F18" t="s">
        <v>10</v>
      </c>
      <c r="G18">
        <v>0</v>
      </c>
      <c r="H18">
        <v>1518</v>
      </c>
      <c r="I18" s="4">
        <f t="shared" si="7"/>
        <v>5</v>
      </c>
      <c r="J18" s="4">
        <f t="shared" si="5"/>
        <v>4460</v>
      </c>
      <c r="K18" s="20">
        <f t="shared" si="2"/>
        <v>217.68356851172757</v>
      </c>
      <c r="L18" s="1">
        <f t="shared" si="6"/>
        <v>248.34451876375286</v>
      </c>
      <c r="M18" s="1">
        <f t="shared" si="4"/>
        <v>5.5682627525505124</v>
      </c>
      <c r="N18" s="1" t="s">
        <v>87</v>
      </c>
      <c r="P18">
        <v>4685</v>
      </c>
      <c r="Q18">
        <v>4101</v>
      </c>
      <c r="R18">
        <v>4672</v>
      </c>
      <c r="S18">
        <v>4323</v>
      </c>
      <c r="T18">
        <v>4519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>
      <c r="A19">
        <v>335</v>
      </c>
      <c r="B19" t="s">
        <v>31</v>
      </c>
      <c r="C19" t="s">
        <v>9</v>
      </c>
      <c r="D19" t="s">
        <v>3</v>
      </c>
      <c r="E19" t="s">
        <v>4</v>
      </c>
      <c r="F19" t="s">
        <v>11</v>
      </c>
      <c r="G19">
        <v>0</v>
      </c>
      <c r="H19">
        <v>1518</v>
      </c>
      <c r="I19" s="4">
        <f t="shared" si="7"/>
        <v>5</v>
      </c>
      <c r="J19" s="4">
        <f t="shared" si="5"/>
        <v>4348</v>
      </c>
      <c r="K19" s="20">
        <f t="shared" si="2"/>
        <v>355.95618224719738</v>
      </c>
      <c r="L19" s="1">
        <f t="shared" si="6"/>
        <v>406.09296965103937</v>
      </c>
      <c r="M19" s="1">
        <f t="shared" si="4"/>
        <v>9.3397647113854489</v>
      </c>
      <c r="N19" s="1" t="s">
        <v>87</v>
      </c>
      <c r="P19">
        <v>3922</v>
      </c>
      <c r="Q19">
        <v>4126</v>
      </c>
      <c r="R19">
        <v>4369</v>
      </c>
      <c r="S19">
        <v>4321</v>
      </c>
      <c r="T19">
        <v>5002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</row>
    <row r="20" spans="1:87">
      <c r="A20">
        <v>335</v>
      </c>
      <c r="B20" t="s">
        <v>31</v>
      </c>
      <c r="C20" t="s">
        <v>9</v>
      </c>
      <c r="D20" t="s">
        <v>3</v>
      </c>
      <c r="E20" t="s">
        <v>4</v>
      </c>
      <c r="F20" t="s">
        <v>12</v>
      </c>
      <c r="G20">
        <v>0</v>
      </c>
      <c r="H20">
        <v>1518</v>
      </c>
      <c r="I20" s="4">
        <f t="shared" si="7"/>
        <v>9</v>
      </c>
      <c r="J20" s="4">
        <f t="shared" si="5"/>
        <v>4181.1000000000004</v>
      </c>
      <c r="K20" s="20">
        <f t="shared" si="2"/>
        <v>331.06827472051748</v>
      </c>
      <c r="L20" s="1">
        <f t="shared" si="6"/>
        <v>506.73715518446556</v>
      </c>
      <c r="M20" s="1">
        <f t="shared" si="4"/>
        <v>12.119709052270109</v>
      </c>
      <c r="N20" s="1" t="s">
        <v>87</v>
      </c>
      <c r="P20">
        <v>5098</v>
      </c>
      <c r="Q20">
        <v>4316</v>
      </c>
      <c r="R20">
        <v>3878</v>
      </c>
      <c r="S20">
        <v>4083</v>
      </c>
      <c r="T20">
        <v>3562</v>
      </c>
      <c r="U20">
        <v>3875</v>
      </c>
      <c r="V20">
        <v>3738</v>
      </c>
      <c r="W20">
        <v>4031</v>
      </c>
      <c r="X20">
        <v>4242</v>
      </c>
      <c r="Y20">
        <v>4988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</row>
    <row r="21" spans="1:87">
      <c r="A21">
        <v>335</v>
      </c>
      <c r="B21" t="s">
        <v>31</v>
      </c>
      <c r="C21" t="s">
        <v>9</v>
      </c>
      <c r="D21" t="s">
        <v>3</v>
      </c>
      <c r="E21" t="s">
        <v>4</v>
      </c>
      <c r="F21" t="s">
        <v>13</v>
      </c>
      <c r="G21">
        <v>0</v>
      </c>
      <c r="H21">
        <v>1518</v>
      </c>
      <c r="I21" s="4">
        <f t="shared" si="7"/>
        <v>5</v>
      </c>
      <c r="J21" s="4">
        <f t="shared" si="5"/>
        <v>3814.4</v>
      </c>
      <c r="K21" s="20">
        <f t="shared" si="2"/>
        <v>326.76944596458304</v>
      </c>
      <c r="L21" s="1">
        <f t="shared" si="6"/>
        <v>372.79525211568983</v>
      </c>
      <c r="M21" s="1">
        <f t="shared" si="4"/>
        <v>9.7733654602477404</v>
      </c>
      <c r="N21" s="1" t="s">
        <v>87</v>
      </c>
      <c r="P21">
        <v>4014</v>
      </c>
      <c r="Q21">
        <v>4183</v>
      </c>
      <c r="R21">
        <v>3506</v>
      </c>
      <c r="S21">
        <v>3330</v>
      </c>
      <c r="T21">
        <v>4039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</row>
    <row r="22" spans="1:87">
      <c r="A22">
        <v>335</v>
      </c>
      <c r="B22" t="s">
        <v>31</v>
      </c>
      <c r="C22" t="s">
        <v>9</v>
      </c>
      <c r="D22" t="s">
        <v>3</v>
      </c>
      <c r="E22" t="s">
        <v>4</v>
      </c>
      <c r="F22" t="s">
        <v>14</v>
      </c>
      <c r="G22">
        <v>0</v>
      </c>
      <c r="H22">
        <v>1518</v>
      </c>
      <c r="I22" s="4">
        <f t="shared" si="7"/>
        <v>5</v>
      </c>
      <c r="J22" s="4">
        <f t="shared" si="5"/>
        <v>5423.8</v>
      </c>
      <c r="K22" s="20">
        <f t="shared" si="2"/>
        <v>277.05513426753578</v>
      </c>
      <c r="L22" s="1">
        <f t="shared" si="6"/>
        <v>316.07862945792931</v>
      </c>
      <c r="M22" s="1">
        <f t="shared" si="4"/>
        <v>5.8276232430755064</v>
      </c>
      <c r="N22" s="1" t="s">
        <v>87</v>
      </c>
      <c r="P22">
        <v>5545</v>
      </c>
      <c r="Q22">
        <v>5552</v>
      </c>
      <c r="R22">
        <v>5711</v>
      </c>
      <c r="S22">
        <v>5422</v>
      </c>
      <c r="T22">
        <v>4889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</row>
    <row r="23" spans="1:87">
      <c r="A23">
        <v>335</v>
      </c>
      <c r="B23" t="s">
        <v>31</v>
      </c>
      <c r="C23" t="s">
        <v>9</v>
      </c>
      <c r="D23" t="s">
        <v>3</v>
      </c>
      <c r="E23" t="s">
        <v>4</v>
      </c>
      <c r="F23" t="s">
        <v>15</v>
      </c>
      <c r="G23">
        <v>0</v>
      </c>
      <c r="H23">
        <v>1518</v>
      </c>
      <c r="I23" s="4">
        <f t="shared" si="7"/>
        <v>5</v>
      </c>
      <c r="J23" s="4">
        <f t="shared" si="5"/>
        <v>6429</v>
      </c>
      <c r="K23" s="20">
        <f t="shared" si="2"/>
        <v>196.72874523058391</v>
      </c>
      <c r="L23" s="1">
        <f t="shared" si="6"/>
        <v>224.43818748154246</v>
      </c>
      <c r="M23" s="1">
        <f t="shared" si="4"/>
        <v>3.4910279589600628</v>
      </c>
      <c r="N23" s="1" t="s">
        <v>87</v>
      </c>
      <c r="P23">
        <v>6527</v>
      </c>
      <c r="Q23">
        <v>6316</v>
      </c>
      <c r="R23">
        <v>6495</v>
      </c>
      <c r="S23">
        <v>6109</v>
      </c>
      <c r="T23">
        <v>6698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</row>
    <row r="24" spans="1:87">
      <c r="A24">
        <v>335</v>
      </c>
      <c r="B24" t="s">
        <v>31</v>
      </c>
      <c r="C24" t="s">
        <v>9</v>
      </c>
      <c r="D24" t="s">
        <v>3</v>
      </c>
      <c r="E24" t="s">
        <v>4</v>
      </c>
      <c r="F24" t="s">
        <v>16</v>
      </c>
      <c r="G24">
        <v>0</v>
      </c>
      <c r="H24">
        <v>1518</v>
      </c>
      <c r="I24" s="4">
        <f t="shared" si="7"/>
        <v>5</v>
      </c>
      <c r="J24" s="4">
        <f t="shared" si="5"/>
        <v>6290.6</v>
      </c>
      <c r="K24" s="20">
        <f t="shared" si="2"/>
        <v>990.91513578913396</v>
      </c>
      <c r="L24" s="1">
        <f t="shared" si="6"/>
        <v>1130.4865324275195</v>
      </c>
      <c r="M24" s="1">
        <f t="shared" si="4"/>
        <v>17.971044613034039</v>
      </c>
      <c r="N24" s="1" t="s">
        <v>87</v>
      </c>
      <c r="P24">
        <v>5965</v>
      </c>
      <c r="Q24">
        <v>7970</v>
      </c>
      <c r="R24">
        <v>6804</v>
      </c>
      <c r="S24">
        <v>5656</v>
      </c>
      <c r="T24">
        <v>5058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</row>
    <row r="25" spans="1:87">
      <c r="A25">
        <v>335</v>
      </c>
      <c r="B25" t="s">
        <v>31</v>
      </c>
      <c r="C25" t="s">
        <v>9</v>
      </c>
      <c r="D25" t="s">
        <v>3</v>
      </c>
      <c r="E25" t="s">
        <v>4</v>
      </c>
      <c r="F25" t="s">
        <v>17</v>
      </c>
      <c r="G25">
        <v>0</v>
      </c>
      <c r="H25">
        <v>1518</v>
      </c>
      <c r="I25" s="4">
        <f t="shared" si="7"/>
        <v>5</v>
      </c>
      <c r="J25" s="4">
        <f t="shared" si="5"/>
        <v>4342.2</v>
      </c>
      <c r="K25" s="20">
        <f t="shared" si="2"/>
        <v>376.50901086693716</v>
      </c>
      <c r="L25" s="1">
        <f t="shared" si="6"/>
        <v>429.54068491820334</v>
      </c>
      <c r="M25" s="1">
        <f t="shared" si="4"/>
        <v>9.8922363068998056</v>
      </c>
      <c r="N25" s="1" t="s">
        <v>87</v>
      </c>
      <c r="P25">
        <v>4303</v>
      </c>
      <c r="Q25">
        <v>4711</v>
      </c>
      <c r="R25">
        <v>4679</v>
      </c>
      <c r="S25">
        <v>4373</v>
      </c>
      <c r="T25">
        <v>3645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</row>
    <row r="26" spans="1:87">
      <c r="A26">
        <v>335</v>
      </c>
      <c r="B26" t="s">
        <v>31</v>
      </c>
      <c r="C26" t="s">
        <v>9</v>
      </c>
      <c r="D26" t="s">
        <v>3</v>
      </c>
      <c r="E26" t="s">
        <v>4</v>
      </c>
      <c r="F26" t="s">
        <v>18</v>
      </c>
      <c r="G26">
        <v>0</v>
      </c>
      <c r="H26">
        <v>1518</v>
      </c>
      <c r="I26" s="4">
        <f t="shared" si="7"/>
        <v>5</v>
      </c>
      <c r="J26" s="4">
        <f t="shared" si="5"/>
        <v>5823.4</v>
      </c>
      <c r="K26" s="20">
        <f t="shared" si="2"/>
        <v>495.2445683659717</v>
      </c>
      <c r="L26" s="1">
        <f t="shared" si="6"/>
        <v>565.00026548666062</v>
      </c>
      <c r="M26" s="1">
        <f t="shared" si="4"/>
        <v>9.7022403662235224</v>
      </c>
      <c r="N26" s="1" t="s">
        <v>87</v>
      </c>
      <c r="P26">
        <v>6229</v>
      </c>
      <c r="Q26">
        <v>5769</v>
      </c>
      <c r="R26">
        <v>5813</v>
      </c>
      <c r="S26">
        <v>4928</v>
      </c>
      <c r="T26">
        <v>6378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>
      <c r="A27">
        <v>335</v>
      </c>
      <c r="B27" t="s">
        <v>31</v>
      </c>
      <c r="C27" t="s">
        <v>9</v>
      </c>
      <c r="D27" t="s">
        <v>3</v>
      </c>
      <c r="E27" t="s">
        <v>4</v>
      </c>
      <c r="F27" t="s">
        <v>19</v>
      </c>
      <c r="G27">
        <v>0</v>
      </c>
      <c r="H27">
        <v>1518</v>
      </c>
      <c r="I27" s="4">
        <f t="shared" si="7"/>
        <v>5</v>
      </c>
      <c r="J27" s="4">
        <f t="shared" si="5"/>
        <v>4810.3999999999996</v>
      </c>
      <c r="K27" s="20">
        <f t="shared" si="2"/>
        <v>492.08203585987627</v>
      </c>
      <c r="L27" s="1">
        <f t="shared" si="6"/>
        <v>561.39228708631254</v>
      </c>
      <c r="M27" s="1">
        <f t="shared" si="4"/>
        <v>11.670386809544166</v>
      </c>
      <c r="N27" s="1" t="s">
        <v>87</v>
      </c>
      <c r="P27">
        <v>3902</v>
      </c>
      <c r="Q27">
        <v>4743</v>
      </c>
      <c r="R27">
        <v>5234</v>
      </c>
      <c r="S27">
        <v>5309</v>
      </c>
      <c r="T27">
        <v>4864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>
      <c r="A28">
        <v>335</v>
      </c>
      <c r="B28" t="s">
        <v>31</v>
      </c>
      <c r="C28" t="s">
        <v>9</v>
      </c>
      <c r="D28" t="s">
        <v>3</v>
      </c>
      <c r="E28" t="s">
        <v>4</v>
      </c>
      <c r="F28" t="s">
        <v>20</v>
      </c>
      <c r="G28">
        <v>0</v>
      </c>
      <c r="H28">
        <v>1518</v>
      </c>
      <c r="I28" s="4">
        <f t="shared" si="7"/>
        <v>9</v>
      </c>
      <c r="J28" s="4">
        <f t="shared" si="5"/>
        <v>7412.8</v>
      </c>
      <c r="K28" s="20">
        <f t="shared" si="2"/>
        <v>273.61622880177418</v>
      </c>
      <c r="L28" s="1">
        <f t="shared" si="6"/>
        <v>418.80035020679719</v>
      </c>
      <c r="M28" s="1">
        <f t="shared" si="4"/>
        <v>5.6496917521961638</v>
      </c>
      <c r="N28" s="1" t="s">
        <v>87</v>
      </c>
      <c r="P28">
        <v>7485</v>
      </c>
      <c r="Q28">
        <v>7247</v>
      </c>
      <c r="R28">
        <v>7297</v>
      </c>
      <c r="S28">
        <v>7586</v>
      </c>
      <c r="T28">
        <v>7542</v>
      </c>
      <c r="U28">
        <v>7728</v>
      </c>
      <c r="V28">
        <v>7660</v>
      </c>
      <c r="W28">
        <v>6635</v>
      </c>
      <c r="X28">
        <v>6877</v>
      </c>
      <c r="Y28">
        <v>8071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>
      <c r="A29">
        <v>335</v>
      </c>
      <c r="B29" t="s">
        <v>31</v>
      </c>
      <c r="C29" t="s">
        <v>9</v>
      </c>
      <c r="D29" t="s">
        <v>3</v>
      </c>
      <c r="E29" t="s">
        <v>4</v>
      </c>
      <c r="F29" t="s">
        <v>21</v>
      </c>
      <c r="G29">
        <v>0</v>
      </c>
      <c r="H29">
        <v>1518</v>
      </c>
      <c r="I29" s="4">
        <f t="shared" si="7"/>
        <v>5</v>
      </c>
      <c r="J29" s="4">
        <f t="shared" si="5"/>
        <v>4227.3999999999996</v>
      </c>
      <c r="K29" s="20">
        <f t="shared" si="2"/>
        <v>260.60601055232888</v>
      </c>
      <c r="L29" s="1">
        <f t="shared" si="6"/>
        <v>297.31263007144639</v>
      </c>
      <c r="M29" s="1">
        <f t="shared" si="4"/>
        <v>7.0329902557469461</v>
      </c>
      <c r="N29" s="1" t="s">
        <v>87</v>
      </c>
      <c r="P29">
        <v>4468</v>
      </c>
      <c r="Q29">
        <v>4026</v>
      </c>
      <c r="R29">
        <v>3806</v>
      </c>
      <c r="S29">
        <v>4466</v>
      </c>
      <c r="T29">
        <v>4371</v>
      </c>
    </row>
    <row r="30" spans="1:87">
      <c r="A30">
        <v>335</v>
      </c>
      <c r="B30" t="s">
        <v>31</v>
      </c>
      <c r="C30" t="s">
        <v>9</v>
      </c>
      <c r="D30" t="s">
        <v>3</v>
      </c>
      <c r="E30" t="s">
        <v>4</v>
      </c>
      <c r="F30" t="s">
        <v>22</v>
      </c>
      <c r="G30">
        <v>0</v>
      </c>
      <c r="H30">
        <v>1518</v>
      </c>
      <c r="I30" s="4">
        <f t="shared" si="7"/>
        <v>9</v>
      </c>
      <c r="J30" s="4">
        <f t="shared" si="5"/>
        <v>14748.2</v>
      </c>
      <c r="K30" s="20">
        <f t="shared" si="2"/>
        <v>1301.938133286553</v>
      </c>
      <c r="L30" s="1">
        <f t="shared" si="6"/>
        <v>1992.7624489079894</v>
      </c>
      <c r="M30" s="1">
        <f t="shared" si="4"/>
        <v>13.511902801073958</v>
      </c>
      <c r="N30" s="1" t="s">
        <v>87</v>
      </c>
      <c r="P30">
        <v>15166</v>
      </c>
      <c r="Q30">
        <v>11376</v>
      </c>
      <c r="R30">
        <v>17131</v>
      </c>
      <c r="S30">
        <v>13919</v>
      </c>
      <c r="T30">
        <v>13971</v>
      </c>
      <c r="U30">
        <v>14071</v>
      </c>
      <c r="V30">
        <v>15724</v>
      </c>
      <c r="W30">
        <v>18386</v>
      </c>
      <c r="X30">
        <v>13150</v>
      </c>
      <c r="Y30">
        <v>14588</v>
      </c>
    </row>
    <row r="31" spans="1:87">
      <c r="A31">
        <v>335</v>
      </c>
      <c r="B31" t="s">
        <v>31</v>
      </c>
      <c r="C31" t="s">
        <v>9</v>
      </c>
      <c r="D31" t="s">
        <v>3</v>
      </c>
      <c r="E31" t="s">
        <v>4</v>
      </c>
      <c r="F31" t="s">
        <v>23</v>
      </c>
      <c r="G31">
        <v>0</v>
      </c>
      <c r="H31">
        <v>1518</v>
      </c>
      <c r="I31" s="4">
        <f t="shared" si="7"/>
        <v>5</v>
      </c>
      <c r="J31" s="4">
        <f t="shared" si="5"/>
        <v>4574.2</v>
      </c>
      <c r="K31" s="20">
        <f t="shared" si="2"/>
        <v>381.23808800275896</v>
      </c>
      <c r="L31" s="1">
        <f t="shared" si="6"/>
        <v>434.93585733990619</v>
      </c>
      <c r="M31" s="1">
        <f t="shared" si="4"/>
        <v>9.5084573770256267</v>
      </c>
      <c r="N31" s="1" t="s">
        <v>87</v>
      </c>
      <c r="P31">
        <v>3834</v>
      </c>
      <c r="Q31">
        <v>4750</v>
      </c>
      <c r="R31">
        <v>4590</v>
      </c>
      <c r="S31">
        <v>4732</v>
      </c>
      <c r="T31">
        <v>4965</v>
      </c>
    </row>
    <row r="32" spans="1:87">
      <c r="A32">
        <v>335</v>
      </c>
      <c r="B32" t="s">
        <v>31</v>
      </c>
      <c r="C32" t="s">
        <v>9</v>
      </c>
      <c r="D32" t="s">
        <v>3</v>
      </c>
      <c r="E32" t="s">
        <v>4</v>
      </c>
      <c r="F32" t="s">
        <v>24</v>
      </c>
      <c r="G32">
        <v>0</v>
      </c>
      <c r="H32">
        <v>1518</v>
      </c>
      <c r="I32" s="4">
        <f t="shared" si="7"/>
        <v>5</v>
      </c>
      <c r="J32" s="4">
        <f t="shared" si="5"/>
        <v>4602</v>
      </c>
      <c r="K32" s="20">
        <f t="shared" si="2"/>
        <v>557.13530076633981</v>
      </c>
      <c r="L32" s="1">
        <f t="shared" si="6"/>
        <v>635.60836998894217</v>
      </c>
      <c r="M32" s="1">
        <f t="shared" si="4"/>
        <v>13.811568230963541</v>
      </c>
      <c r="N32" s="1" t="s">
        <v>87</v>
      </c>
      <c r="O32" t="s">
        <v>40</v>
      </c>
      <c r="P32">
        <v>4419</v>
      </c>
      <c r="Q32">
        <v>4853</v>
      </c>
      <c r="R32">
        <v>4757</v>
      </c>
      <c r="S32">
        <v>3633</v>
      </c>
      <c r="T32">
        <v>5348</v>
      </c>
    </row>
    <row r="33" spans="1:87">
      <c r="A33">
        <v>335</v>
      </c>
      <c r="B33" t="s">
        <v>31</v>
      </c>
      <c r="C33" t="s">
        <v>9</v>
      </c>
      <c r="D33" t="s">
        <v>3</v>
      </c>
      <c r="E33" t="s">
        <v>4</v>
      </c>
      <c r="F33" t="s">
        <v>24</v>
      </c>
      <c r="G33">
        <v>0</v>
      </c>
      <c r="H33">
        <v>1518</v>
      </c>
      <c r="I33" s="4">
        <f>COUNT(P33:X33)</f>
        <v>5</v>
      </c>
      <c r="J33" s="4">
        <f t="shared" si="5"/>
        <v>5748.6</v>
      </c>
      <c r="K33" s="20">
        <f t="shared" si="2"/>
        <v>416.1438656234136</v>
      </c>
      <c r="L33" s="1">
        <f t="shared" si="6"/>
        <v>474.75814895586262</v>
      </c>
      <c r="M33" s="1">
        <f>L33/J33*100</f>
        <v>8.2586742677497575</v>
      </c>
      <c r="N33" s="1" t="s">
        <v>87</v>
      </c>
      <c r="O33" t="s">
        <v>39</v>
      </c>
      <c r="P33">
        <v>5573</v>
      </c>
      <c r="Q33">
        <v>6259</v>
      </c>
      <c r="R33">
        <v>6041</v>
      </c>
      <c r="S33">
        <v>5840</v>
      </c>
      <c r="T33">
        <v>5030</v>
      </c>
    </row>
    <row r="34" spans="1:87">
      <c r="A34">
        <v>335</v>
      </c>
      <c r="B34" t="s">
        <v>31</v>
      </c>
      <c r="C34" t="s">
        <v>9</v>
      </c>
      <c r="D34" t="s">
        <v>3</v>
      </c>
      <c r="E34" t="s">
        <v>4</v>
      </c>
      <c r="F34" t="s">
        <v>24</v>
      </c>
      <c r="G34">
        <v>0</v>
      </c>
      <c r="H34">
        <v>1518</v>
      </c>
      <c r="I34" s="4">
        <f t="shared" si="7"/>
        <v>5</v>
      </c>
      <c r="J34" s="4">
        <f t="shared" si="5"/>
        <v>6109.2</v>
      </c>
      <c r="K34" s="20">
        <f t="shared" si="2"/>
        <v>392.65184403489343</v>
      </c>
      <c r="L34" s="1">
        <f t="shared" si="6"/>
        <v>447.95725242483013</v>
      </c>
      <c r="M34" s="1">
        <f t="shared" si="4"/>
        <v>7.3325026586923023</v>
      </c>
      <c r="N34" s="1" t="s">
        <v>87</v>
      </c>
      <c r="O34" t="s">
        <v>38</v>
      </c>
      <c r="P34">
        <v>6409</v>
      </c>
      <c r="Q34">
        <v>5456</v>
      </c>
      <c r="R34">
        <v>6238</v>
      </c>
      <c r="S34">
        <v>5872</v>
      </c>
      <c r="T34">
        <v>6571</v>
      </c>
    </row>
    <row r="35" spans="1:87">
      <c r="A35">
        <v>335</v>
      </c>
      <c r="B35" t="s">
        <v>31</v>
      </c>
      <c r="C35" t="s">
        <v>9</v>
      </c>
      <c r="D35" t="s">
        <v>3</v>
      </c>
      <c r="E35" t="s">
        <v>4</v>
      </c>
      <c r="F35" t="s">
        <v>24</v>
      </c>
      <c r="G35">
        <v>0</v>
      </c>
      <c r="H35">
        <v>1518</v>
      </c>
      <c r="I35" s="4">
        <f t="shared" si="7"/>
        <v>5</v>
      </c>
      <c r="J35" s="4">
        <f t="shared" si="5"/>
        <v>6632.6</v>
      </c>
      <c r="K35" s="1">
        <f t="shared" si="2"/>
        <v>331.74677682834795</v>
      </c>
      <c r="L35" s="1">
        <f t="shared" si="6"/>
        <v>378.4736450533868</v>
      </c>
      <c r="M35" s="1">
        <f t="shared" si="4"/>
        <v>5.7062636832220663</v>
      </c>
      <c r="N35" s="1" t="s">
        <v>87</v>
      </c>
      <c r="O35" t="s">
        <v>37</v>
      </c>
      <c r="P35">
        <v>6061</v>
      </c>
      <c r="Q35">
        <v>6720</v>
      </c>
      <c r="R35">
        <v>6911</v>
      </c>
      <c r="S35">
        <v>6471</v>
      </c>
      <c r="T35">
        <v>7000</v>
      </c>
    </row>
    <row r="36" spans="1:87">
      <c r="A36">
        <v>335</v>
      </c>
      <c r="B36" t="s">
        <v>31</v>
      </c>
      <c r="C36" t="s">
        <v>9</v>
      </c>
      <c r="D36" t="s">
        <v>3</v>
      </c>
      <c r="E36" t="s">
        <v>4</v>
      </c>
      <c r="F36" t="s">
        <v>25</v>
      </c>
      <c r="G36">
        <v>0</v>
      </c>
      <c r="H36">
        <v>1518</v>
      </c>
      <c r="I36" s="4">
        <f t="shared" si="7"/>
        <v>5</v>
      </c>
      <c r="J36" s="4">
        <f t="shared" si="5"/>
        <v>5169.2</v>
      </c>
      <c r="K36" s="1">
        <f t="shared" si="2"/>
        <v>796.01857178334683</v>
      </c>
      <c r="L36" s="1">
        <f t="shared" si="6"/>
        <v>908.13859074482639</v>
      </c>
      <c r="M36" s="1">
        <f t="shared" si="4"/>
        <v>17.568261834419761</v>
      </c>
      <c r="N36" s="1" t="s">
        <v>87</v>
      </c>
      <c r="O36" t="s">
        <v>42</v>
      </c>
      <c r="P36">
        <v>4420</v>
      </c>
      <c r="Q36">
        <v>5980</v>
      </c>
      <c r="R36">
        <v>6173</v>
      </c>
      <c r="S36">
        <v>4134</v>
      </c>
      <c r="T36">
        <v>5139</v>
      </c>
    </row>
    <row r="37" spans="1:87">
      <c r="A37">
        <v>335</v>
      </c>
      <c r="B37" t="s">
        <v>31</v>
      </c>
      <c r="C37" t="s">
        <v>9</v>
      </c>
      <c r="D37" t="s">
        <v>3</v>
      </c>
      <c r="E37" t="s">
        <v>4</v>
      </c>
      <c r="F37" t="s">
        <v>25</v>
      </c>
      <c r="G37">
        <v>0</v>
      </c>
      <c r="H37">
        <v>1518</v>
      </c>
      <c r="I37" s="4">
        <f t="shared" si="7"/>
        <v>5</v>
      </c>
      <c r="J37" s="4">
        <f t="shared" si="5"/>
        <v>8486</v>
      </c>
      <c r="K37" s="1">
        <f t="shared" si="2"/>
        <v>356.55088298866963</v>
      </c>
      <c r="L37" s="1">
        <f t="shared" si="6"/>
        <v>406.77143459195855</v>
      </c>
      <c r="M37" s="1">
        <f t="shared" si="4"/>
        <v>4.7934413692194031</v>
      </c>
      <c r="N37" s="1" t="s">
        <v>87</v>
      </c>
      <c r="O37" t="s">
        <v>54</v>
      </c>
      <c r="P37">
        <v>9026</v>
      </c>
      <c r="Q37">
        <v>8097</v>
      </c>
      <c r="R37">
        <v>8343</v>
      </c>
      <c r="S37">
        <v>8167</v>
      </c>
      <c r="T37">
        <v>8797</v>
      </c>
    </row>
    <row r="38" spans="1:87">
      <c r="A38">
        <v>335</v>
      </c>
      <c r="B38" t="s">
        <v>31</v>
      </c>
      <c r="C38" t="s">
        <v>9</v>
      </c>
      <c r="D38" t="s">
        <v>3</v>
      </c>
      <c r="E38" t="s">
        <v>4</v>
      </c>
      <c r="F38" t="s">
        <v>26</v>
      </c>
      <c r="G38">
        <v>0</v>
      </c>
      <c r="H38">
        <v>1518</v>
      </c>
      <c r="I38" s="4">
        <f t="shared" si="7"/>
        <v>5</v>
      </c>
      <c r="J38" s="4">
        <f t="shared" si="5"/>
        <v>6073</v>
      </c>
      <c r="K38" s="1">
        <f t="shared" si="2"/>
        <v>69.324177600603377</v>
      </c>
      <c r="L38" s="1">
        <f t="shared" si="6"/>
        <v>79.088557958784406</v>
      </c>
      <c r="M38" s="1">
        <f t="shared" si="4"/>
        <v>1.3022980068958407</v>
      </c>
      <c r="N38" s="1" t="s">
        <v>87</v>
      </c>
      <c r="P38">
        <v>6040</v>
      </c>
      <c r="Q38">
        <v>6046</v>
      </c>
      <c r="R38">
        <v>6014</v>
      </c>
      <c r="S38">
        <v>6212</v>
      </c>
      <c r="T38">
        <v>6053</v>
      </c>
    </row>
    <row r="39" spans="1:87">
      <c r="A39">
        <v>335</v>
      </c>
      <c r="B39" t="s">
        <v>31</v>
      </c>
      <c r="C39" t="s">
        <v>9</v>
      </c>
      <c r="D39" t="s">
        <v>3</v>
      </c>
      <c r="E39" t="s">
        <v>4</v>
      </c>
      <c r="F39" t="s">
        <v>27</v>
      </c>
      <c r="G39">
        <v>0</v>
      </c>
      <c r="H39">
        <v>1518</v>
      </c>
      <c r="I39" s="4">
        <f t="shared" si="7"/>
        <v>5</v>
      </c>
      <c r="J39" s="4">
        <f t="shared" si="5"/>
        <v>11240.6</v>
      </c>
      <c r="K39" s="1">
        <f t="shared" si="2"/>
        <v>564.04209681193925</v>
      </c>
      <c r="L39" s="1">
        <f t="shared" si="6"/>
        <v>643.48799522602746</v>
      </c>
      <c r="M39" s="1">
        <f t="shared" si="4"/>
        <v>5.7246765762150371</v>
      </c>
      <c r="N39" s="1" t="s">
        <v>87</v>
      </c>
      <c r="P39">
        <v>10969</v>
      </c>
      <c r="Q39">
        <v>11590</v>
      </c>
      <c r="R39">
        <v>12112</v>
      </c>
      <c r="S39">
        <v>11120</v>
      </c>
      <c r="T39">
        <v>10412</v>
      </c>
    </row>
    <row r="40" spans="1:87">
      <c r="A40">
        <v>335</v>
      </c>
      <c r="B40" t="s">
        <v>31</v>
      </c>
      <c r="C40" t="s">
        <v>9</v>
      </c>
      <c r="D40" t="s">
        <v>3</v>
      </c>
      <c r="E40" t="s">
        <v>4</v>
      </c>
      <c r="F40" t="s">
        <v>28</v>
      </c>
      <c r="G40">
        <v>0</v>
      </c>
      <c r="H40">
        <v>1518</v>
      </c>
      <c r="I40" s="4">
        <f t="shared" si="7"/>
        <v>5</v>
      </c>
      <c r="J40" s="4">
        <f t="shared" si="5"/>
        <v>4953.3999999999996</v>
      </c>
      <c r="K40" s="1">
        <f t="shared" si="2"/>
        <v>314.41882350775467</v>
      </c>
      <c r="L40" s="1">
        <f t="shared" si="6"/>
        <v>358.70503202492262</v>
      </c>
      <c r="M40" s="1">
        <f t="shared" si="4"/>
        <v>7.2415922805532089</v>
      </c>
      <c r="N40" s="1" t="s">
        <v>87</v>
      </c>
      <c r="P40">
        <v>4807</v>
      </c>
      <c r="Q40">
        <v>4682</v>
      </c>
      <c r="R40">
        <v>4989</v>
      </c>
      <c r="S40">
        <v>5560</v>
      </c>
      <c r="T40">
        <v>4729</v>
      </c>
    </row>
    <row r="41" spans="1:87">
      <c r="A41">
        <v>335</v>
      </c>
      <c r="B41" t="s">
        <v>31</v>
      </c>
      <c r="C41" t="s">
        <v>9</v>
      </c>
      <c r="D41" t="s">
        <v>3</v>
      </c>
      <c r="E41" t="s">
        <v>4</v>
      </c>
      <c r="F41" t="s">
        <v>29</v>
      </c>
      <c r="G41">
        <v>0</v>
      </c>
      <c r="H41">
        <v>1518</v>
      </c>
      <c r="I41" s="4">
        <f t="shared" si="7"/>
        <v>5</v>
      </c>
      <c r="J41" s="4">
        <f t="shared" si="5"/>
        <v>5691.6</v>
      </c>
      <c r="K41" s="1">
        <f t="shared" si="2"/>
        <v>255.13343413985888</v>
      </c>
      <c r="L41" s="1">
        <f t="shared" si="6"/>
        <v>291.06923574984188</v>
      </c>
      <c r="M41" s="1">
        <f t="shared" si="4"/>
        <v>5.1140142622433391</v>
      </c>
      <c r="N41" s="1" t="s">
        <v>87</v>
      </c>
      <c r="P41">
        <v>5904</v>
      </c>
      <c r="Q41">
        <v>5654</v>
      </c>
      <c r="R41">
        <v>5723</v>
      </c>
      <c r="S41">
        <v>5956</v>
      </c>
      <c r="T41">
        <v>5221</v>
      </c>
    </row>
    <row r="42" spans="1:87">
      <c r="A42">
        <v>335</v>
      </c>
      <c r="B42" t="s">
        <v>31</v>
      </c>
      <c r="C42" t="s">
        <v>9</v>
      </c>
      <c r="D42" t="s">
        <v>3</v>
      </c>
      <c r="E42" t="s">
        <v>4</v>
      </c>
      <c r="F42" t="s">
        <v>30</v>
      </c>
      <c r="G42">
        <v>0</v>
      </c>
      <c r="H42">
        <v>1518</v>
      </c>
      <c r="I42" s="4">
        <f t="shared" si="7"/>
        <v>9</v>
      </c>
      <c r="J42" s="4">
        <f>AVERAGE(P42:AA42)</f>
        <v>8154.333333333333</v>
      </c>
      <c r="K42" s="1">
        <f t="shared" si="2"/>
        <v>542.97873559444531</v>
      </c>
      <c r="L42" s="1">
        <f>STDEV(P42:AA42)</f>
        <v>831.0899014200694</v>
      </c>
      <c r="M42" s="1">
        <f t="shared" si="4"/>
        <v>10.1920030423914</v>
      </c>
      <c r="N42" s="1" t="s">
        <v>87</v>
      </c>
      <c r="P42">
        <v>6607</v>
      </c>
      <c r="Q42">
        <v>9028</v>
      </c>
      <c r="R42">
        <v>9268</v>
      </c>
      <c r="S42">
        <v>8325</v>
      </c>
      <c r="T42">
        <v>9023</v>
      </c>
      <c r="U42">
        <v>9000</v>
      </c>
      <c r="V42">
        <v>7353</v>
      </c>
      <c r="W42">
        <v>8195</v>
      </c>
      <c r="X42">
        <v>7420</v>
      </c>
      <c r="Y42">
        <v>7521</v>
      </c>
      <c r="Z42" s="1">
        <v>8277</v>
      </c>
      <c r="AA42" s="1">
        <v>7835</v>
      </c>
    </row>
    <row r="43" spans="1:87">
      <c r="A43">
        <v>335</v>
      </c>
      <c r="B43" t="s">
        <v>31</v>
      </c>
      <c r="C43" t="s">
        <v>9</v>
      </c>
      <c r="D43" t="s">
        <v>71</v>
      </c>
      <c r="E43" t="s">
        <v>4</v>
      </c>
      <c r="F43" t="s">
        <v>6</v>
      </c>
      <c r="G43">
        <v>0</v>
      </c>
      <c r="H43">
        <v>1518</v>
      </c>
      <c r="I43">
        <v>10</v>
      </c>
      <c r="J43" s="4">
        <v>6895.4</v>
      </c>
      <c r="K43" s="1">
        <v>209.31707004340214</v>
      </c>
      <c r="L43" s="1">
        <v>337.71361963783193</v>
      </c>
      <c r="M43" s="1">
        <v>4.8976653948695059</v>
      </c>
      <c r="N43" s="1" t="s">
        <v>75</v>
      </c>
      <c r="O43" t="s">
        <v>72</v>
      </c>
      <c r="P43">
        <v>6432</v>
      </c>
      <c r="Q43">
        <v>7325</v>
      </c>
      <c r="R43">
        <v>7275</v>
      </c>
      <c r="S43">
        <v>7395</v>
      </c>
      <c r="T43">
        <v>6898</v>
      </c>
      <c r="U43" s="7">
        <v>6666</v>
      </c>
      <c r="V43" s="7">
        <v>6713</v>
      </c>
      <c r="W43" s="7">
        <v>6578</v>
      </c>
      <c r="X43" s="7">
        <v>6977</v>
      </c>
      <c r="Y43" s="7">
        <v>6695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</row>
    <row r="44" spans="1:87">
      <c r="A44">
        <v>335</v>
      </c>
      <c r="B44" t="s">
        <v>31</v>
      </c>
      <c r="C44" t="s">
        <v>9</v>
      </c>
      <c r="D44" t="s">
        <v>71</v>
      </c>
      <c r="E44" t="s">
        <v>4</v>
      </c>
      <c r="F44" t="s">
        <v>6</v>
      </c>
      <c r="G44">
        <v>0</v>
      </c>
      <c r="H44">
        <v>1518</v>
      </c>
      <c r="I44">
        <v>10</v>
      </c>
      <c r="J44" s="4">
        <v>5539.6</v>
      </c>
      <c r="K44" s="1">
        <v>355.50329939772092</v>
      </c>
      <c r="L44" s="1">
        <v>573.57150091916526</v>
      </c>
      <c r="M44" s="1">
        <v>10.354023772820515</v>
      </c>
      <c r="N44" s="1" t="s">
        <v>75</v>
      </c>
      <c r="O44" t="s">
        <v>73</v>
      </c>
      <c r="P44">
        <v>4830</v>
      </c>
      <c r="Q44">
        <v>5974</v>
      </c>
      <c r="R44">
        <v>5045</v>
      </c>
      <c r="S44">
        <v>4614</v>
      </c>
      <c r="T44">
        <v>5162</v>
      </c>
      <c r="U44" s="7">
        <v>6093</v>
      </c>
      <c r="V44" s="7">
        <v>6047</v>
      </c>
      <c r="W44" s="7">
        <v>6158</v>
      </c>
      <c r="X44" s="7">
        <v>5759</v>
      </c>
      <c r="Y44" s="7">
        <v>5714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</row>
    <row r="45" spans="1:87">
      <c r="A45">
        <v>335</v>
      </c>
      <c r="B45" t="s">
        <v>31</v>
      </c>
      <c r="C45" t="s">
        <v>9</v>
      </c>
      <c r="D45" t="s">
        <v>71</v>
      </c>
      <c r="E45" t="s">
        <v>4</v>
      </c>
      <c r="F45" t="s">
        <v>7</v>
      </c>
      <c r="G45">
        <v>0</v>
      </c>
      <c r="H45">
        <v>1518</v>
      </c>
      <c r="I45">
        <v>25</v>
      </c>
      <c r="J45" s="4">
        <v>6850</v>
      </c>
      <c r="K45" s="1">
        <v>164.192285697796</v>
      </c>
      <c r="L45" s="1">
        <v>418.85787167805103</v>
      </c>
      <c r="M45" s="1">
        <v>6.1147134551540301</v>
      </c>
      <c r="N45" s="1" t="s">
        <v>75</v>
      </c>
      <c r="O45" t="s">
        <v>77</v>
      </c>
      <c r="P45">
        <v>6202</v>
      </c>
      <c r="Q45">
        <v>6475</v>
      </c>
      <c r="R45">
        <v>6630</v>
      </c>
      <c r="S45">
        <v>6526</v>
      </c>
      <c r="T45">
        <v>6773</v>
      </c>
      <c r="U45">
        <v>6744</v>
      </c>
      <c r="V45">
        <v>6833</v>
      </c>
      <c r="W45">
        <v>6697</v>
      </c>
      <c r="X45">
        <v>6985</v>
      </c>
      <c r="Y45">
        <v>7211</v>
      </c>
      <c r="Z45">
        <v>7091</v>
      </c>
      <c r="AA45">
        <v>7109</v>
      </c>
      <c r="AB45">
        <v>7237</v>
      </c>
      <c r="AC45">
        <v>7407</v>
      </c>
      <c r="AD45">
        <v>7576</v>
      </c>
      <c r="AE45">
        <v>7408</v>
      </c>
      <c r="AF45">
        <v>7272</v>
      </c>
      <c r="AG45">
        <v>7175</v>
      </c>
      <c r="AH45">
        <v>7169</v>
      </c>
      <c r="AI45">
        <v>6869</v>
      </c>
      <c r="AJ45">
        <v>6565</v>
      </c>
      <c r="AK45">
        <v>5884</v>
      </c>
      <c r="AL45">
        <v>6334</v>
      </c>
      <c r="AM45">
        <v>6430</v>
      </c>
      <c r="AN45">
        <v>6648</v>
      </c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</row>
    <row r="46" spans="1:87">
      <c r="A46">
        <v>335</v>
      </c>
      <c r="B46" t="s">
        <v>31</v>
      </c>
      <c r="C46" t="s">
        <v>9</v>
      </c>
      <c r="D46" t="s">
        <v>89</v>
      </c>
      <c r="E46" t="s">
        <v>4</v>
      </c>
      <c r="F46" t="s">
        <v>6</v>
      </c>
      <c r="G46">
        <v>0</v>
      </c>
      <c r="H46">
        <v>1520</v>
      </c>
      <c r="I46">
        <f>COUNT(P46:AX46)</f>
        <v>15</v>
      </c>
      <c r="J46" s="4">
        <f>AVERAGE(P46:BE46)</f>
        <v>6789.0666666666666</v>
      </c>
      <c r="K46" s="1">
        <f>1.96*L46/SQRT(I46)</f>
        <v>232.63210717162428</v>
      </c>
      <c r="L46" s="1">
        <f>STDEV(P46:BE46)</f>
        <v>459.68381472899995</v>
      </c>
      <c r="M46" s="1">
        <f>L46/J46*100</f>
        <v>6.7709427127292905</v>
      </c>
      <c r="N46" s="1" t="s">
        <v>75</v>
      </c>
      <c r="O46" t="s">
        <v>72</v>
      </c>
      <c r="P46">
        <v>7496</v>
      </c>
      <c r="Q46">
        <v>6861</v>
      </c>
      <c r="R46">
        <v>7541</v>
      </c>
      <c r="S46">
        <v>6949</v>
      </c>
      <c r="T46">
        <v>6123</v>
      </c>
      <c r="U46" s="7">
        <v>6991</v>
      </c>
      <c r="V46" s="7">
        <v>7165</v>
      </c>
      <c r="W46" s="7">
        <v>6641</v>
      </c>
      <c r="X46" s="7">
        <v>6928</v>
      </c>
      <c r="Y46" s="7">
        <v>6343</v>
      </c>
      <c r="Z46" s="7">
        <v>6231</v>
      </c>
      <c r="AA46" s="7">
        <v>6182</v>
      </c>
      <c r="AB46" s="7">
        <v>6503</v>
      </c>
      <c r="AC46" s="7">
        <v>6634</v>
      </c>
      <c r="AD46" s="7">
        <v>7248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</row>
    <row r="47" spans="1:87">
      <c r="A47">
        <v>335</v>
      </c>
      <c r="B47" t="s">
        <v>31</v>
      </c>
      <c r="C47" t="s">
        <v>9</v>
      </c>
      <c r="D47" t="s">
        <v>89</v>
      </c>
      <c r="E47" t="s">
        <v>4</v>
      </c>
      <c r="F47" t="s">
        <v>7</v>
      </c>
      <c r="G47">
        <v>0</v>
      </c>
      <c r="H47">
        <v>1520</v>
      </c>
      <c r="I47">
        <f t="shared" ref="I47:I63" si="8">COUNT(P47:AX47)</f>
        <v>15</v>
      </c>
      <c r="J47" s="4">
        <f>AVERAGE(P47:BE47)</f>
        <v>5729.0666666666666</v>
      </c>
      <c r="K47" s="1">
        <f t="shared" ref="K47:K63" si="9">1.96*L47/SQRT(I47)</f>
        <v>214.91200855337172</v>
      </c>
      <c r="L47" s="1">
        <f>STDEV(P47:BE47)</f>
        <v>424.66868878938499</v>
      </c>
      <c r="M47" s="1">
        <f>L47/J47*100</f>
        <v>7.4125283139089264</v>
      </c>
      <c r="N47" s="1" t="s">
        <v>75</v>
      </c>
      <c r="O47" t="s">
        <v>72</v>
      </c>
      <c r="P47">
        <v>5872</v>
      </c>
      <c r="Q47">
        <v>6325</v>
      </c>
      <c r="R47">
        <v>5982</v>
      </c>
      <c r="S47">
        <v>5765</v>
      </c>
      <c r="T47">
        <v>5689</v>
      </c>
      <c r="U47">
        <v>6106</v>
      </c>
      <c r="V47">
        <v>5496</v>
      </c>
      <c r="W47">
        <v>6099</v>
      </c>
      <c r="X47">
        <v>6223</v>
      </c>
      <c r="Y47">
        <v>5895</v>
      </c>
      <c r="Z47">
        <v>5951</v>
      </c>
      <c r="AA47">
        <v>5209</v>
      </c>
      <c r="AB47">
        <v>5092</v>
      </c>
      <c r="AC47">
        <v>5103</v>
      </c>
      <c r="AD47">
        <v>5129</v>
      </c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</row>
    <row r="48" spans="1:87">
      <c r="A48">
        <v>335</v>
      </c>
      <c r="B48" t="s">
        <v>31</v>
      </c>
      <c r="C48" t="s">
        <v>9</v>
      </c>
      <c r="D48" t="s">
        <v>89</v>
      </c>
      <c r="E48" t="s">
        <v>4</v>
      </c>
      <c r="G48">
        <v>0</v>
      </c>
      <c r="H48">
        <v>1520</v>
      </c>
      <c r="I48">
        <f t="shared" si="8"/>
        <v>5</v>
      </c>
      <c r="J48" s="4">
        <f>AVERAGE(P48:BE48)</f>
        <v>3135.8</v>
      </c>
      <c r="K48" s="1">
        <f t="shared" si="9"/>
        <v>299.48992407758794</v>
      </c>
      <c r="L48" s="1">
        <f>STDEV(P48:BE48)</f>
        <v>341.67338204782538</v>
      </c>
      <c r="M48" s="1">
        <f>L48/J48*100</f>
        <v>10.895892022699961</v>
      </c>
      <c r="N48" s="1" t="s">
        <v>79</v>
      </c>
      <c r="O48" t="s">
        <v>83</v>
      </c>
      <c r="P48">
        <v>2839</v>
      </c>
      <c r="Q48">
        <v>3102</v>
      </c>
      <c r="R48">
        <v>2769</v>
      </c>
      <c r="S48">
        <v>3486</v>
      </c>
      <c r="T48">
        <v>3483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1:87">
      <c r="A49">
        <v>335</v>
      </c>
      <c r="B49" t="s">
        <v>31</v>
      </c>
      <c r="C49" t="s">
        <v>9</v>
      </c>
      <c r="D49" t="s">
        <v>89</v>
      </c>
      <c r="E49" t="s">
        <v>4</v>
      </c>
      <c r="G49">
        <v>0</v>
      </c>
      <c r="H49">
        <v>1520</v>
      </c>
      <c r="I49">
        <f t="shared" si="8"/>
        <v>5</v>
      </c>
      <c r="J49" s="4">
        <f t="shared" ref="J49:J63" si="10">AVERAGE(P49:BE49)</f>
        <v>3529.4</v>
      </c>
      <c r="K49" s="1">
        <f t="shared" si="9"/>
        <v>450.9382866158079</v>
      </c>
      <c r="L49" s="1">
        <f t="shared" ref="L49:L63" si="11">STDEV(P49:BE49)</f>
        <v>514.4533992501174</v>
      </c>
      <c r="M49" s="1">
        <f t="shared" ref="M49:M63" si="12">L49/J49*100</f>
        <v>14.576228232847436</v>
      </c>
      <c r="N49" s="1" t="s">
        <v>79</v>
      </c>
      <c r="O49" t="s">
        <v>83</v>
      </c>
      <c r="P49">
        <v>3894</v>
      </c>
      <c r="Q49">
        <v>3198</v>
      </c>
      <c r="R49">
        <v>3883</v>
      </c>
      <c r="S49">
        <v>3891</v>
      </c>
      <c r="T49">
        <v>2781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</row>
    <row r="50" spans="1:87">
      <c r="A50">
        <v>335</v>
      </c>
      <c r="B50" t="s">
        <v>31</v>
      </c>
      <c r="C50" t="s">
        <v>9</v>
      </c>
      <c r="D50" t="s">
        <v>89</v>
      </c>
      <c r="E50" t="s">
        <v>4</v>
      </c>
      <c r="G50">
        <v>0</v>
      </c>
      <c r="H50">
        <v>1520</v>
      </c>
      <c r="I50">
        <f t="shared" si="8"/>
        <v>3</v>
      </c>
      <c r="J50" s="4">
        <f t="shared" si="10"/>
        <v>5975.333333333333</v>
      </c>
      <c r="K50" s="1">
        <f t="shared" si="9"/>
        <v>366.58171791718462</v>
      </c>
      <c r="L50" s="1">
        <f t="shared" si="11"/>
        <v>323.94804110124795</v>
      </c>
      <c r="M50" s="1">
        <f t="shared" si="12"/>
        <v>5.4214220869337488</v>
      </c>
      <c r="N50" s="1" t="s">
        <v>79</v>
      </c>
      <c r="O50" t="s">
        <v>83</v>
      </c>
      <c r="P50">
        <v>6289</v>
      </c>
      <c r="Q50">
        <v>5642</v>
      </c>
      <c r="R50">
        <v>5995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  <row r="51" spans="1:87">
      <c r="A51">
        <v>335</v>
      </c>
      <c r="B51" t="s">
        <v>31</v>
      </c>
      <c r="C51" t="s">
        <v>9</v>
      </c>
      <c r="D51" t="s">
        <v>89</v>
      </c>
      <c r="E51" t="s">
        <v>4</v>
      </c>
      <c r="G51">
        <v>0</v>
      </c>
      <c r="H51">
        <v>1520</v>
      </c>
      <c r="I51">
        <f t="shared" si="8"/>
        <v>3</v>
      </c>
      <c r="J51" s="4">
        <f t="shared" si="10"/>
        <v>4018.6666666666665</v>
      </c>
      <c r="K51" s="1">
        <f t="shared" si="9"/>
        <v>747.0508853113306</v>
      </c>
      <c r="L51" s="1">
        <f t="shared" si="11"/>
        <v>660.16841285639532</v>
      </c>
      <c r="M51" s="1">
        <f t="shared" si="12"/>
        <v>16.427548428742419</v>
      </c>
      <c r="N51" s="1" t="s">
        <v>79</v>
      </c>
      <c r="O51" t="s">
        <v>83</v>
      </c>
      <c r="P51">
        <v>4525</v>
      </c>
      <c r="Q51">
        <v>3272</v>
      </c>
      <c r="R51">
        <v>4259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</row>
    <row r="52" spans="1:87">
      <c r="A52">
        <v>335</v>
      </c>
      <c r="B52" t="s">
        <v>31</v>
      </c>
      <c r="C52" t="s">
        <v>9</v>
      </c>
      <c r="D52" t="s">
        <v>89</v>
      </c>
      <c r="E52" t="s">
        <v>4</v>
      </c>
      <c r="G52">
        <v>0</v>
      </c>
      <c r="H52">
        <v>1520</v>
      </c>
      <c r="I52">
        <f t="shared" si="8"/>
        <v>2</v>
      </c>
      <c r="J52" s="4">
        <f t="shared" si="10"/>
        <v>3720</v>
      </c>
      <c r="K52" s="1">
        <f t="shared" si="9"/>
        <v>186.19999999999996</v>
      </c>
      <c r="L52" s="1">
        <f t="shared" si="11"/>
        <v>134.35028842544403</v>
      </c>
      <c r="M52" s="1">
        <f t="shared" si="12"/>
        <v>3.6115668931570974</v>
      </c>
      <c r="N52" s="1" t="s">
        <v>79</v>
      </c>
      <c r="O52" t="s">
        <v>83</v>
      </c>
      <c r="P52">
        <v>3625</v>
      </c>
      <c r="Q52">
        <v>3815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</row>
    <row r="53" spans="1:87">
      <c r="A53">
        <v>335</v>
      </c>
      <c r="B53" t="s">
        <v>31</v>
      </c>
      <c r="C53" t="s">
        <v>9</v>
      </c>
      <c r="D53" t="s">
        <v>89</v>
      </c>
      <c r="E53" t="s">
        <v>4</v>
      </c>
      <c r="G53">
        <v>0</v>
      </c>
      <c r="H53">
        <v>1520</v>
      </c>
      <c r="I53">
        <f t="shared" si="8"/>
        <v>3</v>
      </c>
      <c r="J53" s="4">
        <f t="shared" si="10"/>
        <v>3454.3333333333335</v>
      </c>
      <c r="K53" s="1">
        <f t="shared" si="9"/>
        <v>359.44735160768147</v>
      </c>
      <c r="L53" s="1">
        <f t="shared" si="11"/>
        <v>317.64340593396884</v>
      </c>
      <c r="M53" s="1">
        <f t="shared" si="12"/>
        <v>9.1955053343810338</v>
      </c>
      <c r="N53" s="1" t="s">
        <v>79</v>
      </c>
      <c r="O53" t="s">
        <v>83</v>
      </c>
      <c r="P53">
        <v>3821</v>
      </c>
      <c r="Q53">
        <v>3263</v>
      </c>
      <c r="R53">
        <v>3279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</row>
    <row r="54" spans="1:87">
      <c r="A54">
        <v>335</v>
      </c>
      <c r="B54" t="s">
        <v>31</v>
      </c>
      <c r="C54" t="s">
        <v>9</v>
      </c>
      <c r="D54" t="s">
        <v>89</v>
      </c>
      <c r="E54" t="s">
        <v>4</v>
      </c>
      <c r="G54">
        <v>0</v>
      </c>
      <c r="H54">
        <v>1520</v>
      </c>
      <c r="I54">
        <f t="shared" si="8"/>
        <v>10</v>
      </c>
      <c r="J54" s="4">
        <f t="shared" si="10"/>
        <v>3073.9</v>
      </c>
      <c r="K54" s="1">
        <f t="shared" si="9"/>
        <v>1665.6365904556997</v>
      </c>
      <c r="L54" s="1">
        <f t="shared" si="11"/>
        <v>2687.3496836515756</v>
      </c>
      <c r="M54" s="1">
        <f t="shared" si="12"/>
        <v>87.424759544929103</v>
      </c>
      <c r="N54" s="1" t="s">
        <v>81</v>
      </c>
      <c r="O54" t="s">
        <v>83</v>
      </c>
      <c r="P54">
        <v>5435</v>
      </c>
      <c r="Q54">
        <v>2617</v>
      </c>
      <c r="R54">
        <v>823</v>
      </c>
      <c r="S54">
        <v>759</v>
      </c>
      <c r="T54">
        <v>2423</v>
      </c>
      <c r="U54" s="7">
        <v>1862</v>
      </c>
      <c r="V54" s="7">
        <v>3843</v>
      </c>
      <c r="W54" s="7">
        <v>9474</v>
      </c>
      <c r="X54" s="7">
        <v>2712</v>
      </c>
      <c r="Y54" s="7">
        <v>791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</row>
    <row r="55" spans="1:87">
      <c r="A55">
        <v>335</v>
      </c>
      <c r="B55" t="s">
        <v>31</v>
      </c>
      <c r="C55" t="s">
        <v>9</v>
      </c>
      <c r="D55" t="s">
        <v>89</v>
      </c>
      <c r="E55" t="s">
        <v>4</v>
      </c>
      <c r="G55">
        <v>0</v>
      </c>
      <c r="H55">
        <v>1520</v>
      </c>
      <c r="I55">
        <f t="shared" si="8"/>
        <v>5</v>
      </c>
      <c r="J55" s="4">
        <f t="shared" si="10"/>
        <v>3137.2</v>
      </c>
      <c r="K55" s="1">
        <f t="shared" si="9"/>
        <v>460.00594542244716</v>
      </c>
      <c r="L55" s="1">
        <f t="shared" si="11"/>
        <v>524.79824694829085</v>
      </c>
      <c r="M55" s="1">
        <f t="shared" si="12"/>
        <v>16.72823686562192</v>
      </c>
      <c r="N55" s="1" t="s">
        <v>81</v>
      </c>
      <c r="O55" t="s">
        <v>83</v>
      </c>
      <c r="P55">
        <v>3114</v>
      </c>
      <c r="Q55">
        <v>3396</v>
      </c>
      <c r="R55">
        <v>2320</v>
      </c>
      <c r="S55">
        <v>3114</v>
      </c>
      <c r="T55">
        <v>3742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</row>
    <row r="56" spans="1:87">
      <c r="A56">
        <v>335</v>
      </c>
      <c r="B56" t="s">
        <v>31</v>
      </c>
      <c r="C56" t="s">
        <v>9</v>
      </c>
      <c r="D56" t="s">
        <v>89</v>
      </c>
      <c r="E56" t="s">
        <v>4</v>
      </c>
      <c r="G56">
        <v>0</v>
      </c>
      <c r="H56">
        <v>1520</v>
      </c>
      <c r="I56">
        <f t="shared" si="8"/>
        <v>5</v>
      </c>
      <c r="J56" s="4">
        <f t="shared" si="10"/>
        <v>5260.2</v>
      </c>
      <c r="K56" s="1">
        <f t="shared" si="9"/>
        <v>701.25129697135117</v>
      </c>
      <c r="L56" s="1">
        <f t="shared" si="11"/>
        <v>800.02324966216008</v>
      </c>
      <c r="M56" s="1">
        <f t="shared" si="12"/>
        <v>15.208989195508918</v>
      </c>
      <c r="N56" s="1" t="s">
        <v>81</v>
      </c>
      <c r="O56" t="s">
        <v>83</v>
      </c>
      <c r="P56">
        <v>6343</v>
      </c>
      <c r="Q56">
        <v>4337</v>
      </c>
      <c r="R56">
        <v>5401</v>
      </c>
      <c r="S56">
        <v>5595</v>
      </c>
      <c r="T56">
        <v>4625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</row>
    <row r="57" spans="1:87">
      <c r="A57">
        <v>335</v>
      </c>
      <c r="B57" t="s">
        <v>31</v>
      </c>
      <c r="C57" t="s">
        <v>9</v>
      </c>
      <c r="D57" t="s">
        <v>89</v>
      </c>
      <c r="E57" t="s">
        <v>4</v>
      </c>
      <c r="G57">
        <v>0</v>
      </c>
      <c r="H57">
        <v>1520</v>
      </c>
      <c r="I57">
        <f t="shared" si="8"/>
        <v>5</v>
      </c>
      <c r="J57" s="4">
        <f t="shared" si="10"/>
        <v>4545</v>
      </c>
      <c r="K57" s="1">
        <f t="shared" si="9"/>
        <v>224.42042794719021</v>
      </c>
      <c r="L57" s="1">
        <f t="shared" si="11"/>
        <v>256.03027164770964</v>
      </c>
      <c r="M57" s="1">
        <f t="shared" si="12"/>
        <v>5.6332292991795301</v>
      </c>
      <c r="N57" s="24" t="s">
        <v>80</v>
      </c>
      <c r="O57" t="s">
        <v>83</v>
      </c>
      <c r="P57" s="23">
        <v>4583</v>
      </c>
      <c r="Q57" s="23">
        <v>4599</v>
      </c>
      <c r="R57" s="23">
        <v>4811</v>
      </c>
      <c r="S57" s="23">
        <v>4614</v>
      </c>
      <c r="T57" s="23">
        <v>4118</v>
      </c>
      <c r="U57" s="2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</row>
    <row r="58" spans="1:87">
      <c r="A58">
        <v>335</v>
      </c>
      <c r="B58" t="s">
        <v>31</v>
      </c>
      <c r="C58" t="s">
        <v>9</v>
      </c>
      <c r="D58" t="s">
        <v>89</v>
      </c>
      <c r="E58" t="s">
        <v>4</v>
      </c>
      <c r="G58">
        <v>0</v>
      </c>
      <c r="H58">
        <v>1520</v>
      </c>
      <c r="I58">
        <f t="shared" si="8"/>
        <v>5</v>
      </c>
      <c r="J58" s="4">
        <f t="shared" si="10"/>
        <v>4254</v>
      </c>
      <c r="K58" s="1">
        <f t="shared" si="9"/>
        <v>177.46714986160111</v>
      </c>
      <c r="L58" s="1">
        <f t="shared" si="11"/>
        <v>202.4635769712666</v>
      </c>
      <c r="M58" s="1">
        <f t="shared" si="12"/>
        <v>4.7593694633584063</v>
      </c>
      <c r="N58" s="24" t="s">
        <v>80</v>
      </c>
      <c r="O58" t="s">
        <v>83</v>
      </c>
      <c r="P58">
        <v>4009</v>
      </c>
      <c r="Q58">
        <v>4544</v>
      </c>
      <c r="R58">
        <v>4220</v>
      </c>
      <c r="S58">
        <v>4152</v>
      </c>
      <c r="T58">
        <v>4345</v>
      </c>
      <c r="U58" s="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>
      <c r="A59">
        <v>335</v>
      </c>
      <c r="B59" t="s">
        <v>31</v>
      </c>
      <c r="C59" t="s">
        <v>9</v>
      </c>
      <c r="D59" t="s">
        <v>89</v>
      </c>
      <c r="E59" t="s">
        <v>4</v>
      </c>
      <c r="G59">
        <v>0</v>
      </c>
      <c r="H59">
        <v>1520</v>
      </c>
      <c r="I59">
        <f t="shared" si="8"/>
        <v>5</v>
      </c>
      <c r="J59" s="4">
        <f t="shared" si="10"/>
        <v>4646</v>
      </c>
      <c r="K59" s="1">
        <f t="shared" si="9"/>
        <v>735.01358920770974</v>
      </c>
      <c r="L59" s="1">
        <f t="shared" si="11"/>
        <v>838.54099482374738</v>
      </c>
      <c r="M59" s="1">
        <f t="shared" si="12"/>
        <v>18.048665407312686</v>
      </c>
      <c r="N59" s="24" t="s">
        <v>80</v>
      </c>
      <c r="O59" t="s">
        <v>83</v>
      </c>
      <c r="P59">
        <v>4161</v>
      </c>
      <c r="Q59">
        <v>3685</v>
      </c>
      <c r="R59">
        <v>5921</v>
      </c>
      <c r="S59">
        <v>4814</v>
      </c>
      <c r="T59">
        <v>4649</v>
      </c>
      <c r="U59" s="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>
      <c r="A60">
        <v>335</v>
      </c>
      <c r="B60" t="s">
        <v>31</v>
      </c>
      <c r="C60" t="s">
        <v>9</v>
      </c>
      <c r="D60" t="s">
        <v>89</v>
      </c>
      <c r="E60" t="s">
        <v>4</v>
      </c>
      <c r="G60">
        <v>0</v>
      </c>
      <c r="H60">
        <v>1520</v>
      </c>
      <c r="I60">
        <f t="shared" si="8"/>
        <v>5</v>
      </c>
      <c r="J60" s="4">
        <f t="shared" si="10"/>
        <v>3449.2</v>
      </c>
      <c r="K60" s="1">
        <f t="shared" si="9"/>
        <v>321.87079181559704</v>
      </c>
      <c r="L60" s="1">
        <f t="shared" si="11"/>
        <v>367.20661758742756</v>
      </c>
      <c r="M60" s="1">
        <f t="shared" si="12"/>
        <v>10.646138744851779</v>
      </c>
      <c r="N60" s="1" t="s">
        <v>57</v>
      </c>
      <c r="O60" t="s">
        <v>83</v>
      </c>
      <c r="P60">
        <v>3266</v>
      </c>
      <c r="Q60">
        <v>3472</v>
      </c>
      <c r="R60">
        <v>2938</v>
      </c>
      <c r="S60">
        <v>3881</v>
      </c>
      <c r="T60">
        <v>3689</v>
      </c>
      <c r="U60" s="7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>
      <c r="A61">
        <v>335</v>
      </c>
      <c r="B61" t="s">
        <v>31</v>
      </c>
      <c r="C61" t="s">
        <v>9</v>
      </c>
      <c r="D61" t="s">
        <v>89</v>
      </c>
      <c r="E61" t="s">
        <v>4</v>
      </c>
      <c r="G61">
        <v>0</v>
      </c>
      <c r="H61">
        <v>1520</v>
      </c>
      <c r="I61">
        <f t="shared" si="8"/>
        <v>4</v>
      </c>
      <c r="J61" s="4">
        <f t="shared" si="10"/>
        <v>3513.75</v>
      </c>
      <c r="K61" s="1">
        <f t="shared" si="9"/>
        <v>79.568818641475389</v>
      </c>
      <c r="L61" s="1">
        <f t="shared" si="11"/>
        <v>81.192672083138149</v>
      </c>
      <c r="M61" s="1">
        <f t="shared" si="12"/>
        <v>2.3107128305411071</v>
      </c>
      <c r="N61" s="1" t="s">
        <v>57</v>
      </c>
      <c r="O61" t="s">
        <v>83</v>
      </c>
      <c r="P61">
        <v>3552</v>
      </c>
      <c r="Q61">
        <v>3448</v>
      </c>
      <c r="R61">
        <v>3610</v>
      </c>
      <c r="S61">
        <v>3445</v>
      </c>
      <c r="U61" s="2"/>
    </row>
    <row r="62" spans="1:87">
      <c r="A62">
        <v>335</v>
      </c>
      <c r="B62" t="s">
        <v>31</v>
      </c>
      <c r="C62" t="s">
        <v>9</v>
      </c>
      <c r="D62" t="s">
        <v>89</v>
      </c>
      <c r="E62" t="s">
        <v>4</v>
      </c>
      <c r="G62">
        <v>0</v>
      </c>
      <c r="H62">
        <v>1520</v>
      </c>
      <c r="I62">
        <f t="shared" si="8"/>
        <v>3</v>
      </c>
      <c r="J62" s="4">
        <f t="shared" si="10"/>
        <v>772</v>
      </c>
      <c r="K62" s="1">
        <f t="shared" si="9"/>
        <v>96.797016482947456</v>
      </c>
      <c r="L62" s="1">
        <f t="shared" si="11"/>
        <v>85.539464576299522</v>
      </c>
      <c r="M62" s="1">
        <f t="shared" si="12"/>
        <v>11.080241525427398</v>
      </c>
      <c r="N62" s="1" t="s">
        <v>57</v>
      </c>
      <c r="O62" t="s">
        <v>83</v>
      </c>
      <c r="P62">
        <v>775</v>
      </c>
      <c r="Q62">
        <v>685</v>
      </c>
      <c r="R62">
        <v>856</v>
      </c>
      <c r="U62" s="2"/>
    </row>
    <row r="63" spans="1:87">
      <c r="A63">
        <v>335</v>
      </c>
      <c r="B63" t="s">
        <v>31</v>
      </c>
      <c r="C63" t="s">
        <v>9</v>
      </c>
      <c r="D63" t="s">
        <v>89</v>
      </c>
      <c r="E63" t="s">
        <v>4</v>
      </c>
      <c r="G63">
        <v>0</v>
      </c>
      <c r="H63">
        <v>1520</v>
      </c>
      <c r="I63">
        <f t="shared" si="8"/>
        <v>3</v>
      </c>
      <c r="J63" s="4">
        <f t="shared" si="10"/>
        <v>1454.6666666666667</v>
      </c>
      <c r="K63" s="1">
        <f t="shared" si="9"/>
        <v>302.49333333333368</v>
      </c>
      <c r="L63" s="1">
        <f t="shared" si="11"/>
        <v>267.31317463479701</v>
      </c>
      <c r="M63" s="1">
        <f t="shared" si="12"/>
        <v>18.376249402025458</v>
      </c>
      <c r="N63" s="1" t="s">
        <v>57</v>
      </c>
      <c r="O63" t="s">
        <v>83</v>
      </c>
      <c r="P63">
        <v>1630</v>
      </c>
      <c r="Q63">
        <v>1147</v>
      </c>
      <c r="R63">
        <v>1587</v>
      </c>
    </row>
    <row r="65" spans="1:87" s="18" customFormat="1">
      <c r="A65" s="18">
        <v>335</v>
      </c>
      <c r="B65" s="18" t="s">
        <v>31</v>
      </c>
      <c r="C65" s="18" t="s">
        <v>9</v>
      </c>
      <c r="D65" s="18" t="s">
        <v>48</v>
      </c>
      <c r="E65" s="18" t="s">
        <v>49</v>
      </c>
      <c r="G65" s="18">
        <v>0</v>
      </c>
      <c r="H65" s="18">
        <v>1518</v>
      </c>
      <c r="I65" s="19">
        <v>3</v>
      </c>
      <c r="J65" s="19">
        <v>355.33333333333331</v>
      </c>
      <c r="K65" s="20">
        <v>90.346811294650152</v>
      </c>
      <c r="L65" s="20">
        <v>79.839422175597832</v>
      </c>
      <c r="M65" s="20">
        <v>22.468880537222656</v>
      </c>
      <c r="N65" s="17" t="s">
        <v>63</v>
      </c>
      <c r="O65" s="18" t="s">
        <v>84</v>
      </c>
      <c r="P65" s="18">
        <v>283</v>
      </c>
      <c r="Q65" s="18">
        <v>441</v>
      </c>
      <c r="R65" s="18">
        <v>342</v>
      </c>
    </row>
    <row r="66" spans="1:87" s="18" customFormat="1">
      <c r="A66" s="18">
        <v>335</v>
      </c>
      <c r="B66" s="18" t="s">
        <v>31</v>
      </c>
      <c r="C66" s="18" t="s">
        <v>9</v>
      </c>
      <c r="D66" s="18" t="s">
        <v>48</v>
      </c>
      <c r="E66" s="18" t="s">
        <v>49</v>
      </c>
      <c r="G66" s="18">
        <v>0</v>
      </c>
      <c r="H66" s="18">
        <v>1518</v>
      </c>
      <c r="I66" s="19">
        <v>2</v>
      </c>
      <c r="J66" s="19">
        <v>1234.5</v>
      </c>
      <c r="K66" s="20">
        <v>332.21999999999997</v>
      </c>
      <c r="L66" s="20">
        <v>239.70919882223961</v>
      </c>
      <c r="M66" s="20">
        <v>19.417513067820138</v>
      </c>
      <c r="N66" s="17" t="s">
        <v>63</v>
      </c>
      <c r="O66" s="18" t="s">
        <v>84</v>
      </c>
      <c r="P66" s="18">
        <v>1404</v>
      </c>
      <c r="Q66" s="18">
        <v>1065</v>
      </c>
    </row>
    <row r="67" spans="1:87" s="18" customFormat="1">
      <c r="A67" s="18">
        <v>335</v>
      </c>
      <c r="B67" s="18" t="s">
        <v>31</v>
      </c>
      <c r="C67" s="18" t="s">
        <v>9</v>
      </c>
      <c r="D67" s="18" t="s">
        <v>48</v>
      </c>
      <c r="E67" s="18" t="s">
        <v>49</v>
      </c>
      <c r="G67" s="18">
        <v>0</v>
      </c>
      <c r="H67" s="18">
        <v>1518</v>
      </c>
      <c r="I67" s="19">
        <v>2</v>
      </c>
      <c r="J67" s="19">
        <v>3097.5</v>
      </c>
      <c r="K67" s="20">
        <v>1420.0199999999998</v>
      </c>
      <c r="L67" s="20">
        <v>1024.5977259393073</v>
      </c>
      <c r="M67" s="20">
        <v>33.07821552669273</v>
      </c>
      <c r="N67" s="17" t="s">
        <v>63</v>
      </c>
      <c r="O67" s="18" t="s">
        <v>84</v>
      </c>
      <c r="P67" s="18">
        <v>2373</v>
      </c>
      <c r="Q67" s="18">
        <v>3822</v>
      </c>
    </row>
    <row r="68" spans="1:87" s="18" customFormat="1">
      <c r="A68" s="18">
        <v>335</v>
      </c>
      <c r="B68" s="18" t="s">
        <v>31</v>
      </c>
      <c r="C68" s="18" t="s">
        <v>9</v>
      </c>
      <c r="D68" s="18" t="s">
        <v>48</v>
      </c>
      <c r="E68" s="18" t="s">
        <v>49</v>
      </c>
      <c r="G68" s="18">
        <v>0</v>
      </c>
      <c r="H68" s="18">
        <v>1518</v>
      </c>
      <c r="I68" s="19">
        <v>5</v>
      </c>
      <c r="J68" s="19">
        <v>6710.2</v>
      </c>
      <c r="K68" s="20">
        <v>2080.3467514585163</v>
      </c>
      <c r="L68" s="20">
        <v>2373.3656903225015</v>
      </c>
      <c r="M68" s="20">
        <v>35.36952237373702</v>
      </c>
      <c r="N68" s="17" t="s">
        <v>63</v>
      </c>
      <c r="O68" s="18" t="s">
        <v>84</v>
      </c>
      <c r="P68" s="18">
        <v>10139</v>
      </c>
      <c r="Q68" s="18">
        <v>3562</v>
      </c>
      <c r="R68" s="18">
        <v>7363</v>
      </c>
      <c r="S68" s="18">
        <v>6274</v>
      </c>
      <c r="T68" s="18">
        <v>6213</v>
      </c>
    </row>
    <row r="69" spans="1:87" s="18" customFormat="1">
      <c r="A69" s="18">
        <v>335</v>
      </c>
      <c r="B69" s="18" t="s">
        <v>31</v>
      </c>
      <c r="C69" s="18" t="s">
        <v>9</v>
      </c>
      <c r="D69" s="18" t="s">
        <v>48</v>
      </c>
      <c r="E69" s="18" t="s">
        <v>49</v>
      </c>
      <c r="G69" s="18">
        <v>0</v>
      </c>
      <c r="H69" s="18">
        <v>1518</v>
      </c>
      <c r="I69" s="19">
        <v>2</v>
      </c>
      <c r="J69" s="19">
        <v>820</v>
      </c>
      <c r="K69" s="20">
        <v>135.24</v>
      </c>
      <c r="L69" s="20">
        <v>97.580735803743565</v>
      </c>
      <c r="M69" s="20">
        <v>11.900089732163849</v>
      </c>
      <c r="N69" s="17" t="s">
        <v>63</v>
      </c>
      <c r="O69" s="18" t="s">
        <v>84</v>
      </c>
      <c r="P69" s="18">
        <v>889</v>
      </c>
      <c r="Q69" s="18">
        <v>751</v>
      </c>
    </row>
    <row r="70" spans="1:87" s="18" customFormat="1">
      <c r="A70" s="18">
        <v>335</v>
      </c>
      <c r="B70" s="18" t="s">
        <v>31</v>
      </c>
      <c r="C70" s="18" t="s">
        <v>9</v>
      </c>
      <c r="D70" s="18" t="s">
        <v>48</v>
      </c>
      <c r="E70" s="18" t="s">
        <v>49</v>
      </c>
      <c r="G70" s="18">
        <v>0</v>
      </c>
      <c r="H70" s="18">
        <v>1518</v>
      </c>
      <c r="I70" s="19">
        <v>3</v>
      </c>
      <c r="J70" s="19">
        <v>701.33333333333337</v>
      </c>
      <c r="K70" s="20">
        <v>309.03495408196875</v>
      </c>
      <c r="L70" s="20">
        <v>273.09400091055346</v>
      </c>
      <c r="M70" s="20">
        <v>38.939258684964848</v>
      </c>
      <c r="N70" s="17" t="s">
        <v>63</v>
      </c>
      <c r="O70" s="18" t="s">
        <v>84</v>
      </c>
      <c r="P70" s="18">
        <v>654</v>
      </c>
      <c r="Q70" s="18">
        <v>455</v>
      </c>
      <c r="R70" s="18">
        <v>995</v>
      </c>
    </row>
    <row r="71" spans="1:87" s="18" customFormat="1">
      <c r="A71" s="18">
        <v>335</v>
      </c>
      <c r="B71" s="18" t="s">
        <v>31</v>
      </c>
      <c r="C71" s="18" t="s">
        <v>9</v>
      </c>
      <c r="D71" s="18" t="s">
        <v>48</v>
      </c>
      <c r="E71" s="18" t="s">
        <v>49</v>
      </c>
      <c r="G71" s="18">
        <v>0</v>
      </c>
      <c r="H71" s="18">
        <v>1518</v>
      </c>
      <c r="I71" s="19">
        <v>5</v>
      </c>
      <c r="J71" s="19">
        <v>4709.3999999999996</v>
      </c>
      <c r="K71" s="20">
        <v>1467.3870360937499</v>
      </c>
      <c r="L71" s="20">
        <v>1674.0699806161033</v>
      </c>
      <c r="M71" s="20">
        <v>35.547415395084371</v>
      </c>
      <c r="N71" s="17" t="s">
        <v>63</v>
      </c>
      <c r="O71" s="18" t="s">
        <v>84</v>
      </c>
      <c r="P71" s="18">
        <v>5910</v>
      </c>
      <c r="Q71" s="18">
        <v>2539</v>
      </c>
      <c r="R71" s="18">
        <v>4918</v>
      </c>
      <c r="S71" s="18">
        <v>6627</v>
      </c>
      <c r="T71" s="18">
        <v>3553</v>
      </c>
    </row>
    <row r="72" spans="1:87" s="18" customFormat="1">
      <c r="A72" s="18">
        <v>335</v>
      </c>
      <c r="B72" s="18" t="s">
        <v>31</v>
      </c>
      <c r="C72" s="18" t="s">
        <v>9</v>
      </c>
      <c r="D72" s="18" t="s">
        <v>48</v>
      </c>
      <c r="E72" s="18" t="s">
        <v>49</v>
      </c>
      <c r="G72" s="18">
        <v>0</v>
      </c>
      <c r="H72" s="18">
        <v>1518</v>
      </c>
      <c r="I72" s="19">
        <v>3</v>
      </c>
      <c r="J72" s="19">
        <v>489</v>
      </c>
      <c r="K72" s="20">
        <v>191.92994138487094</v>
      </c>
      <c r="L72" s="20">
        <v>169.60837243485358</v>
      </c>
      <c r="M72" s="20">
        <v>34.684738739233865</v>
      </c>
      <c r="N72" s="17" t="s">
        <v>65</v>
      </c>
      <c r="O72" s="18" t="s">
        <v>84</v>
      </c>
      <c r="P72" s="18">
        <v>655</v>
      </c>
      <c r="Q72" s="18">
        <v>496</v>
      </c>
      <c r="R72" s="18">
        <v>316</v>
      </c>
    </row>
    <row r="73" spans="1:87" s="18" customFormat="1">
      <c r="A73" s="18">
        <v>335</v>
      </c>
      <c r="B73" s="18" t="s">
        <v>31</v>
      </c>
      <c r="C73" s="18" t="s">
        <v>9</v>
      </c>
      <c r="D73" s="18" t="s">
        <v>48</v>
      </c>
      <c r="E73" s="18" t="s">
        <v>49</v>
      </c>
      <c r="G73" s="18">
        <v>0</v>
      </c>
      <c r="H73" s="18">
        <v>1518</v>
      </c>
      <c r="I73" s="19">
        <v>2</v>
      </c>
      <c r="J73" s="19">
        <v>2150.5</v>
      </c>
      <c r="K73" s="20">
        <v>85.259999999999991</v>
      </c>
      <c r="L73" s="20">
        <v>61.518289963229634</v>
      </c>
      <c r="M73" s="20">
        <v>2.8606505446747099</v>
      </c>
      <c r="N73" s="17" t="s">
        <v>64</v>
      </c>
      <c r="O73" s="18" t="s">
        <v>84</v>
      </c>
      <c r="P73" s="18">
        <v>2194</v>
      </c>
      <c r="Q73" s="18">
        <v>2107</v>
      </c>
    </row>
    <row r="74" spans="1:87" s="18" customFormat="1">
      <c r="A74" s="18">
        <v>335</v>
      </c>
      <c r="B74" s="18" t="s">
        <v>31</v>
      </c>
      <c r="C74" s="18" t="s">
        <v>9</v>
      </c>
      <c r="D74" t="s">
        <v>48</v>
      </c>
      <c r="E74" t="s">
        <v>49</v>
      </c>
      <c r="F74"/>
      <c r="G74">
        <v>0</v>
      </c>
      <c r="H74">
        <v>1518</v>
      </c>
      <c r="I74" s="4">
        <v>13</v>
      </c>
      <c r="J74" s="4">
        <v>4460.9230769230771</v>
      </c>
      <c r="K74" s="1">
        <v>1634.8511274881605</v>
      </c>
      <c r="L74" s="1">
        <v>3007.4181468921824</v>
      </c>
      <c r="M74" s="1">
        <v>67.416947009239848</v>
      </c>
      <c r="N74" s="17" t="s">
        <v>66</v>
      </c>
      <c r="O74" s="18" t="s">
        <v>84</v>
      </c>
      <c r="P74">
        <v>5560</v>
      </c>
      <c r="Q74">
        <v>8129</v>
      </c>
      <c r="R74">
        <v>729</v>
      </c>
      <c r="S74">
        <v>537</v>
      </c>
      <c r="T74">
        <v>372</v>
      </c>
      <c r="U74">
        <v>651</v>
      </c>
      <c r="V74">
        <v>7524</v>
      </c>
      <c r="W74">
        <v>3268</v>
      </c>
      <c r="X74">
        <v>7690</v>
      </c>
      <c r="Y74">
        <v>6514</v>
      </c>
      <c r="Z74">
        <v>4183</v>
      </c>
      <c r="AA74">
        <v>6161</v>
      </c>
      <c r="AB74">
        <v>6674</v>
      </c>
    </row>
    <row r="75" spans="1:87">
      <c r="A75" s="18">
        <v>335</v>
      </c>
      <c r="B75" t="s">
        <v>31</v>
      </c>
      <c r="C75" t="s">
        <v>9</v>
      </c>
      <c r="D75" t="s">
        <v>71</v>
      </c>
      <c r="E75" t="s">
        <v>4</v>
      </c>
      <c r="F75" t="s">
        <v>6</v>
      </c>
      <c r="G75">
        <v>0</v>
      </c>
      <c r="H75">
        <v>1518</v>
      </c>
      <c r="I75">
        <f t="shared" ref="I75:I78" si="13">COUNT(P75:AX75)</f>
        <v>10</v>
      </c>
      <c r="J75" s="4">
        <f>AVERAGE(P75:BE75)</f>
        <v>6069.7</v>
      </c>
      <c r="K75" s="1">
        <f t="shared" ref="K75:K78" si="14">1.96*L75/SQRT(I75)</f>
        <v>572.59723034375065</v>
      </c>
      <c r="L75" s="1">
        <f>STDEV(P75:BE75)</f>
        <v>923.83236213792384</v>
      </c>
      <c r="M75" s="1">
        <f>L75/J75*100</f>
        <v>15.220395771420728</v>
      </c>
      <c r="N75" s="1" t="s">
        <v>69</v>
      </c>
      <c r="O75" t="s">
        <v>76</v>
      </c>
      <c r="P75">
        <v>5588</v>
      </c>
      <c r="Q75">
        <v>6341</v>
      </c>
      <c r="R75">
        <v>5335</v>
      </c>
      <c r="S75">
        <v>4781</v>
      </c>
      <c r="T75">
        <v>5435</v>
      </c>
      <c r="U75" s="7">
        <v>5657</v>
      </c>
      <c r="V75" s="7">
        <v>5775</v>
      </c>
      <c r="W75" s="7">
        <v>6861</v>
      </c>
      <c r="X75" s="7">
        <v>7385</v>
      </c>
      <c r="Y75" s="7">
        <v>7539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</row>
    <row r="76" spans="1:87">
      <c r="A76">
        <v>335</v>
      </c>
      <c r="B76" t="s">
        <v>31</v>
      </c>
      <c r="C76" t="s">
        <v>9</v>
      </c>
      <c r="D76" t="s">
        <v>88</v>
      </c>
      <c r="E76" t="s">
        <v>4</v>
      </c>
      <c r="G76">
        <v>0</v>
      </c>
      <c r="H76">
        <v>1520</v>
      </c>
      <c r="I76">
        <f t="shared" si="13"/>
        <v>5</v>
      </c>
      <c r="J76" s="4">
        <f t="shared" ref="J76:J78" si="15">AVERAGE(P76:BE76)</f>
        <v>2599.6</v>
      </c>
      <c r="K76" s="1">
        <f t="shared" si="14"/>
        <v>107.41193423451871</v>
      </c>
      <c r="L76" s="1">
        <f t="shared" ref="L76:L78" si="16">STDEV(P76:BE76)</f>
        <v>122.54101354240851</v>
      </c>
      <c r="M76" s="1">
        <f t="shared" ref="M76:M78" si="17">L76/J76*100</f>
        <v>4.713841111802143</v>
      </c>
      <c r="N76" s="1" t="s">
        <v>69</v>
      </c>
      <c r="O76" t="s">
        <v>83</v>
      </c>
      <c r="P76">
        <v>2535</v>
      </c>
      <c r="Q76">
        <v>2806</v>
      </c>
      <c r="R76">
        <v>2490</v>
      </c>
      <c r="S76">
        <v>2603</v>
      </c>
      <c r="T76">
        <v>2564</v>
      </c>
    </row>
    <row r="77" spans="1:87">
      <c r="A77">
        <v>335</v>
      </c>
      <c r="B77" t="s">
        <v>31</v>
      </c>
      <c r="C77" t="s">
        <v>9</v>
      </c>
      <c r="D77" t="s">
        <v>88</v>
      </c>
      <c r="E77" t="s">
        <v>4</v>
      </c>
      <c r="G77">
        <v>0</v>
      </c>
      <c r="H77">
        <v>1520</v>
      </c>
      <c r="I77">
        <f t="shared" si="13"/>
        <v>5</v>
      </c>
      <c r="J77" s="4">
        <f t="shared" si="15"/>
        <v>1449.6</v>
      </c>
      <c r="K77" s="1">
        <f t="shared" si="14"/>
        <v>55.175305490770562</v>
      </c>
      <c r="L77" s="1">
        <f t="shared" si="16"/>
        <v>62.946802937081827</v>
      </c>
      <c r="M77" s="1">
        <f t="shared" si="17"/>
        <v>4.3423567147545414</v>
      </c>
      <c r="N77" s="1" t="s">
        <v>69</v>
      </c>
      <c r="O77" t="s">
        <v>83</v>
      </c>
      <c r="P77">
        <v>1353</v>
      </c>
      <c r="Q77">
        <v>1480</v>
      </c>
      <c r="R77">
        <v>1442</v>
      </c>
      <c r="S77">
        <v>1449</v>
      </c>
      <c r="T77">
        <v>1524</v>
      </c>
    </row>
    <row r="78" spans="1:87">
      <c r="A78">
        <v>335</v>
      </c>
      <c r="B78" t="s">
        <v>31</v>
      </c>
      <c r="C78" t="s">
        <v>9</v>
      </c>
      <c r="D78" t="s">
        <v>88</v>
      </c>
      <c r="E78" t="s">
        <v>4</v>
      </c>
      <c r="G78">
        <v>0</v>
      </c>
      <c r="H78">
        <v>1520</v>
      </c>
      <c r="I78">
        <f t="shared" si="13"/>
        <v>5</v>
      </c>
      <c r="J78" s="4">
        <f t="shared" si="15"/>
        <v>2418.8000000000002</v>
      </c>
      <c r="K78" s="1">
        <f t="shared" si="14"/>
        <v>667.71979073860018</v>
      </c>
      <c r="L78" s="1">
        <f t="shared" si="16"/>
        <v>761.76879694563502</v>
      </c>
      <c r="M78" s="1">
        <f t="shared" si="17"/>
        <v>31.493666154524348</v>
      </c>
      <c r="N78" s="1" t="s">
        <v>69</v>
      </c>
      <c r="O78" t="s">
        <v>83</v>
      </c>
      <c r="P78">
        <v>2230</v>
      </c>
      <c r="Q78">
        <v>1388</v>
      </c>
      <c r="R78">
        <v>2135</v>
      </c>
      <c r="S78">
        <v>3249</v>
      </c>
      <c r="T78">
        <v>3092</v>
      </c>
    </row>
    <row r="80" spans="1:87">
      <c r="A80">
        <v>335</v>
      </c>
      <c r="B80" t="s">
        <v>31</v>
      </c>
      <c r="C80" t="s">
        <v>9</v>
      </c>
      <c r="D80" t="s">
        <v>99</v>
      </c>
      <c r="E80" t="s">
        <v>4</v>
      </c>
      <c r="F80" t="s">
        <v>6</v>
      </c>
      <c r="G80">
        <v>0</v>
      </c>
      <c r="H80">
        <v>1520</v>
      </c>
      <c r="I80">
        <f>COUNT(P80:AX80)</f>
        <v>28</v>
      </c>
      <c r="J80" s="4">
        <f>AVERAGE(P80:BE80)</f>
        <v>6388.6071428571431</v>
      </c>
      <c r="K80" s="1">
        <f>1.96*L80/SQRT(I80)</f>
        <v>185.46203224300081</v>
      </c>
      <c r="L80" s="1">
        <f>STDEV(P80:BE80)</f>
        <v>500.70042342818653</v>
      </c>
      <c r="M80" s="1">
        <f>L80/J80*100</f>
        <v>7.8373957301162349</v>
      </c>
      <c r="N80" s="1" t="s">
        <v>75</v>
      </c>
      <c r="O80" t="s">
        <v>72</v>
      </c>
      <c r="P80">
        <v>6010</v>
      </c>
      <c r="Q80">
        <v>5596</v>
      </c>
      <c r="R80">
        <v>6897</v>
      </c>
      <c r="S80">
        <v>5899</v>
      </c>
      <c r="T80">
        <v>6930</v>
      </c>
      <c r="U80" s="7">
        <v>5656</v>
      </c>
      <c r="V80" s="7">
        <v>5690</v>
      </c>
      <c r="W80" s="7">
        <v>6972</v>
      </c>
      <c r="X80" s="7">
        <v>5762</v>
      </c>
      <c r="Y80" s="7">
        <v>6610</v>
      </c>
      <c r="Z80" s="7">
        <v>5620</v>
      </c>
      <c r="AA80" s="7">
        <v>6546</v>
      </c>
      <c r="AB80" s="7">
        <v>7037</v>
      </c>
      <c r="AC80" s="7">
        <v>6369</v>
      </c>
      <c r="AD80" s="7">
        <v>6515</v>
      </c>
      <c r="AE80" s="7">
        <v>7100</v>
      </c>
      <c r="AF80" s="7">
        <v>6607</v>
      </c>
      <c r="AG80" s="7">
        <v>5547</v>
      </c>
      <c r="AH80" s="7">
        <v>6790</v>
      </c>
      <c r="AI80" s="7">
        <v>6034</v>
      </c>
      <c r="AJ80" s="7">
        <v>6397</v>
      </c>
      <c r="AK80" s="7">
        <v>6186</v>
      </c>
      <c r="AL80" s="7">
        <v>6893</v>
      </c>
      <c r="AM80" s="7">
        <v>6380</v>
      </c>
      <c r="AN80" s="7">
        <v>6606</v>
      </c>
      <c r="AO80" s="7">
        <v>6903</v>
      </c>
      <c r="AP80" s="7">
        <v>6803</v>
      </c>
      <c r="AQ80" s="7">
        <v>6526</v>
      </c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</row>
    <row r="81" spans="1:87">
      <c r="A81">
        <v>335</v>
      </c>
      <c r="B81" t="s">
        <v>31</v>
      </c>
      <c r="C81" t="s">
        <v>9</v>
      </c>
      <c r="D81" t="s">
        <v>99</v>
      </c>
      <c r="E81" t="s">
        <v>4</v>
      </c>
      <c r="F81" t="s">
        <v>7</v>
      </c>
      <c r="G81">
        <v>0</v>
      </c>
      <c r="H81">
        <v>1520</v>
      </c>
      <c r="I81">
        <f t="shared" ref="I81:I91" si="18">COUNT(P81:AX81)</f>
        <v>20</v>
      </c>
      <c r="J81" s="4">
        <f>AVERAGE(P81:BE81)</f>
        <v>6505.85</v>
      </c>
      <c r="K81" s="1">
        <f t="shared" ref="K81:K91" si="19">1.96*L81/SQRT(I81)</f>
        <v>190.10661426019138</v>
      </c>
      <c r="L81" s="1">
        <f>STDEV(P81:BE81)</f>
        <v>433.76664536542739</v>
      </c>
      <c r="M81" s="1">
        <f>L81/J81*100</f>
        <v>6.6673324064561488</v>
      </c>
      <c r="N81" s="1" t="s">
        <v>75</v>
      </c>
      <c r="O81" t="s">
        <v>72</v>
      </c>
      <c r="P81">
        <v>5688</v>
      </c>
      <c r="Q81">
        <v>6879</v>
      </c>
      <c r="R81">
        <v>6204</v>
      </c>
      <c r="S81">
        <v>7225</v>
      </c>
      <c r="T81">
        <v>6507</v>
      </c>
      <c r="U81">
        <v>6557</v>
      </c>
      <c r="V81">
        <v>6507</v>
      </c>
      <c r="W81">
        <v>6931</v>
      </c>
      <c r="X81">
        <v>6139</v>
      </c>
      <c r="Y81">
        <v>6653</v>
      </c>
      <c r="Z81">
        <v>5978</v>
      </c>
      <c r="AA81">
        <v>6118</v>
      </c>
      <c r="AB81">
        <v>6544</v>
      </c>
      <c r="AC81">
        <v>6139</v>
      </c>
      <c r="AD81">
        <v>6690</v>
      </c>
      <c r="AE81">
        <v>6099</v>
      </c>
      <c r="AF81">
        <v>7185</v>
      </c>
      <c r="AG81">
        <v>6596</v>
      </c>
      <c r="AH81">
        <v>7227</v>
      </c>
      <c r="AI81">
        <v>6251</v>
      </c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</row>
    <row r="82" spans="1:87">
      <c r="A82">
        <v>335</v>
      </c>
      <c r="B82" t="s">
        <v>31</v>
      </c>
      <c r="C82" t="s">
        <v>9</v>
      </c>
      <c r="D82" t="s">
        <v>99</v>
      </c>
      <c r="E82" t="s">
        <v>4</v>
      </c>
      <c r="F82" t="s">
        <v>8</v>
      </c>
      <c r="G82">
        <v>0</v>
      </c>
      <c r="H82">
        <v>1520</v>
      </c>
      <c r="I82">
        <f t="shared" si="18"/>
        <v>15</v>
      </c>
      <c r="J82" s="4">
        <f>AVERAGE(P82:BE82)</f>
        <v>2378.8000000000002</v>
      </c>
      <c r="K82" s="1">
        <f t="shared" si="19"/>
        <v>352.61064844575156</v>
      </c>
      <c r="L82" s="1">
        <f>STDEV(P82:BE82)</f>
        <v>696.76284139071129</v>
      </c>
      <c r="M82" s="1">
        <f>L82/J82*100</f>
        <v>29.290517966651723</v>
      </c>
      <c r="N82" s="1" t="s">
        <v>101</v>
      </c>
      <c r="O82" t="s">
        <v>72</v>
      </c>
      <c r="P82">
        <v>2529</v>
      </c>
      <c r="Q82">
        <v>2137</v>
      </c>
      <c r="R82">
        <v>2359</v>
      </c>
      <c r="S82">
        <v>1583</v>
      </c>
      <c r="T82">
        <v>2668</v>
      </c>
      <c r="U82">
        <v>2228</v>
      </c>
      <c r="V82">
        <v>2240</v>
      </c>
      <c r="W82">
        <v>2443</v>
      </c>
      <c r="X82">
        <v>3299</v>
      </c>
      <c r="Y82">
        <v>1609</v>
      </c>
      <c r="Z82">
        <v>3782</v>
      </c>
      <c r="AA82">
        <v>3116</v>
      </c>
      <c r="AB82">
        <v>2766</v>
      </c>
      <c r="AC82">
        <v>1751</v>
      </c>
      <c r="AD82">
        <v>1172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</row>
    <row r="83" spans="1:87">
      <c r="A83">
        <v>335</v>
      </c>
      <c r="B83" t="s">
        <v>31</v>
      </c>
      <c r="C83" t="s">
        <v>9</v>
      </c>
      <c r="D83" t="s">
        <v>99</v>
      </c>
      <c r="E83" t="s">
        <v>4</v>
      </c>
      <c r="F83" t="s">
        <v>8</v>
      </c>
      <c r="G83">
        <v>0</v>
      </c>
      <c r="H83">
        <v>1520</v>
      </c>
      <c r="I83">
        <f t="shared" si="18"/>
        <v>5</v>
      </c>
      <c r="J83" s="4">
        <f t="shared" ref="J83:J91" si="20">AVERAGE(P83:BE83)</f>
        <v>9440.4</v>
      </c>
      <c r="K83" s="1">
        <f t="shared" si="19"/>
        <v>1518.027984226904</v>
      </c>
      <c r="L83" s="1">
        <f t="shared" ref="L83:L91" si="21">STDEV(P83:BE83)</f>
        <v>1731.8437573869062</v>
      </c>
      <c r="M83" s="1">
        <f t="shared" ref="M83:M91" si="22">L83/J83*100</f>
        <v>18.345025183116249</v>
      </c>
      <c r="N83" s="1" t="s">
        <v>102</v>
      </c>
      <c r="O83" t="s">
        <v>103</v>
      </c>
      <c r="P83">
        <v>9179</v>
      </c>
      <c r="Q83">
        <v>8335</v>
      </c>
      <c r="R83">
        <v>8133</v>
      </c>
      <c r="S83">
        <v>9131</v>
      </c>
      <c r="T83">
        <v>12424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</row>
    <row r="84" spans="1:87">
      <c r="A84">
        <v>335</v>
      </c>
      <c r="B84" t="s">
        <v>31</v>
      </c>
      <c r="C84" t="s">
        <v>9</v>
      </c>
      <c r="D84" t="s">
        <v>99</v>
      </c>
      <c r="E84" t="s">
        <v>4</v>
      </c>
      <c r="F84" t="s">
        <v>8</v>
      </c>
      <c r="G84">
        <v>0</v>
      </c>
      <c r="H84">
        <v>1520</v>
      </c>
      <c r="I84">
        <f t="shared" si="18"/>
        <v>15</v>
      </c>
      <c r="J84" s="40">
        <f t="shared" si="20"/>
        <v>8998.4666666666672</v>
      </c>
      <c r="K84" s="1">
        <f t="shared" si="19"/>
        <v>535.51216280159758</v>
      </c>
      <c r="L84" s="1">
        <f t="shared" si="21"/>
        <v>1058.1784123582154</v>
      </c>
      <c r="M84" s="1">
        <f t="shared" si="22"/>
        <v>11.759541392513711</v>
      </c>
      <c r="N84" s="1" t="s">
        <v>102</v>
      </c>
      <c r="P84">
        <v>10880</v>
      </c>
      <c r="Q84">
        <v>9433</v>
      </c>
      <c r="R84">
        <v>8937</v>
      </c>
      <c r="S84">
        <v>8112</v>
      </c>
      <c r="T84">
        <v>10532</v>
      </c>
      <c r="U84">
        <v>7956</v>
      </c>
      <c r="V84">
        <v>8618</v>
      </c>
      <c r="W84">
        <v>8974</v>
      </c>
      <c r="X84">
        <v>7889</v>
      </c>
      <c r="Y84">
        <v>8726</v>
      </c>
      <c r="Z84">
        <v>10523</v>
      </c>
      <c r="AA84">
        <v>8361</v>
      </c>
      <c r="AB84">
        <v>7378</v>
      </c>
      <c r="AC84">
        <v>9918</v>
      </c>
      <c r="AD84">
        <v>8740</v>
      </c>
    </row>
    <row r="85" spans="1:87">
      <c r="A85">
        <v>335</v>
      </c>
      <c r="B85" t="s">
        <v>31</v>
      </c>
      <c r="C85" t="s">
        <v>9</v>
      </c>
      <c r="D85" t="s">
        <v>99</v>
      </c>
      <c r="E85" t="s">
        <v>4</v>
      </c>
      <c r="F85" t="s">
        <v>9</v>
      </c>
      <c r="G85">
        <v>0</v>
      </c>
      <c r="H85">
        <v>1520</v>
      </c>
      <c r="I85">
        <f t="shared" si="18"/>
        <v>10</v>
      </c>
      <c r="J85" s="40">
        <f t="shared" si="20"/>
        <v>6613.1</v>
      </c>
      <c r="K85" s="1">
        <f t="shared" si="19"/>
        <v>163.83548436159666</v>
      </c>
      <c r="L85" s="1">
        <f t="shared" si="21"/>
        <v>264.33331231609338</v>
      </c>
      <c r="M85" s="1">
        <f t="shared" si="22"/>
        <v>3.997116515947035</v>
      </c>
      <c r="N85" s="1" t="s">
        <v>102</v>
      </c>
      <c r="P85">
        <v>6436</v>
      </c>
      <c r="Q85">
        <v>6774</v>
      </c>
      <c r="R85">
        <v>6927</v>
      </c>
      <c r="S85">
        <v>6605</v>
      </c>
      <c r="T85">
        <v>6975</v>
      </c>
      <c r="U85">
        <v>6172</v>
      </c>
      <c r="V85">
        <v>6759</v>
      </c>
      <c r="W85">
        <v>6729</v>
      </c>
      <c r="X85">
        <v>6352</v>
      </c>
      <c r="Y85">
        <v>6402</v>
      </c>
    </row>
    <row r="86" spans="1:87">
      <c r="E86" t="s">
        <v>4</v>
      </c>
      <c r="J86" s="40"/>
      <c r="K86" s="1"/>
      <c r="L86" s="1"/>
      <c r="M86" s="1"/>
      <c r="N86" s="1"/>
    </row>
    <row r="87" spans="1:87">
      <c r="A87">
        <v>335</v>
      </c>
      <c r="B87" t="s">
        <v>31</v>
      </c>
      <c r="C87" t="s">
        <v>9</v>
      </c>
      <c r="D87" t="s">
        <v>100</v>
      </c>
      <c r="E87" t="s">
        <v>4</v>
      </c>
      <c r="F87" t="s">
        <v>6</v>
      </c>
      <c r="G87">
        <v>0</v>
      </c>
      <c r="H87">
        <v>1520</v>
      </c>
      <c r="I87">
        <f t="shared" si="18"/>
        <v>10</v>
      </c>
      <c r="J87" s="40">
        <f t="shared" si="20"/>
        <v>7785.8</v>
      </c>
      <c r="K87" s="1">
        <f t="shared" si="19"/>
        <v>151.29027708202722</v>
      </c>
      <c r="L87" s="1">
        <f t="shared" si="21"/>
        <v>244.09278745774432</v>
      </c>
      <c r="M87" s="1">
        <f t="shared" si="22"/>
        <v>3.1351022047540948</v>
      </c>
      <c r="N87" s="1" t="s">
        <v>102</v>
      </c>
      <c r="P87">
        <v>7438</v>
      </c>
      <c r="Q87">
        <v>7584</v>
      </c>
      <c r="R87">
        <v>7794</v>
      </c>
      <c r="S87">
        <v>7801</v>
      </c>
      <c r="T87">
        <v>7437</v>
      </c>
      <c r="U87">
        <v>8207</v>
      </c>
      <c r="V87">
        <v>7995</v>
      </c>
      <c r="W87">
        <v>7834</v>
      </c>
      <c r="X87">
        <v>7954</v>
      </c>
      <c r="Y87">
        <v>7814</v>
      </c>
    </row>
    <row r="88" spans="1:87">
      <c r="A88">
        <v>335</v>
      </c>
      <c r="B88" t="s">
        <v>31</v>
      </c>
      <c r="C88" t="s">
        <v>9</v>
      </c>
      <c r="D88" t="s">
        <v>100</v>
      </c>
      <c r="E88" t="s">
        <v>4</v>
      </c>
      <c r="F88" t="s">
        <v>7</v>
      </c>
      <c r="G88">
        <v>0</v>
      </c>
      <c r="H88">
        <v>1520</v>
      </c>
      <c r="I88">
        <f t="shared" si="18"/>
        <v>10</v>
      </c>
      <c r="J88" s="40">
        <f t="shared" si="20"/>
        <v>6447</v>
      </c>
      <c r="K88" s="1">
        <f t="shared" si="19"/>
        <v>153.38424534482019</v>
      </c>
      <c r="L88" s="1">
        <f t="shared" si="21"/>
        <v>247.47121044679116</v>
      </c>
      <c r="M88" s="1">
        <f t="shared" si="22"/>
        <v>3.8385483239769065</v>
      </c>
      <c r="N88" s="1" t="s">
        <v>102</v>
      </c>
      <c r="P88">
        <v>6957</v>
      </c>
      <c r="Q88">
        <v>6238</v>
      </c>
      <c r="R88">
        <v>6512</v>
      </c>
      <c r="S88">
        <v>6025</v>
      </c>
      <c r="T88">
        <v>6451</v>
      </c>
      <c r="U88">
        <v>6626</v>
      </c>
      <c r="V88">
        <v>6390</v>
      </c>
      <c r="W88">
        <v>6552</v>
      </c>
      <c r="X88">
        <v>6318</v>
      </c>
      <c r="Y88">
        <v>6401</v>
      </c>
    </row>
    <row r="89" spans="1:87">
      <c r="A89">
        <v>335</v>
      </c>
      <c r="B89" t="s">
        <v>31</v>
      </c>
      <c r="C89" t="s">
        <v>9</v>
      </c>
      <c r="D89" t="s">
        <v>100</v>
      </c>
      <c r="E89" t="s">
        <v>4</v>
      </c>
      <c r="F89" t="s">
        <v>8</v>
      </c>
      <c r="G89">
        <v>0</v>
      </c>
      <c r="H89">
        <v>1520</v>
      </c>
      <c r="I89">
        <f t="shared" si="18"/>
        <v>10</v>
      </c>
      <c r="J89" s="40">
        <f t="shared" si="20"/>
        <v>1416.5</v>
      </c>
      <c r="K89" s="1">
        <f t="shared" si="19"/>
        <v>71.4086160378735</v>
      </c>
      <c r="L89" s="1">
        <f t="shared" si="21"/>
        <v>115.21115879597389</v>
      </c>
      <c r="M89" s="1">
        <f t="shared" si="22"/>
        <v>8.1335092690415731</v>
      </c>
      <c r="N89" s="1" t="s">
        <v>69</v>
      </c>
      <c r="P89">
        <v>1400</v>
      </c>
      <c r="Q89">
        <v>1390</v>
      </c>
      <c r="R89">
        <v>1377</v>
      </c>
      <c r="S89">
        <v>1446</v>
      </c>
      <c r="T89">
        <v>1363</v>
      </c>
      <c r="U89">
        <v>1379</v>
      </c>
      <c r="V89">
        <v>1611</v>
      </c>
      <c r="W89">
        <v>1433</v>
      </c>
      <c r="X89">
        <v>1194</v>
      </c>
      <c r="Y89">
        <v>1572</v>
      </c>
    </row>
    <row r="90" spans="1:87">
      <c r="A90">
        <v>335</v>
      </c>
      <c r="B90" t="s">
        <v>31</v>
      </c>
      <c r="C90" t="s">
        <v>9</v>
      </c>
      <c r="D90" t="s">
        <v>100</v>
      </c>
      <c r="E90" t="s">
        <v>4</v>
      </c>
      <c r="F90" t="s">
        <v>9</v>
      </c>
      <c r="G90">
        <v>0</v>
      </c>
      <c r="H90">
        <v>1520</v>
      </c>
      <c r="I90">
        <f t="shared" si="18"/>
        <v>5</v>
      </c>
      <c r="J90" s="40">
        <f t="shared" si="20"/>
        <v>2723</v>
      </c>
      <c r="K90" s="1">
        <f t="shared" si="19"/>
        <v>296.92803276214926</v>
      </c>
      <c r="L90" s="1">
        <f t="shared" si="21"/>
        <v>338.75064575584207</v>
      </c>
      <c r="M90" s="1">
        <f t="shared" si="22"/>
        <v>12.440346887838489</v>
      </c>
      <c r="N90" s="1" t="s">
        <v>105</v>
      </c>
      <c r="P90">
        <v>2685</v>
      </c>
      <c r="Q90">
        <v>3012</v>
      </c>
      <c r="R90">
        <v>3012</v>
      </c>
      <c r="S90">
        <v>2722</v>
      </c>
      <c r="T90">
        <v>2184</v>
      </c>
    </row>
    <row r="91" spans="1:87">
      <c r="A91">
        <v>335</v>
      </c>
      <c r="B91" t="s">
        <v>31</v>
      </c>
      <c r="C91" t="s">
        <v>9</v>
      </c>
      <c r="D91" t="s">
        <v>100</v>
      </c>
      <c r="E91" t="s">
        <v>4</v>
      </c>
      <c r="F91" t="s">
        <v>9</v>
      </c>
      <c r="G91">
        <v>0</v>
      </c>
      <c r="H91">
        <v>1520</v>
      </c>
      <c r="I91">
        <f t="shared" si="18"/>
        <v>2</v>
      </c>
      <c r="J91" s="40">
        <f t="shared" si="20"/>
        <v>448</v>
      </c>
      <c r="K91" s="1">
        <f t="shared" si="19"/>
        <v>78.400000000000006</v>
      </c>
      <c r="L91" s="1">
        <f t="shared" si="21"/>
        <v>56.568542494923804</v>
      </c>
      <c r="M91" s="1">
        <f t="shared" si="22"/>
        <v>12.626906806902635</v>
      </c>
      <c r="N91" s="1" t="s">
        <v>104</v>
      </c>
      <c r="P91">
        <v>488</v>
      </c>
      <c r="Q91">
        <v>408</v>
      </c>
    </row>
  </sheetData>
  <mergeCells count="1">
    <mergeCell ref="P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Run11</vt:lpstr>
      <vt:lpstr>Run12</vt:lpstr>
      <vt:lpstr>Run13</vt:lpstr>
      <vt:lpstr>Run14</vt:lpstr>
      <vt:lpstr>Run19</vt:lpstr>
      <vt:lpstr>Run20</vt:lpstr>
      <vt:lpstr>Granoblastic</vt:lpstr>
      <vt:lpstr>Gabbro</vt:lpstr>
      <vt:lpstr>All</vt:lpstr>
      <vt:lpstr>Summary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Data Acquisition</cp:lastModifiedBy>
  <cp:lastPrinted>2011-05-14T16:12:14Z</cp:lastPrinted>
  <dcterms:created xsi:type="dcterms:W3CDTF">2011-05-14T10:52:26Z</dcterms:created>
  <dcterms:modified xsi:type="dcterms:W3CDTF">2011-05-30T18:28:53Z</dcterms:modified>
</cp:coreProperties>
</file>