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1"/>
  </bookViews>
  <sheets>
    <sheet name="raw" sheetId="1" r:id="rId1"/>
    <sheet name="Processed data" sheetId="2" r:id="rId2"/>
  </sheets>
  <definedNames/>
  <calcPr fullCalcOnLoad="1"/>
</workbook>
</file>

<file path=xl/sharedStrings.xml><?xml version="1.0" encoding="utf-8"?>
<sst xmlns="http://schemas.openxmlformats.org/spreadsheetml/2006/main" count="352" uniqueCount="119">
  <si>
    <t>Reading No</t>
  </si>
  <si>
    <t>Time</t>
  </si>
  <si>
    <t>Type</t>
  </si>
  <si>
    <t>Mining</t>
  </si>
  <si>
    <t>Duration</t>
  </si>
  <si>
    <t>Units</t>
  </si>
  <si>
    <t>%</t>
  </si>
  <si>
    <t>Sequence</t>
  </si>
  <si>
    <t>Final</t>
  </si>
  <si>
    <t>Flags</t>
  </si>
  <si>
    <t>Text_ID</t>
  </si>
  <si>
    <t>Offset (cm)</t>
  </si>
  <si>
    <t>Comment</t>
  </si>
  <si>
    <t/>
  </si>
  <si>
    <t>User Login</t>
  </si>
  <si>
    <t>Super Tech</t>
  </si>
  <si>
    <t>Ba</t>
  </si>
  <si>
    <t>&lt; LOD</t>
  </si>
  <si>
    <t>Ba Error</t>
  </si>
  <si>
    <t>Sn</t>
  </si>
  <si>
    <t>Sn Error</t>
  </si>
  <si>
    <t>Sb</t>
  </si>
  <si>
    <t>Sb Error</t>
  </si>
  <si>
    <t>Cd</t>
  </si>
  <si>
    <t>Cd Error</t>
  </si>
  <si>
    <t>Pd</t>
  </si>
  <si>
    <t>Pd Error</t>
  </si>
  <si>
    <t>Ag</t>
  </si>
  <si>
    <t>Ag Error</t>
  </si>
  <si>
    <t>Bal</t>
  </si>
  <si>
    <t>Bal Error</t>
  </si>
  <si>
    <t>Mo</t>
  </si>
  <si>
    <t>Mo Error</t>
  </si>
  <si>
    <t>Nb</t>
  </si>
  <si>
    <t>Nb Error</t>
  </si>
  <si>
    <t>Th</t>
  </si>
  <si>
    <t>Th Error</t>
  </si>
  <si>
    <t>Zr</t>
  </si>
  <si>
    <t>Zr Error</t>
  </si>
  <si>
    <t>Sr</t>
  </si>
  <si>
    <t>Sr Error</t>
  </si>
  <si>
    <t>U</t>
  </si>
  <si>
    <t>U Error</t>
  </si>
  <si>
    <t>Rb</t>
  </si>
  <si>
    <t>Rb Error</t>
  </si>
  <si>
    <t>Bi</t>
  </si>
  <si>
    <t>Bi Error</t>
  </si>
  <si>
    <t>As</t>
  </si>
  <si>
    <t>As Error</t>
  </si>
  <si>
    <t>Se</t>
  </si>
  <si>
    <t>Se Error</t>
  </si>
  <si>
    <t>Au</t>
  </si>
  <si>
    <t>Au Error</t>
  </si>
  <si>
    <t>Pb</t>
  </si>
  <si>
    <t>Pb Error</t>
  </si>
  <si>
    <t>W</t>
  </si>
  <si>
    <t>W Error</t>
  </si>
  <si>
    <t>Zn</t>
  </si>
  <si>
    <t>Zn Error</t>
  </si>
  <si>
    <t>Cu</t>
  </si>
  <si>
    <t>Cu Error</t>
  </si>
  <si>
    <t>Ni</t>
  </si>
  <si>
    <t>Ni Error</t>
  </si>
  <si>
    <t>Co</t>
  </si>
  <si>
    <t>Co Error</t>
  </si>
  <si>
    <t>Fe</t>
  </si>
  <si>
    <t>Fe Error</t>
  </si>
  <si>
    <t>Mn</t>
  </si>
  <si>
    <t>Mn Error</t>
  </si>
  <si>
    <t>Cr</t>
  </si>
  <si>
    <t>Cr Error</t>
  </si>
  <si>
    <t>V</t>
  </si>
  <si>
    <t>V Error</t>
  </si>
  <si>
    <t>Ti</t>
  </si>
  <si>
    <t>Ti Error</t>
  </si>
  <si>
    <t>Ca</t>
  </si>
  <si>
    <t>Ca Error</t>
  </si>
  <si>
    <t>K</t>
  </si>
  <si>
    <t>K Error</t>
  </si>
  <si>
    <t>Al</t>
  </si>
  <si>
    <t>Al Error</t>
  </si>
  <si>
    <t>P</t>
  </si>
  <si>
    <t>P Error</t>
  </si>
  <si>
    <t>Si</t>
  </si>
  <si>
    <t>Si Error</t>
  </si>
  <si>
    <t>Cl</t>
  </si>
  <si>
    <t>Cl Error</t>
  </si>
  <si>
    <t>S</t>
  </si>
  <si>
    <t>S Error</t>
  </si>
  <si>
    <t>Mg</t>
  </si>
  <si>
    <t>Mg Error</t>
  </si>
  <si>
    <t xml:space="preserve">-8mm </t>
  </si>
  <si>
    <t>214r-1b</t>
  </si>
  <si>
    <t>214r-1c</t>
  </si>
  <si>
    <t>214r-2a</t>
  </si>
  <si>
    <t>214r-2b</t>
  </si>
  <si>
    <t>Error 2sd</t>
  </si>
  <si>
    <t>Paste your raw XRF data in B2 as transpose</t>
  </si>
  <si>
    <t>Total</t>
  </si>
  <si>
    <t>SiO2 (wt.%)</t>
  </si>
  <si>
    <t>TiO2  (wt.%)</t>
  </si>
  <si>
    <t>Al2O3  (wt.%)</t>
  </si>
  <si>
    <t>FeO  (wt.%)</t>
  </si>
  <si>
    <t>MnO  (wt.%)</t>
  </si>
  <si>
    <t>MgO  (wt.%)</t>
  </si>
  <si>
    <t>CaO  (wt.%)</t>
  </si>
  <si>
    <t>K2O  (wt.%)</t>
  </si>
  <si>
    <t>P2O5  (wt.%)</t>
  </si>
  <si>
    <t>Cl  (wt.%)</t>
  </si>
  <si>
    <t>S  (wt.%)</t>
  </si>
  <si>
    <t>Ba (ppm)</t>
  </si>
  <si>
    <t>Sr (ppm)</t>
  </si>
  <si>
    <t>Zr (ppm)</t>
  </si>
  <si>
    <t>V (ppm)</t>
  </si>
  <si>
    <t>Cr (ppm)</t>
  </si>
  <si>
    <t>Co (ppm)</t>
  </si>
  <si>
    <t>Ni (ppm)</t>
  </si>
  <si>
    <t>Cu (ppm)</t>
  </si>
  <si>
    <t>Zn (ppm)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</si>
</sst>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* #,##0_);_(* \(#,##0\);_(* &quot;-&quot;_);_(@_)"/>
    <numFmt numFmtId="178" formatCode="_(&quot;Rs.&quot;\ * #,##0.00_);_(&quot;Rs.&quot;\ * \(#,##0.00\);_(&quot;Rs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9]dddd\,\ mmmm\ dd\,\ yyyy"/>
    <numFmt numFmtId="187" formatCode="[$-409]h:mm:ss\ AM/PM"/>
    <numFmt numFmtId="188" formatCode="0.0000"/>
    <numFmt numFmtId="189" formatCode="0.000"/>
    <numFmt numFmtId="190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5" borderId="1" applyNumberFormat="0" applyAlignment="0" applyProtection="0"/>
    <xf numFmtId="0" fontId="21" fillId="0" borderId="2" applyNumberFormat="0" applyFill="0" applyAlignment="0" applyProtection="0"/>
    <xf numFmtId="0" fontId="1" fillId="26" borderId="3" applyNumberFormat="0" applyFont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29" borderId="0" applyNumberFormat="0" applyBorder="0" applyAlignment="0" applyProtection="0"/>
    <xf numFmtId="9" fontId="1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2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1" borderId="9" applyNumberFormat="0" applyAlignment="0" applyProtection="0"/>
  </cellStyleXfs>
  <cellXfs count="12">
    <xf numFmtId="0" fontId="0" fillId="0" borderId="0" xfId="0" applyFont="1" applyAlignment="1">
      <alignment/>
    </xf>
    <xf numFmtId="0" fontId="2" fillId="32" borderId="0" xfId="0" applyFont="1" applyFill="1" applyAlignment="1">
      <alignment vertical="center"/>
    </xf>
    <xf numFmtId="22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22" fontId="2" fillId="0" borderId="0" xfId="0" applyNumberFormat="1" applyFont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7">
      <selection activeCell="I82" sqref="I82"/>
    </sheetView>
  </sheetViews>
  <sheetFormatPr defaultColWidth="9.140625" defaultRowHeight="15"/>
  <cols>
    <col min="1" max="1" width="10.57421875" style="0" customWidth="1"/>
    <col min="2" max="2" width="10.7109375" style="0" customWidth="1"/>
    <col min="3" max="3" width="15.7109375" style="0" customWidth="1"/>
    <col min="4" max="4" width="18.00390625" style="0" customWidth="1"/>
    <col min="5" max="5" width="17.7109375" style="0" customWidth="1"/>
    <col min="6" max="6" width="16.57421875" style="0" customWidth="1"/>
    <col min="7" max="7" width="16.140625" style="0" customWidth="1"/>
    <col min="8" max="8" width="15.421875" style="0" customWidth="1"/>
    <col min="9" max="9" width="18.421875" style="0" customWidth="1"/>
    <col min="10" max="10" width="18.57421875" style="0" customWidth="1"/>
  </cols>
  <sheetData>
    <row r="1" spans="1:3" ht="15">
      <c r="A1" s="11" t="s">
        <v>97</v>
      </c>
      <c r="B1" s="5"/>
      <c r="C1" s="5"/>
    </row>
    <row r="2" spans="1:13" ht="15">
      <c r="A2" s="1" t="s">
        <v>0</v>
      </c>
      <c r="B2" s="1" t="s">
        <v>0</v>
      </c>
      <c r="C2">
        <v>781</v>
      </c>
      <c r="D2">
        <v>782</v>
      </c>
      <c r="E2">
        <v>783</v>
      </c>
      <c r="F2">
        <v>784</v>
      </c>
      <c r="K2" s="8"/>
      <c r="L2" s="8"/>
      <c r="M2" s="8"/>
    </row>
    <row r="3" spans="1:30" ht="15">
      <c r="A3" s="1" t="s">
        <v>1</v>
      </c>
      <c r="B3" s="1" t="s">
        <v>1</v>
      </c>
      <c r="C3" s="2">
        <v>40654.98125</v>
      </c>
      <c r="D3" s="2">
        <v>40654.98333333333</v>
      </c>
      <c r="E3" s="2">
        <v>40654.98819444444</v>
      </c>
      <c r="F3" s="2">
        <v>40654.990277777775</v>
      </c>
      <c r="G3" s="2"/>
      <c r="H3" s="2"/>
      <c r="I3" s="2"/>
      <c r="J3" s="2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13" ht="15">
      <c r="A4" s="1" t="s">
        <v>2</v>
      </c>
      <c r="B4" s="1" t="s">
        <v>2</v>
      </c>
      <c r="C4" t="s">
        <v>3</v>
      </c>
      <c r="D4" t="s">
        <v>3</v>
      </c>
      <c r="E4" t="s">
        <v>3</v>
      </c>
      <c r="F4" t="s">
        <v>3</v>
      </c>
      <c r="K4" s="8"/>
      <c r="L4" s="8"/>
      <c r="M4" s="8"/>
    </row>
    <row r="5" spans="1:13" ht="15">
      <c r="A5" s="1" t="s">
        <v>4</v>
      </c>
      <c r="B5" s="1" t="s">
        <v>4</v>
      </c>
      <c r="C5">
        <v>150</v>
      </c>
      <c r="D5">
        <v>150</v>
      </c>
      <c r="E5">
        <v>150</v>
      </c>
      <c r="F5">
        <v>150</v>
      </c>
      <c r="K5" s="8"/>
      <c r="L5" s="8"/>
      <c r="M5" s="8"/>
    </row>
    <row r="6" spans="1:13" ht="15">
      <c r="A6" s="1" t="s">
        <v>5</v>
      </c>
      <c r="B6" s="1" t="s">
        <v>5</v>
      </c>
      <c r="C6" t="s">
        <v>6</v>
      </c>
      <c r="D6" t="s">
        <v>6</v>
      </c>
      <c r="E6" t="s">
        <v>6</v>
      </c>
      <c r="F6" t="s">
        <v>6</v>
      </c>
      <c r="K6" s="8"/>
      <c r="L6" s="8"/>
      <c r="M6" s="8"/>
    </row>
    <row r="7" spans="1:13" ht="15">
      <c r="A7" s="1" t="s">
        <v>7</v>
      </c>
      <c r="B7" s="1" t="s">
        <v>7</v>
      </c>
      <c r="C7" t="s">
        <v>8</v>
      </c>
      <c r="D7" t="s">
        <v>8</v>
      </c>
      <c r="E7" t="s">
        <v>8</v>
      </c>
      <c r="F7" t="s">
        <v>8</v>
      </c>
      <c r="K7" s="8"/>
      <c r="L7" s="8"/>
      <c r="M7" s="8"/>
    </row>
    <row r="8" spans="1:30" ht="15">
      <c r="A8" s="1" t="s">
        <v>9</v>
      </c>
      <c r="B8" s="1" t="s">
        <v>9</v>
      </c>
      <c r="C8" s="3" t="s">
        <v>91</v>
      </c>
      <c r="D8" s="3" t="s">
        <v>91</v>
      </c>
      <c r="E8" s="3" t="s">
        <v>91</v>
      </c>
      <c r="F8" s="3" t="s">
        <v>91</v>
      </c>
      <c r="G8" s="3"/>
      <c r="H8" s="3"/>
      <c r="I8" s="3"/>
      <c r="J8" s="3"/>
      <c r="K8" s="9"/>
      <c r="L8" s="9"/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" t="s">
        <v>10</v>
      </c>
      <c r="B9" s="1" t="s">
        <v>10</v>
      </c>
      <c r="C9" s="3" t="s">
        <v>92</v>
      </c>
      <c r="D9" s="3" t="s">
        <v>93</v>
      </c>
      <c r="E9" s="3" t="s">
        <v>94</v>
      </c>
      <c r="F9" s="3" t="s">
        <v>95</v>
      </c>
      <c r="G9" s="3"/>
      <c r="H9" s="3"/>
      <c r="I9" s="3"/>
      <c r="J9" s="3"/>
      <c r="K9" s="9"/>
      <c r="L9" s="9"/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13" ht="15">
      <c r="A10" s="1" t="s">
        <v>11</v>
      </c>
      <c r="B10" s="1" t="s">
        <v>11</v>
      </c>
      <c r="C10">
        <v>1</v>
      </c>
      <c r="D10">
        <v>1</v>
      </c>
      <c r="E10">
        <v>1</v>
      </c>
      <c r="F10">
        <v>1</v>
      </c>
      <c r="K10" s="8"/>
      <c r="L10" s="8"/>
      <c r="M10" s="8"/>
    </row>
    <row r="11" spans="1:30" ht="15">
      <c r="A11" s="1" t="s">
        <v>12</v>
      </c>
      <c r="B11" s="1" t="s">
        <v>12</v>
      </c>
      <c r="C11" s="3" t="s">
        <v>13</v>
      </c>
      <c r="D11" s="3" t="s">
        <v>13</v>
      </c>
      <c r="E11" s="3" t="s">
        <v>13</v>
      </c>
      <c r="F11" s="3" t="s">
        <v>13</v>
      </c>
      <c r="G11" s="3"/>
      <c r="H11" s="3"/>
      <c r="I11" s="3"/>
      <c r="J11" s="3"/>
      <c r="K11" s="9"/>
      <c r="L11" s="9"/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" t="s">
        <v>14</v>
      </c>
      <c r="B12" s="1" t="s">
        <v>14</v>
      </c>
      <c r="C12" s="3" t="s">
        <v>15</v>
      </c>
      <c r="D12" s="3" t="s">
        <v>15</v>
      </c>
      <c r="E12" s="3" t="s">
        <v>15</v>
      </c>
      <c r="F12" s="3" t="s">
        <v>15</v>
      </c>
      <c r="G12" s="3"/>
      <c r="H12" s="3"/>
      <c r="I12" s="3"/>
      <c r="J12" s="3"/>
      <c r="K12" s="9"/>
      <c r="L12" s="9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3" ht="15">
      <c r="A13" s="1" t="s">
        <v>16</v>
      </c>
      <c r="B13" s="1" t="s">
        <v>16</v>
      </c>
      <c r="C13">
        <v>0.019</v>
      </c>
      <c r="D13">
        <v>0.017</v>
      </c>
      <c r="E13">
        <v>0.02</v>
      </c>
      <c r="F13">
        <v>0.017</v>
      </c>
      <c r="K13" s="8"/>
      <c r="L13" s="8"/>
      <c r="M13" s="8"/>
    </row>
    <row r="14" spans="1:13" ht="15">
      <c r="A14" s="1" t="s">
        <v>18</v>
      </c>
      <c r="B14" s="1" t="s">
        <v>18</v>
      </c>
      <c r="C14">
        <v>0.005</v>
      </c>
      <c r="D14">
        <v>0.004</v>
      </c>
      <c r="E14">
        <v>0.004</v>
      </c>
      <c r="F14">
        <v>0.004</v>
      </c>
      <c r="K14" s="8"/>
      <c r="L14" s="8"/>
      <c r="M14" s="8"/>
    </row>
    <row r="15" spans="1:13" ht="15">
      <c r="A15" s="1" t="s">
        <v>19</v>
      </c>
      <c r="B15" s="1" t="s">
        <v>19</v>
      </c>
      <c r="C15" t="s">
        <v>17</v>
      </c>
      <c r="D15" t="s">
        <v>17</v>
      </c>
      <c r="E15" t="s">
        <v>17</v>
      </c>
      <c r="F15" t="s">
        <v>17</v>
      </c>
      <c r="K15" s="8"/>
      <c r="L15" s="8"/>
      <c r="M15" s="8"/>
    </row>
    <row r="16" spans="1:13" ht="15">
      <c r="A16" s="1" t="s">
        <v>20</v>
      </c>
      <c r="B16" s="1" t="s">
        <v>20</v>
      </c>
      <c r="C16">
        <v>0.003</v>
      </c>
      <c r="D16">
        <v>0.003</v>
      </c>
      <c r="E16">
        <v>0.003</v>
      </c>
      <c r="F16">
        <v>0.003</v>
      </c>
      <c r="K16" s="8"/>
      <c r="L16" s="8"/>
      <c r="M16" s="8"/>
    </row>
    <row r="17" spans="1:13" ht="15">
      <c r="A17" s="1" t="s">
        <v>21</v>
      </c>
      <c r="B17" s="1" t="s">
        <v>21</v>
      </c>
      <c r="C17" t="s">
        <v>17</v>
      </c>
      <c r="D17" t="s">
        <v>17</v>
      </c>
      <c r="E17" t="s">
        <v>17</v>
      </c>
      <c r="F17" t="s">
        <v>17</v>
      </c>
      <c r="K17" s="8"/>
      <c r="L17" s="8"/>
      <c r="M17" s="8"/>
    </row>
    <row r="18" spans="1:13" ht="15">
      <c r="A18" s="1" t="s">
        <v>22</v>
      </c>
      <c r="B18" s="1" t="s">
        <v>22</v>
      </c>
      <c r="C18">
        <v>0.002</v>
      </c>
      <c r="D18">
        <v>0.002</v>
      </c>
      <c r="E18">
        <v>0.002</v>
      </c>
      <c r="F18">
        <v>0.002</v>
      </c>
      <c r="K18" s="8"/>
      <c r="L18" s="8"/>
      <c r="M18" s="8"/>
    </row>
    <row r="19" spans="1:13" ht="15">
      <c r="A19" s="1" t="s">
        <v>23</v>
      </c>
      <c r="B19" s="1" t="s">
        <v>23</v>
      </c>
      <c r="C19" t="s">
        <v>17</v>
      </c>
      <c r="D19" t="s">
        <v>17</v>
      </c>
      <c r="E19" t="s">
        <v>17</v>
      </c>
      <c r="F19" t="s">
        <v>17</v>
      </c>
      <c r="K19" s="8"/>
      <c r="L19" s="8"/>
      <c r="M19" s="8"/>
    </row>
    <row r="20" spans="1:13" ht="15">
      <c r="A20" s="1" t="s">
        <v>24</v>
      </c>
      <c r="B20" s="1" t="s">
        <v>24</v>
      </c>
      <c r="C20">
        <v>0.002</v>
      </c>
      <c r="D20">
        <v>0.002</v>
      </c>
      <c r="E20">
        <v>0.002</v>
      </c>
      <c r="F20">
        <v>0.002</v>
      </c>
      <c r="K20" s="8"/>
      <c r="L20" s="8"/>
      <c r="M20" s="8"/>
    </row>
    <row r="21" spans="1:13" ht="15">
      <c r="A21" s="1" t="s">
        <v>25</v>
      </c>
      <c r="B21" s="1" t="s">
        <v>25</v>
      </c>
      <c r="C21" t="s">
        <v>17</v>
      </c>
      <c r="D21" t="s">
        <v>17</v>
      </c>
      <c r="E21" t="s">
        <v>17</v>
      </c>
      <c r="F21" t="s">
        <v>17</v>
      </c>
      <c r="K21" s="8"/>
      <c r="L21" s="8"/>
      <c r="M21" s="8"/>
    </row>
    <row r="22" spans="1:13" ht="15">
      <c r="A22" s="1" t="s">
        <v>26</v>
      </c>
      <c r="B22" s="1" t="s">
        <v>26</v>
      </c>
      <c r="C22">
        <v>0.002</v>
      </c>
      <c r="D22">
        <v>0.002</v>
      </c>
      <c r="E22">
        <v>0.002</v>
      </c>
      <c r="F22">
        <v>0.002</v>
      </c>
      <c r="K22" s="8"/>
      <c r="L22" s="8"/>
      <c r="M22" s="8"/>
    </row>
    <row r="23" spans="1:13" ht="15">
      <c r="A23" s="1" t="s">
        <v>27</v>
      </c>
      <c r="B23" s="1" t="s">
        <v>27</v>
      </c>
      <c r="C23">
        <v>0.013</v>
      </c>
      <c r="D23">
        <v>0.013</v>
      </c>
      <c r="E23">
        <v>0.012</v>
      </c>
      <c r="F23">
        <v>0.01</v>
      </c>
      <c r="K23" s="8"/>
      <c r="L23" s="8"/>
      <c r="M23" s="8"/>
    </row>
    <row r="24" spans="1:13" ht="15">
      <c r="A24" s="1" t="s">
        <v>28</v>
      </c>
      <c r="B24" s="1" t="s">
        <v>28</v>
      </c>
      <c r="C24">
        <v>0.002</v>
      </c>
      <c r="D24">
        <v>0.002</v>
      </c>
      <c r="E24">
        <v>0.002</v>
      </c>
      <c r="F24">
        <v>0.002</v>
      </c>
      <c r="K24" s="8"/>
      <c r="L24" s="8"/>
      <c r="M24" s="8"/>
    </row>
    <row r="25" spans="1:13" ht="15">
      <c r="A25" s="1" t="s">
        <v>29</v>
      </c>
      <c r="B25" s="1" t="s">
        <v>29</v>
      </c>
      <c r="C25">
        <v>44.325</v>
      </c>
      <c r="D25">
        <v>44.312</v>
      </c>
      <c r="E25">
        <v>43.919</v>
      </c>
      <c r="F25">
        <v>43.345</v>
      </c>
      <c r="K25" s="8"/>
      <c r="L25" s="8"/>
      <c r="M25" s="8"/>
    </row>
    <row r="26" spans="1:13" ht="15">
      <c r="A26" s="1" t="s">
        <v>30</v>
      </c>
      <c r="B26" s="1" t="s">
        <v>30</v>
      </c>
      <c r="C26">
        <v>0.351</v>
      </c>
      <c r="D26">
        <v>0.348</v>
      </c>
      <c r="E26">
        <v>0.346</v>
      </c>
      <c r="F26">
        <v>0.352</v>
      </c>
      <c r="K26" s="8"/>
      <c r="L26" s="8"/>
      <c r="M26" s="8"/>
    </row>
    <row r="27" spans="1:13" ht="15">
      <c r="A27" s="1" t="s">
        <v>31</v>
      </c>
      <c r="B27" s="1" t="s">
        <v>31</v>
      </c>
      <c r="C27" t="s">
        <v>17</v>
      </c>
      <c r="D27" t="s">
        <v>17</v>
      </c>
      <c r="E27" t="s">
        <v>17</v>
      </c>
      <c r="F27" t="s">
        <v>17</v>
      </c>
      <c r="K27" s="8"/>
      <c r="L27" s="8"/>
      <c r="M27" s="8"/>
    </row>
    <row r="28" spans="1:13" ht="15">
      <c r="A28" s="1" t="s">
        <v>32</v>
      </c>
      <c r="B28" s="1" t="s">
        <v>32</v>
      </c>
      <c r="C28">
        <v>0.002</v>
      </c>
      <c r="D28">
        <v>0.002</v>
      </c>
      <c r="E28">
        <v>0.002</v>
      </c>
      <c r="F28">
        <v>0.002</v>
      </c>
      <c r="K28" s="8"/>
      <c r="L28" s="8"/>
      <c r="M28" s="8"/>
    </row>
    <row r="29" spans="1:13" ht="15">
      <c r="A29" s="1" t="s">
        <v>33</v>
      </c>
      <c r="B29" s="1" t="s">
        <v>33</v>
      </c>
      <c r="C29" t="s">
        <v>17</v>
      </c>
      <c r="D29" t="s">
        <v>17</v>
      </c>
      <c r="E29" t="s">
        <v>17</v>
      </c>
      <c r="F29" t="s">
        <v>17</v>
      </c>
      <c r="K29" s="8"/>
      <c r="L29" s="8"/>
      <c r="M29" s="8"/>
    </row>
    <row r="30" spans="1:13" ht="15">
      <c r="A30" s="1" t="s">
        <v>34</v>
      </c>
      <c r="B30" s="1" t="s">
        <v>34</v>
      </c>
      <c r="C30">
        <v>0.002</v>
      </c>
      <c r="D30">
        <v>0.002</v>
      </c>
      <c r="E30">
        <v>0.002</v>
      </c>
      <c r="F30">
        <v>0.002</v>
      </c>
      <c r="K30" s="8"/>
      <c r="L30" s="8"/>
      <c r="M30" s="8"/>
    </row>
    <row r="31" spans="1:13" ht="15">
      <c r="A31" s="1" t="s">
        <v>35</v>
      </c>
      <c r="B31" s="1" t="s">
        <v>35</v>
      </c>
      <c r="C31" t="s">
        <v>17</v>
      </c>
      <c r="D31" t="s">
        <v>17</v>
      </c>
      <c r="E31" t="s">
        <v>17</v>
      </c>
      <c r="F31" t="s">
        <v>17</v>
      </c>
      <c r="K31" s="8"/>
      <c r="L31" s="8"/>
      <c r="M31" s="8"/>
    </row>
    <row r="32" spans="1:13" ht="15">
      <c r="A32" s="1" t="s">
        <v>36</v>
      </c>
      <c r="B32" s="1" t="s">
        <v>36</v>
      </c>
      <c r="C32">
        <v>0.002</v>
      </c>
      <c r="D32">
        <v>0.002</v>
      </c>
      <c r="E32">
        <v>0.002</v>
      </c>
      <c r="F32">
        <v>0.002</v>
      </c>
      <c r="K32" s="8"/>
      <c r="L32" s="8"/>
      <c r="M32" s="8"/>
    </row>
    <row r="33" spans="1:13" ht="15">
      <c r="A33" s="1" t="s">
        <v>37</v>
      </c>
      <c r="B33" s="1" t="s">
        <v>37</v>
      </c>
      <c r="C33">
        <v>0.004</v>
      </c>
      <c r="D33">
        <v>0.004</v>
      </c>
      <c r="E33">
        <v>0.003</v>
      </c>
      <c r="F33">
        <v>0.003</v>
      </c>
      <c r="K33" s="8"/>
      <c r="L33" s="8"/>
      <c r="M33" s="8"/>
    </row>
    <row r="34" spans="1:13" ht="15">
      <c r="A34" s="1" t="s">
        <v>38</v>
      </c>
      <c r="B34" s="1" t="s">
        <v>38</v>
      </c>
      <c r="C34">
        <v>0.001</v>
      </c>
      <c r="D34">
        <v>0.001</v>
      </c>
      <c r="E34">
        <v>0.001</v>
      </c>
      <c r="F34">
        <v>0.001</v>
      </c>
      <c r="K34" s="8"/>
      <c r="L34" s="8"/>
      <c r="M34" s="8"/>
    </row>
    <row r="35" spans="1:13" ht="15">
      <c r="A35" s="1" t="s">
        <v>39</v>
      </c>
      <c r="B35" s="1" t="s">
        <v>39</v>
      </c>
      <c r="C35">
        <v>0.008</v>
      </c>
      <c r="D35">
        <v>0.008</v>
      </c>
      <c r="E35">
        <v>0.008</v>
      </c>
      <c r="F35">
        <v>0.009</v>
      </c>
      <c r="K35" s="8"/>
      <c r="L35" s="8"/>
      <c r="M35" s="8"/>
    </row>
    <row r="36" spans="1:13" ht="15">
      <c r="A36" s="1" t="s">
        <v>40</v>
      </c>
      <c r="B36" s="1" t="s">
        <v>40</v>
      </c>
      <c r="C36">
        <v>0.001</v>
      </c>
      <c r="D36">
        <v>0.001</v>
      </c>
      <c r="E36">
        <v>0.001</v>
      </c>
      <c r="F36">
        <v>0.001</v>
      </c>
      <c r="K36" s="8"/>
      <c r="L36" s="8"/>
      <c r="M36" s="8"/>
    </row>
    <row r="37" spans="1:13" ht="15">
      <c r="A37" s="1" t="s">
        <v>41</v>
      </c>
      <c r="B37" s="1" t="s">
        <v>41</v>
      </c>
      <c r="C37" t="s">
        <v>17</v>
      </c>
      <c r="D37" t="s">
        <v>17</v>
      </c>
      <c r="E37" t="s">
        <v>17</v>
      </c>
      <c r="F37" t="s">
        <v>17</v>
      </c>
      <c r="K37" s="8"/>
      <c r="L37" s="8"/>
      <c r="M37" s="8"/>
    </row>
    <row r="38" spans="1:13" ht="15">
      <c r="A38" s="1" t="s">
        <v>42</v>
      </c>
      <c r="B38" s="1" t="s">
        <v>42</v>
      </c>
      <c r="C38">
        <v>0.002</v>
      </c>
      <c r="D38">
        <v>0.002</v>
      </c>
      <c r="E38">
        <v>0.002</v>
      </c>
      <c r="F38">
        <v>0.002</v>
      </c>
      <c r="K38" s="8"/>
      <c r="L38" s="8"/>
      <c r="M38" s="8"/>
    </row>
    <row r="39" spans="1:13" ht="15">
      <c r="A39" s="1" t="s">
        <v>43</v>
      </c>
      <c r="B39" s="1" t="s">
        <v>43</v>
      </c>
      <c r="C39" t="s">
        <v>17</v>
      </c>
      <c r="D39" t="s">
        <v>17</v>
      </c>
      <c r="E39" t="s">
        <v>17</v>
      </c>
      <c r="F39" t="s">
        <v>17</v>
      </c>
      <c r="K39" s="8"/>
      <c r="L39" s="8"/>
      <c r="M39" s="8"/>
    </row>
    <row r="40" spans="1:13" ht="15">
      <c r="A40" s="1" t="s">
        <v>44</v>
      </c>
      <c r="B40" s="1" t="s">
        <v>44</v>
      </c>
      <c r="C40">
        <v>0.002</v>
      </c>
      <c r="D40">
        <v>0.002</v>
      </c>
      <c r="E40">
        <v>0.002</v>
      </c>
      <c r="F40">
        <v>0.002</v>
      </c>
      <c r="K40" s="8"/>
      <c r="L40" s="8"/>
      <c r="M40" s="8"/>
    </row>
    <row r="41" spans="1:13" ht="15">
      <c r="A41" s="1" t="s">
        <v>45</v>
      </c>
      <c r="B41" s="1" t="s">
        <v>45</v>
      </c>
      <c r="C41" t="s">
        <v>17</v>
      </c>
      <c r="D41" t="s">
        <v>17</v>
      </c>
      <c r="E41" t="s">
        <v>17</v>
      </c>
      <c r="F41" t="s">
        <v>17</v>
      </c>
      <c r="K41" s="8"/>
      <c r="L41" s="8"/>
      <c r="M41" s="8"/>
    </row>
    <row r="42" spans="1:13" ht="15">
      <c r="A42" s="1" t="s">
        <v>46</v>
      </c>
      <c r="B42" s="1" t="s">
        <v>46</v>
      </c>
      <c r="C42">
        <v>0.002</v>
      </c>
      <c r="D42">
        <v>0.002</v>
      </c>
      <c r="E42">
        <v>0.002</v>
      </c>
      <c r="F42">
        <v>0.002</v>
      </c>
      <c r="K42" s="8"/>
      <c r="L42" s="8"/>
      <c r="M42" s="8"/>
    </row>
    <row r="43" spans="1:13" ht="15">
      <c r="A43" s="1" t="s">
        <v>47</v>
      </c>
      <c r="B43" s="1" t="s">
        <v>47</v>
      </c>
      <c r="C43" t="s">
        <v>17</v>
      </c>
      <c r="D43" t="s">
        <v>17</v>
      </c>
      <c r="E43" t="s">
        <v>17</v>
      </c>
      <c r="F43" t="s">
        <v>17</v>
      </c>
      <c r="K43" s="8"/>
      <c r="L43" s="8"/>
      <c r="M43" s="8"/>
    </row>
    <row r="44" spans="1:13" ht="15">
      <c r="A44" s="1" t="s">
        <v>48</v>
      </c>
      <c r="B44" s="1" t="s">
        <v>48</v>
      </c>
      <c r="C44">
        <v>0.002</v>
      </c>
      <c r="D44">
        <v>0.002</v>
      </c>
      <c r="E44">
        <v>0.002</v>
      </c>
      <c r="F44">
        <v>0.002</v>
      </c>
      <c r="K44" s="8"/>
      <c r="L44" s="8"/>
      <c r="M44" s="8"/>
    </row>
    <row r="45" spans="1:13" ht="15">
      <c r="A45" s="1" t="s">
        <v>49</v>
      </c>
      <c r="B45" s="1" t="s">
        <v>49</v>
      </c>
      <c r="C45" t="s">
        <v>17</v>
      </c>
      <c r="D45" t="s">
        <v>17</v>
      </c>
      <c r="E45" t="s">
        <v>17</v>
      </c>
      <c r="F45" t="s">
        <v>17</v>
      </c>
      <c r="K45" s="8"/>
      <c r="L45" s="8"/>
      <c r="M45" s="8"/>
    </row>
    <row r="46" spans="1:13" ht="15">
      <c r="A46" s="1" t="s">
        <v>50</v>
      </c>
      <c r="B46" s="1" t="s">
        <v>50</v>
      </c>
      <c r="C46">
        <v>0.002</v>
      </c>
      <c r="D46">
        <v>0.002</v>
      </c>
      <c r="E46">
        <v>0.002</v>
      </c>
      <c r="F46">
        <v>0.002</v>
      </c>
      <c r="K46" s="8"/>
      <c r="L46" s="8"/>
      <c r="M46" s="8"/>
    </row>
    <row r="47" spans="1:13" ht="15">
      <c r="A47" s="1" t="s">
        <v>51</v>
      </c>
      <c r="B47" s="1" t="s">
        <v>51</v>
      </c>
      <c r="C47" t="s">
        <v>17</v>
      </c>
      <c r="D47" t="s">
        <v>17</v>
      </c>
      <c r="E47" t="s">
        <v>17</v>
      </c>
      <c r="F47" t="s">
        <v>17</v>
      </c>
      <c r="K47" s="8"/>
      <c r="L47" s="8"/>
      <c r="M47" s="8"/>
    </row>
    <row r="48" spans="1:13" ht="15">
      <c r="A48" s="1" t="s">
        <v>52</v>
      </c>
      <c r="B48" s="1" t="s">
        <v>52</v>
      </c>
      <c r="C48">
        <v>0.002</v>
      </c>
      <c r="D48">
        <v>0.002</v>
      </c>
      <c r="E48">
        <v>0.002</v>
      </c>
      <c r="F48">
        <v>0.002</v>
      </c>
      <c r="K48" s="8"/>
      <c r="L48" s="8"/>
      <c r="M48" s="8"/>
    </row>
    <row r="49" spans="1:13" ht="15">
      <c r="A49" s="1" t="s">
        <v>53</v>
      </c>
      <c r="B49" s="1" t="s">
        <v>53</v>
      </c>
      <c r="C49" t="s">
        <v>17</v>
      </c>
      <c r="D49" t="s">
        <v>17</v>
      </c>
      <c r="E49" t="s">
        <v>17</v>
      </c>
      <c r="F49" t="s">
        <v>17</v>
      </c>
      <c r="K49" s="8"/>
      <c r="L49" s="8"/>
      <c r="M49" s="8"/>
    </row>
    <row r="50" spans="1:13" ht="15">
      <c r="A50" s="1" t="s">
        <v>54</v>
      </c>
      <c r="B50" s="1" t="s">
        <v>54</v>
      </c>
      <c r="C50">
        <v>0.002</v>
      </c>
      <c r="D50">
        <v>0.002</v>
      </c>
      <c r="E50">
        <v>0.002</v>
      </c>
      <c r="F50">
        <v>0.002</v>
      </c>
      <c r="K50" s="8"/>
      <c r="L50" s="8"/>
      <c r="M50" s="8"/>
    </row>
    <row r="51" spans="1:13" ht="15">
      <c r="A51" s="1" t="s">
        <v>55</v>
      </c>
      <c r="B51" s="1" t="s">
        <v>55</v>
      </c>
      <c r="C51" t="s">
        <v>17</v>
      </c>
      <c r="D51" t="s">
        <v>17</v>
      </c>
      <c r="E51" t="s">
        <v>17</v>
      </c>
      <c r="F51" t="s">
        <v>17</v>
      </c>
      <c r="K51" s="8"/>
      <c r="L51" s="8"/>
      <c r="M51" s="8"/>
    </row>
    <row r="52" spans="1:13" ht="15">
      <c r="A52" s="1" t="s">
        <v>56</v>
      </c>
      <c r="B52" s="1" t="s">
        <v>56</v>
      </c>
      <c r="C52">
        <v>0.009</v>
      </c>
      <c r="D52">
        <v>0.008</v>
      </c>
      <c r="E52">
        <v>0.008</v>
      </c>
      <c r="F52">
        <v>0.009</v>
      </c>
      <c r="K52" s="8"/>
      <c r="L52" s="8"/>
      <c r="M52" s="8"/>
    </row>
    <row r="53" spans="1:13" ht="15">
      <c r="A53" s="1" t="s">
        <v>57</v>
      </c>
      <c r="B53" s="1" t="s">
        <v>57</v>
      </c>
      <c r="C53">
        <v>0.003</v>
      </c>
      <c r="D53">
        <v>0.003</v>
      </c>
      <c r="E53">
        <v>0.003</v>
      </c>
      <c r="F53">
        <v>0.003</v>
      </c>
      <c r="K53" s="8"/>
      <c r="L53" s="8"/>
      <c r="M53" s="8"/>
    </row>
    <row r="54" spans="1:13" ht="15">
      <c r="A54" s="1" t="s">
        <v>58</v>
      </c>
      <c r="B54" s="1" t="s">
        <v>58</v>
      </c>
      <c r="C54">
        <v>0.001</v>
      </c>
      <c r="D54">
        <v>0.001</v>
      </c>
      <c r="E54">
        <v>0.001</v>
      </c>
      <c r="F54">
        <v>0.001</v>
      </c>
      <c r="K54" s="8"/>
      <c r="L54" s="8"/>
      <c r="M54" s="8"/>
    </row>
    <row r="55" spans="1:13" ht="15">
      <c r="A55" s="1" t="s">
        <v>59</v>
      </c>
      <c r="B55" s="1" t="s">
        <v>59</v>
      </c>
      <c r="C55">
        <v>0.004</v>
      </c>
      <c r="D55">
        <v>0.003</v>
      </c>
      <c r="E55" t="s">
        <v>17</v>
      </c>
      <c r="F55" t="s">
        <v>17</v>
      </c>
      <c r="K55" s="8"/>
      <c r="L55" s="8"/>
      <c r="M55" s="8"/>
    </row>
    <row r="56" spans="1:13" ht="15">
      <c r="A56" s="1" t="s">
        <v>60</v>
      </c>
      <c r="B56" s="1" t="s">
        <v>60</v>
      </c>
      <c r="C56">
        <v>0.002</v>
      </c>
      <c r="D56">
        <v>0.001</v>
      </c>
      <c r="E56">
        <v>0.003</v>
      </c>
      <c r="F56">
        <v>0.003</v>
      </c>
      <c r="K56" s="8"/>
      <c r="L56" s="8"/>
      <c r="M56" s="8"/>
    </row>
    <row r="57" spans="1:13" ht="15">
      <c r="A57" s="1" t="s">
        <v>61</v>
      </c>
      <c r="B57" s="1" t="s">
        <v>61</v>
      </c>
      <c r="C57">
        <v>0.01</v>
      </c>
      <c r="D57" t="s">
        <v>17</v>
      </c>
      <c r="E57" t="s">
        <v>17</v>
      </c>
      <c r="F57" t="s">
        <v>17</v>
      </c>
      <c r="K57" s="8"/>
      <c r="L57" s="8"/>
      <c r="M57" s="8"/>
    </row>
    <row r="58" spans="1:13" ht="15">
      <c r="A58" s="1" t="s">
        <v>62</v>
      </c>
      <c r="B58" s="1" t="s">
        <v>62</v>
      </c>
      <c r="C58">
        <v>0.004</v>
      </c>
      <c r="D58">
        <v>0.007</v>
      </c>
      <c r="E58">
        <v>0.007</v>
      </c>
      <c r="F58">
        <v>0.007</v>
      </c>
      <c r="K58" s="8"/>
      <c r="L58" s="8"/>
      <c r="M58" s="8"/>
    </row>
    <row r="59" spans="1:13" ht="15">
      <c r="A59" s="1" t="s">
        <v>63</v>
      </c>
      <c r="B59" s="1" t="s">
        <v>63</v>
      </c>
      <c r="C59" t="s">
        <v>17</v>
      </c>
      <c r="D59" t="s">
        <v>17</v>
      </c>
      <c r="E59" t="s">
        <v>17</v>
      </c>
      <c r="F59" t="s">
        <v>17</v>
      </c>
      <c r="K59" s="8"/>
      <c r="L59" s="8"/>
      <c r="M59" s="8"/>
    </row>
    <row r="60" spans="1:13" ht="15">
      <c r="A60" s="1" t="s">
        <v>64</v>
      </c>
      <c r="B60" s="1" t="s">
        <v>64</v>
      </c>
      <c r="C60">
        <v>0.022</v>
      </c>
      <c r="D60">
        <v>0.022</v>
      </c>
      <c r="E60">
        <v>0.02</v>
      </c>
      <c r="F60">
        <v>0.02</v>
      </c>
      <c r="K60" s="8"/>
      <c r="L60" s="8"/>
      <c r="M60" s="8"/>
    </row>
    <row r="61" spans="1:13" ht="15">
      <c r="A61" s="1" t="s">
        <v>65</v>
      </c>
      <c r="B61" s="1" t="s">
        <v>65</v>
      </c>
      <c r="C61">
        <v>6.32</v>
      </c>
      <c r="D61">
        <v>6.264</v>
      </c>
      <c r="E61">
        <v>5.257</v>
      </c>
      <c r="F61">
        <v>5.259</v>
      </c>
      <c r="K61" s="8"/>
      <c r="L61" s="8"/>
      <c r="M61" s="8"/>
    </row>
    <row r="62" spans="1:13" ht="15">
      <c r="A62" s="1" t="s">
        <v>66</v>
      </c>
      <c r="B62" s="1" t="s">
        <v>66</v>
      </c>
      <c r="C62">
        <v>0.05</v>
      </c>
      <c r="D62">
        <v>0.049</v>
      </c>
      <c r="E62">
        <v>0.044</v>
      </c>
      <c r="F62">
        <v>0.044</v>
      </c>
      <c r="K62" s="8"/>
      <c r="L62" s="8"/>
      <c r="M62" s="8"/>
    </row>
    <row r="63" spans="1:13" ht="15">
      <c r="A63" s="1" t="s">
        <v>67</v>
      </c>
      <c r="B63" s="1" t="s">
        <v>67</v>
      </c>
      <c r="C63">
        <v>0.094</v>
      </c>
      <c r="D63">
        <v>0.087</v>
      </c>
      <c r="E63">
        <v>0.084</v>
      </c>
      <c r="F63">
        <v>0.085</v>
      </c>
      <c r="K63" s="8"/>
      <c r="L63" s="8"/>
      <c r="M63" s="8"/>
    </row>
    <row r="64" spans="1:13" ht="15">
      <c r="A64" s="1" t="s">
        <v>68</v>
      </c>
      <c r="B64" s="1" t="s">
        <v>68</v>
      </c>
      <c r="C64">
        <v>0.009</v>
      </c>
      <c r="D64">
        <v>0.009</v>
      </c>
      <c r="E64">
        <v>0.009</v>
      </c>
      <c r="F64">
        <v>0.009</v>
      </c>
      <c r="K64" s="8"/>
      <c r="L64" s="8"/>
      <c r="M64" s="8"/>
    </row>
    <row r="65" spans="1:13" ht="15">
      <c r="A65" s="1" t="s">
        <v>69</v>
      </c>
      <c r="B65" s="1" t="s">
        <v>69</v>
      </c>
      <c r="C65">
        <v>0.02</v>
      </c>
      <c r="D65">
        <v>0.019</v>
      </c>
      <c r="E65">
        <v>0.035</v>
      </c>
      <c r="F65">
        <v>0.04</v>
      </c>
      <c r="K65" s="8"/>
      <c r="L65" s="8"/>
      <c r="M65" s="8"/>
    </row>
    <row r="66" spans="1:13" ht="15">
      <c r="A66" s="1" t="s">
        <v>70</v>
      </c>
      <c r="B66" s="1" t="s">
        <v>70</v>
      </c>
      <c r="C66">
        <v>0.003</v>
      </c>
      <c r="D66">
        <v>0.003</v>
      </c>
      <c r="E66">
        <v>0.003</v>
      </c>
      <c r="F66">
        <v>0.003</v>
      </c>
      <c r="K66" s="8"/>
      <c r="L66" s="8"/>
      <c r="M66" s="8"/>
    </row>
    <row r="67" spans="1:13" ht="15">
      <c r="A67" s="1" t="s">
        <v>71</v>
      </c>
      <c r="B67" s="1" t="s">
        <v>71</v>
      </c>
      <c r="C67">
        <v>0.03</v>
      </c>
      <c r="D67">
        <v>0.03</v>
      </c>
      <c r="E67">
        <v>0.028</v>
      </c>
      <c r="F67">
        <v>0.029</v>
      </c>
      <c r="K67" s="8"/>
      <c r="L67" s="8"/>
      <c r="M67" s="8"/>
    </row>
    <row r="68" spans="1:13" ht="15">
      <c r="A68" s="1" t="s">
        <v>72</v>
      </c>
      <c r="B68" s="1" t="s">
        <v>72</v>
      </c>
      <c r="C68">
        <v>0.003</v>
      </c>
      <c r="D68">
        <v>0.003</v>
      </c>
      <c r="E68">
        <v>0.003</v>
      </c>
      <c r="F68">
        <v>0.003</v>
      </c>
      <c r="K68" s="8"/>
      <c r="L68" s="8"/>
      <c r="M68" s="8"/>
    </row>
    <row r="69" spans="1:13" ht="15">
      <c r="A69" s="1" t="s">
        <v>73</v>
      </c>
      <c r="B69" s="1" t="s">
        <v>73</v>
      </c>
      <c r="C69">
        <v>0.21</v>
      </c>
      <c r="D69">
        <v>0.207</v>
      </c>
      <c r="E69">
        <v>0.183</v>
      </c>
      <c r="F69">
        <v>0.189</v>
      </c>
      <c r="K69" s="8"/>
      <c r="L69" s="8"/>
      <c r="M69" s="8"/>
    </row>
    <row r="70" spans="1:13" ht="15">
      <c r="A70" s="1" t="s">
        <v>74</v>
      </c>
      <c r="B70" s="1" t="s">
        <v>74</v>
      </c>
      <c r="C70">
        <v>0.005</v>
      </c>
      <c r="D70">
        <v>0.005</v>
      </c>
      <c r="E70">
        <v>0.004</v>
      </c>
      <c r="F70">
        <v>0.005</v>
      </c>
      <c r="K70" s="8"/>
      <c r="L70" s="8"/>
      <c r="M70" s="8"/>
    </row>
    <row r="71" spans="1:13" ht="15">
      <c r="A71" s="1" t="s">
        <v>75</v>
      </c>
      <c r="B71" s="1" t="s">
        <v>75</v>
      </c>
      <c r="C71">
        <v>9.145</v>
      </c>
      <c r="D71">
        <v>9.028</v>
      </c>
      <c r="E71">
        <v>9.428</v>
      </c>
      <c r="F71">
        <v>9.595</v>
      </c>
      <c r="K71" s="8"/>
      <c r="L71" s="8"/>
      <c r="M71" s="8"/>
    </row>
    <row r="72" spans="1:13" ht="15">
      <c r="A72" s="1" t="s">
        <v>76</v>
      </c>
      <c r="B72" s="1" t="s">
        <v>76</v>
      </c>
      <c r="C72">
        <v>0.066</v>
      </c>
      <c r="D72">
        <v>0.064</v>
      </c>
      <c r="E72">
        <v>0.065</v>
      </c>
      <c r="F72">
        <v>0.067</v>
      </c>
      <c r="K72" s="8"/>
      <c r="L72" s="8"/>
      <c r="M72" s="8"/>
    </row>
    <row r="73" spans="1:13" ht="15">
      <c r="A73" s="1" t="s">
        <v>77</v>
      </c>
      <c r="B73" s="1" t="s">
        <v>77</v>
      </c>
      <c r="C73">
        <v>0.045</v>
      </c>
      <c r="D73">
        <v>0.05</v>
      </c>
      <c r="E73">
        <v>0.142</v>
      </c>
      <c r="F73">
        <v>0.148</v>
      </c>
      <c r="K73" s="8"/>
      <c r="L73" s="8"/>
      <c r="M73" s="8"/>
    </row>
    <row r="74" spans="1:13" ht="15">
      <c r="A74" s="1" t="s">
        <v>78</v>
      </c>
      <c r="B74" s="1" t="s">
        <v>78</v>
      </c>
      <c r="C74">
        <v>0.011</v>
      </c>
      <c r="D74">
        <v>0.011</v>
      </c>
      <c r="E74">
        <v>0.013</v>
      </c>
      <c r="F74">
        <v>0.013</v>
      </c>
      <c r="K74" s="8"/>
      <c r="L74" s="8"/>
      <c r="M74" s="8"/>
    </row>
    <row r="75" spans="1:13" ht="15">
      <c r="A75" s="1" t="s">
        <v>79</v>
      </c>
      <c r="B75" s="1" t="s">
        <v>79</v>
      </c>
      <c r="C75">
        <v>9.307</v>
      </c>
      <c r="D75">
        <v>9.307</v>
      </c>
      <c r="E75">
        <v>9.557</v>
      </c>
      <c r="F75">
        <v>9.724</v>
      </c>
      <c r="K75" s="8"/>
      <c r="L75" s="8"/>
      <c r="M75" s="8"/>
    </row>
    <row r="76" spans="1:13" ht="15">
      <c r="A76" s="1" t="s">
        <v>80</v>
      </c>
      <c r="B76" s="1" t="s">
        <v>80</v>
      </c>
      <c r="C76">
        <v>0.113</v>
      </c>
      <c r="D76">
        <v>0.112</v>
      </c>
      <c r="E76">
        <v>0.113</v>
      </c>
      <c r="F76">
        <v>0.116</v>
      </c>
      <c r="K76" s="8"/>
      <c r="L76" s="8"/>
      <c r="M76" s="8"/>
    </row>
    <row r="77" spans="1:13" ht="15">
      <c r="A77" s="1" t="s">
        <v>81</v>
      </c>
      <c r="B77" s="1" t="s">
        <v>81</v>
      </c>
      <c r="C77" t="s">
        <v>17</v>
      </c>
      <c r="D77" t="s">
        <v>17</v>
      </c>
      <c r="E77" t="s">
        <v>17</v>
      </c>
      <c r="F77" t="s">
        <v>17</v>
      </c>
      <c r="K77" s="8"/>
      <c r="L77" s="8"/>
      <c r="M77" s="8"/>
    </row>
    <row r="78" spans="1:13" ht="15">
      <c r="A78" s="1" t="s">
        <v>82</v>
      </c>
      <c r="B78" s="1" t="s">
        <v>82</v>
      </c>
      <c r="C78">
        <v>0.033</v>
      </c>
      <c r="D78">
        <v>0.034</v>
      </c>
      <c r="E78">
        <v>0.033</v>
      </c>
      <c r="F78">
        <v>0.034</v>
      </c>
      <c r="K78" s="8"/>
      <c r="L78" s="8"/>
      <c r="M78" s="8"/>
    </row>
    <row r="79" spans="1:13" ht="15">
      <c r="A79" s="1" t="s">
        <v>83</v>
      </c>
      <c r="B79" s="1" t="s">
        <v>83</v>
      </c>
      <c r="C79">
        <v>26.408</v>
      </c>
      <c r="D79">
        <v>26.679</v>
      </c>
      <c r="E79">
        <v>27.351</v>
      </c>
      <c r="F79">
        <v>27.524</v>
      </c>
      <c r="K79" s="8"/>
      <c r="L79" s="8"/>
      <c r="M79" s="8"/>
    </row>
    <row r="80" spans="1:13" ht="15">
      <c r="A80" s="1" t="s">
        <v>84</v>
      </c>
      <c r="B80" s="1" t="s">
        <v>84</v>
      </c>
      <c r="C80">
        <v>0.121</v>
      </c>
      <c r="D80">
        <v>0.121</v>
      </c>
      <c r="E80">
        <v>0.122</v>
      </c>
      <c r="F80">
        <v>0.123</v>
      </c>
      <c r="K80" s="8"/>
      <c r="L80" s="8"/>
      <c r="M80" s="8"/>
    </row>
    <row r="81" spans="1:13" ht="15">
      <c r="A81" s="1" t="s">
        <v>85</v>
      </c>
      <c r="B81" s="1" t="s">
        <v>85</v>
      </c>
      <c r="C81">
        <v>0.253</v>
      </c>
      <c r="D81">
        <v>0.257</v>
      </c>
      <c r="E81">
        <v>0.196</v>
      </c>
      <c r="F81">
        <v>0.197</v>
      </c>
      <c r="K81" s="8"/>
      <c r="L81" s="8"/>
      <c r="M81" s="8"/>
    </row>
    <row r="82" spans="1:13" ht="15">
      <c r="A82" s="1" t="s">
        <v>86</v>
      </c>
      <c r="B82" s="1" t="s">
        <v>86</v>
      </c>
      <c r="C82">
        <v>0.005</v>
      </c>
      <c r="D82">
        <v>0.005</v>
      </c>
      <c r="E82">
        <v>0.004</v>
      </c>
      <c r="F82">
        <v>0.004</v>
      </c>
      <c r="K82" s="8"/>
      <c r="L82" s="8"/>
      <c r="M82" s="8"/>
    </row>
    <row r="83" spans="1:13" ht="15">
      <c r="A83" s="1" t="s">
        <v>87</v>
      </c>
      <c r="B83" s="1" t="s">
        <v>87</v>
      </c>
      <c r="C83" t="s">
        <v>17</v>
      </c>
      <c r="D83" t="s">
        <v>17</v>
      </c>
      <c r="E83" t="s">
        <v>17</v>
      </c>
      <c r="F83" t="s">
        <v>17</v>
      </c>
      <c r="K83" s="8"/>
      <c r="L83" s="8"/>
      <c r="M83" s="8"/>
    </row>
    <row r="84" spans="1:13" ht="15">
      <c r="A84" s="1" t="s">
        <v>88</v>
      </c>
      <c r="B84" s="1" t="s">
        <v>88</v>
      </c>
      <c r="C84">
        <v>0.012</v>
      </c>
      <c r="D84">
        <v>0.012</v>
      </c>
      <c r="E84">
        <v>0.012</v>
      </c>
      <c r="F84">
        <v>0.012</v>
      </c>
      <c r="K84" s="8"/>
      <c r="L84" s="8"/>
      <c r="M84" s="8"/>
    </row>
    <row r="85" spans="1:13" ht="15">
      <c r="A85" s="1" t="s">
        <v>89</v>
      </c>
      <c r="B85" s="1" t="s">
        <v>89</v>
      </c>
      <c r="C85">
        <v>3.774</v>
      </c>
      <c r="D85">
        <v>3.696</v>
      </c>
      <c r="E85">
        <v>3.762</v>
      </c>
      <c r="F85">
        <v>3.813</v>
      </c>
      <c r="K85" s="8"/>
      <c r="L85" s="8"/>
      <c r="M85" s="8"/>
    </row>
    <row r="86" spans="1:13" ht="15">
      <c r="A86" s="1" t="s">
        <v>90</v>
      </c>
      <c r="B86" s="1" t="s">
        <v>90</v>
      </c>
      <c r="C86">
        <v>0.145</v>
      </c>
      <c r="D86">
        <v>0.144</v>
      </c>
      <c r="E86">
        <v>0.142</v>
      </c>
      <c r="F86">
        <v>0.144</v>
      </c>
      <c r="K86" s="8"/>
      <c r="L86" s="8"/>
      <c r="M86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PageLayoutView="0" workbookViewId="0" topLeftCell="A4">
      <pane ySplit="3630" topLeftCell="A25" activePane="bottomLeft" state="split"/>
      <selection pane="topLeft" activeCell="C10" sqref="C10"/>
      <selection pane="bottomLeft" activeCell="C33" sqref="C33"/>
    </sheetView>
  </sheetViews>
  <sheetFormatPr defaultColWidth="9.140625" defaultRowHeight="15"/>
  <cols>
    <col min="1" max="1" width="14.57421875" style="0" customWidth="1"/>
    <col min="2" max="2" width="11.00390625" style="0" customWidth="1"/>
    <col min="3" max="6" width="14.8515625" style="0" bestFit="1" customWidth="1"/>
    <col min="7" max="7" width="16.00390625" style="0" customWidth="1"/>
    <col min="8" max="8" width="15.57421875" style="0" customWidth="1"/>
    <col min="9" max="9" width="16.421875" style="0" customWidth="1"/>
    <col min="10" max="10" width="15.421875" style="0" customWidth="1"/>
    <col min="11" max="11" width="14.8515625" style="0" customWidth="1"/>
    <col min="12" max="12" width="15.140625" style="0" customWidth="1"/>
    <col min="13" max="13" width="17.140625" style="0" customWidth="1"/>
    <col min="14" max="14" width="16.7109375" style="0" customWidth="1"/>
    <col min="15" max="15" width="15.00390625" style="0" customWidth="1"/>
    <col min="16" max="16" width="16.421875" style="0" customWidth="1"/>
    <col min="17" max="17" width="16.28125" style="0" customWidth="1"/>
    <col min="18" max="18" width="9.140625" style="0" customWidth="1"/>
    <col min="19" max="19" width="14.421875" style="0" customWidth="1"/>
    <col min="20" max="20" width="16.8515625" style="0" customWidth="1"/>
  </cols>
  <sheetData>
    <row r="2" spans="2:13" ht="15">
      <c r="B2" s="4" t="s">
        <v>1</v>
      </c>
      <c r="C2" s="10">
        <f>raw!C3</f>
        <v>40654.98125</v>
      </c>
      <c r="D2" s="10">
        <f>raw!D3</f>
        <v>40654.98333333333</v>
      </c>
      <c r="E2" s="10">
        <f>raw!E3</f>
        <v>40654.98819444444</v>
      </c>
      <c r="F2" s="10">
        <f>raw!F3</f>
        <v>40654.990277777775</v>
      </c>
      <c r="G2" s="10"/>
      <c r="H2" s="10"/>
      <c r="I2" s="10"/>
      <c r="J2" s="10"/>
      <c r="K2" s="10"/>
      <c r="L2" s="10"/>
      <c r="M2" s="10"/>
    </row>
    <row r="3" spans="2:13" ht="15">
      <c r="B3" s="4" t="str">
        <f>raw!B8</f>
        <v>Flags</v>
      </c>
      <c r="C3" s="4" t="str">
        <f>raw!C8</f>
        <v>-8mm </v>
      </c>
      <c r="D3" s="4" t="str">
        <f>raw!D8</f>
        <v>-8mm </v>
      </c>
      <c r="E3" s="4" t="str">
        <f>raw!E8</f>
        <v>-8mm </v>
      </c>
      <c r="F3" s="4" t="str">
        <f>raw!F8</f>
        <v>-8mm </v>
      </c>
      <c r="G3" s="4"/>
      <c r="H3" s="4"/>
      <c r="I3" s="4"/>
      <c r="J3" s="4"/>
      <c r="K3" s="4"/>
      <c r="L3" s="4"/>
      <c r="M3" s="4"/>
    </row>
    <row r="4" spans="2:6" s="4" customFormat="1" ht="15">
      <c r="B4" s="4" t="str">
        <f>raw!B9</f>
        <v>Text_ID</v>
      </c>
      <c r="C4" s="4" t="str">
        <f>raw!C9</f>
        <v>214r-1b</v>
      </c>
      <c r="D4" s="4" t="str">
        <f>raw!D9</f>
        <v>214r-1c</v>
      </c>
      <c r="E4" s="4" t="str">
        <f>raw!E9</f>
        <v>214r-2a</v>
      </c>
      <c r="F4" s="4" t="str">
        <f>raw!F9</f>
        <v>214r-2b</v>
      </c>
    </row>
    <row r="5" spans="1:13" ht="15">
      <c r="A5" s="1" t="s">
        <v>99</v>
      </c>
      <c r="B5" t="str">
        <f>raw!B79</f>
        <v>Si</v>
      </c>
      <c r="C5" s="6">
        <f>IF(raw!C79="&lt; LOD","&lt; LOD",raw!C79/0.4674)</f>
        <v>56.49978605049209</v>
      </c>
      <c r="D5" s="6">
        <f>IF(raw!D79="&lt; LOD","&lt; LOD",raw!D79/0.4674)</f>
        <v>57.0795892169448</v>
      </c>
      <c r="E5" s="6">
        <f>IF(raw!E79="&lt; LOD","&lt; LOD",raw!E79/0.4674)</f>
        <v>58.51732991014121</v>
      </c>
      <c r="F5" s="6">
        <f>IF(raw!F79="&lt; LOD","&lt; LOD",raw!F79/0.4674)</f>
        <v>58.88746255883612</v>
      </c>
      <c r="G5" s="6"/>
      <c r="H5" s="6"/>
      <c r="I5" s="6"/>
      <c r="J5" s="6"/>
      <c r="K5" s="6"/>
      <c r="L5" s="6"/>
      <c r="M5" s="6"/>
    </row>
    <row r="6" spans="1:13" ht="15">
      <c r="A6" s="1" t="s">
        <v>100</v>
      </c>
      <c r="B6" t="str">
        <f>raw!B69</f>
        <v>Ti</v>
      </c>
      <c r="C6" s="6">
        <f>IF(raw!C69="&lt; LOD","&lt; LOD",raw!C69/0.5994)</f>
        <v>0.35035035035035034</v>
      </c>
      <c r="D6" s="6">
        <f>IF(raw!D69="&lt; LOD","&lt; LOD",raw!D69/0.5994)</f>
        <v>0.3453453453453453</v>
      </c>
      <c r="E6" s="6">
        <f>IF(raw!E69="&lt; LOD","&lt; LOD",raw!E69/0.5994)</f>
        <v>0.30530530530530525</v>
      </c>
      <c r="F6" s="6">
        <f>IF(raw!F69="&lt; LOD","&lt; LOD",raw!F69/0.5994)</f>
        <v>0.3153153153153153</v>
      </c>
      <c r="G6" s="6"/>
      <c r="H6" s="6"/>
      <c r="I6" s="6"/>
      <c r="J6" s="6"/>
      <c r="K6" s="6"/>
      <c r="L6" s="6"/>
      <c r="M6" s="6"/>
    </row>
    <row r="7" spans="1:13" ht="15">
      <c r="A7" s="1" t="s">
        <v>101</v>
      </c>
      <c r="B7" t="str">
        <f>raw!B75</f>
        <v>Al</v>
      </c>
      <c r="C7" s="6">
        <f>IF(raw!C75="&lt; LOD","&lt; LOD",raw!C75/0.5292)</f>
        <v>17.58692365835223</v>
      </c>
      <c r="D7" s="6">
        <f>IF(raw!D75="&lt; LOD","&lt; LOD",raw!D75/0.5292)</f>
        <v>17.58692365835223</v>
      </c>
      <c r="E7" s="6">
        <f>IF(raw!E75="&lt; LOD","&lt; LOD",raw!E75/0.5292)</f>
        <v>18.059334845049133</v>
      </c>
      <c r="F7" s="6">
        <f>IF(raw!F75="&lt; LOD","&lt; LOD",raw!F75/0.5292)</f>
        <v>18.37490551776266</v>
      </c>
      <c r="G7" s="6"/>
      <c r="H7" s="6"/>
      <c r="I7" s="6"/>
      <c r="J7" s="6"/>
      <c r="K7" s="6"/>
      <c r="L7" s="6"/>
      <c r="M7" s="6"/>
    </row>
    <row r="8" spans="1:13" ht="15">
      <c r="A8" s="1" t="s">
        <v>102</v>
      </c>
      <c r="B8" t="str">
        <f>raw!B61</f>
        <v>Fe</v>
      </c>
      <c r="C8" s="6">
        <f>IF(raw!C61="&lt; LOD","&lt; LOD",raw!C61/0.7773)</f>
        <v>8.130708864016468</v>
      </c>
      <c r="D8" s="6">
        <f>IF(raw!D61="&lt; LOD","&lt; LOD",raw!D61/0.7773)</f>
        <v>8.05866460825936</v>
      </c>
      <c r="E8" s="6">
        <f>IF(raw!E61="&lt; LOD","&lt; LOD",raw!E61/0.7773)</f>
        <v>6.7631545091985075</v>
      </c>
      <c r="F8" s="6">
        <f>IF(raw!F61="&lt; LOD","&lt; LOD",raw!F61/0.7773)</f>
        <v>6.765727518332691</v>
      </c>
      <c r="G8" s="6"/>
      <c r="H8" s="6"/>
      <c r="I8" s="6"/>
      <c r="J8" s="6"/>
      <c r="K8" s="6"/>
      <c r="L8" s="6"/>
      <c r="M8" s="6"/>
    </row>
    <row r="9" spans="1:13" ht="15">
      <c r="A9" s="1" t="s">
        <v>103</v>
      </c>
      <c r="B9" t="s">
        <v>67</v>
      </c>
      <c r="C9" s="6">
        <f>IF(raw!C63="&lt; LOD","&lt; LOD",raw!C63/0.7745)</f>
        <v>0.12136862491930278</v>
      </c>
      <c r="D9" s="6">
        <f>IF(raw!D63="&lt; LOD","&lt; LOD",raw!D63/0.7745)</f>
        <v>0.11233053582956747</v>
      </c>
      <c r="E9" s="6">
        <f>IF(raw!E63="&lt; LOD","&lt; LOD",raw!E63/0.7745)</f>
        <v>0.10845706907682377</v>
      </c>
      <c r="F9" s="6">
        <f>IF(raw!F63="&lt; LOD","&lt; LOD",raw!F63/0.7745)</f>
        <v>0.10974822466107167</v>
      </c>
      <c r="G9" s="6"/>
      <c r="H9" s="6"/>
      <c r="I9" s="6"/>
      <c r="J9" s="6"/>
      <c r="K9" s="6"/>
      <c r="L9" s="6"/>
      <c r="M9" s="6"/>
    </row>
    <row r="10" spans="1:13" ht="15">
      <c r="A10" s="1" t="s">
        <v>104</v>
      </c>
      <c r="B10" t="s">
        <v>89</v>
      </c>
      <c r="C10" s="6">
        <f>IF(raw!C85="&lt; LOD","&lt; LOD",raw!C85/0.603)</f>
        <v>6.258706467661692</v>
      </c>
      <c r="D10" s="6">
        <f>IF(raw!D85="&lt; LOD","&lt; LOD",raw!D85/0.603)</f>
        <v>6.129353233830846</v>
      </c>
      <c r="E10" s="6">
        <f>IF(raw!E85="&lt; LOD","&lt; LOD",raw!E85/0.603)</f>
        <v>6.2388059701492535</v>
      </c>
      <c r="F10" s="6">
        <f>IF(raw!F85="&lt; LOD","&lt; LOD",raw!F85/0.603)</f>
        <v>6.323383084577115</v>
      </c>
      <c r="G10" s="6"/>
      <c r="H10" s="6"/>
      <c r="I10" s="6"/>
      <c r="J10" s="6"/>
      <c r="K10" s="6"/>
      <c r="L10" s="6"/>
      <c r="M10" s="6"/>
    </row>
    <row r="11" spans="1:13" ht="15">
      <c r="A11" s="1" t="s">
        <v>105</v>
      </c>
      <c r="B11" t="s">
        <v>75</v>
      </c>
      <c r="C11" s="6">
        <f>IF(raw!C71="&lt; LOD","&lt; LOD",raw!C71/0.7147)</f>
        <v>12.795578564432628</v>
      </c>
      <c r="D11" s="6">
        <f>IF(raw!D71="&lt; LOD","&lt; LOD",raw!D71/0.7147)</f>
        <v>12.631873513362251</v>
      </c>
      <c r="E11" s="6">
        <f>IF(raw!E71="&lt; LOD","&lt; LOD",raw!E71/0.7147)</f>
        <v>13.191548901637052</v>
      </c>
      <c r="F11" s="6">
        <f>IF(raw!F71="&lt; LOD","&lt; LOD",raw!F71/0.7147)</f>
        <v>13.42521337624178</v>
      </c>
      <c r="G11" s="6"/>
      <c r="H11" s="6"/>
      <c r="I11" s="6"/>
      <c r="J11" s="6"/>
      <c r="K11" s="6"/>
      <c r="L11" s="6"/>
      <c r="M11" s="6"/>
    </row>
    <row r="12" spans="1:13" ht="15">
      <c r="A12" s="1" t="s">
        <v>106</v>
      </c>
      <c r="B12" t="s">
        <v>77</v>
      </c>
      <c r="C12" s="6">
        <f>IF(raw!C73="&lt; LOD","&lt; LOD",raw!C73/0.8301)</f>
        <v>0.054210336104083844</v>
      </c>
      <c r="D12" s="6">
        <f>IF(raw!D73="&lt; LOD","&lt; LOD",raw!D73/0.8301)</f>
        <v>0.06023370678231539</v>
      </c>
      <c r="E12" s="6">
        <f>IF(raw!E73="&lt; LOD","&lt; LOD",raw!E73/0.8301)</f>
        <v>0.17106372726177568</v>
      </c>
      <c r="F12" s="6">
        <f>IF(raw!F73="&lt; LOD","&lt; LOD",raw!F73/0.8301)</f>
        <v>0.17829177207565353</v>
      </c>
      <c r="G12" s="6"/>
      <c r="H12" s="6"/>
      <c r="I12" s="6"/>
      <c r="J12" s="6"/>
      <c r="K12" s="6"/>
      <c r="L12" s="6"/>
      <c r="M12" s="6"/>
    </row>
    <row r="13" spans="1:21" ht="15">
      <c r="A13" s="1" t="s">
        <v>107</v>
      </c>
      <c r="B13" t="str">
        <f>raw!B77</f>
        <v>P</v>
      </c>
      <c r="C13" s="6" t="str">
        <f>IF(raw!C77="&lt; LOD","&lt; LOD",raw!C77/0.4364)</f>
        <v>&lt; LOD</v>
      </c>
      <c r="D13" s="6" t="str">
        <f>IF(raw!D77="&lt; LOD","&lt; LOD",raw!D77/0.4364)</f>
        <v>&lt; LOD</v>
      </c>
      <c r="E13" s="6" t="str">
        <f>IF(raw!E77="&lt; LOD","&lt; LOD",raw!E77/0.4364)</f>
        <v>&lt; LOD</v>
      </c>
      <c r="F13" s="6" t="str">
        <f>IF(raw!F77="&lt; LOD","&lt; LOD",raw!F77/0.4364)</f>
        <v>&lt; LOD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">
      <c r="A14" s="1" t="s">
        <v>98</v>
      </c>
      <c r="C14" s="6">
        <f>SUM(C5:C13)</f>
        <v>101.79763291632885</v>
      </c>
      <c r="D14" s="6">
        <f>SUM(D5:D13)</f>
        <v>102.0043138187067</v>
      </c>
      <c r="E14" s="6">
        <f>SUM(E5:E13)</f>
        <v>103.35500023781907</v>
      </c>
      <c r="F14" s="6">
        <f>SUM(F5:F13)</f>
        <v>104.38004736780242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13" ht="15">
      <c r="A15" s="1" t="s">
        <v>108</v>
      </c>
      <c r="B15" t="str">
        <f>raw!B81</f>
        <v>Cl</v>
      </c>
      <c r="C15" s="6">
        <f>IF(raw!C81="&lt; LOD","&lt; LOD",raw!C81)</f>
        <v>0.253</v>
      </c>
      <c r="D15" s="6">
        <f>IF(raw!D81="&lt; LOD","&lt; LOD",raw!D81)</f>
        <v>0.257</v>
      </c>
      <c r="E15" s="6">
        <f>IF(raw!E81="&lt; LOD","&lt; LOD",raw!E81)</f>
        <v>0.196</v>
      </c>
      <c r="F15" s="6">
        <f>IF(raw!F81="&lt; LOD","&lt; LOD",raw!F81)</f>
        <v>0.197</v>
      </c>
      <c r="G15" s="6"/>
      <c r="H15" s="6"/>
      <c r="I15" s="6"/>
      <c r="J15" s="6"/>
      <c r="K15" s="6"/>
      <c r="L15" s="6"/>
      <c r="M15" s="6"/>
    </row>
    <row r="16" spans="1:13" ht="15">
      <c r="A16" s="1" t="s">
        <v>109</v>
      </c>
      <c r="B16" t="str">
        <f>raw!B83</f>
        <v>S</v>
      </c>
      <c r="C16" s="6" t="str">
        <f>IF(raw!C83="&lt; LOD","&lt; LOD",raw!C83)</f>
        <v>&lt; LOD</v>
      </c>
      <c r="D16" s="6" t="str">
        <f>IF(raw!D83="&lt; LOD","&lt; LOD",raw!D83)</f>
        <v>&lt; LOD</v>
      </c>
      <c r="E16" s="6" t="str">
        <f>IF(raw!E83="&lt; LOD","&lt; LOD",raw!E83)</f>
        <v>&lt; LOD</v>
      </c>
      <c r="F16" s="6" t="str">
        <f>IF(raw!F83="&lt; LOD","&lt; LOD",raw!F83)</f>
        <v>&lt; LOD</v>
      </c>
      <c r="G16" s="6"/>
      <c r="H16" s="6"/>
      <c r="I16" s="6"/>
      <c r="J16" s="6"/>
      <c r="K16" s="6"/>
      <c r="L16" s="6"/>
      <c r="M16" s="6"/>
    </row>
    <row r="17" spans="1:13" ht="15">
      <c r="A17" s="1" t="s">
        <v>110</v>
      </c>
      <c r="B17" t="s">
        <v>16</v>
      </c>
      <c r="C17" s="6">
        <f>IF(raw!C13="&lt; LOD","&lt; LOD",raw!C13*10000)</f>
        <v>190</v>
      </c>
      <c r="D17" s="6">
        <f>IF(raw!D13="&lt; LOD","&lt; LOD",raw!D13*10000)</f>
        <v>170</v>
      </c>
      <c r="E17" s="6">
        <f>IF(raw!E13="&lt; LOD","&lt; LOD",raw!E13*10000)</f>
        <v>200</v>
      </c>
      <c r="F17" s="6">
        <f>IF(raw!F13="&lt; LOD","&lt; LOD",raw!F13*10000)</f>
        <v>170</v>
      </c>
      <c r="G17" s="6"/>
      <c r="H17" s="6"/>
      <c r="I17" s="6"/>
      <c r="J17" s="6"/>
      <c r="K17" s="6"/>
      <c r="L17" s="6"/>
      <c r="M17" s="6"/>
    </row>
    <row r="18" spans="1:13" ht="15">
      <c r="A18" s="1" t="s">
        <v>111</v>
      </c>
      <c r="B18" t="s">
        <v>39</v>
      </c>
      <c r="C18" s="6">
        <f>IF(raw!C35="&lt; LOD","&lt; LOD",raw!C35*10000)</f>
        <v>80</v>
      </c>
      <c r="D18" s="6">
        <f>IF(raw!D35="&lt; LOD","&lt; LOD",raw!D35*10000)</f>
        <v>80</v>
      </c>
      <c r="E18" s="6">
        <f>IF(raw!E35="&lt; LOD","&lt; LOD",raw!E35*10000)</f>
        <v>80</v>
      </c>
      <c r="F18" s="6">
        <f>IF(raw!F35="&lt; LOD","&lt; LOD",raw!F35*10000)</f>
        <v>90</v>
      </c>
      <c r="G18" s="6"/>
      <c r="H18" s="6"/>
      <c r="I18" s="6"/>
      <c r="J18" s="6"/>
      <c r="K18" s="6"/>
      <c r="L18" s="6"/>
      <c r="M18" s="6"/>
    </row>
    <row r="19" spans="1:13" ht="15">
      <c r="A19" s="1" t="s">
        <v>112</v>
      </c>
      <c r="B19" t="s">
        <v>37</v>
      </c>
      <c r="C19" s="6">
        <f>IF(raw!C33="&lt; LOD","&lt; LOD",raw!C33*10000)</f>
        <v>40</v>
      </c>
      <c r="D19" s="6">
        <f>IF(raw!D33="&lt; LOD","&lt; LOD",raw!D33*10000)</f>
        <v>40</v>
      </c>
      <c r="E19" s="6">
        <f>IF(raw!E33="&lt; LOD","&lt; LOD",raw!E33*10000)</f>
        <v>30</v>
      </c>
      <c r="F19" s="6">
        <f>IF(raw!F33="&lt; LOD","&lt; LOD",raw!F33*10000)</f>
        <v>30</v>
      </c>
      <c r="G19" s="6"/>
      <c r="H19" s="6"/>
      <c r="I19" s="6"/>
      <c r="J19" s="6"/>
      <c r="K19" s="6"/>
      <c r="L19" s="6"/>
      <c r="M19" s="6"/>
    </row>
    <row r="20" spans="1:13" ht="15">
      <c r="A20" s="1" t="s">
        <v>113</v>
      </c>
      <c r="B20" t="s">
        <v>71</v>
      </c>
      <c r="C20" s="6">
        <f>IF(raw!C67="&lt; LOD","&lt; LOD",raw!C67*10000)</f>
        <v>300</v>
      </c>
      <c r="D20" s="6">
        <f>IF(raw!D67="&lt; LOD","&lt; LOD",raw!D67*10000)</f>
        <v>300</v>
      </c>
      <c r="E20" s="6">
        <f>IF(raw!E67="&lt; LOD","&lt; LOD",raw!E67*10000)</f>
        <v>280</v>
      </c>
      <c r="F20" s="6">
        <f>IF(raw!F67="&lt; LOD","&lt; LOD",raw!F67*10000)</f>
        <v>290</v>
      </c>
      <c r="G20" s="6"/>
      <c r="H20" s="6"/>
      <c r="I20" s="6"/>
      <c r="J20" s="6"/>
      <c r="K20" s="6"/>
      <c r="L20" s="6"/>
      <c r="M20" s="6"/>
    </row>
    <row r="21" spans="1:13" ht="15">
      <c r="A21" s="1" t="s">
        <v>114</v>
      </c>
      <c r="B21" t="s">
        <v>69</v>
      </c>
      <c r="C21" s="6">
        <f>IF(raw!C65="&lt; LOD","&lt; LOD",raw!C65*10000)</f>
        <v>200</v>
      </c>
      <c r="D21" s="6">
        <f>IF(raw!D65="&lt; LOD","&lt; LOD",raw!D65*10000)</f>
        <v>190</v>
      </c>
      <c r="E21" s="6">
        <f>IF(raw!E65="&lt; LOD","&lt; LOD",raw!E65*10000)</f>
        <v>350.00000000000006</v>
      </c>
      <c r="F21" s="6">
        <f>IF(raw!F65="&lt; LOD","&lt; LOD",raw!F65*10000)</f>
        <v>400</v>
      </c>
      <c r="G21" s="6"/>
      <c r="H21" s="6"/>
      <c r="I21" s="6"/>
      <c r="J21" s="6"/>
      <c r="K21" s="6"/>
      <c r="L21" s="6"/>
      <c r="M21" s="6"/>
    </row>
    <row r="22" spans="1:13" ht="15">
      <c r="A22" s="1" t="s">
        <v>115</v>
      </c>
      <c r="B22" t="s">
        <v>63</v>
      </c>
      <c r="C22" s="6" t="str">
        <f>IF(raw!C59="&lt; LOD","&lt; LOD",raw!C59*10000)</f>
        <v>&lt; LOD</v>
      </c>
      <c r="D22" s="6" t="str">
        <f>IF(raw!D59="&lt; LOD","&lt; LOD",raw!D59*10000)</f>
        <v>&lt; LOD</v>
      </c>
      <c r="E22" s="6" t="str">
        <f>IF(raw!E59="&lt; LOD","&lt; LOD",raw!E59*10000)</f>
        <v>&lt; LOD</v>
      </c>
      <c r="F22" s="6" t="str">
        <f>IF(raw!F59="&lt; LOD","&lt; LOD",raw!F59*10000)</f>
        <v>&lt; LOD</v>
      </c>
      <c r="G22" s="6"/>
      <c r="H22" s="6"/>
      <c r="I22" s="6"/>
      <c r="J22" s="6"/>
      <c r="K22" s="6"/>
      <c r="L22" s="6"/>
      <c r="M22" s="6"/>
    </row>
    <row r="23" spans="1:13" ht="15">
      <c r="A23" s="1" t="s">
        <v>116</v>
      </c>
      <c r="B23" t="s">
        <v>61</v>
      </c>
      <c r="C23" s="6">
        <f>IF(raw!C57="&lt; LOD","&lt; LOD",raw!C57*10000)</f>
        <v>100</v>
      </c>
      <c r="D23" s="6" t="str">
        <f>IF(raw!D57="&lt; LOD","&lt; LOD",raw!D57*10000)</f>
        <v>&lt; LOD</v>
      </c>
      <c r="E23" s="6" t="str">
        <f>IF(raw!E57="&lt; LOD","&lt; LOD",raw!E57*10000)</f>
        <v>&lt; LOD</v>
      </c>
      <c r="F23" s="6" t="str">
        <f>IF(raw!F57="&lt; LOD","&lt; LOD",raw!F57*10000)</f>
        <v>&lt; LOD</v>
      </c>
      <c r="G23" s="6"/>
      <c r="H23" s="6"/>
      <c r="I23" s="6"/>
      <c r="J23" s="6"/>
      <c r="K23" s="6"/>
      <c r="L23" s="6"/>
      <c r="M23" s="6"/>
    </row>
    <row r="24" spans="1:13" ht="15">
      <c r="A24" s="1" t="s">
        <v>117</v>
      </c>
      <c r="B24" t="s">
        <v>59</v>
      </c>
      <c r="C24" s="6">
        <f>IF(raw!C55="&lt; LOD","&lt; LOD",raw!C55*10000)</f>
        <v>40</v>
      </c>
      <c r="D24" s="6">
        <f>IF(raw!D55="&lt; LOD","&lt; LOD",raw!D55*10000)</f>
        <v>30</v>
      </c>
      <c r="E24" s="6" t="str">
        <f>IF(raw!E55="&lt; LOD","&lt; LOD",raw!E55*10000)</f>
        <v>&lt; LOD</v>
      </c>
      <c r="F24" s="6" t="str">
        <f>IF(raw!F55="&lt; LOD","&lt; LOD",raw!F55*10000)</f>
        <v>&lt; LOD</v>
      </c>
      <c r="G24" s="6"/>
      <c r="H24" s="6"/>
      <c r="I24" s="6"/>
      <c r="J24" s="6"/>
      <c r="K24" s="6"/>
      <c r="L24" s="6"/>
      <c r="M24" s="6"/>
    </row>
    <row r="25" spans="1:13" ht="15">
      <c r="A25" s="1" t="s">
        <v>118</v>
      </c>
      <c r="B25" t="s">
        <v>57</v>
      </c>
      <c r="C25" s="6">
        <f>IF(raw!C53="&lt; LOD","&lt; LOD",raw!C53*10000)</f>
        <v>30</v>
      </c>
      <c r="D25" s="6">
        <f>IF(raw!D53="&lt; LOD","&lt; LOD",raw!D53*10000)</f>
        <v>30</v>
      </c>
      <c r="E25" s="6">
        <f>IF(raw!E53="&lt; LOD","&lt; LOD",raw!E53*10000)</f>
        <v>30</v>
      </c>
      <c r="F25" s="6">
        <f>IF(raw!F53="&lt; LOD","&lt; LOD",raw!F53*10000)</f>
        <v>30</v>
      </c>
      <c r="G25" s="6"/>
      <c r="H25" s="6"/>
      <c r="I25" s="6"/>
      <c r="J25" s="6"/>
      <c r="K25" s="6"/>
      <c r="L25" s="6"/>
      <c r="M25" s="6"/>
    </row>
    <row r="26" spans="3:13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1"/>
      <c r="B27" s="1" t="s">
        <v>96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1" t="s">
        <v>99</v>
      </c>
      <c r="B28" t="s">
        <v>83</v>
      </c>
      <c r="C28" s="7">
        <f>IF(raw!C80="&lt; LOD","&lt; LOD",raw!C80/0.4674)</f>
        <v>0.2588789045785195</v>
      </c>
      <c r="D28" s="7">
        <f>IF(raw!D80="&lt; LOD","&lt; LOD",raw!D80/0.4674)</f>
        <v>0.2588789045785195</v>
      </c>
      <c r="E28" s="7">
        <f>IF(raw!E80="&lt; LOD","&lt; LOD",raw!E80/0.4674)</f>
        <v>0.2610183996576808</v>
      </c>
      <c r="F28" s="7">
        <f>IF(raw!F80="&lt; LOD","&lt; LOD",raw!F80/0.4674)</f>
        <v>0.2631578947368421</v>
      </c>
      <c r="G28" s="7"/>
      <c r="H28" s="7"/>
      <c r="I28" s="7"/>
      <c r="J28" s="7"/>
      <c r="K28" s="7"/>
      <c r="L28" s="7"/>
      <c r="M28" s="7"/>
    </row>
    <row r="29" spans="1:13" ht="15">
      <c r="A29" s="1" t="s">
        <v>100</v>
      </c>
      <c r="B29" t="s">
        <v>73</v>
      </c>
      <c r="C29" s="7">
        <f>IF(raw!C70="&lt; LOD","&lt; LOD",raw!C70/0.5994)</f>
        <v>0.008341675008341674</v>
      </c>
      <c r="D29" s="7">
        <f>IF(raw!D70="&lt; LOD","&lt; LOD",raw!D70/0.5994)</f>
        <v>0.008341675008341674</v>
      </c>
      <c r="E29" s="7">
        <f>IF(raw!E70="&lt; LOD","&lt; LOD",raw!E70/0.5994)</f>
        <v>0.00667334000667334</v>
      </c>
      <c r="F29" s="7">
        <f>IF(raw!F70="&lt; LOD","&lt; LOD",raw!F70/0.5994)</f>
        <v>0.008341675008341674</v>
      </c>
      <c r="G29" s="7"/>
      <c r="H29" s="7"/>
      <c r="I29" s="7"/>
      <c r="J29" s="7"/>
      <c r="K29" s="7"/>
      <c r="L29" s="7"/>
      <c r="M29" s="7"/>
    </row>
    <row r="30" spans="1:13" ht="15">
      <c r="A30" s="1" t="s">
        <v>101</v>
      </c>
      <c r="B30" t="s">
        <v>79</v>
      </c>
      <c r="C30" s="7">
        <f>IF(raw!C76="&lt; LOD","&lt; LOD",raw!C76/0.5292)</f>
        <v>0.21352985638699926</v>
      </c>
      <c r="D30" s="7">
        <f>IF(raw!D76="&lt; LOD","&lt; LOD",raw!D76/0.5292)</f>
        <v>0.21164021164021166</v>
      </c>
      <c r="E30" s="7">
        <f>IF(raw!E76="&lt; LOD","&lt; LOD",raw!E76/0.5292)</f>
        <v>0.21352985638699926</v>
      </c>
      <c r="F30" s="7">
        <f>IF(raw!F76="&lt; LOD","&lt; LOD",raw!F76/0.5292)</f>
        <v>0.21919879062736206</v>
      </c>
      <c r="G30" s="7"/>
      <c r="H30" s="7"/>
      <c r="I30" s="7"/>
      <c r="J30" s="7"/>
      <c r="K30" s="7"/>
      <c r="L30" s="7"/>
      <c r="M30" s="7"/>
    </row>
    <row r="31" spans="1:13" ht="15">
      <c r="A31" s="1" t="s">
        <v>102</v>
      </c>
      <c r="B31" t="s">
        <v>65</v>
      </c>
      <c r="C31" s="7">
        <f>IF(raw!C62="&lt; LOD","&lt; LOD",raw!C62/0.7773)</f>
        <v>0.06432522835456066</v>
      </c>
      <c r="D31" s="7">
        <f>IF(raw!D62="&lt; LOD","&lt; LOD",raw!D62/0.7773)</f>
        <v>0.06303872378746946</v>
      </c>
      <c r="E31" s="7">
        <f>IF(raw!E62="&lt; LOD","&lt; LOD",raw!E62/0.7773)</f>
        <v>0.05660620095201338</v>
      </c>
      <c r="F31" s="7">
        <f>IF(raw!F62="&lt; LOD","&lt; LOD",raw!F62/0.7773)</f>
        <v>0.05660620095201338</v>
      </c>
      <c r="G31" s="7"/>
      <c r="H31" s="7"/>
      <c r="I31" s="7"/>
      <c r="J31" s="7"/>
      <c r="K31" s="7"/>
      <c r="L31" s="7"/>
      <c r="M31" s="7"/>
    </row>
    <row r="32" spans="1:13" ht="15">
      <c r="A32" s="1" t="s">
        <v>103</v>
      </c>
      <c r="B32" t="s">
        <v>67</v>
      </c>
      <c r="C32" s="7">
        <f>IF(raw!C64="&lt; LOD","&lt; LOD",raw!C64/0.7745)</f>
        <v>0.011620400258231117</v>
      </c>
      <c r="D32" s="7">
        <f>IF(raw!D64="&lt; LOD","&lt; LOD",raw!D64/0.7745)</f>
        <v>0.011620400258231117</v>
      </c>
      <c r="E32" s="7">
        <f>IF(raw!E64="&lt; LOD","&lt; LOD",raw!E64/0.7745)</f>
        <v>0.011620400258231117</v>
      </c>
      <c r="F32" s="7">
        <f>IF(raw!F64="&lt; LOD","&lt; LOD",raw!F64/0.7745)</f>
        <v>0.011620400258231117</v>
      </c>
      <c r="G32" s="7"/>
      <c r="H32" s="7"/>
      <c r="I32" s="7"/>
      <c r="J32" s="7"/>
      <c r="K32" s="7"/>
      <c r="L32" s="7"/>
      <c r="M32" s="7"/>
    </row>
    <row r="33" spans="1:13" ht="15">
      <c r="A33" s="1" t="s">
        <v>104</v>
      </c>
      <c r="B33" t="s">
        <v>89</v>
      </c>
      <c r="C33" s="7">
        <f>IF(raw!C86="&lt; LOD","&lt; LOD",raw!C86/0.603)</f>
        <v>0.24046434494195687</v>
      </c>
      <c r="D33" s="7">
        <f>IF(raw!D86="&lt; LOD","&lt; LOD",raw!D86/0.603)</f>
        <v>0.23880597014925373</v>
      </c>
      <c r="E33" s="7">
        <f>IF(raw!E86="&lt; LOD","&lt; LOD",raw!E86/0.603)</f>
        <v>0.2354892205638474</v>
      </c>
      <c r="F33" s="7">
        <f>IF(raw!F86="&lt; LOD","&lt; LOD",raw!F86/0.603)</f>
        <v>0.23880597014925373</v>
      </c>
      <c r="G33" s="7"/>
      <c r="H33" s="7"/>
      <c r="I33" s="7"/>
      <c r="J33" s="7"/>
      <c r="K33" s="7"/>
      <c r="L33" s="7"/>
      <c r="M33" s="7"/>
    </row>
    <row r="34" spans="1:13" ht="15">
      <c r="A34" s="1" t="s">
        <v>105</v>
      </c>
      <c r="B34" t="s">
        <v>75</v>
      </c>
      <c r="C34" s="7">
        <f>IF(raw!C72="&lt; LOD","&lt; LOD",raw!C72/0.7147)</f>
        <v>0.09234643906534211</v>
      </c>
      <c r="D34" s="7">
        <f>IF(raw!D72="&lt; LOD","&lt; LOD",raw!D72/0.7147)</f>
        <v>0.0895480621239681</v>
      </c>
      <c r="E34" s="7">
        <f>IF(raw!E72="&lt; LOD","&lt; LOD",raw!E72/0.7147)</f>
        <v>0.0909472505946551</v>
      </c>
      <c r="F34" s="7">
        <f>IF(raw!F72="&lt; LOD","&lt; LOD",raw!F72/0.7147)</f>
        <v>0.09374562753602911</v>
      </c>
      <c r="G34" s="7"/>
      <c r="H34" s="7"/>
      <c r="I34" s="7"/>
      <c r="J34" s="7"/>
      <c r="K34" s="7"/>
      <c r="L34" s="7"/>
      <c r="M34" s="7"/>
    </row>
    <row r="35" spans="1:13" ht="15">
      <c r="A35" s="1" t="s">
        <v>106</v>
      </c>
      <c r="B35" t="s">
        <v>77</v>
      </c>
      <c r="C35" s="7">
        <f>IF(raw!C74="&lt; LOD","&lt; LOD",raw!C74/0.8301)</f>
        <v>0.013251415492109385</v>
      </c>
      <c r="D35" s="7">
        <f>IF(raw!D74="&lt; LOD","&lt; LOD",raw!D74/0.8301)</f>
        <v>0.013251415492109385</v>
      </c>
      <c r="E35" s="7">
        <f>IF(raw!E74="&lt; LOD","&lt; LOD",raw!E74/0.8301)</f>
        <v>0.015660763763402</v>
      </c>
      <c r="F35" s="7">
        <f>IF(raw!F74="&lt; LOD","&lt; LOD",raw!F74/0.8301)</f>
        <v>0.015660763763402</v>
      </c>
      <c r="G35" s="7"/>
      <c r="H35" s="7"/>
      <c r="I35" s="7"/>
      <c r="J35" s="7"/>
      <c r="K35" s="7"/>
      <c r="L35" s="7"/>
      <c r="M35" s="7"/>
    </row>
    <row r="36" spans="1:13" ht="15">
      <c r="A36" s="1" t="s">
        <v>107</v>
      </c>
      <c r="B36" t="s">
        <v>81</v>
      </c>
      <c r="C36" s="7">
        <f>IF(raw!C78="&lt; LOD","&lt; LOD",raw!C78/0.4364)</f>
        <v>0.07561869844179651</v>
      </c>
      <c r="D36" s="7">
        <f>IF(raw!D78="&lt; LOD","&lt; LOD",raw!D78/0.4364)</f>
        <v>0.077910174152154</v>
      </c>
      <c r="E36" s="7">
        <f>IF(raw!E78="&lt; LOD","&lt; LOD",raw!E78/0.4364)</f>
        <v>0.07561869844179651</v>
      </c>
      <c r="F36" s="7">
        <f>IF(raw!F78="&lt; LOD","&lt; LOD",raw!F78/0.4364)</f>
        <v>0.077910174152154</v>
      </c>
      <c r="G36" s="7"/>
      <c r="H36" s="7"/>
      <c r="I36" s="7"/>
      <c r="J36" s="7"/>
      <c r="K36" s="7"/>
      <c r="L36" s="7"/>
      <c r="M36" s="7"/>
    </row>
    <row r="37" spans="1:13" ht="15">
      <c r="A37" s="1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</row>
    <row r="38" spans="1:13" ht="15">
      <c r="A38" s="1" t="s">
        <v>108</v>
      </c>
      <c r="B38" t="s">
        <v>85</v>
      </c>
      <c r="C38" s="6">
        <f>IF(raw!C82="&lt; LOD","&lt; LOD",raw!C82)</f>
        <v>0.005</v>
      </c>
      <c r="D38" s="6">
        <f>IF(raw!D82="&lt; LOD","&lt; LOD",raw!D82)</f>
        <v>0.005</v>
      </c>
      <c r="E38" s="6">
        <f>IF(raw!E82="&lt; LOD","&lt; LOD",raw!E82)</f>
        <v>0.004</v>
      </c>
      <c r="F38" s="6">
        <f>IF(raw!F82="&lt; LOD","&lt; LOD",raw!F82)</f>
        <v>0.004</v>
      </c>
      <c r="G38" s="7"/>
      <c r="H38" s="7"/>
      <c r="I38" s="7"/>
      <c r="J38" s="7"/>
      <c r="K38" s="7"/>
      <c r="L38" s="7"/>
      <c r="M38" s="7"/>
    </row>
    <row r="39" spans="1:13" ht="15">
      <c r="A39" s="1" t="s">
        <v>109</v>
      </c>
      <c r="B39" t="s">
        <v>87</v>
      </c>
      <c r="C39" s="6">
        <f>IF(raw!C84="&lt; LOD","&lt; LOD",raw!C84)</f>
        <v>0.012</v>
      </c>
      <c r="D39" s="6">
        <f>IF(raw!D84="&lt; LOD","&lt; LOD",raw!D84)</f>
        <v>0.012</v>
      </c>
      <c r="E39" s="6">
        <f>IF(raw!E84="&lt; LOD","&lt; LOD",raw!E84)</f>
        <v>0.012</v>
      </c>
      <c r="F39" s="6">
        <f>IF(raw!F84="&lt; LOD","&lt; LOD",raw!F84)</f>
        <v>0.012</v>
      </c>
      <c r="G39" s="7"/>
      <c r="H39" s="7"/>
      <c r="I39" s="7"/>
      <c r="J39" s="7"/>
      <c r="K39" s="7"/>
      <c r="L39" s="7"/>
      <c r="M39" s="7"/>
    </row>
    <row r="40" spans="1:13" ht="15">
      <c r="A40" s="1" t="s">
        <v>110</v>
      </c>
      <c r="B40" t="s">
        <v>16</v>
      </c>
      <c r="C40" s="6">
        <f>IF(raw!C14="&lt; LOD","&lt; LOD",raw!C14*10000)</f>
        <v>50</v>
      </c>
      <c r="D40" s="6">
        <f>IF(raw!D14="&lt; LOD","&lt; LOD",raw!D14*10000)</f>
        <v>40</v>
      </c>
      <c r="E40" s="6">
        <f>IF(raw!E14="&lt; LOD","&lt; LOD",raw!E14*10000)</f>
        <v>40</v>
      </c>
      <c r="F40" s="6">
        <f>IF(raw!F14="&lt; LOD","&lt; LOD",raw!F14*10000)</f>
        <v>40</v>
      </c>
      <c r="G40" s="7"/>
      <c r="H40" s="7"/>
      <c r="I40" s="7"/>
      <c r="J40" s="7"/>
      <c r="K40" s="7"/>
      <c r="L40" s="7"/>
      <c r="M40" s="7"/>
    </row>
    <row r="41" spans="1:13" ht="15">
      <c r="A41" s="1" t="s">
        <v>111</v>
      </c>
      <c r="B41" t="s">
        <v>39</v>
      </c>
      <c r="C41" s="6">
        <f>IF(raw!C36="&lt; LOD","&lt; LOD",raw!C36*10000)</f>
        <v>10</v>
      </c>
      <c r="D41" s="6">
        <f>IF(raw!D36="&lt; LOD","&lt; LOD",raw!D36*10000)</f>
        <v>10</v>
      </c>
      <c r="E41" s="6">
        <f>IF(raw!E36="&lt; LOD","&lt; LOD",raw!E36*10000)</f>
        <v>10</v>
      </c>
      <c r="F41" s="6">
        <f>IF(raw!F36="&lt; LOD","&lt; LOD",raw!F36*10000)</f>
        <v>10</v>
      </c>
      <c r="G41" s="7"/>
      <c r="H41" s="7"/>
      <c r="I41" s="7"/>
      <c r="J41" s="7"/>
      <c r="K41" s="7"/>
      <c r="L41" s="7"/>
      <c r="M41" s="7"/>
    </row>
    <row r="42" spans="1:13" ht="15">
      <c r="A42" s="1" t="s">
        <v>112</v>
      </c>
      <c r="B42" t="s">
        <v>37</v>
      </c>
      <c r="C42" s="6">
        <f>IF(raw!C34="&lt; LOD","&lt; LOD",raw!C34*10000)</f>
        <v>10</v>
      </c>
      <c r="D42" s="6">
        <f>IF(raw!D34="&lt; LOD","&lt; LOD",raw!D34*10000)</f>
        <v>10</v>
      </c>
      <c r="E42" s="6">
        <f>IF(raw!E34="&lt; LOD","&lt; LOD",raw!E34*10000)</f>
        <v>10</v>
      </c>
      <c r="F42" s="6">
        <f>IF(raw!F34="&lt; LOD","&lt; LOD",raw!F34*10000)</f>
        <v>10</v>
      </c>
      <c r="G42" s="7"/>
      <c r="H42" s="7"/>
      <c r="I42" s="7"/>
      <c r="J42" s="7"/>
      <c r="K42" s="7"/>
      <c r="L42" s="7"/>
      <c r="M42" s="7"/>
    </row>
    <row r="43" spans="1:13" ht="15">
      <c r="A43" s="1" t="s">
        <v>113</v>
      </c>
      <c r="B43" t="s">
        <v>71</v>
      </c>
      <c r="C43" s="6">
        <f>IF(raw!C68="&lt; LOD","&lt; LOD",raw!C68*10000)</f>
        <v>30</v>
      </c>
      <c r="D43" s="6">
        <f>IF(raw!D68="&lt; LOD","&lt; LOD",raw!D68*10000)</f>
        <v>30</v>
      </c>
      <c r="E43" s="6">
        <f>IF(raw!E68="&lt; LOD","&lt; LOD",raw!E68*10000)</f>
        <v>30</v>
      </c>
      <c r="F43" s="6">
        <f>IF(raw!F68="&lt; LOD","&lt; LOD",raw!F68*10000)</f>
        <v>30</v>
      </c>
      <c r="G43" s="7"/>
      <c r="H43" s="7"/>
      <c r="I43" s="7"/>
      <c r="J43" s="7"/>
      <c r="K43" s="7"/>
      <c r="L43" s="7"/>
      <c r="M43" s="7"/>
    </row>
    <row r="44" spans="1:13" ht="15">
      <c r="A44" s="1" t="s">
        <v>114</v>
      </c>
      <c r="B44" t="s">
        <v>69</v>
      </c>
      <c r="C44" s="6">
        <f>IF(raw!C66="&lt; LOD","&lt; LOD",raw!C66*10000)</f>
        <v>30</v>
      </c>
      <c r="D44" s="6">
        <f>IF(raw!D66="&lt; LOD","&lt; LOD",raw!D66*10000)</f>
        <v>30</v>
      </c>
      <c r="E44" s="6">
        <f>IF(raw!E66="&lt; LOD","&lt; LOD",raw!E66*10000)</f>
        <v>30</v>
      </c>
      <c r="F44" s="6">
        <f>IF(raw!F66="&lt; LOD","&lt; LOD",raw!F66*10000)</f>
        <v>30</v>
      </c>
      <c r="G44" s="7"/>
      <c r="H44" s="7"/>
      <c r="I44" s="7"/>
      <c r="J44" s="7"/>
      <c r="K44" s="7"/>
      <c r="L44" s="7"/>
      <c r="M44" s="7"/>
    </row>
    <row r="45" spans="1:13" ht="15">
      <c r="A45" s="1" t="s">
        <v>115</v>
      </c>
      <c r="B45" t="s">
        <v>63</v>
      </c>
      <c r="C45" s="6">
        <f>IF(raw!C60="&lt; LOD","&lt; LOD",raw!C60*10000)</f>
        <v>220</v>
      </c>
      <c r="D45" s="6">
        <f>IF(raw!D60="&lt; LOD","&lt; LOD",raw!D60*10000)</f>
        <v>220</v>
      </c>
      <c r="E45" s="6">
        <f>IF(raw!E60="&lt; LOD","&lt; LOD",raw!E60*10000)</f>
        <v>200</v>
      </c>
      <c r="F45" s="6">
        <f>IF(raw!F60="&lt; LOD","&lt; LOD",raw!F60*10000)</f>
        <v>200</v>
      </c>
      <c r="G45" s="7"/>
      <c r="H45" s="7"/>
      <c r="I45" s="7"/>
      <c r="J45" s="7"/>
      <c r="K45" s="7"/>
      <c r="L45" s="7"/>
      <c r="M45" s="7"/>
    </row>
    <row r="46" spans="1:13" ht="15">
      <c r="A46" s="1" t="s">
        <v>116</v>
      </c>
      <c r="B46" t="s">
        <v>61</v>
      </c>
      <c r="C46" s="6">
        <f>IF(raw!C58="&lt; LOD","&lt; LOD",raw!C58*10000)</f>
        <v>40</v>
      </c>
      <c r="D46" s="6">
        <f>IF(raw!D58="&lt; LOD","&lt; LOD",raw!D58*10000)</f>
        <v>70</v>
      </c>
      <c r="E46" s="6">
        <f>IF(raw!E58="&lt; LOD","&lt; LOD",raw!E58*10000)</f>
        <v>70</v>
      </c>
      <c r="F46" s="6">
        <f>IF(raw!F58="&lt; LOD","&lt; LOD",raw!F58*10000)</f>
        <v>70</v>
      </c>
      <c r="G46" s="7"/>
      <c r="H46" s="7"/>
      <c r="I46" s="7"/>
      <c r="J46" s="7"/>
      <c r="K46" s="7"/>
      <c r="L46" s="7"/>
      <c r="M46" s="7"/>
    </row>
    <row r="47" spans="1:13" ht="15">
      <c r="A47" s="1" t="s">
        <v>117</v>
      </c>
      <c r="B47" t="s">
        <v>59</v>
      </c>
      <c r="C47" s="6">
        <f>IF(raw!C56="&lt; LOD","&lt; LOD",raw!C56*10000)</f>
        <v>20</v>
      </c>
      <c r="D47" s="6">
        <f>IF(raw!D56="&lt; LOD","&lt; LOD",raw!D56*10000)</f>
        <v>10</v>
      </c>
      <c r="E47" s="6">
        <f>IF(raw!E56="&lt; LOD","&lt; LOD",raw!E56*10000)</f>
        <v>30</v>
      </c>
      <c r="F47" s="6">
        <f>IF(raw!F56="&lt; LOD","&lt; LOD",raw!F56*10000)</f>
        <v>30</v>
      </c>
      <c r="G47" s="7"/>
      <c r="H47" s="7"/>
      <c r="I47" s="7"/>
      <c r="J47" s="7"/>
      <c r="K47" s="7"/>
      <c r="L47" s="7"/>
      <c r="M47" s="7"/>
    </row>
    <row r="48" spans="1:13" ht="15">
      <c r="A48" s="1" t="s">
        <v>118</v>
      </c>
      <c r="B48" t="s">
        <v>57</v>
      </c>
      <c r="C48" s="6">
        <f>IF(raw!C54="&lt; LOD","&lt; LOD",raw!C54*10000)</f>
        <v>10</v>
      </c>
      <c r="D48" s="6">
        <f>IF(raw!D54="&lt; LOD","&lt; LOD",raw!D54*10000)</f>
        <v>10</v>
      </c>
      <c r="E48" s="6">
        <f>IF(raw!E54="&lt; LOD","&lt; LOD",raw!E54*10000)</f>
        <v>10</v>
      </c>
      <c r="F48" s="6">
        <f>IF(raw!F54="&lt; LOD","&lt; LOD",raw!F54*10000)</f>
        <v>10</v>
      </c>
      <c r="G48" s="7"/>
      <c r="H48" s="7"/>
      <c r="I48" s="7"/>
      <c r="J48" s="7"/>
      <c r="K48" s="7"/>
      <c r="L48" s="7"/>
      <c r="M48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Integrated 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Integrated Ocean Drilling Program</dc:creator>
  <cp:keywords/>
  <dc:description/>
  <cp:lastModifiedBy>Margot</cp:lastModifiedBy>
  <dcterms:created xsi:type="dcterms:W3CDTF">2011-04-20T21:04:06Z</dcterms:created>
  <dcterms:modified xsi:type="dcterms:W3CDTF">2011-05-25T17:07:39Z</dcterms:modified>
  <cp:category/>
  <cp:version/>
  <cp:contentType/>
  <cp:contentStatus/>
</cp:coreProperties>
</file>