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0" windowWidth="20740" windowHeight="1078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<sst xmlns="http://schemas.openxmlformats.org/spreadsheetml/2006/main" count="273" uniqueCount="256">
  <si>
    <t>SITE</t>
  </si>
  <si>
    <t>HOLE</t>
  </si>
  <si>
    <t>CORE</t>
  </si>
  <si>
    <t>SECTION</t>
  </si>
  <si>
    <t>SAMPLE</t>
  </si>
  <si>
    <t>SECTION_ID</t>
  </si>
  <si>
    <t>TOP_DEPTH</t>
  </si>
  <si>
    <t>BOTTOM_DEPTH</t>
  </si>
  <si>
    <t>ANALYST</t>
  </si>
  <si>
    <t>REQUEST</t>
  </si>
  <si>
    <t>REQUEST_PART</t>
  </si>
  <si>
    <t>TYPE</t>
  </si>
  <si>
    <t>SAMPLE_DATE</t>
  </si>
  <si>
    <t>HALF</t>
  </si>
  <si>
    <t>MBSF_TOP</t>
  </si>
  <si>
    <t>MCD_TOP</t>
  </si>
  <si>
    <t>Pinus</t>
  </si>
  <si>
    <t>Picea</t>
  </si>
  <si>
    <t>Abies</t>
  </si>
  <si>
    <t>Juniperus</t>
  </si>
  <si>
    <t>Hippophae</t>
  </si>
  <si>
    <t>Populus</t>
  </si>
  <si>
    <t>Salix</t>
  </si>
  <si>
    <t>Corylus</t>
  </si>
  <si>
    <t>Alnus</t>
  </si>
  <si>
    <t>Acer</t>
  </si>
  <si>
    <t>Sorbus</t>
  </si>
  <si>
    <t>Ulmus/Zelkova</t>
  </si>
  <si>
    <t>Tilia</t>
  </si>
  <si>
    <t>Fagus</t>
  </si>
  <si>
    <t>Castanea</t>
  </si>
  <si>
    <t>Fraxinus</t>
  </si>
  <si>
    <t>Hedera</t>
  </si>
  <si>
    <t>Ephedra distachya</t>
  </si>
  <si>
    <t>Ephedra fragilis</t>
  </si>
  <si>
    <t>Artemisia</t>
  </si>
  <si>
    <t>Chenopodiaceae varia</t>
  </si>
  <si>
    <t>Rubiaceae varia</t>
  </si>
  <si>
    <t>Brassicaceae varia</t>
  </si>
  <si>
    <t>Apiaceae varia</t>
  </si>
  <si>
    <t>Asteraceae varia</t>
  </si>
  <si>
    <t>Arctium</t>
  </si>
  <si>
    <t>Cirsium</t>
  </si>
  <si>
    <t>Centaurea cyanus</t>
  </si>
  <si>
    <t>Caryophyllaceae varia</t>
  </si>
  <si>
    <t>Scleranthus</t>
  </si>
  <si>
    <t>Ranunculaceae varia</t>
  </si>
  <si>
    <t>Ranunculus</t>
  </si>
  <si>
    <t>Thalictrum</t>
  </si>
  <si>
    <t>Cichoroiodeae varia</t>
  </si>
  <si>
    <t>Rosaceae varia</t>
  </si>
  <si>
    <t>Helianthemum</t>
  </si>
  <si>
    <t>Crassulaceae varia</t>
  </si>
  <si>
    <t>Polygonum aviculare</t>
  </si>
  <si>
    <t>Plantago subulata</t>
  </si>
  <si>
    <t>Plantago tenuiflora-type</t>
  </si>
  <si>
    <t>Plantago albicans</t>
  </si>
  <si>
    <t>Plantago bellardi</t>
  </si>
  <si>
    <t>Plantaginaceae varia</t>
  </si>
  <si>
    <t>Minuartia</t>
  </si>
  <si>
    <t>Polycarpon</t>
  </si>
  <si>
    <t>Euphorbiaceae varia</t>
  </si>
  <si>
    <t>Mercurialis</t>
  </si>
  <si>
    <t>Helleborus</t>
  </si>
  <si>
    <t>Verbascum</t>
  </si>
  <si>
    <t>Euphrasia</t>
  </si>
  <si>
    <t>Gratiola</t>
  </si>
  <si>
    <t>Primulaceae varia</t>
  </si>
  <si>
    <t>Androsace</t>
  </si>
  <si>
    <t>Lysimachia</t>
  </si>
  <si>
    <t>Hottonia</t>
  </si>
  <si>
    <t>Drosera</t>
  </si>
  <si>
    <t>Ericacea varia</t>
  </si>
  <si>
    <t>Empetrum</t>
  </si>
  <si>
    <t>Campanulaceae varia</t>
  </si>
  <si>
    <t>Cannabis</t>
  </si>
  <si>
    <t>Humulus</t>
  </si>
  <si>
    <t>Papaver</t>
  </si>
  <si>
    <t>Urtica</t>
  </si>
  <si>
    <t>Scabiosa</t>
  </si>
  <si>
    <t>Fabaceae varia</t>
  </si>
  <si>
    <t>Centhranthus</t>
  </si>
  <si>
    <t>Loranthus</t>
  </si>
  <si>
    <t>Armeria</t>
  </si>
  <si>
    <t>Plumbaginaceae varia</t>
  </si>
  <si>
    <t>Limonium</t>
  </si>
  <si>
    <t>Fumana</t>
  </si>
  <si>
    <t>Saxifragaceae varia</t>
  </si>
  <si>
    <t>Valerianella</t>
  </si>
  <si>
    <t>Dipsacaceae varia</t>
  </si>
  <si>
    <t>Hypericum</t>
  </si>
  <si>
    <t>Oxalis</t>
  </si>
  <si>
    <t>Solanaceae varia</t>
  </si>
  <si>
    <t>Pimpinella saxifraga</t>
  </si>
  <si>
    <t>Calculation sum</t>
  </si>
  <si>
    <t>Poaceae</t>
  </si>
  <si>
    <t>Cyperaceae</t>
  </si>
  <si>
    <t>Pollen varia</t>
  </si>
  <si>
    <t>Lythrum salicaria</t>
  </si>
  <si>
    <t>Lythrum hyssopifolia</t>
  </si>
  <si>
    <t>Lythrum virgatum</t>
  </si>
  <si>
    <t>Utricularia</t>
  </si>
  <si>
    <t>Myriophyllum verticilatum</t>
  </si>
  <si>
    <t>Myriophyllum spicatum</t>
  </si>
  <si>
    <t>Callitriche</t>
  </si>
  <si>
    <t>Lemnaceae &amp; similar</t>
  </si>
  <si>
    <t>Nuphar</t>
  </si>
  <si>
    <t>Eriocaulon aquaticum</t>
  </si>
  <si>
    <t>dicolpate pollen varia</t>
  </si>
  <si>
    <t>Total pollen</t>
  </si>
  <si>
    <t>spores varia</t>
  </si>
  <si>
    <t>monolete spores varia</t>
  </si>
  <si>
    <t>trilete spores varia</t>
  </si>
  <si>
    <t>Total spores</t>
  </si>
  <si>
    <t>Bottryococcus</t>
  </si>
  <si>
    <t>Pediastrum</t>
  </si>
  <si>
    <t>Zygnemataceae</t>
  </si>
  <si>
    <t>Object 1 (zylindric plant remain)</t>
  </si>
  <si>
    <t>Object 2 (algal remain)</t>
  </si>
  <si>
    <t>Object 3 (big algal remains)</t>
  </si>
  <si>
    <t>Lycopodium marker</t>
  </si>
  <si>
    <t>Charge No.</t>
  </si>
  <si>
    <t>LycTabs</t>
  </si>
  <si>
    <t>remarks</t>
  </si>
  <si>
    <t>Quercus</t>
  </si>
  <si>
    <t>Carpinus</t>
  </si>
  <si>
    <t>fungal remains</t>
  </si>
  <si>
    <t>Betula nana</t>
  </si>
  <si>
    <r>
      <t xml:space="preserve">Iuglans </t>
    </r>
    <r>
      <rPr>
        <sz val="10"/>
        <color indexed="9"/>
        <rFont val="Arial"/>
        <family val="2"/>
      </rPr>
      <t>(Walnuss)</t>
    </r>
  </si>
  <si>
    <t>Sample volume [ccm]</t>
  </si>
  <si>
    <t>Dinocyst cavate v.</t>
  </si>
  <si>
    <t>Dinocyst proximate v.</t>
  </si>
  <si>
    <t>Spiniferites bentorii</t>
  </si>
  <si>
    <t>Operculodinium centrocarpum</t>
  </si>
  <si>
    <t>Nematosphaeropsis labyrinthus</t>
  </si>
  <si>
    <r>
      <t>Lingulodinium</t>
    </r>
    <r>
      <rPr>
        <sz val="10"/>
        <rFont val="Arial"/>
        <family val="0"/>
      </rPr>
      <t xml:space="preserve"> process length estimate</t>
    </r>
  </si>
  <si>
    <t>Echinidinium</t>
  </si>
  <si>
    <t>Bitektadinium tepeiense</t>
  </si>
  <si>
    <t>Impagidinium aculeatum</t>
  </si>
  <si>
    <t>Stelladinium</t>
  </si>
  <si>
    <t>Brigantedinium</t>
  </si>
  <si>
    <r>
      <t>Spiniferites</t>
    </r>
    <r>
      <rPr>
        <sz val="10"/>
        <color indexed="9"/>
        <rFont val="Arial"/>
        <family val="2"/>
      </rPr>
      <t xml:space="preserve"> var.</t>
    </r>
  </si>
  <si>
    <r>
      <t xml:space="preserve">aberant </t>
    </r>
    <r>
      <rPr>
        <i/>
        <sz val="10"/>
        <color indexed="9"/>
        <rFont val="Arial"/>
        <family val="2"/>
      </rPr>
      <t>Lingulodinium</t>
    </r>
  </si>
  <si>
    <r>
      <t>Diphasium</t>
    </r>
    <r>
      <rPr>
        <sz val="10"/>
        <color indexed="9"/>
        <rFont val="Arial"/>
        <family val="2"/>
      </rPr>
      <t xml:space="preserve"> (Zypressenbärlapp)</t>
    </r>
  </si>
  <si>
    <r>
      <t>Equisetum</t>
    </r>
    <r>
      <rPr>
        <sz val="10"/>
        <color indexed="9"/>
        <rFont val="Arial"/>
        <family val="2"/>
      </rPr>
      <t xml:space="preserve"> (Ackerschachtelhalm)</t>
    </r>
  </si>
  <si>
    <r>
      <t>Pteridium</t>
    </r>
    <r>
      <rPr>
        <sz val="10"/>
        <color indexed="9"/>
        <rFont val="Arial"/>
        <family val="2"/>
      </rPr>
      <t xml:space="preserve"> (Adlerfarn)</t>
    </r>
  </si>
  <si>
    <r>
      <t>Thelypteris</t>
    </r>
    <r>
      <rPr>
        <sz val="10"/>
        <color indexed="9"/>
        <rFont val="Arial"/>
        <family val="2"/>
      </rPr>
      <t xml:space="preserve"> (Marschfarn)</t>
    </r>
  </si>
  <si>
    <r>
      <t>Isoetes</t>
    </r>
    <r>
      <rPr>
        <sz val="10"/>
        <color indexed="9"/>
        <rFont val="Arial"/>
        <family val="2"/>
      </rPr>
      <t xml:space="preserve"> (Igelsporiges Bachsenkraut)</t>
    </r>
  </si>
  <si>
    <r>
      <t>Polypodium</t>
    </r>
    <r>
      <rPr>
        <sz val="10"/>
        <color indexed="9"/>
        <rFont val="Arial"/>
        <family val="2"/>
      </rPr>
      <t xml:space="preserve"> (Tüpfelfarn)</t>
    </r>
  </si>
  <si>
    <r>
      <t>Botrychium</t>
    </r>
    <r>
      <rPr>
        <sz val="10"/>
        <color indexed="9"/>
        <rFont val="Arial"/>
        <family val="2"/>
      </rPr>
      <t xml:space="preserve"> (Rautenfarn)</t>
    </r>
  </si>
  <si>
    <r>
      <t>Asplenium</t>
    </r>
    <r>
      <rPr>
        <sz val="10"/>
        <color indexed="9"/>
        <rFont val="Arial"/>
        <family val="2"/>
      </rPr>
      <t xml:space="preserve"> (Hirschzungenfarn)</t>
    </r>
  </si>
  <si>
    <r>
      <t>Woodsia</t>
    </r>
    <r>
      <rPr>
        <sz val="10"/>
        <color indexed="9"/>
        <rFont val="Arial"/>
        <family val="2"/>
      </rPr>
      <t xml:space="preserve"> (Wimpernfarn)</t>
    </r>
  </si>
  <si>
    <t>Sphagnum</t>
  </si>
  <si>
    <t>Filicales</t>
  </si>
  <si>
    <t>Lycopodium</t>
  </si>
  <si>
    <t>Polygonum persicaria</t>
  </si>
  <si>
    <t>Ledum</t>
  </si>
  <si>
    <t>Calluna</t>
  </si>
  <si>
    <r>
      <t xml:space="preserve">Betula </t>
    </r>
    <r>
      <rPr>
        <sz val="10"/>
        <color indexed="9"/>
        <rFont val="Arial"/>
        <family val="2"/>
      </rPr>
      <t>varia</t>
    </r>
  </si>
  <si>
    <t>Spirogyra?</t>
  </si>
  <si>
    <t>total dinocysts</t>
  </si>
  <si>
    <t>Foram test linings plan</t>
  </si>
  <si>
    <t>Foram test linings trocho</t>
  </si>
  <si>
    <t>Foram test linings/3</t>
  </si>
  <si>
    <t>total Forams</t>
  </si>
  <si>
    <t>Filipendula</t>
  </si>
  <si>
    <t>Adonis</t>
  </si>
  <si>
    <t>Scrophulariaceae var.</t>
  </si>
  <si>
    <t>Lamiaceae/Lamiales varia</t>
  </si>
  <si>
    <t>Cannabaceae var.</t>
  </si>
  <si>
    <t>Cistaceae var.</t>
  </si>
  <si>
    <t>Hypericaceae</t>
  </si>
  <si>
    <t>Menyanthaceae</t>
  </si>
  <si>
    <t>Tricolporate varia (probably herbal taxa)</t>
  </si>
  <si>
    <r>
      <t>Saussurea</t>
    </r>
    <r>
      <rPr>
        <sz val="10"/>
        <rFont val="Arial"/>
        <family val="0"/>
      </rPr>
      <t>-Typ</t>
    </r>
  </si>
  <si>
    <r>
      <t>Matricaria</t>
    </r>
    <r>
      <rPr>
        <sz val="10"/>
        <rFont val="Arial"/>
        <family val="0"/>
      </rPr>
      <t>-Typ</t>
    </r>
  </si>
  <si>
    <r>
      <t>Senecio</t>
    </r>
    <r>
      <rPr>
        <sz val="10"/>
        <rFont val="Arial"/>
        <family val="0"/>
      </rPr>
      <t>-Typ</t>
    </r>
  </si>
  <si>
    <r>
      <t>Jasione montana</t>
    </r>
    <r>
      <rPr>
        <sz val="10"/>
        <rFont val="Arial"/>
        <family val="0"/>
      </rPr>
      <t xml:space="preserve"> type</t>
    </r>
  </si>
  <si>
    <r>
      <t xml:space="preserve">Gypsophilia repens </t>
    </r>
    <r>
      <rPr>
        <sz val="10"/>
        <rFont val="Arial"/>
        <family val="0"/>
      </rPr>
      <t>type</t>
    </r>
  </si>
  <si>
    <r>
      <t>Carthamus</t>
    </r>
    <r>
      <rPr>
        <sz val="10"/>
        <rFont val="Arial"/>
        <family val="0"/>
      </rPr>
      <t xml:space="preserve"> type</t>
    </r>
  </si>
  <si>
    <r>
      <t>crepis t</t>
    </r>
    <r>
      <rPr>
        <sz val="10"/>
        <rFont val="Arial"/>
        <family val="0"/>
      </rPr>
      <t>ype</t>
    </r>
  </si>
  <si>
    <t>Sanguisorba officinalis</t>
  </si>
  <si>
    <r>
      <t>Sedum</t>
    </r>
    <r>
      <rPr>
        <sz val="10"/>
        <rFont val="Arial"/>
        <family val="0"/>
      </rPr>
      <t xml:space="preserve"> type ("Sammelgruppe")</t>
    </r>
  </si>
  <si>
    <r>
      <t>Rumex</t>
    </r>
    <r>
      <rPr>
        <sz val="10"/>
        <rFont val="Arial"/>
        <family val="0"/>
      </rPr>
      <t xml:space="preserve"> type varia</t>
    </r>
  </si>
  <si>
    <r>
      <t>Rumex aquatieus</t>
    </r>
    <r>
      <rPr>
        <sz val="10"/>
        <rFont val="Arial"/>
        <family val="0"/>
      </rPr>
      <t xml:space="preserve"> type</t>
    </r>
  </si>
  <si>
    <r>
      <t>Rumex scutatus</t>
    </r>
    <r>
      <rPr>
        <sz val="10"/>
        <rFont val="Arial"/>
        <family val="0"/>
      </rPr>
      <t xml:space="preserve"> type</t>
    </r>
  </si>
  <si>
    <r>
      <t>Polygonum</t>
    </r>
    <r>
      <rPr>
        <sz val="10"/>
        <rFont val="Arial"/>
        <family val="0"/>
      </rPr>
      <t xml:space="preserve"> var.</t>
    </r>
  </si>
  <si>
    <r>
      <t>Plantago</t>
    </r>
    <r>
      <rPr>
        <sz val="10"/>
        <rFont val="Arial"/>
        <family val="0"/>
      </rPr>
      <t xml:space="preserve"> varia</t>
    </r>
  </si>
  <si>
    <r>
      <t>Plantago maritima</t>
    </r>
    <r>
      <rPr>
        <sz val="10"/>
        <rFont val="Arial"/>
        <family val="0"/>
      </rPr>
      <t xml:space="preserve"> type</t>
    </r>
  </si>
  <si>
    <r>
      <t>Plantago coronopus</t>
    </r>
    <r>
      <rPr>
        <sz val="10"/>
        <rFont val="Arial"/>
        <family val="0"/>
      </rPr>
      <t xml:space="preserve"> type</t>
    </r>
  </si>
  <si>
    <r>
      <t>Plantago lanceolota</t>
    </r>
    <r>
      <rPr>
        <sz val="10"/>
        <rFont val="Arial"/>
        <family val="0"/>
      </rPr>
      <t xml:space="preserve"> type</t>
    </r>
  </si>
  <si>
    <r>
      <t>Mentha</t>
    </r>
    <r>
      <rPr>
        <sz val="10"/>
        <rFont val="Arial"/>
        <family val="0"/>
      </rPr>
      <t xml:space="preserve"> </t>
    </r>
  </si>
  <si>
    <r>
      <t>Vaccinium</t>
    </r>
    <r>
      <rPr>
        <sz val="10"/>
        <rFont val="Arial"/>
        <family val="0"/>
      </rPr>
      <t xml:space="preserve"> type</t>
    </r>
  </si>
  <si>
    <r>
      <t>Soldanella</t>
    </r>
    <r>
      <rPr>
        <sz val="10"/>
        <rFont val="Arial"/>
        <family val="0"/>
      </rPr>
      <t xml:space="preserve"> type</t>
    </r>
  </si>
  <si>
    <r>
      <t>Valeriana officinalis</t>
    </r>
    <r>
      <rPr>
        <sz val="10"/>
        <rFont val="Arial"/>
        <family val="0"/>
      </rPr>
      <t xml:space="preserve"> type</t>
    </r>
  </si>
  <si>
    <t>Ribes</t>
  </si>
  <si>
    <r>
      <t>Geranium</t>
    </r>
    <r>
      <rPr>
        <sz val="10"/>
        <rFont val="Arial"/>
        <family val="0"/>
      </rPr>
      <t>/Geraniaceae</t>
    </r>
  </si>
  <si>
    <r>
      <t>Epipogium</t>
    </r>
    <r>
      <rPr>
        <sz val="10"/>
        <rFont val="Arial"/>
        <family val="0"/>
      </rPr>
      <t>/Orchidaceae</t>
    </r>
  </si>
  <si>
    <r>
      <t>Convolvulus</t>
    </r>
    <r>
      <rPr>
        <sz val="10"/>
        <rFont val="Arial"/>
        <family val="0"/>
      </rPr>
      <t xml:space="preserve"> type</t>
    </r>
  </si>
  <si>
    <t>Apium</t>
  </si>
  <si>
    <t xml:space="preserve">TOTAL INDETERMINABLE OBJECTS </t>
  </si>
  <si>
    <t>monocolpate pollen varia</t>
  </si>
  <si>
    <r>
      <t>Myriophyllum</t>
    </r>
    <r>
      <rPr>
        <sz val="10"/>
        <rFont val="Arial"/>
        <family val="0"/>
      </rPr>
      <t xml:space="preserve"> varia</t>
    </r>
  </si>
  <si>
    <r>
      <t>Sparganium</t>
    </r>
    <r>
      <rPr>
        <sz val="10"/>
        <rFont val="Arial"/>
        <family val="0"/>
      </rPr>
      <t xml:space="preserve"> type</t>
    </r>
  </si>
  <si>
    <t>Potamogeton</t>
  </si>
  <si>
    <t>Typha</t>
  </si>
  <si>
    <r>
      <t>Nympha</t>
    </r>
    <r>
      <rPr>
        <sz val="10"/>
        <rFont val="Arial"/>
        <family val="0"/>
      </rPr>
      <t xml:space="preserve"> type</t>
    </r>
  </si>
  <si>
    <t>Hydrocharis</t>
  </si>
  <si>
    <r>
      <t>Allium</t>
    </r>
    <r>
      <rPr>
        <sz val="10"/>
        <rFont val="Arial"/>
        <family val="0"/>
      </rPr>
      <t xml:space="preserve"> type (?)</t>
    </r>
  </si>
  <si>
    <t>Indeterminata (degraded pollen?)</t>
  </si>
  <si>
    <r>
      <t>Impagidinium</t>
    </r>
    <r>
      <rPr>
        <sz val="10"/>
        <color indexed="9"/>
        <rFont val="Arial"/>
        <family val="2"/>
      </rPr>
      <t xml:space="preserve"> varia</t>
    </r>
  </si>
  <si>
    <t>COMBINED HERBS</t>
  </si>
  <si>
    <t>POACEAE</t>
  </si>
  <si>
    <t>COMBINED BISACCATES</t>
  </si>
  <si>
    <t>DINOCYST/POLLEN_REF_SUM</t>
  </si>
  <si>
    <t>COMBINED TREES (nonsaccate)</t>
  </si>
  <si>
    <r>
      <t xml:space="preserve">STEPPE ELEMENTS (INCL. </t>
    </r>
    <r>
      <rPr>
        <i/>
        <sz val="10"/>
        <rFont val="Arial"/>
        <family val="2"/>
      </rPr>
      <t>EPHEDRA</t>
    </r>
    <r>
      <rPr>
        <sz val="10"/>
        <rFont val="Arial"/>
        <family val="0"/>
      </rPr>
      <t>)</t>
    </r>
  </si>
  <si>
    <t>COMBINED ERICACEAE</t>
  </si>
  <si>
    <t>COMBINED BETULA</t>
  </si>
  <si>
    <t>PROCESSED AT</t>
  </si>
  <si>
    <t>DETAILED ANALYSES</t>
  </si>
  <si>
    <t>REDEPOSITION TAXA</t>
  </si>
  <si>
    <t>Dinocyst chorate v.</t>
  </si>
  <si>
    <t xml:space="preserve">Lingulodinium </t>
  </si>
  <si>
    <t>Insect remains</t>
  </si>
  <si>
    <t>Crustaceae remains</t>
  </si>
  <si>
    <t>2nd Calc. Sum Total terrestrial pollen</t>
  </si>
  <si>
    <t>GYMNODINIUM species excl. from dinosum</t>
  </si>
  <si>
    <t>Secale t.</t>
  </si>
  <si>
    <t>Dryopteris</t>
  </si>
  <si>
    <t>Viscum</t>
  </si>
  <si>
    <r>
      <t xml:space="preserve">Spergularia </t>
    </r>
    <r>
      <rPr>
        <sz val="10"/>
        <rFont val="Arial"/>
        <family val="0"/>
      </rPr>
      <t>type</t>
    </r>
  </si>
  <si>
    <r>
      <t xml:space="preserve">Spergula </t>
    </r>
    <r>
      <rPr>
        <sz val="10"/>
        <rFont val="Arial"/>
        <family val="0"/>
      </rPr>
      <t>type</t>
    </r>
  </si>
  <si>
    <r>
      <t xml:space="preserve">COMBINED </t>
    </r>
    <r>
      <rPr>
        <i/>
        <sz val="10"/>
        <color indexed="9"/>
        <rFont val="Arial"/>
        <family val="2"/>
      </rPr>
      <t>SPINIFERITES</t>
    </r>
  </si>
  <si>
    <t>total Lycs</t>
  </si>
  <si>
    <t>Lycs/ccm</t>
  </si>
  <si>
    <t>ccm counted</t>
  </si>
  <si>
    <t>Pollen/ccm</t>
  </si>
  <si>
    <t>Lycs/Tab</t>
  </si>
  <si>
    <t>Lycopodium markers dinocysts</t>
  </si>
  <si>
    <r>
      <t>Pediastrum</t>
    </r>
    <r>
      <rPr>
        <sz val="10"/>
        <rFont val="Arial"/>
        <family val="0"/>
      </rPr>
      <t>-like remains</t>
    </r>
  </si>
  <si>
    <t>Granoszewski/Kotthoff Sample No.</t>
  </si>
  <si>
    <t>COMBINED TREES</t>
  </si>
  <si>
    <t>COMBINED BOTTRYOCOCCUS &amp; PEDIASTRUM</t>
  </si>
  <si>
    <t>Ataxiodinium</t>
  </si>
  <si>
    <t>unidentified cysts (may be reworked!)</t>
  </si>
  <si>
    <t>REWORKED POLLEN (Partly Tertiary)</t>
  </si>
  <si>
    <t>PLACEHOLDER</t>
  </si>
  <si>
    <t>REWORKED/IN-SITU POLLEN</t>
  </si>
  <si>
    <t>B</t>
  </si>
  <si>
    <t>Tectatodinium ?</t>
  </si>
  <si>
    <t>nc</t>
  </si>
  <si>
    <t>Radiosperma corbiferum</t>
  </si>
  <si>
    <r>
      <t xml:space="preserve">aberant </t>
    </r>
    <r>
      <rPr>
        <i/>
        <sz val="10"/>
        <color indexed="9"/>
        <rFont val="Arial"/>
        <family val="2"/>
      </rPr>
      <t xml:space="preserve">Operculodinium </t>
    </r>
  </si>
  <si>
    <t>CORES 5, 6, 7, 8, 9: BARREN!</t>
  </si>
  <si>
    <t>M0061-D-palynology-T1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</si>
</sst>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8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 textRotation="90"/>
    </xf>
    <xf numFmtId="0" fontId="2" fillId="0" borderId="0" xfId="0" applyFont="1" applyFill="1" applyAlignment="1">
      <alignment textRotation="90"/>
    </xf>
    <xf numFmtId="0" fontId="4" fillId="21" borderId="0" xfId="0" applyFont="1" applyFill="1" applyAlignment="1">
      <alignment textRotation="90"/>
    </xf>
    <xf numFmtId="0" fontId="0" fillId="32" borderId="0" xfId="0" applyFont="1" applyFill="1" applyAlignment="1">
      <alignment textRotation="90"/>
    </xf>
    <xf numFmtId="0" fontId="0" fillId="33" borderId="0" xfId="0" applyFont="1" applyFill="1" applyAlignment="1">
      <alignment textRotation="90"/>
    </xf>
    <xf numFmtId="0" fontId="0" fillId="34" borderId="0" xfId="0" applyFont="1" applyFill="1" applyAlignment="1">
      <alignment textRotation="90"/>
    </xf>
    <xf numFmtId="0" fontId="3" fillId="35" borderId="0" xfId="0" applyFont="1" applyFill="1" applyAlignment="1">
      <alignment textRotation="90"/>
    </xf>
    <xf numFmtId="0" fontId="0" fillId="36" borderId="0" xfId="0" applyFont="1" applyFill="1" applyAlignment="1">
      <alignment textRotation="90"/>
    </xf>
    <xf numFmtId="0" fontId="0" fillId="18" borderId="10" xfId="0" applyFill="1" applyBorder="1" applyAlignment="1">
      <alignment textRotation="90"/>
    </xf>
    <xf numFmtId="0" fontId="0" fillId="0" borderId="0" xfId="0" applyAlignment="1">
      <alignment textRotation="90"/>
    </xf>
    <xf numFmtId="0" fontId="3" fillId="37" borderId="0" xfId="0" applyFont="1" applyFill="1" applyAlignment="1">
      <alignment textRotation="90"/>
    </xf>
    <xf numFmtId="0" fontId="5" fillId="0" borderId="0" xfId="0" applyFont="1" applyFill="1" applyAlignment="1">
      <alignment textRotation="90"/>
    </xf>
    <xf numFmtId="0" fontId="4" fillId="37" borderId="0" xfId="0" applyFont="1" applyFill="1" applyAlignment="1">
      <alignment textRotation="90"/>
    </xf>
    <xf numFmtId="0" fontId="3" fillId="37" borderId="0" xfId="0" applyFont="1" applyFill="1" applyAlignment="1">
      <alignment textRotation="90"/>
    </xf>
    <xf numFmtId="0" fontId="5" fillId="36" borderId="0" xfId="0" applyFont="1" applyFill="1" applyAlignment="1">
      <alignment textRotation="90"/>
    </xf>
    <xf numFmtId="0" fontId="4" fillId="35" borderId="0" xfId="0" applyFont="1" applyFill="1" applyAlignment="1">
      <alignment textRotation="90"/>
    </xf>
    <xf numFmtId="0" fontId="5" fillId="32" borderId="0" xfId="0" applyFont="1" applyFill="1" applyAlignment="1">
      <alignment textRotation="90"/>
    </xf>
    <xf numFmtId="0" fontId="5" fillId="38" borderId="0" xfId="0" applyFont="1" applyFill="1" applyAlignment="1">
      <alignment textRotation="90"/>
    </xf>
    <xf numFmtId="0" fontId="0" fillId="0" borderId="0" xfId="0" applyFont="1" applyFill="1" applyAlignment="1">
      <alignment textRotation="90"/>
    </xf>
    <xf numFmtId="0" fontId="0" fillId="39" borderId="0" xfId="0" applyFont="1" applyFill="1" applyAlignment="1">
      <alignment textRotation="90"/>
    </xf>
    <xf numFmtId="0" fontId="5" fillId="39" borderId="0" xfId="0" applyFont="1" applyFill="1" applyAlignment="1">
      <alignment textRotation="90"/>
    </xf>
    <xf numFmtId="0" fontId="0" fillId="32" borderId="0" xfId="0" applyFill="1" applyAlignment="1">
      <alignment textRotation="90"/>
    </xf>
    <xf numFmtId="0" fontId="0" fillId="40" borderId="0" xfId="0" applyFont="1" applyFill="1" applyAlignment="1">
      <alignment textRotation="90"/>
    </xf>
    <xf numFmtId="0" fontId="5" fillId="40" borderId="0" xfId="0" applyFont="1" applyFill="1" applyAlignment="1">
      <alignment textRotation="90"/>
    </xf>
    <xf numFmtId="0" fontId="4" fillId="41" borderId="0" xfId="0" applyFont="1" applyFill="1" applyAlignment="1">
      <alignment textRotation="90"/>
    </xf>
    <xf numFmtId="0" fontId="5" fillId="34" borderId="0" xfId="0" applyFont="1" applyFill="1" applyAlignment="1">
      <alignment textRotation="90"/>
    </xf>
    <xf numFmtId="1" fontId="5" fillId="34" borderId="0" xfId="0" applyNumberFormat="1" applyFont="1" applyFill="1" applyAlignment="1">
      <alignment textRotation="90"/>
    </xf>
    <xf numFmtId="0" fontId="0" fillId="30" borderId="0" xfId="0" applyFont="1" applyFill="1" applyAlignment="1">
      <alignment textRotation="90"/>
    </xf>
    <xf numFmtId="0" fontId="0" fillId="41" borderId="0" xfId="0" applyFont="1" applyFill="1" applyAlignment="1">
      <alignment textRotation="90"/>
    </xf>
    <xf numFmtId="0" fontId="0" fillId="32" borderId="0" xfId="0" applyFont="1" applyFill="1" applyAlignment="1">
      <alignment textRotation="90"/>
    </xf>
    <xf numFmtId="0" fontId="0" fillId="40" borderId="0" xfId="0" applyFont="1" applyFill="1" applyAlignment="1">
      <alignment textRotation="90"/>
    </xf>
    <xf numFmtId="0" fontId="0" fillId="33" borderId="0" xfId="0" applyFont="1" applyFill="1" applyAlignment="1">
      <alignment textRotation="90"/>
    </xf>
    <xf numFmtId="0" fontId="0" fillId="21" borderId="0" xfId="0" applyFont="1" applyFill="1" applyAlignment="1">
      <alignment textRotation="90"/>
    </xf>
    <xf numFmtId="0" fontId="2" fillId="37" borderId="0" xfId="0" applyFont="1" applyFill="1" applyAlignment="1">
      <alignment textRotation="90"/>
    </xf>
    <xf numFmtId="0" fontId="2" fillId="20" borderId="0" xfId="0" applyFont="1" applyFill="1" applyAlignment="1">
      <alignment textRotation="90"/>
    </xf>
    <xf numFmtId="0" fontId="0" fillId="0" borderId="0" xfId="0" applyFill="1" applyBorder="1" applyAlignment="1">
      <alignment/>
    </xf>
    <xf numFmtId="0" fontId="0" fillId="18" borderId="0" xfId="0" applyFill="1" applyBorder="1" applyAlignment="1">
      <alignment textRotation="90"/>
    </xf>
    <xf numFmtId="0" fontId="0" fillId="38" borderId="0" xfId="0" applyFont="1" applyFill="1" applyAlignment="1">
      <alignment textRotation="90"/>
    </xf>
    <xf numFmtId="2" fontId="0" fillId="18" borderId="10" xfId="0" applyNumberFormat="1" applyFill="1" applyBorder="1" applyAlignment="1">
      <alignment textRotation="90"/>
    </xf>
    <xf numFmtId="2" fontId="0" fillId="0" borderId="0" xfId="0" applyNumberFormat="1" applyAlignment="1">
      <alignment/>
    </xf>
    <xf numFmtId="0" fontId="0" fillId="36" borderId="0" xfId="0" applyFont="1" applyFill="1" applyAlignment="1">
      <alignment textRotation="90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1"/>
  <sheetViews>
    <sheetView tabSelected="1" workbookViewId="0" topLeftCell="A1">
      <pane xSplit="18" ySplit="2" topLeftCell="S3" activePane="bottomRight" state="frozen"/>
      <selection pane="topLeft" activeCell="A1" sqref="A1"/>
      <selection pane="topRight" activeCell="I1" sqref="I1"/>
      <selection pane="bottomLeft" activeCell="A1" sqref="A1"/>
      <selection pane="bottomRight" activeCell="B2" sqref="B2"/>
    </sheetView>
  </sheetViews>
  <sheetFormatPr defaultColWidth="11.421875" defaultRowHeight="12.75"/>
  <cols>
    <col min="1" max="1" width="4.140625" style="0" customWidth="1"/>
    <col min="2" max="2" width="3.28125" style="0" customWidth="1"/>
    <col min="3" max="4" width="5.7109375" style="0" customWidth="1"/>
    <col min="5" max="5" width="5.140625" style="0" customWidth="1"/>
    <col min="6" max="6" width="4.00390625" style="0" customWidth="1"/>
    <col min="7" max="7" width="4.8515625" style="0" customWidth="1"/>
    <col min="8" max="8" width="4.421875" style="0" customWidth="1"/>
    <col min="9" max="9" width="3.421875" style="0" customWidth="1"/>
    <col min="10" max="10" width="3.00390625" style="0" customWidth="1"/>
    <col min="11" max="11" width="3.421875" style="0" customWidth="1"/>
    <col min="12" max="12" width="3.140625" style="0" customWidth="1"/>
    <col min="13" max="13" width="3.28125" style="0" customWidth="1"/>
    <col min="14" max="14" width="3.00390625" style="0" customWidth="1"/>
    <col min="15" max="15" width="7.421875" style="40" customWidth="1"/>
    <col min="16" max="16" width="6.421875" style="40" customWidth="1"/>
    <col min="17" max="17" width="5.140625" style="0" customWidth="1"/>
    <col min="18" max="18" width="4.421875" style="0" customWidth="1"/>
    <col min="19" max="236" width="5.7109375" style="0" customWidth="1"/>
    <col min="237" max="237" width="9.421875" style="0" customWidth="1"/>
    <col min="238" max="239" width="5.7109375" style="0" customWidth="1"/>
    <col min="240" max="240" width="15.421875" style="0" customWidth="1"/>
    <col min="241" max="243" width="5.7109375" style="0" customWidth="1"/>
    <col min="244" max="244" width="6.421875" style="0" customWidth="1"/>
    <col min="245" max="245" width="5.7109375" style="0" customWidth="1"/>
    <col min="246" max="246" width="7.7109375" style="0" customWidth="1"/>
    <col min="247" max="247" width="10.140625" style="0" customWidth="1"/>
    <col min="248" max="248" width="5.7109375" style="0" customWidth="1"/>
    <col min="249" max="249" width="17.00390625" style="0" customWidth="1"/>
  </cols>
  <sheetData>
    <row r="1" ht="12">
      <c r="B1" t="s">
        <v>255</v>
      </c>
    </row>
    <row r="2" spans="1:251" s="10" customFormat="1" ht="234.7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39" t="s">
        <v>14</v>
      </c>
      <c r="P2" s="39" t="s">
        <v>15</v>
      </c>
      <c r="Q2" s="37" t="s">
        <v>219</v>
      </c>
      <c r="R2" s="37" t="s">
        <v>241</v>
      </c>
      <c r="S2" s="10" t="s">
        <v>246</v>
      </c>
      <c r="T2" s="25" t="s">
        <v>19</v>
      </c>
      <c r="U2" s="25" t="s">
        <v>20</v>
      </c>
      <c r="V2" s="25" t="s">
        <v>21</v>
      </c>
      <c r="W2" s="25" t="s">
        <v>22</v>
      </c>
      <c r="X2" s="25" t="s">
        <v>127</v>
      </c>
      <c r="Y2" s="25" t="s">
        <v>158</v>
      </c>
      <c r="Z2" s="25" t="s">
        <v>23</v>
      </c>
      <c r="AA2" s="25" t="s">
        <v>24</v>
      </c>
      <c r="AB2" s="25" t="s">
        <v>25</v>
      </c>
      <c r="AC2" s="25" t="s">
        <v>26</v>
      </c>
      <c r="AD2" s="25" t="s">
        <v>124</v>
      </c>
      <c r="AE2" s="25" t="s">
        <v>27</v>
      </c>
      <c r="AF2" s="25" t="s">
        <v>28</v>
      </c>
      <c r="AG2" s="25" t="s">
        <v>125</v>
      </c>
      <c r="AH2" s="25" t="s">
        <v>29</v>
      </c>
      <c r="AI2" s="25" t="s">
        <v>30</v>
      </c>
      <c r="AJ2" s="25" t="s">
        <v>128</v>
      </c>
      <c r="AK2" s="25" t="s">
        <v>31</v>
      </c>
      <c r="AL2" s="25" t="s">
        <v>32</v>
      </c>
      <c r="AM2" s="25" t="s">
        <v>230</v>
      </c>
      <c r="AN2" s="25" t="s">
        <v>33</v>
      </c>
      <c r="AO2" s="25" t="s">
        <v>34</v>
      </c>
      <c r="AP2" s="23" t="s">
        <v>36</v>
      </c>
      <c r="AQ2" s="24" t="s">
        <v>35</v>
      </c>
      <c r="AR2" s="20" t="s">
        <v>40</v>
      </c>
      <c r="AS2" s="21" t="s">
        <v>174</v>
      </c>
      <c r="AT2" s="21" t="s">
        <v>41</v>
      </c>
      <c r="AU2" s="21" t="s">
        <v>175</v>
      </c>
      <c r="AV2" s="21" t="s">
        <v>42</v>
      </c>
      <c r="AW2" s="21" t="s">
        <v>176</v>
      </c>
      <c r="AX2" s="21" t="s">
        <v>60</v>
      </c>
      <c r="AY2" s="21" t="s">
        <v>43</v>
      </c>
      <c r="AZ2" s="4" t="s">
        <v>172</v>
      </c>
      <c r="BA2" s="20" t="s">
        <v>74</v>
      </c>
      <c r="BB2" s="21" t="s">
        <v>177</v>
      </c>
      <c r="BC2" s="4" t="s">
        <v>61</v>
      </c>
      <c r="BD2" s="17" t="s">
        <v>62</v>
      </c>
      <c r="BE2" s="20" t="s">
        <v>44</v>
      </c>
      <c r="BF2" s="21" t="s">
        <v>178</v>
      </c>
      <c r="BG2" s="21" t="s">
        <v>45</v>
      </c>
      <c r="BH2" s="21" t="s">
        <v>59</v>
      </c>
      <c r="BI2" s="21" t="s">
        <v>179</v>
      </c>
      <c r="BJ2" s="21" t="s">
        <v>83</v>
      </c>
      <c r="BK2" s="21" t="s">
        <v>232</v>
      </c>
      <c r="BL2" s="21" t="s">
        <v>231</v>
      </c>
      <c r="BM2" s="21" t="s">
        <v>71</v>
      </c>
      <c r="BN2" s="4" t="s">
        <v>84</v>
      </c>
      <c r="BO2" s="17" t="s">
        <v>85</v>
      </c>
      <c r="BP2" s="20" t="s">
        <v>46</v>
      </c>
      <c r="BQ2" s="21" t="s">
        <v>47</v>
      </c>
      <c r="BR2" s="21" t="s">
        <v>166</v>
      </c>
      <c r="BS2" s="21" t="s">
        <v>48</v>
      </c>
      <c r="BT2" s="21" t="s">
        <v>63</v>
      </c>
      <c r="BU2" s="17" t="s">
        <v>77</v>
      </c>
      <c r="BV2" s="20" t="s">
        <v>38</v>
      </c>
      <c r="BW2" s="4" t="s">
        <v>49</v>
      </c>
      <c r="BX2" s="17" t="s">
        <v>180</v>
      </c>
      <c r="BY2" s="20" t="s">
        <v>50</v>
      </c>
      <c r="BZ2" s="21" t="s">
        <v>165</v>
      </c>
      <c r="CA2" s="21" t="s">
        <v>181</v>
      </c>
      <c r="CB2" s="17" t="s">
        <v>78</v>
      </c>
      <c r="CC2" s="4" t="s">
        <v>169</v>
      </c>
      <c r="CD2" s="17" t="s">
        <v>75</v>
      </c>
      <c r="CE2" s="17" t="s">
        <v>76</v>
      </c>
      <c r="CF2" s="20" t="s">
        <v>170</v>
      </c>
      <c r="CG2" s="21" t="s">
        <v>86</v>
      </c>
      <c r="CH2" s="21" t="s">
        <v>51</v>
      </c>
      <c r="CI2" s="4" t="s">
        <v>52</v>
      </c>
      <c r="CJ2" s="17" t="s">
        <v>182</v>
      </c>
      <c r="CK2" s="21" t="s">
        <v>183</v>
      </c>
      <c r="CL2" s="21" t="s">
        <v>184</v>
      </c>
      <c r="CM2" s="21" t="s">
        <v>185</v>
      </c>
      <c r="CN2" s="17" t="s">
        <v>186</v>
      </c>
      <c r="CO2" s="17" t="s">
        <v>53</v>
      </c>
      <c r="CP2" s="17" t="s">
        <v>155</v>
      </c>
      <c r="CQ2" s="20" t="s">
        <v>58</v>
      </c>
      <c r="CR2" s="21" t="s">
        <v>187</v>
      </c>
      <c r="CS2" s="21" t="s">
        <v>54</v>
      </c>
      <c r="CT2" s="21" t="s">
        <v>188</v>
      </c>
      <c r="CU2" s="21" t="s">
        <v>189</v>
      </c>
      <c r="CV2" s="20" t="s">
        <v>55</v>
      </c>
      <c r="CW2" s="21" t="s">
        <v>190</v>
      </c>
      <c r="CX2" s="21" t="s">
        <v>56</v>
      </c>
      <c r="CY2" s="21" t="s">
        <v>57</v>
      </c>
      <c r="CZ2" s="4" t="s">
        <v>167</v>
      </c>
      <c r="DA2" s="17" t="s">
        <v>64</v>
      </c>
      <c r="DB2" s="20" t="s">
        <v>168</v>
      </c>
      <c r="DC2" s="21" t="s">
        <v>191</v>
      </c>
      <c r="DD2" s="21" t="s">
        <v>65</v>
      </c>
      <c r="DE2" s="21" t="s">
        <v>66</v>
      </c>
      <c r="DF2" s="4" t="s">
        <v>72</v>
      </c>
      <c r="DG2" s="17" t="s">
        <v>73</v>
      </c>
      <c r="DH2" s="17" t="s">
        <v>156</v>
      </c>
      <c r="DI2" s="17" t="s">
        <v>157</v>
      </c>
      <c r="DJ2" s="17" t="s">
        <v>192</v>
      </c>
      <c r="DK2" s="20" t="s">
        <v>67</v>
      </c>
      <c r="DL2" s="21" t="s">
        <v>68</v>
      </c>
      <c r="DM2" s="21" t="s">
        <v>69</v>
      </c>
      <c r="DN2" s="21" t="s">
        <v>70</v>
      </c>
      <c r="DO2" s="21" t="s">
        <v>193</v>
      </c>
      <c r="DP2" s="4" t="s">
        <v>89</v>
      </c>
      <c r="DQ2" s="17" t="s">
        <v>79</v>
      </c>
      <c r="DR2" s="17" t="s">
        <v>81</v>
      </c>
      <c r="DS2" s="17" t="s">
        <v>88</v>
      </c>
      <c r="DT2" s="17" t="s">
        <v>194</v>
      </c>
      <c r="DU2" s="21" t="s">
        <v>82</v>
      </c>
      <c r="DV2" s="4" t="s">
        <v>80</v>
      </c>
      <c r="DW2" s="20" t="s">
        <v>87</v>
      </c>
      <c r="DX2" s="21" t="s">
        <v>195</v>
      </c>
      <c r="DY2" s="22" t="s">
        <v>171</v>
      </c>
      <c r="DZ2" s="17" t="s">
        <v>90</v>
      </c>
      <c r="EA2" s="21" t="s">
        <v>91</v>
      </c>
      <c r="EB2" s="17" t="s">
        <v>196</v>
      </c>
      <c r="EC2" s="21" t="s">
        <v>197</v>
      </c>
      <c r="ED2" s="4" t="s">
        <v>92</v>
      </c>
      <c r="EE2" s="17" t="s">
        <v>198</v>
      </c>
      <c r="EF2" s="20" t="s">
        <v>37</v>
      </c>
      <c r="EG2" s="4" t="s">
        <v>39</v>
      </c>
      <c r="EH2" s="17" t="s">
        <v>199</v>
      </c>
      <c r="EI2" s="17" t="s">
        <v>93</v>
      </c>
      <c r="EJ2" s="20" t="s">
        <v>173</v>
      </c>
      <c r="EK2" s="5" t="s">
        <v>95</v>
      </c>
      <c r="EL2" s="32" t="s">
        <v>228</v>
      </c>
      <c r="EM2" s="5" t="s">
        <v>96</v>
      </c>
      <c r="EN2" s="2" t="s">
        <v>94</v>
      </c>
      <c r="EO2" s="3" t="s">
        <v>16</v>
      </c>
      <c r="EP2" s="3" t="s">
        <v>17</v>
      </c>
      <c r="EQ2" s="3" t="s">
        <v>18</v>
      </c>
      <c r="ER2" s="1" t="s">
        <v>97</v>
      </c>
      <c r="ES2" s="1" t="s">
        <v>209</v>
      </c>
      <c r="ET2" s="2" t="s">
        <v>226</v>
      </c>
      <c r="EU2" s="26" t="s">
        <v>98</v>
      </c>
      <c r="EV2" s="26" t="s">
        <v>99</v>
      </c>
      <c r="EW2" s="26" t="s">
        <v>100</v>
      </c>
      <c r="EX2" s="6" t="s">
        <v>101</v>
      </c>
      <c r="EY2" s="26" t="s">
        <v>202</v>
      </c>
      <c r="EZ2" s="26" t="s">
        <v>102</v>
      </c>
      <c r="FA2" s="26" t="s">
        <v>103</v>
      </c>
      <c r="FB2" s="26" t="s">
        <v>104</v>
      </c>
      <c r="FC2" s="26" t="s">
        <v>203</v>
      </c>
      <c r="FD2" s="26" t="s">
        <v>205</v>
      </c>
      <c r="FE2" s="26" t="s">
        <v>204</v>
      </c>
      <c r="FF2" s="6" t="s">
        <v>105</v>
      </c>
      <c r="FG2" s="27" t="s">
        <v>206</v>
      </c>
      <c r="FH2" s="26" t="s">
        <v>207</v>
      </c>
      <c r="FI2" s="26" t="s">
        <v>106</v>
      </c>
      <c r="FJ2" s="26" t="s">
        <v>107</v>
      </c>
      <c r="FK2" s="6" t="s">
        <v>108</v>
      </c>
      <c r="FL2" s="6" t="s">
        <v>201</v>
      </c>
      <c r="FM2" s="26" t="s">
        <v>208</v>
      </c>
      <c r="FN2" s="2" t="s">
        <v>109</v>
      </c>
      <c r="FO2" s="7" t="s">
        <v>110</v>
      </c>
      <c r="FP2" s="7" t="s">
        <v>111</v>
      </c>
      <c r="FQ2" s="7" t="s">
        <v>112</v>
      </c>
      <c r="FR2" s="16" t="s">
        <v>151</v>
      </c>
      <c r="FS2" s="16" t="s">
        <v>154</v>
      </c>
      <c r="FT2" s="16" t="s">
        <v>152</v>
      </c>
      <c r="FU2" s="16" t="s">
        <v>153</v>
      </c>
      <c r="FV2" s="16" t="s">
        <v>229</v>
      </c>
      <c r="FW2" s="16" t="s">
        <v>150</v>
      </c>
      <c r="FX2" s="16" t="s">
        <v>149</v>
      </c>
      <c r="FY2" s="16" t="s">
        <v>148</v>
      </c>
      <c r="FZ2" s="16" t="s">
        <v>147</v>
      </c>
      <c r="GA2" s="16" t="s">
        <v>146</v>
      </c>
      <c r="GB2" s="16" t="s">
        <v>145</v>
      </c>
      <c r="GC2" s="16" t="s">
        <v>144</v>
      </c>
      <c r="GD2" s="16" t="s">
        <v>143</v>
      </c>
      <c r="GE2" s="2" t="s">
        <v>113</v>
      </c>
      <c r="GF2" s="35" t="s">
        <v>126</v>
      </c>
      <c r="GG2" s="15" t="s">
        <v>114</v>
      </c>
      <c r="GH2" s="15" t="s">
        <v>115</v>
      </c>
      <c r="GI2" s="15" t="s">
        <v>159</v>
      </c>
      <c r="GJ2" s="15" t="s">
        <v>240</v>
      </c>
      <c r="GK2" s="8" t="s">
        <v>116</v>
      </c>
      <c r="GL2" s="1" t="s">
        <v>117</v>
      </c>
      <c r="GM2" s="1" t="s">
        <v>118</v>
      </c>
      <c r="GN2" s="1" t="s">
        <v>119</v>
      </c>
      <c r="GO2" s="11" t="s">
        <v>130</v>
      </c>
      <c r="GP2" s="11" t="s">
        <v>131</v>
      </c>
      <c r="GQ2" s="11" t="s">
        <v>222</v>
      </c>
      <c r="GR2" s="13" t="s">
        <v>210</v>
      </c>
      <c r="GS2" s="13" t="s">
        <v>138</v>
      </c>
      <c r="GT2" s="13" t="s">
        <v>250</v>
      </c>
      <c r="GU2" s="13" t="s">
        <v>244</v>
      </c>
      <c r="GV2" s="13" t="s">
        <v>141</v>
      </c>
      <c r="GW2" s="13" t="s">
        <v>132</v>
      </c>
      <c r="GX2" s="14" t="s">
        <v>142</v>
      </c>
      <c r="GY2" s="13" t="s">
        <v>223</v>
      </c>
      <c r="GZ2" s="13" t="s">
        <v>133</v>
      </c>
      <c r="HA2" s="11" t="s">
        <v>253</v>
      </c>
      <c r="HB2" s="13" t="s">
        <v>134</v>
      </c>
      <c r="HC2" s="13" t="s">
        <v>137</v>
      </c>
      <c r="HD2" s="18" t="s">
        <v>139</v>
      </c>
      <c r="HE2" s="18" t="s">
        <v>140</v>
      </c>
      <c r="HF2" s="18" t="s">
        <v>136</v>
      </c>
      <c r="HG2" s="28" t="s">
        <v>245</v>
      </c>
      <c r="HH2" s="34" t="s">
        <v>160</v>
      </c>
      <c r="HI2" s="38" t="s">
        <v>227</v>
      </c>
      <c r="HJ2" s="12" t="s">
        <v>135</v>
      </c>
      <c r="HK2" s="19" t="s">
        <v>161</v>
      </c>
      <c r="HL2" s="19" t="s">
        <v>162</v>
      </c>
      <c r="HM2" s="19" t="s">
        <v>163</v>
      </c>
      <c r="HN2" s="19" t="s">
        <v>164</v>
      </c>
      <c r="HO2" s="47" t="s">
        <v>252</v>
      </c>
      <c r="HP2" s="19" t="s">
        <v>225</v>
      </c>
      <c r="HQ2" s="19" t="s">
        <v>224</v>
      </c>
      <c r="HR2" s="19" t="s">
        <v>200</v>
      </c>
      <c r="HS2" s="29" t="s">
        <v>215</v>
      </c>
      <c r="HT2" s="33" t="s">
        <v>242</v>
      </c>
      <c r="HU2" s="29" t="s">
        <v>218</v>
      </c>
      <c r="HV2" s="30" t="s">
        <v>211</v>
      </c>
      <c r="HW2" s="30" t="s">
        <v>217</v>
      </c>
      <c r="HX2" s="31" t="s">
        <v>216</v>
      </c>
      <c r="HY2" s="32" t="s">
        <v>212</v>
      </c>
      <c r="HZ2" s="33" t="s">
        <v>213</v>
      </c>
      <c r="IA2" s="41" t="s">
        <v>243</v>
      </c>
      <c r="IB2" s="11" t="s">
        <v>233</v>
      </c>
      <c r="IC2" s="11" t="s">
        <v>214</v>
      </c>
      <c r="ID2" s="2" t="s">
        <v>120</v>
      </c>
      <c r="IE2" s="2" t="s">
        <v>239</v>
      </c>
      <c r="IF2" s="1" t="s">
        <v>121</v>
      </c>
      <c r="IG2" s="1" t="s">
        <v>122</v>
      </c>
      <c r="IH2" s="1" t="s">
        <v>238</v>
      </c>
      <c r="II2" s="1" t="s">
        <v>129</v>
      </c>
      <c r="IJ2" s="1" t="s">
        <v>234</v>
      </c>
      <c r="IK2" s="1" t="s">
        <v>235</v>
      </c>
      <c r="IL2" s="1" t="s">
        <v>236</v>
      </c>
      <c r="IM2" s="1" t="s">
        <v>237</v>
      </c>
      <c r="IN2" s="1" t="s">
        <v>123</v>
      </c>
      <c r="IO2" s="10" t="s">
        <v>220</v>
      </c>
      <c r="IP2" s="10" t="s">
        <v>221</v>
      </c>
      <c r="IQ2" s="10" t="s">
        <v>248</v>
      </c>
    </row>
    <row r="3" spans="1:251" ht="12">
      <c r="A3">
        <v>61</v>
      </c>
      <c r="B3" t="s">
        <v>249</v>
      </c>
      <c r="C3" t="s">
        <v>247</v>
      </c>
      <c r="EN3">
        <f>SUM(T3:EM3)</f>
        <v>0</v>
      </c>
      <c r="ET3">
        <f>EN3+EO3+EP3+EQ3+ER3</f>
        <v>0</v>
      </c>
      <c r="FN3">
        <f>ET3+SUM(EU3:FM3)</f>
        <v>0</v>
      </c>
      <c r="GE3">
        <f>SUM(FO3:GD3)</f>
        <v>0</v>
      </c>
      <c r="HH3">
        <f>SUM(GO3:HG3)</f>
        <v>0</v>
      </c>
      <c r="HN3">
        <f>HK3+HL3+HM3/3</f>
        <v>0</v>
      </c>
      <c r="HS3">
        <f>SUM(T3:AO3)</f>
        <v>0</v>
      </c>
      <c r="HT3">
        <f>HS3+HZ3</f>
        <v>0</v>
      </c>
      <c r="HU3">
        <f>X3+Y3</f>
        <v>0</v>
      </c>
      <c r="HV3">
        <f>SUM(AP3:EJ3)</f>
        <v>0</v>
      </c>
      <c r="HW3">
        <f>DF3+DG3+DH3+DI3+DJ3</f>
        <v>0</v>
      </c>
      <c r="HX3">
        <f>SUM(AN3:AQ3)</f>
        <v>0</v>
      </c>
      <c r="HY3">
        <f>EK3</f>
        <v>0</v>
      </c>
      <c r="HZ3">
        <f>SUM(EO3:EQ3)</f>
        <v>0</v>
      </c>
      <c r="IA3">
        <f>GG3+GH3+GJ3</f>
        <v>0</v>
      </c>
      <c r="IB3">
        <f>GV3+GW3</f>
        <v>0</v>
      </c>
      <c r="IC3" t="e">
        <f>HH3/EN3</f>
        <v>#DIV/0!</v>
      </c>
      <c r="IJ3">
        <f>IH3*IG3</f>
        <v>0</v>
      </c>
      <c r="IK3" t="e">
        <f>IJ3/II3</f>
        <v>#DIV/0!</v>
      </c>
      <c r="IL3" t="e">
        <f>ID3/IK3</f>
        <v>#DIV/0!</v>
      </c>
      <c r="IM3" t="e">
        <f>FN3*1/IL3</f>
        <v>#DIV/0!</v>
      </c>
      <c r="IQ3" t="e">
        <f>S3/FN3</f>
        <v>#DIV/0!</v>
      </c>
    </row>
    <row r="4" spans="1:251" ht="12">
      <c r="A4">
        <v>61</v>
      </c>
      <c r="B4" t="s">
        <v>249</v>
      </c>
      <c r="C4">
        <v>1</v>
      </c>
      <c r="D4">
        <v>1</v>
      </c>
      <c r="G4">
        <v>13</v>
      </c>
      <c r="H4">
        <v>15</v>
      </c>
      <c r="O4" s="40">
        <v>0.13</v>
      </c>
      <c r="P4" s="40">
        <v>0.13</v>
      </c>
      <c r="R4">
        <v>58</v>
      </c>
      <c r="S4">
        <v>0</v>
      </c>
      <c r="T4">
        <v>0</v>
      </c>
      <c r="U4">
        <v>0</v>
      </c>
      <c r="V4">
        <v>0</v>
      </c>
      <c r="W4">
        <v>0</v>
      </c>
      <c r="X4">
        <v>1</v>
      </c>
      <c r="Y4">
        <v>28</v>
      </c>
      <c r="Z4">
        <v>0</v>
      </c>
      <c r="AA4">
        <v>11</v>
      </c>
      <c r="AB4">
        <v>0</v>
      </c>
      <c r="AC4">
        <v>0</v>
      </c>
      <c r="AD4">
        <v>3</v>
      </c>
      <c r="AE4">
        <v>1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1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1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1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4</v>
      </c>
      <c r="EL4">
        <v>0</v>
      </c>
      <c r="EM4">
        <v>1</v>
      </c>
      <c r="EN4">
        <f>SUM(T4:EM4)</f>
        <v>52</v>
      </c>
      <c r="EO4">
        <v>84</v>
      </c>
      <c r="EP4">
        <v>30</v>
      </c>
      <c r="EQ4">
        <v>0</v>
      </c>
      <c r="ER4">
        <v>0</v>
      </c>
      <c r="ES4">
        <v>0</v>
      </c>
      <c r="ET4">
        <f>EN4+EO4+EP4+EQ4+ER4</f>
        <v>166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f>ET4+SUM(EU4:FM4)</f>
        <v>166</v>
      </c>
      <c r="FO4">
        <v>13</v>
      </c>
      <c r="FP4">
        <v>0</v>
      </c>
      <c r="FQ4">
        <v>0</v>
      </c>
      <c r="FR4">
        <v>0</v>
      </c>
      <c r="FS4">
        <v>0</v>
      </c>
      <c r="FT4">
        <v>2</v>
      </c>
      <c r="FU4">
        <v>2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0</v>
      </c>
      <c r="GE4">
        <f>SUM(FO4:GD4)</f>
        <v>17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 t="s">
        <v>251</v>
      </c>
      <c r="GM4" t="s">
        <v>251</v>
      </c>
      <c r="GN4" t="s">
        <v>251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1</v>
      </c>
      <c r="HA4">
        <v>0</v>
      </c>
      <c r="HB4">
        <v>0</v>
      </c>
      <c r="HC4">
        <v>1</v>
      </c>
      <c r="HD4">
        <v>0</v>
      </c>
      <c r="HE4">
        <v>0</v>
      </c>
      <c r="HF4">
        <v>0</v>
      </c>
      <c r="HG4">
        <v>0</v>
      </c>
      <c r="HH4">
        <f>SUM(GO4:HG4)</f>
        <v>2</v>
      </c>
      <c r="HI4">
        <v>0</v>
      </c>
      <c r="HJ4">
        <v>0</v>
      </c>
      <c r="HK4">
        <v>0</v>
      </c>
      <c r="HL4">
        <v>0</v>
      </c>
      <c r="HM4">
        <v>0</v>
      </c>
      <c r="HN4">
        <f>HK4+HL4+HM4/3</f>
        <v>0</v>
      </c>
      <c r="HO4">
        <v>28</v>
      </c>
      <c r="HP4">
        <v>27</v>
      </c>
      <c r="HQ4">
        <v>0</v>
      </c>
      <c r="HR4" t="s">
        <v>251</v>
      </c>
      <c r="HS4">
        <f>SUM(T4:AO4)</f>
        <v>44</v>
      </c>
      <c r="HT4">
        <f>HS4+HZ4</f>
        <v>158</v>
      </c>
      <c r="HU4">
        <f>X4+Y4</f>
        <v>29</v>
      </c>
      <c r="HV4">
        <f>SUM(AP4:EJ4)</f>
        <v>3</v>
      </c>
      <c r="HW4">
        <f>DF4+DG4+DH4+DI4+DJ4</f>
        <v>1</v>
      </c>
      <c r="HX4">
        <f>SUM(AN4:AQ4)</f>
        <v>1</v>
      </c>
      <c r="HY4">
        <f>EK4</f>
        <v>4</v>
      </c>
      <c r="HZ4">
        <f>SUM(EO4:EQ4)</f>
        <v>114</v>
      </c>
      <c r="IA4">
        <f>GG4+GH4+GJ4</f>
        <v>0</v>
      </c>
      <c r="IB4">
        <f>GV4+GW4</f>
        <v>0</v>
      </c>
      <c r="IC4">
        <f>HH4/EN4</f>
        <v>0.038461538461538464</v>
      </c>
      <c r="ID4">
        <v>71</v>
      </c>
      <c r="IE4">
        <v>71</v>
      </c>
      <c r="IF4">
        <v>483216</v>
      </c>
      <c r="IG4">
        <v>2</v>
      </c>
      <c r="IH4">
        <v>18583</v>
      </c>
      <c r="II4">
        <v>2</v>
      </c>
      <c r="IJ4">
        <f>IH4*IG4</f>
        <v>37166</v>
      </c>
      <c r="IK4">
        <f>IJ4/II4</f>
        <v>18583</v>
      </c>
      <c r="IL4">
        <f>ID4/IK4</f>
        <v>0.0038206963353602757</v>
      </c>
      <c r="IM4">
        <f>FN4*1/IL4</f>
        <v>43447.57746478873</v>
      </c>
      <c r="IQ4">
        <f>S4/FN4</f>
        <v>0</v>
      </c>
    </row>
    <row r="5" spans="1:251" ht="12">
      <c r="A5">
        <v>61</v>
      </c>
      <c r="B5" t="s">
        <v>249</v>
      </c>
      <c r="C5">
        <v>1</v>
      </c>
      <c r="D5">
        <v>2</v>
      </c>
      <c r="G5">
        <v>3</v>
      </c>
      <c r="H5">
        <v>5</v>
      </c>
      <c r="O5" s="40">
        <v>1.53</v>
      </c>
      <c r="P5" s="40">
        <v>1.53</v>
      </c>
      <c r="R5">
        <v>59</v>
      </c>
      <c r="S5">
        <v>0</v>
      </c>
      <c r="T5">
        <v>6</v>
      </c>
      <c r="U5">
        <v>0</v>
      </c>
      <c r="V5">
        <v>0</v>
      </c>
      <c r="W5">
        <v>0</v>
      </c>
      <c r="X5">
        <v>3</v>
      </c>
      <c r="Y5">
        <v>90</v>
      </c>
      <c r="Z5">
        <v>1</v>
      </c>
      <c r="AA5">
        <v>10</v>
      </c>
      <c r="AB5">
        <v>0</v>
      </c>
      <c r="AC5">
        <v>0</v>
      </c>
      <c r="AD5">
        <v>3</v>
      </c>
      <c r="AE5">
        <v>2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1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2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4</v>
      </c>
      <c r="EL5">
        <v>0</v>
      </c>
      <c r="EM5">
        <v>2</v>
      </c>
      <c r="EN5">
        <f>SUM(T5:EM5)</f>
        <v>124</v>
      </c>
      <c r="EO5">
        <v>136</v>
      </c>
      <c r="EP5">
        <v>43</v>
      </c>
      <c r="EQ5">
        <v>0</v>
      </c>
      <c r="ER5">
        <v>0</v>
      </c>
      <c r="ES5">
        <v>0</v>
      </c>
      <c r="ET5">
        <f>EN5+EO5+EP5+EQ5+ER5</f>
        <v>303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f>ET5+SUM(EU5:FM5)</f>
        <v>303</v>
      </c>
      <c r="FO5">
        <v>0</v>
      </c>
      <c r="FP5">
        <v>0</v>
      </c>
      <c r="FQ5">
        <v>0</v>
      </c>
      <c r="FR5">
        <v>0</v>
      </c>
      <c r="FS5">
        <v>1</v>
      </c>
      <c r="FT5">
        <v>2</v>
      </c>
      <c r="FU5">
        <v>5</v>
      </c>
      <c r="FV5">
        <v>1</v>
      </c>
      <c r="FW5">
        <v>0</v>
      </c>
      <c r="FX5">
        <v>0</v>
      </c>
      <c r="FY5">
        <v>0</v>
      </c>
      <c r="FZ5">
        <v>0</v>
      </c>
      <c r="GA5">
        <v>0</v>
      </c>
      <c r="GB5">
        <v>1</v>
      </c>
      <c r="GC5">
        <v>0</v>
      </c>
      <c r="GD5">
        <v>0</v>
      </c>
      <c r="GE5">
        <f>SUM(FO5:GD5)</f>
        <v>10</v>
      </c>
      <c r="GF5">
        <v>0</v>
      </c>
      <c r="GG5">
        <v>4</v>
      </c>
      <c r="GH5">
        <v>0</v>
      </c>
      <c r="GI5">
        <v>0</v>
      </c>
      <c r="GJ5">
        <v>0</v>
      </c>
      <c r="GK5">
        <v>0</v>
      </c>
      <c r="GL5" t="s">
        <v>251</v>
      </c>
      <c r="GM5" t="s">
        <v>251</v>
      </c>
      <c r="GN5" t="s">
        <v>251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1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1</v>
      </c>
      <c r="HH5">
        <f>SUM(GO5:HG5)</f>
        <v>2</v>
      </c>
      <c r="HI5">
        <v>0</v>
      </c>
      <c r="HJ5">
        <v>0</v>
      </c>
      <c r="HK5">
        <v>0</v>
      </c>
      <c r="HL5">
        <v>0</v>
      </c>
      <c r="HM5">
        <v>0</v>
      </c>
      <c r="HN5">
        <f>HK5+HL5+HM5/3</f>
        <v>0</v>
      </c>
      <c r="HO5">
        <v>43</v>
      </c>
      <c r="HP5">
        <v>25</v>
      </c>
      <c r="HQ5">
        <v>1</v>
      </c>
      <c r="HR5" t="s">
        <v>251</v>
      </c>
      <c r="HS5">
        <f>SUM(T5:AO5)</f>
        <v>115</v>
      </c>
      <c r="HT5">
        <f>HS5+HZ5</f>
        <v>294</v>
      </c>
      <c r="HU5">
        <f>X5+Y5</f>
        <v>93</v>
      </c>
      <c r="HV5">
        <f>SUM(AP5:EJ5)</f>
        <v>3</v>
      </c>
      <c r="HW5">
        <f>DF5+DG5+DH5+DI5+DJ5</f>
        <v>2</v>
      </c>
      <c r="HX5">
        <f>SUM(AN5:AQ5)</f>
        <v>1</v>
      </c>
      <c r="HY5">
        <f>EK5</f>
        <v>4</v>
      </c>
      <c r="HZ5">
        <f>SUM(EO5:EQ5)</f>
        <v>179</v>
      </c>
      <c r="IA5">
        <f>GG5+GH5+GJ5</f>
        <v>4</v>
      </c>
      <c r="IB5">
        <f>GV5+GW5</f>
        <v>0</v>
      </c>
      <c r="IC5">
        <f>HH5/EN5</f>
        <v>0.016129032258064516</v>
      </c>
      <c r="ID5">
        <v>52</v>
      </c>
      <c r="IE5">
        <v>52</v>
      </c>
      <c r="IF5">
        <v>483216</v>
      </c>
      <c r="IG5">
        <v>2</v>
      </c>
      <c r="IH5">
        <v>18583</v>
      </c>
      <c r="II5">
        <v>2</v>
      </c>
      <c r="IJ5">
        <f>IH5*IG5</f>
        <v>37166</v>
      </c>
      <c r="IK5">
        <f>IJ5/II5</f>
        <v>18583</v>
      </c>
      <c r="IL5">
        <f>ID5/IK5</f>
        <v>0.002798256470968089</v>
      </c>
      <c r="IM5">
        <f>FN5*1/IL5</f>
        <v>108281.71153846155</v>
      </c>
      <c r="IQ5">
        <f>S5/FN5</f>
        <v>0</v>
      </c>
    </row>
    <row r="6" spans="1:251" ht="12">
      <c r="A6">
        <v>61</v>
      </c>
      <c r="B6" t="s">
        <v>249</v>
      </c>
      <c r="C6">
        <v>2</v>
      </c>
      <c r="D6">
        <v>2</v>
      </c>
      <c r="G6">
        <v>12</v>
      </c>
      <c r="H6">
        <v>14</v>
      </c>
      <c r="O6" s="40">
        <v>4.42</v>
      </c>
      <c r="P6" s="40">
        <v>4.42</v>
      </c>
      <c r="R6">
        <v>60</v>
      </c>
      <c r="S6">
        <v>0</v>
      </c>
      <c r="T6">
        <v>3</v>
      </c>
      <c r="U6">
        <v>0</v>
      </c>
      <c r="V6">
        <v>0</v>
      </c>
      <c r="W6">
        <v>1</v>
      </c>
      <c r="X6">
        <v>0</v>
      </c>
      <c r="Y6">
        <v>107</v>
      </c>
      <c r="Z6">
        <v>7</v>
      </c>
      <c r="AA6">
        <v>12</v>
      </c>
      <c r="AB6">
        <v>0</v>
      </c>
      <c r="AC6">
        <v>0</v>
      </c>
      <c r="AD6">
        <v>5</v>
      </c>
      <c r="AE6">
        <v>3</v>
      </c>
      <c r="AF6">
        <v>0</v>
      </c>
      <c r="AG6">
        <v>3</v>
      </c>
      <c r="AH6">
        <v>0</v>
      </c>
      <c r="AI6">
        <v>0</v>
      </c>
      <c r="AJ6">
        <v>0</v>
      </c>
      <c r="AK6">
        <v>3</v>
      </c>
      <c r="AL6">
        <v>0</v>
      </c>
      <c r="AM6">
        <v>0</v>
      </c>
      <c r="AN6">
        <v>0</v>
      </c>
      <c r="AO6">
        <v>0</v>
      </c>
      <c r="AP6">
        <v>0</v>
      </c>
      <c r="AQ6">
        <v>1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1</v>
      </c>
      <c r="EL6">
        <v>0</v>
      </c>
      <c r="EM6">
        <v>0</v>
      </c>
      <c r="EN6">
        <f>SUM(T6:EM6)</f>
        <v>146</v>
      </c>
      <c r="EO6">
        <v>97</v>
      </c>
      <c r="EP6">
        <v>0</v>
      </c>
      <c r="EQ6">
        <v>0</v>
      </c>
      <c r="ER6">
        <v>0</v>
      </c>
      <c r="ES6">
        <v>0</v>
      </c>
      <c r="ET6">
        <f>EN6+EO6+EP6+EQ6+ER6</f>
        <v>243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f>ET6+SUM(EU6:FM6)</f>
        <v>243</v>
      </c>
      <c r="FO6">
        <v>0</v>
      </c>
      <c r="FP6">
        <v>0</v>
      </c>
      <c r="FQ6">
        <v>0</v>
      </c>
      <c r="FR6">
        <v>0</v>
      </c>
      <c r="FS6">
        <v>1</v>
      </c>
      <c r="FT6">
        <v>0</v>
      </c>
      <c r="FU6">
        <v>3</v>
      </c>
      <c r="FV6">
        <v>2</v>
      </c>
      <c r="FW6">
        <v>0</v>
      </c>
      <c r="FX6">
        <v>0</v>
      </c>
      <c r="FY6">
        <v>0</v>
      </c>
      <c r="FZ6">
        <v>0</v>
      </c>
      <c r="GA6">
        <v>1</v>
      </c>
      <c r="GB6">
        <v>0</v>
      </c>
      <c r="GC6">
        <v>0</v>
      </c>
      <c r="GD6">
        <v>0</v>
      </c>
      <c r="GE6">
        <f>SUM(FO6:GD6)</f>
        <v>7</v>
      </c>
      <c r="GF6">
        <v>0</v>
      </c>
      <c r="GG6">
        <v>3</v>
      </c>
      <c r="GH6">
        <v>0</v>
      </c>
      <c r="GI6">
        <v>0</v>
      </c>
      <c r="GJ6">
        <v>0</v>
      </c>
      <c r="GK6">
        <v>0</v>
      </c>
      <c r="GL6" t="s">
        <v>251</v>
      </c>
      <c r="GM6" t="s">
        <v>251</v>
      </c>
      <c r="GN6" t="s">
        <v>251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2</v>
      </c>
      <c r="GW6">
        <v>0</v>
      </c>
      <c r="GX6">
        <v>0</v>
      </c>
      <c r="GY6">
        <v>0</v>
      </c>
      <c r="GZ6">
        <v>12</v>
      </c>
      <c r="HA6">
        <v>11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f>SUM(GO6:HG6)</f>
        <v>25</v>
      </c>
      <c r="HI6">
        <v>0</v>
      </c>
      <c r="HJ6">
        <v>0</v>
      </c>
      <c r="HK6">
        <v>0</v>
      </c>
      <c r="HL6">
        <v>0</v>
      </c>
      <c r="HM6">
        <v>0</v>
      </c>
      <c r="HN6">
        <f>HK6+HL6+HM6/3</f>
        <v>0</v>
      </c>
      <c r="HO6" t="s">
        <v>251</v>
      </c>
      <c r="HP6" t="s">
        <v>251</v>
      </c>
      <c r="HQ6">
        <v>1</v>
      </c>
      <c r="HR6" t="s">
        <v>251</v>
      </c>
      <c r="HS6">
        <f>SUM(T6:AO6)</f>
        <v>144</v>
      </c>
      <c r="HT6">
        <f>HS6+HZ6</f>
        <v>241</v>
      </c>
      <c r="HU6">
        <f>X6+Y6</f>
        <v>107</v>
      </c>
      <c r="HV6">
        <f>SUM(AP6:EJ6)</f>
        <v>1</v>
      </c>
      <c r="HW6">
        <f>DF6+DG6+DH6+DI6+DJ6</f>
        <v>0</v>
      </c>
      <c r="HX6">
        <f>SUM(AN6:AQ6)</f>
        <v>1</v>
      </c>
      <c r="HY6">
        <f>EK6</f>
        <v>1</v>
      </c>
      <c r="HZ6">
        <f>SUM(EO6:EQ6)</f>
        <v>97</v>
      </c>
      <c r="IA6">
        <f>GG6+GH6+GJ6</f>
        <v>3</v>
      </c>
      <c r="IB6">
        <f>GV6+GW6</f>
        <v>2</v>
      </c>
      <c r="IC6">
        <f>HH6/EN6</f>
        <v>0.17123287671232876</v>
      </c>
      <c r="ID6">
        <v>25</v>
      </c>
      <c r="IE6">
        <v>25</v>
      </c>
      <c r="IF6">
        <v>483216</v>
      </c>
      <c r="IG6">
        <v>2</v>
      </c>
      <c r="IH6">
        <v>18583</v>
      </c>
      <c r="II6">
        <v>2</v>
      </c>
      <c r="IJ6">
        <f>IH6*IG6</f>
        <v>37166</v>
      </c>
      <c r="IK6">
        <f>IJ6/II6</f>
        <v>18583</v>
      </c>
      <c r="IL6">
        <f>ID6/IK6</f>
        <v>0.0013453156110423505</v>
      </c>
      <c r="IM6">
        <f>FN6*1/IL6</f>
        <v>180626.76</v>
      </c>
      <c r="IQ6">
        <f>S6/FN6</f>
        <v>0</v>
      </c>
    </row>
    <row r="7" spans="1:251" ht="12">
      <c r="A7">
        <v>61</v>
      </c>
      <c r="B7" t="s">
        <v>249</v>
      </c>
      <c r="C7">
        <v>3</v>
      </c>
      <c r="D7">
        <v>1</v>
      </c>
      <c r="G7">
        <v>16</v>
      </c>
      <c r="H7">
        <v>18</v>
      </c>
      <c r="O7" s="40">
        <v>6.26</v>
      </c>
      <c r="P7" s="40">
        <v>6.26</v>
      </c>
      <c r="R7">
        <v>61</v>
      </c>
      <c r="S7">
        <v>0</v>
      </c>
      <c r="T7">
        <v>1</v>
      </c>
      <c r="U7">
        <v>0</v>
      </c>
      <c r="V7">
        <v>0</v>
      </c>
      <c r="W7">
        <v>1</v>
      </c>
      <c r="X7">
        <v>0</v>
      </c>
      <c r="Y7">
        <v>32</v>
      </c>
      <c r="Z7">
        <v>3</v>
      </c>
      <c r="AA7">
        <v>10</v>
      </c>
      <c r="AB7">
        <v>0</v>
      </c>
      <c r="AC7">
        <v>0</v>
      </c>
      <c r="AD7">
        <v>1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1</v>
      </c>
      <c r="AL7">
        <v>0</v>
      </c>
      <c r="AM7">
        <v>0</v>
      </c>
      <c r="AN7">
        <v>0</v>
      </c>
      <c r="AO7">
        <v>0</v>
      </c>
      <c r="AP7">
        <v>0</v>
      </c>
      <c r="AQ7">
        <v>1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1</v>
      </c>
      <c r="EN7">
        <f>SUM(T7:EM7)</f>
        <v>52</v>
      </c>
      <c r="EO7">
        <v>138</v>
      </c>
      <c r="EP7">
        <v>0</v>
      </c>
      <c r="EQ7">
        <v>0</v>
      </c>
      <c r="ER7">
        <v>1</v>
      </c>
      <c r="ES7">
        <v>0</v>
      </c>
      <c r="ET7">
        <f>EN7+EO7+EP7+EQ7+ER7</f>
        <v>191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f>ET7+SUM(EU7:FM7)</f>
        <v>191</v>
      </c>
      <c r="FO7">
        <v>0</v>
      </c>
      <c r="FP7">
        <v>4</v>
      </c>
      <c r="FQ7">
        <v>3</v>
      </c>
      <c r="FR7">
        <v>0</v>
      </c>
      <c r="FS7">
        <v>0</v>
      </c>
      <c r="FT7">
        <v>0</v>
      </c>
      <c r="FU7">
        <v>0</v>
      </c>
      <c r="FV7">
        <v>7</v>
      </c>
      <c r="FW7">
        <v>9</v>
      </c>
      <c r="FX7">
        <v>2</v>
      </c>
      <c r="FY7">
        <v>0</v>
      </c>
      <c r="FZ7">
        <v>0</v>
      </c>
      <c r="GA7">
        <v>1</v>
      </c>
      <c r="GB7">
        <v>1</v>
      </c>
      <c r="GC7">
        <v>0</v>
      </c>
      <c r="GD7">
        <v>0</v>
      </c>
      <c r="GE7">
        <f>SUM(FO7:GD7)</f>
        <v>27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4</v>
      </c>
      <c r="GM7">
        <v>22</v>
      </c>
      <c r="GN7">
        <v>3</v>
      </c>
      <c r="GO7">
        <v>0</v>
      </c>
      <c r="GP7">
        <v>0</v>
      </c>
      <c r="GQ7">
        <v>0</v>
      </c>
      <c r="GR7">
        <v>0</v>
      </c>
      <c r="GS7">
        <v>0</v>
      </c>
      <c r="GT7">
        <v>1</v>
      </c>
      <c r="GU7">
        <v>0</v>
      </c>
      <c r="GV7">
        <v>0</v>
      </c>
      <c r="GW7">
        <v>0</v>
      </c>
      <c r="GX7">
        <v>0</v>
      </c>
      <c r="GY7">
        <v>0</v>
      </c>
      <c r="GZ7">
        <v>2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f>SUM(GO7:HG7)</f>
        <v>3</v>
      </c>
      <c r="HI7">
        <v>0</v>
      </c>
      <c r="HJ7">
        <v>0</v>
      </c>
      <c r="HK7">
        <v>1</v>
      </c>
      <c r="HL7">
        <v>0</v>
      </c>
      <c r="HM7">
        <v>5</v>
      </c>
      <c r="HN7">
        <f>HK7+HL7+HM7/3</f>
        <v>2.666666666666667</v>
      </c>
      <c r="HO7">
        <v>0</v>
      </c>
      <c r="HP7">
        <v>3</v>
      </c>
      <c r="HQ7">
        <v>0</v>
      </c>
      <c r="HR7">
        <v>16</v>
      </c>
      <c r="HS7">
        <f>SUM(T7:AO7)</f>
        <v>49</v>
      </c>
      <c r="HT7">
        <f>HS7+HZ7</f>
        <v>187</v>
      </c>
      <c r="HU7">
        <f>X7+Y7</f>
        <v>32</v>
      </c>
      <c r="HV7">
        <f>SUM(AP7:EJ7)</f>
        <v>2</v>
      </c>
      <c r="HW7">
        <f>DF7+DG7+DH7+DI7+DJ7</f>
        <v>0</v>
      </c>
      <c r="HX7">
        <f>SUM(AN7:AQ7)</f>
        <v>1</v>
      </c>
      <c r="HY7">
        <f>EK7</f>
        <v>0</v>
      </c>
      <c r="HZ7">
        <f>SUM(EO7:EQ7)</f>
        <v>138</v>
      </c>
      <c r="IA7">
        <f>GG7+GH7+GJ7</f>
        <v>0</v>
      </c>
      <c r="IB7">
        <f>GV7+GW7</f>
        <v>0</v>
      </c>
      <c r="IC7">
        <f>HH7/EN7</f>
        <v>0.057692307692307696</v>
      </c>
      <c r="ID7">
        <v>38</v>
      </c>
      <c r="IE7">
        <v>38</v>
      </c>
      <c r="IF7">
        <v>483216</v>
      </c>
      <c r="IG7">
        <v>2</v>
      </c>
      <c r="IH7">
        <v>18583</v>
      </c>
      <c r="II7">
        <v>2</v>
      </c>
      <c r="IJ7">
        <f>IH7*IG7</f>
        <v>37166</v>
      </c>
      <c r="IK7">
        <f>IJ7/II7</f>
        <v>18583</v>
      </c>
      <c r="IL7">
        <f>ID7/IK7</f>
        <v>0.002044879728784373</v>
      </c>
      <c r="IM7">
        <f>FN7*1/IL7</f>
        <v>93404.02631578947</v>
      </c>
      <c r="IQ7">
        <f>S7/FN7</f>
        <v>0</v>
      </c>
    </row>
    <row r="8" spans="3:250" ht="12">
      <c r="C8" t="s">
        <v>254</v>
      </c>
      <c r="IP8" s="45"/>
    </row>
    <row r="9" spans="17:250" ht="12">
      <c r="Q9" s="42"/>
      <c r="IP9" s="45"/>
    </row>
    <row r="10" spans="17:250" ht="12">
      <c r="Q10" s="42"/>
      <c r="IP10" s="45"/>
    </row>
    <row r="11" spans="17:250" ht="12">
      <c r="Q11" s="42"/>
      <c r="IP11" s="45"/>
    </row>
    <row r="12" spans="17:250" ht="12">
      <c r="Q12" s="42"/>
      <c r="IP12" s="45"/>
    </row>
    <row r="13" spans="17:250" ht="12">
      <c r="Q13" s="42"/>
      <c r="IP13" s="45"/>
    </row>
    <row r="14" spans="1:250" ht="12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3"/>
      <c r="P14" s="43"/>
      <c r="Q14" s="42"/>
      <c r="R14" s="42"/>
      <c r="IP14" s="45"/>
    </row>
    <row r="15" spans="1:250" ht="12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3"/>
      <c r="P15" s="43"/>
      <c r="Q15" s="42"/>
      <c r="R15" s="42"/>
      <c r="IP15" s="45"/>
    </row>
    <row r="16" spans="1:250" ht="12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3"/>
      <c r="P16" s="43"/>
      <c r="Q16" s="42"/>
      <c r="R16" s="42"/>
      <c r="IP16" s="46"/>
    </row>
    <row r="17" spans="1:250" ht="1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3"/>
      <c r="P17" s="43"/>
      <c r="Q17" s="42"/>
      <c r="R17" s="42"/>
      <c r="IP17" s="45"/>
    </row>
    <row r="18" spans="1:250" ht="1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43"/>
      <c r="Q18" s="42"/>
      <c r="R18" s="42"/>
      <c r="IP18" s="45"/>
    </row>
    <row r="19" spans="1:250" ht="1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3"/>
      <c r="P19" s="43"/>
      <c r="Q19" s="42"/>
      <c r="R19" s="42"/>
      <c r="IP19" s="45"/>
    </row>
    <row r="20" spans="1:250" ht="1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3"/>
      <c r="P20" s="43"/>
      <c r="Q20" s="42"/>
      <c r="R20" s="42"/>
      <c r="IP20" s="45"/>
    </row>
    <row r="21" spans="1:18" ht="1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3"/>
      <c r="P21" s="43"/>
      <c r="Q21" s="42"/>
      <c r="R21" s="42"/>
    </row>
    <row r="22" spans="1:250" ht="1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3"/>
      <c r="P22" s="43"/>
      <c r="Q22" s="42"/>
      <c r="R22" s="42"/>
      <c r="IP22" s="45"/>
    </row>
    <row r="23" spans="15:251" s="42" customFormat="1" ht="12">
      <c r="O23" s="43"/>
      <c r="P23" s="43"/>
      <c r="FN23"/>
      <c r="IB23"/>
      <c r="IC23"/>
      <c r="IF23"/>
      <c r="IG23"/>
      <c r="IH23"/>
      <c r="II23"/>
      <c r="IJ23"/>
      <c r="IK23"/>
      <c r="IL23"/>
      <c r="IM23"/>
      <c r="IN23"/>
      <c r="IQ23"/>
    </row>
    <row r="24" spans="15:251" s="42" customFormat="1" ht="12">
      <c r="O24" s="43"/>
      <c r="P24" s="43"/>
      <c r="FN24"/>
      <c r="IB24"/>
      <c r="IC24"/>
      <c r="IF24"/>
      <c r="IG24"/>
      <c r="IH24"/>
      <c r="II24"/>
      <c r="IJ24"/>
      <c r="IK24"/>
      <c r="IL24"/>
      <c r="IM24"/>
      <c r="IN24"/>
      <c r="IQ24"/>
    </row>
    <row r="25" spans="1:250" ht="1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3"/>
      <c r="P25" s="43"/>
      <c r="Q25" s="42"/>
      <c r="R25" s="42"/>
      <c r="HS25" s="42"/>
      <c r="HT25" s="42"/>
      <c r="HU25" s="42"/>
      <c r="HV25" s="42"/>
      <c r="HW25" s="42"/>
      <c r="HX25" s="42"/>
      <c r="HY25" s="42"/>
      <c r="HZ25" s="42"/>
      <c r="IA25" s="42"/>
      <c r="IP25" s="45"/>
    </row>
    <row r="26" spans="1:250" ht="1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3"/>
      <c r="P26" s="43"/>
      <c r="Q26" s="42"/>
      <c r="R26" s="42"/>
      <c r="IP26" s="45"/>
    </row>
    <row r="27" spans="1:250" ht="1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3"/>
      <c r="P27" s="43"/>
      <c r="Q27" s="42"/>
      <c r="R27" s="42"/>
      <c r="IP27" s="45"/>
    </row>
    <row r="28" spans="1:18" ht="1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3"/>
      <c r="P28" s="43"/>
      <c r="Q28" s="42"/>
      <c r="R28" s="42"/>
    </row>
    <row r="29" spans="1:250" ht="1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3"/>
      <c r="P29" s="43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O29" s="42"/>
      <c r="EP29" s="42"/>
      <c r="EQ29" s="42"/>
      <c r="ER29" s="42"/>
      <c r="ES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ID29" s="42"/>
      <c r="IE29" s="42"/>
      <c r="IP29" s="45"/>
    </row>
    <row r="30" spans="15:251" s="42" customFormat="1" ht="12">
      <c r="O30" s="43"/>
      <c r="P30" s="43"/>
      <c r="EN30"/>
      <c r="ET30"/>
      <c r="FN30"/>
      <c r="GE30"/>
      <c r="HH30"/>
      <c r="HN30"/>
      <c r="HS30"/>
      <c r="HT30"/>
      <c r="HU30"/>
      <c r="HV30"/>
      <c r="HW30"/>
      <c r="HX30"/>
      <c r="HY30"/>
      <c r="HZ30"/>
      <c r="IA30"/>
      <c r="IB30"/>
      <c r="IC30"/>
      <c r="IF30"/>
      <c r="IG30"/>
      <c r="IH30"/>
      <c r="II30"/>
      <c r="IJ30"/>
      <c r="IK30"/>
      <c r="IL30"/>
      <c r="IM30"/>
      <c r="IN30"/>
      <c r="IP30" s="45"/>
      <c r="IQ30"/>
    </row>
    <row r="31" spans="15:247" s="42" customFormat="1" ht="12">
      <c r="O31" s="43"/>
      <c r="P31" s="43"/>
      <c r="EN31"/>
      <c r="ET31"/>
      <c r="FN31"/>
      <c r="GE31"/>
      <c r="HH31"/>
      <c r="HN31"/>
      <c r="HS31"/>
      <c r="HT31"/>
      <c r="HU31"/>
      <c r="HV31"/>
      <c r="HW31"/>
      <c r="HX31"/>
      <c r="HY31"/>
      <c r="HZ31"/>
      <c r="IA31"/>
      <c r="IB31"/>
      <c r="IC31"/>
      <c r="IJ31"/>
      <c r="IK31"/>
      <c r="IL31"/>
      <c r="IM31"/>
    </row>
    <row r="32" spans="15:247" s="42" customFormat="1" ht="12">
      <c r="O32" s="43"/>
      <c r="P32" s="43"/>
      <c r="EN32"/>
      <c r="ET32"/>
      <c r="FN32"/>
      <c r="GE32"/>
      <c r="HH32"/>
      <c r="HN32"/>
      <c r="HS32"/>
      <c r="HT32"/>
      <c r="HU32"/>
      <c r="HV32"/>
      <c r="HW32"/>
      <c r="HX32"/>
      <c r="HY32"/>
      <c r="HZ32"/>
      <c r="IA32"/>
      <c r="IB32"/>
      <c r="IC32"/>
      <c r="IJ32"/>
      <c r="IK32"/>
      <c r="IL32"/>
      <c r="IM32"/>
    </row>
    <row r="33" spans="15:247" s="42" customFormat="1" ht="12">
      <c r="O33" s="43"/>
      <c r="P33" s="43"/>
      <c r="EN33"/>
      <c r="ET33"/>
      <c r="FN33"/>
      <c r="GE33"/>
      <c r="HH33"/>
      <c r="HN33"/>
      <c r="HS33"/>
      <c r="HT33"/>
      <c r="HU33"/>
      <c r="HV33"/>
      <c r="HW33"/>
      <c r="HX33"/>
      <c r="HY33"/>
      <c r="HZ33"/>
      <c r="IA33"/>
      <c r="IB33"/>
      <c r="IC33"/>
      <c r="IJ33"/>
      <c r="IK33"/>
      <c r="IL33"/>
      <c r="IM33"/>
    </row>
    <row r="34" spans="15:247" s="42" customFormat="1" ht="12">
      <c r="O34" s="43"/>
      <c r="P34" s="43"/>
      <c r="EN34"/>
      <c r="ET34"/>
      <c r="FN34"/>
      <c r="GE34"/>
      <c r="HH34"/>
      <c r="HN34"/>
      <c r="HS34"/>
      <c r="HT34"/>
      <c r="HU34"/>
      <c r="HV34"/>
      <c r="HW34"/>
      <c r="HX34"/>
      <c r="HY34"/>
      <c r="HZ34"/>
      <c r="IA34"/>
      <c r="IB34"/>
      <c r="IC34"/>
      <c r="IJ34"/>
      <c r="IK34"/>
      <c r="IL34"/>
      <c r="IM34"/>
    </row>
    <row r="35" spans="15:247" s="42" customFormat="1" ht="12">
      <c r="O35" s="43"/>
      <c r="P35" s="43"/>
      <c r="EN35"/>
      <c r="ET35"/>
      <c r="FN35"/>
      <c r="GE35"/>
      <c r="HH35"/>
      <c r="HN35"/>
      <c r="HS35"/>
      <c r="HT35"/>
      <c r="HU35"/>
      <c r="HV35"/>
      <c r="HW35"/>
      <c r="HX35"/>
      <c r="HY35"/>
      <c r="HZ35"/>
      <c r="IA35"/>
      <c r="IB35"/>
      <c r="IC35"/>
      <c r="IJ35"/>
      <c r="IK35"/>
      <c r="IL35"/>
      <c r="IM35"/>
    </row>
    <row r="36" spans="15:249" s="42" customFormat="1" ht="12">
      <c r="O36" s="43"/>
      <c r="P36" s="43"/>
      <c r="EN36"/>
      <c r="ET36"/>
      <c r="FN36"/>
      <c r="GE36"/>
      <c r="HH36"/>
      <c r="HN36"/>
      <c r="HS36"/>
      <c r="HT36"/>
      <c r="HU36"/>
      <c r="HV36"/>
      <c r="HW36"/>
      <c r="HX36"/>
      <c r="HY36"/>
      <c r="HZ36"/>
      <c r="IA36"/>
      <c r="IB36"/>
      <c r="IC36"/>
      <c r="IJ36"/>
      <c r="IK36"/>
      <c r="IL36"/>
      <c r="IM36"/>
      <c r="IO36" s="44"/>
    </row>
    <row r="37" spans="15:249" s="42" customFormat="1" ht="12">
      <c r="O37" s="43"/>
      <c r="P37" s="43"/>
      <c r="EN37"/>
      <c r="ET37"/>
      <c r="FN37"/>
      <c r="GE37"/>
      <c r="HH37"/>
      <c r="HN37"/>
      <c r="HS37"/>
      <c r="HT37"/>
      <c r="HU37"/>
      <c r="HV37"/>
      <c r="HW37"/>
      <c r="HX37"/>
      <c r="HY37"/>
      <c r="HZ37"/>
      <c r="IA37"/>
      <c r="IB37"/>
      <c r="IC37"/>
      <c r="IJ37"/>
      <c r="IK37"/>
      <c r="IL37"/>
      <c r="IM37"/>
      <c r="IO37" s="44"/>
    </row>
    <row r="38" spans="15:249" s="42" customFormat="1" ht="12">
      <c r="O38" s="43"/>
      <c r="P38" s="43"/>
      <c r="IO38" s="44"/>
    </row>
    <row r="39" spans="15:249" s="42" customFormat="1" ht="12">
      <c r="O39" s="43"/>
      <c r="P39" s="43"/>
      <c r="IO39" s="44"/>
    </row>
    <row r="40" spans="15:249" s="42" customFormat="1" ht="12">
      <c r="O40" s="43"/>
      <c r="P40" s="43"/>
      <c r="IO40" s="44"/>
    </row>
    <row r="41" spans="15:249" s="42" customFormat="1" ht="12">
      <c r="O41" s="43"/>
      <c r="P41" s="43"/>
      <c r="IO41" s="44"/>
    </row>
    <row r="42" spans="15:249" s="42" customFormat="1" ht="12">
      <c r="O42" s="43"/>
      <c r="P42" s="43"/>
      <c r="IO42" s="44"/>
    </row>
    <row r="43" spans="15:249" s="42" customFormat="1" ht="12">
      <c r="O43" s="43"/>
      <c r="P43" s="43"/>
      <c r="IO43" s="44"/>
    </row>
    <row r="44" spans="15:249" s="42" customFormat="1" ht="12">
      <c r="O44" s="43"/>
      <c r="P44" s="43"/>
      <c r="IO44" s="44"/>
    </row>
    <row r="45" spans="15:249" s="42" customFormat="1" ht="12">
      <c r="O45" s="43"/>
      <c r="P45" s="43"/>
      <c r="IO45" s="44"/>
    </row>
    <row r="46" spans="15:16" s="42" customFormat="1" ht="12">
      <c r="O46" s="43"/>
      <c r="P46" s="43"/>
    </row>
    <row r="47" spans="15:16" s="42" customFormat="1" ht="12">
      <c r="O47" s="43"/>
      <c r="P47" s="43"/>
    </row>
    <row r="48" spans="15:16" s="42" customFormat="1" ht="12">
      <c r="O48" s="43"/>
      <c r="P48" s="43"/>
    </row>
    <row r="49" spans="1:18" ht="12">
      <c r="A49" s="36"/>
      <c r="B49" s="36"/>
      <c r="C49" s="36"/>
      <c r="D49" s="36"/>
      <c r="E49" s="42"/>
      <c r="F49" s="42"/>
      <c r="G49" s="42"/>
      <c r="H49" s="42"/>
      <c r="I49" s="42"/>
      <c r="J49" s="42"/>
      <c r="K49" s="42"/>
      <c r="L49" s="36"/>
      <c r="M49" s="42"/>
      <c r="N49" s="42"/>
      <c r="O49" s="43"/>
      <c r="P49" s="43"/>
      <c r="Q49" s="42"/>
      <c r="R49" s="42"/>
    </row>
    <row r="50" spans="1:18" ht="1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3"/>
      <c r="P50" s="43"/>
      <c r="Q50" s="42"/>
      <c r="R50" s="42"/>
    </row>
    <row r="51" spans="1:18" ht="1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3"/>
      <c r="P51" s="43"/>
      <c r="Q51" s="42"/>
      <c r="R51" s="42"/>
    </row>
  </sheetData>
  <sheetProtection/>
  <printOptions/>
  <pageMargins left="0.75" right="0.75" top="1" bottom="1" header="0.4921259845" footer="0.492125984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Universität Frankfurt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Kotthoff</dc:creator>
  <cp:keywords/>
  <dc:description/>
  <cp:lastModifiedBy>Alyssa Stephens</cp:lastModifiedBy>
  <cp:lastPrinted>2014-02-18T11:07:26Z</cp:lastPrinted>
  <dcterms:created xsi:type="dcterms:W3CDTF">2014-01-24T12:45:31Z</dcterms:created>
  <dcterms:modified xsi:type="dcterms:W3CDTF">2014-02-18T11:07:27Z</dcterms:modified>
  <cp:category/>
  <cp:version/>
  <cp:contentType/>
  <cp:contentStatus/>
</cp:coreProperties>
</file>