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740" windowHeight="107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<sst xmlns="http://schemas.openxmlformats.org/spreadsheetml/2006/main" count="536" uniqueCount="268">
  <si>
    <t>SITE</t>
  </si>
  <si>
    <t>HOLE</t>
  </si>
  <si>
    <t>CORE</t>
  </si>
  <si>
    <t>SECTION</t>
  </si>
  <si>
    <t>SAMPLE</t>
  </si>
  <si>
    <t>SECTION_ID</t>
  </si>
  <si>
    <t>TOP_DEPTH</t>
  </si>
  <si>
    <t>BOTTOM_DEPTH</t>
  </si>
  <si>
    <t>ANALYST</t>
  </si>
  <si>
    <t>REQUEST</t>
  </si>
  <si>
    <t>REQUEST_PART</t>
  </si>
  <si>
    <t>TYPE</t>
  </si>
  <si>
    <t>SAMPLE_DATE</t>
  </si>
  <si>
    <t>HALF</t>
  </si>
  <si>
    <t>MBSF_TOP</t>
  </si>
  <si>
    <t>MCD_TOP</t>
  </si>
  <si>
    <t>Pinus</t>
  </si>
  <si>
    <t>Picea</t>
  </si>
  <si>
    <t>Abies</t>
  </si>
  <si>
    <t>Juniperus</t>
  </si>
  <si>
    <t>Hippophae</t>
  </si>
  <si>
    <t>Populus</t>
  </si>
  <si>
    <t>Salix</t>
  </si>
  <si>
    <t>Corylus</t>
  </si>
  <si>
    <t>Alnus</t>
  </si>
  <si>
    <t>Acer</t>
  </si>
  <si>
    <t>Ulmus/Zelkova</t>
  </si>
  <si>
    <t>Tilia</t>
  </si>
  <si>
    <t>Fagus</t>
  </si>
  <si>
    <t>Castanea</t>
  </si>
  <si>
    <t>Fraxinus</t>
  </si>
  <si>
    <t>Hedera</t>
  </si>
  <si>
    <t>Ephedra distachya</t>
  </si>
  <si>
    <t>Ephedra fragilis</t>
  </si>
  <si>
    <t>Artemisia</t>
  </si>
  <si>
    <t>Chenopodiaceae varia</t>
  </si>
  <si>
    <t>Rubiaceae varia</t>
  </si>
  <si>
    <t>Brassicaceae varia</t>
  </si>
  <si>
    <t>Apiaceae varia</t>
  </si>
  <si>
    <t>Asteraceae varia</t>
  </si>
  <si>
    <t>Arctium</t>
  </si>
  <si>
    <t>Cirsium</t>
  </si>
  <si>
    <t>Centaurea cyanus</t>
  </si>
  <si>
    <t>Caryophyllaceae varia</t>
  </si>
  <si>
    <t>Scleranthus</t>
  </si>
  <si>
    <t>Ranunculaceae varia</t>
  </si>
  <si>
    <t>Ranunculus</t>
  </si>
  <si>
    <t>Thalictrum</t>
  </si>
  <si>
    <t>Cichoroiodeae varia</t>
  </si>
  <si>
    <t>Rosaceae varia</t>
  </si>
  <si>
    <t>Helianthemum</t>
  </si>
  <si>
    <t>Crassulaceae varia</t>
  </si>
  <si>
    <t>Polygonum aviculare</t>
  </si>
  <si>
    <t>Plantago subulata</t>
  </si>
  <si>
    <t>Plantago tenuiflora-type</t>
  </si>
  <si>
    <t>Plantago albicans</t>
  </si>
  <si>
    <t>Plantago bellardi</t>
  </si>
  <si>
    <t>Plantaginaceae varia</t>
  </si>
  <si>
    <t>Minuartia</t>
  </si>
  <si>
    <t>Polycarpon</t>
  </si>
  <si>
    <t>Euphorbiaceae varia</t>
  </si>
  <si>
    <t>Mercurialis</t>
  </si>
  <si>
    <t>Helleborus</t>
  </si>
  <si>
    <t>Verbascum</t>
  </si>
  <si>
    <t>Euphrasia</t>
  </si>
  <si>
    <t>Gratiola</t>
  </si>
  <si>
    <t>Primulaceae varia</t>
  </si>
  <si>
    <t>Androsace</t>
  </si>
  <si>
    <t>Lysimachia</t>
  </si>
  <si>
    <t>Hottonia</t>
  </si>
  <si>
    <t>Drosera</t>
  </si>
  <si>
    <t>Ericacea varia</t>
  </si>
  <si>
    <t>Empetrum</t>
  </si>
  <si>
    <t>Campanulaceae varia</t>
  </si>
  <si>
    <t>Cannabis</t>
  </si>
  <si>
    <t>Humulus</t>
  </si>
  <si>
    <t>Papaver</t>
  </si>
  <si>
    <t>Urtica</t>
  </si>
  <si>
    <t>Scabiosa</t>
  </si>
  <si>
    <t>Fabaceae varia</t>
  </si>
  <si>
    <t>Centhranthus</t>
  </si>
  <si>
    <t>Loranthus</t>
  </si>
  <si>
    <t>Armeria</t>
  </si>
  <si>
    <t>Plumbaginaceae varia</t>
  </si>
  <si>
    <t>Limonium</t>
  </si>
  <si>
    <t>Fumana</t>
  </si>
  <si>
    <t>Saxifragaceae varia</t>
  </si>
  <si>
    <t>Valerianella</t>
  </si>
  <si>
    <t>Dipsacaceae varia</t>
  </si>
  <si>
    <t>Hypericum</t>
  </si>
  <si>
    <t>Oxalis</t>
  </si>
  <si>
    <t>Solanaceae varia</t>
  </si>
  <si>
    <t>Calculation sum</t>
  </si>
  <si>
    <t>Poaceae</t>
  </si>
  <si>
    <t>Cyperaceae</t>
  </si>
  <si>
    <t>Pollen varia</t>
  </si>
  <si>
    <t>Lythrum salicaria</t>
  </si>
  <si>
    <t>Lythrum hyssopifolia</t>
  </si>
  <si>
    <t>Lythrum virgatum</t>
  </si>
  <si>
    <t>Utricularia</t>
  </si>
  <si>
    <t>Myriophyllum verticilatum</t>
  </si>
  <si>
    <t>Myriophyllum spicatum</t>
  </si>
  <si>
    <t>Callitriche</t>
  </si>
  <si>
    <t>Lemnaceae &amp; similar</t>
  </si>
  <si>
    <t>Nuphar</t>
  </si>
  <si>
    <t>Eriocaulon aquaticum</t>
  </si>
  <si>
    <t>dicolpate pollen varia</t>
  </si>
  <si>
    <t>Total pollen</t>
  </si>
  <si>
    <t>spores varia</t>
  </si>
  <si>
    <t>monolete spores varia</t>
  </si>
  <si>
    <t>trilete spores varia</t>
  </si>
  <si>
    <t>Total spores</t>
  </si>
  <si>
    <t>Bottryococcus</t>
  </si>
  <si>
    <t>Pediastrum</t>
  </si>
  <si>
    <t>Zygnemataceae</t>
  </si>
  <si>
    <t>Object 1 (zylindric plant remain)</t>
  </si>
  <si>
    <t>Object 2 (algal remain)</t>
  </si>
  <si>
    <t>Object 3 (big algal remains)</t>
  </si>
  <si>
    <t>Lycopodium marker</t>
  </si>
  <si>
    <t>Charge No.</t>
  </si>
  <si>
    <t>LycTabs</t>
  </si>
  <si>
    <t>remarks</t>
  </si>
  <si>
    <t>Quercus</t>
  </si>
  <si>
    <t>Carpinus</t>
  </si>
  <si>
    <t>fungal remains</t>
  </si>
  <si>
    <t>Betula nana</t>
  </si>
  <si>
    <r>
      <t xml:space="preserve">Iuglans </t>
    </r>
    <r>
      <rPr>
        <sz val="10"/>
        <color indexed="9"/>
        <rFont val="Arial"/>
        <family val="2"/>
      </rPr>
      <t>(Walnuss)</t>
    </r>
  </si>
  <si>
    <t>Sample volume [ccm]</t>
  </si>
  <si>
    <t>Dinocyst cavate v.</t>
  </si>
  <si>
    <t>Dinocyst proximate v.</t>
  </si>
  <si>
    <t>Spiniferites bentorii</t>
  </si>
  <si>
    <t>Operculodinium centrocarpum</t>
  </si>
  <si>
    <t>Nematosphaeropsis labyrinthus</t>
  </si>
  <si>
    <r>
      <t>Lingulodinium</t>
    </r>
    <r>
      <rPr>
        <sz val="10"/>
        <rFont val="Arial"/>
        <family val="0"/>
      </rPr>
      <t xml:space="preserve"> process length estimate</t>
    </r>
  </si>
  <si>
    <t>Echinidinium</t>
  </si>
  <si>
    <t>Bitektadinium tepeiense</t>
  </si>
  <si>
    <t>Impagidinium aculeatum</t>
  </si>
  <si>
    <t>Stelladinium</t>
  </si>
  <si>
    <t>Brigantedinium</t>
  </si>
  <si>
    <r>
      <t>Spiniferites</t>
    </r>
    <r>
      <rPr>
        <sz val="10"/>
        <color indexed="9"/>
        <rFont val="Arial"/>
        <family val="2"/>
      </rPr>
      <t xml:space="preserve"> var.</t>
    </r>
  </si>
  <si>
    <r>
      <t xml:space="preserve">aberant </t>
    </r>
    <r>
      <rPr>
        <i/>
        <sz val="10"/>
        <color indexed="9"/>
        <rFont val="Arial"/>
        <family val="2"/>
      </rPr>
      <t>Lingulodinium</t>
    </r>
  </si>
  <si>
    <r>
      <t>Diphasium</t>
    </r>
    <r>
      <rPr>
        <sz val="10"/>
        <color indexed="9"/>
        <rFont val="Arial"/>
        <family val="2"/>
      </rPr>
      <t xml:space="preserve"> (Zypressenbärlapp)</t>
    </r>
  </si>
  <si>
    <r>
      <t>Equisetum</t>
    </r>
    <r>
      <rPr>
        <sz val="10"/>
        <color indexed="9"/>
        <rFont val="Arial"/>
        <family val="2"/>
      </rPr>
      <t xml:space="preserve"> (Ackerschachtelhalm)</t>
    </r>
  </si>
  <si>
    <r>
      <t>Pteridium</t>
    </r>
    <r>
      <rPr>
        <sz val="10"/>
        <color indexed="9"/>
        <rFont val="Arial"/>
        <family val="2"/>
      </rPr>
      <t xml:space="preserve"> (Adlerfarn)</t>
    </r>
  </si>
  <si>
    <r>
      <t>Thelypteris</t>
    </r>
    <r>
      <rPr>
        <sz val="10"/>
        <color indexed="9"/>
        <rFont val="Arial"/>
        <family val="2"/>
      </rPr>
      <t xml:space="preserve"> (Marschfarn)</t>
    </r>
  </si>
  <si>
    <r>
      <t>Isoetes</t>
    </r>
    <r>
      <rPr>
        <sz val="10"/>
        <color indexed="9"/>
        <rFont val="Arial"/>
        <family val="2"/>
      </rPr>
      <t xml:space="preserve"> (Igelsporiges Bachsenkraut)</t>
    </r>
  </si>
  <si>
    <r>
      <t>Polypodium</t>
    </r>
    <r>
      <rPr>
        <sz val="10"/>
        <color indexed="9"/>
        <rFont val="Arial"/>
        <family val="2"/>
      </rPr>
      <t xml:space="preserve"> (Tüpfelfarn)</t>
    </r>
  </si>
  <si>
    <r>
      <t>Botrychium</t>
    </r>
    <r>
      <rPr>
        <sz val="10"/>
        <color indexed="9"/>
        <rFont val="Arial"/>
        <family val="2"/>
      </rPr>
      <t xml:space="preserve"> (Rautenfarn)</t>
    </r>
  </si>
  <si>
    <r>
      <t>Asplenium</t>
    </r>
    <r>
      <rPr>
        <sz val="10"/>
        <color indexed="9"/>
        <rFont val="Arial"/>
        <family val="2"/>
      </rPr>
      <t xml:space="preserve"> (Hirschzungenfarn)</t>
    </r>
  </si>
  <si>
    <r>
      <t>Woodsia</t>
    </r>
    <r>
      <rPr>
        <sz val="10"/>
        <color indexed="9"/>
        <rFont val="Arial"/>
        <family val="2"/>
      </rPr>
      <t xml:space="preserve"> (Wimpernfarn)</t>
    </r>
  </si>
  <si>
    <t>Sphagnum</t>
  </si>
  <si>
    <t>Filicales</t>
  </si>
  <si>
    <t>Lycopodium</t>
  </si>
  <si>
    <t>Polygonum persicaria</t>
  </si>
  <si>
    <t>Ledum</t>
  </si>
  <si>
    <t>Calluna</t>
  </si>
  <si>
    <r>
      <t xml:space="preserve">Betula </t>
    </r>
    <r>
      <rPr>
        <sz val="10"/>
        <color indexed="9"/>
        <rFont val="Arial"/>
        <family val="2"/>
      </rPr>
      <t>varia</t>
    </r>
  </si>
  <si>
    <t>Spirogyra?</t>
  </si>
  <si>
    <t>total dinocysts</t>
  </si>
  <si>
    <t>Foram test linings plan</t>
  </si>
  <si>
    <t>Foram test linings trocho</t>
  </si>
  <si>
    <t>Foram test linings/3</t>
  </si>
  <si>
    <t>total Forams</t>
  </si>
  <si>
    <t>Filipendula</t>
  </si>
  <si>
    <t>Adonis</t>
  </si>
  <si>
    <t>Scrophulariaceae var.</t>
  </si>
  <si>
    <t>Lamiaceae/Lamiales varia</t>
  </si>
  <si>
    <t>Cannabaceae var.</t>
  </si>
  <si>
    <t>Cistaceae var.</t>
  </si>
  <si>
    <t>Hypericaceae</t>
  </si>
  <si>
    <t>Menyanthaceae</t>
  </si>
  <si>
    <t>Tricolporate varia (probably herbal taxa)</t>
  </si>
  <si>
    <r>
      <t>Saussurea</t>
    </r>
    <r>
      <rPr>
        <sz val="10"/>
        <rFont val="Arial"/>
        <family val="0"/>
      </rPr>
      <t>-Typ</t>
    </r>
  </si>
  <si>
    <r>
      <t>Matricaria</t>
    </r>
    <r>
      <rPr>
        <sz val="10"/>
        <rFont val="Arial"/>
        <family val="0"/>
      </rPr>
      <t>-Typ</t>
    </r>
  </si>
  <si>
    <r>
      <t>Senecio</t>
    </r>
    <r>
      <rPr>
        <sz val="10"/>
        <rFont val="Arial"/>
        <family val="0"/>
      </rPr>
      <t>-Typ</t>
    </r>
  </si>
  <si>
    <r>
      <t>Jasione montana</t>
    </r>
    <r>
      <rPr>
        <sz val="10"/>
        <rFont val="Arial"/>
        <family val="0"/>
      </rPr>
      <t xml:space="preserve"> type</t>
    </r>
  </si>
  <si>
    <r>
      <t xml:space="preserve">Gypsophilia repens </t>
    </r>
    <r>
      <rPr>
        <sz val="10"/>
        <rFont val="Arial"/>
        <family val="0"/>
      </rPr>
      <t>type</t>
    </r>
  </si>
  <si>
    <r>
      <t>Carthamus</t>
    </r>
    <r>
      <rPr>
        <sz val="10"/>
        <rFont val="Arial"/>
        <family val="0"/>
      </rPr>
      <t xml:space="preserve"> type</t>
    </r>
  </si>
  <si>
    <r>
      <t>crepis t</t>
    </r>
    <r>
      <rPr>
        <sz val="10"/>
        <rFont val="Arial"/>
        <family val="0"/>
      </rPr>
      <t>ype</t>
    </r>
  </si>
  <si>
    <t>Sanguisorba officinalis</t>
  </si>
  <si>
    <r>
      <t>Sedum</t>
    </r>
    <r>
      <rPr>
        <sz val="10"/>
        <rFont val="Arial"/>
        <family val="0"/>
      </rPr>
      <t xml:space="preserve"> type ("Sammelgruppe")</t>
    </r>
  </si>
  <si>
    <r>
      <t>Rumex</t>
    </r>
    <r>
      <rPr>
        <sz val="10"/>
        <rFont val="Arial"/>
        <family val="0"/>
      </rPr>
      <t xml:space="preserve"> type varia</t>
    </r>
  </si>
  <si>
    <r>
      <t>Rumex aquatieus</t>
    </r>
    <r>
      <rPr>
        <sz val="10"/>
        <rFont val="Arial"/>
        <family val="0"/>
      </rPr>
      <t xml:space="preserve"> type</t>
    </r>
  </si>
  <si>
    <r>
      <t>Rumex scutatus</t>
    </r>
    <r>
      <rPr>
        <sz val="10"/>
        <rFont val="Arial"/>
        <family val="0"/>
      </rPr>
      <t xml:space="preserve"> type</t>
    </r>
  </si>
  <si>
    <r>
      <t>Polygonum</t>
    </r>
    <r>
      <rPr>
        <sz val="10"/>
        <rFont val="Arial"/>
        <family val="0"/>
      </rPr>
      <t xml:space="preserve"> var.</t>
    </r>
  </si>
  <si>
    <r>
      <t>Plantago</t>
    </r>
    <r>
      <rPr>
        <sz val="10"/>
        <rFont val="Arial"/>
        <family val="0"/>
      </rPr>
      <t xml:space="preserve"> varia</t>
    </r>
  </si>
  <si>
    <r>
      <t>Plantago maritima</t>
    </r>
    <r>
      <rPr>
        <sz val="10"/>
        <rFont val="Arial"/>
        <family val="0"/>
      </rPr>
      <t xml:space="preserve"> type</t>
    </r>
  </si>
  <si>
    <r>
      <t>Plantago coronopus</t>
    </r>
    <r>
      <rPr>
        <sz val="10"/>
        <rFont val="Arial"/>
        <family val="0"/>
      </rPr>
      <t xml:space="preserve"> type</t>
    </r>
  </si>
  <si>
    <r>
      <t>Plantago lanceolota</t>
    </r>
    <r>
      <rPr>
        <sz val="10"/>
        <rFont val="Arial"/>
        <family val="0"/>
      </rPr>
      <t xml:space="preserve"> type</t>
    </r>
  </si>
  <si>
    <r>
      <t>Mentha</t>
    </r>
    <r>
      <rPr>
        <sz val="10"/>
        <rFont val="Arial"/>
        <family val="0"/>
      </rPr>
      <t xml:space="preserve"> </t>
    </r>
  </si>
  <si>
    <r>
      <t>Vaccinium</t>
    </r>
    <r>
      <rPr>
        <sz val="10"/>
        <rFont val="Arial"/>
        <family val="0"/>
      </rPr>
      <t xml:space="preserve"> type</t>
    </r>
  </si>
  <si>
    <r>
      <t>Soldanella</t>
    </r>
    <r>
      <rPr>
        <sz val="10"/>
        <rFont val="Arial"/>
        <family val="0"/>
      </rPr>
      <t xml:space="preserve"> type</t>
    </r>
  </si>
  <si>
    <r>
      <t>Valeriana officinalis</t>
    </r>
    <r>
      <rPr>
        <sz val="10"/>
        <rFont val="Arial"/>
        <family val="0"/>
      </rPr>
      <t xml:space="preserve"> type</t>
    </r>
  </si>
  <si>
    <t>Ribes</t>
  </si>
  <si>
    <r>
      <t>Geranium</t>
    </r>
    <r>
      <rPr>
        <sz val="10"/>
        <rFont val="Arial"/>
        <family val="0"/>
      </rPr>
      <t>/Geraniaceae</t>
    </r>
  </si>
  <si>
    <r>
      <t>Epipogium</t>
    </r>
    <r>
      <rPr>
        <sz val="10"/>
        <rFont val="Arial"/>
        <family val="0"/>
      </rPr>
      <t>/Orchidaceae</t>
    </r>
  </si>
  <si>
    <r>
      <t>Convolvulus</t>
    </r>
    <r>
      <rPr>
        <sz val="10"/>
        <rFont val="Arial"/>
        <family val="0"/>
      </rPr>
      <t xml:space="preserve"> type</t>
    </r>
  </si>
  <si>
    <t>Apium</t>
  </si>
  <si>
    <t xml:space="preserve">TOTAL INDETERMINABLE OBJECTS </t>
  </si>
  <si>
    <t>monocolpate pollen varia</t>
  </si>
  <si>
    <r>
      <t>Myriophyllum</t>
    </r>
    <r>
      <rPr>
        <sz val="10"/>
        <rFont val="Arial"/>
        <family val="0"/>
      </rPr>
      <t xml:space="preserve"> varia</t>
    </r>
  </si>
  <si>
    <r>
      <t>Sparganium</t>
    </r>
    <r>
      <rPr>
        <sz val="10"/>
        <rFont val="Arial"/>
        <family val="0"/>
      </rPr>
      <t xml:space="preserve"> type</t>
    </r>
  </si>
  <si>
    <t>Potamogeton</t>
  </si>
  <si>
    <t>Typha</t>
  </si>
  <si>
    <r>
      <t>Nympha</t>
    </r>
    <r>
      <rPr>
        <sz val="10"/>
        <rFont val="Arial"/>
        <family val="0"/>
      </rPr>
      <t xml:space="preserve"> type</t>
    </r>
  </si>
  <si>
    <t>Hydrocharis</t>
  </si>
  <si>
    <r>
      <t>Allium</t>
    </r>
    <r>
      <rPr>
        <sz val="10"/>
        <rFont val="Arial"/>
        <family val="0"/>
      </rPr>
      <t xml:space="preserve"> type (?)</t>
    </r>
  </si>
  <si>
    <t>Indeterminata (degraded pollen?)</t>
  </si>
  <si>
    <r>
      <t>Impagidinium</t>
    </r>
    <r>
      <rPr>
        <sz val="10"/>
        <color indexed="9"/>
        <rFont val="Arial"/>
        <family val="2"/>
      </rPr>
      <t xml:space="preserve"> varia</t>
    </r>
  </si>
  <si>
    <t>COMBINED HERBS</t>
  </si>
  <si>
    <t>POACEAE</t>
  </si>
  <si>
    <t>COMBINED BISACCATES</t>
  </si>
  <si>
    <t>DINOCYST/POLLEN_REF_SUM</t>
  </si>
  <si>
    <t>COMBINED TREES (nonsaccate)</t>
  </si>
  <si>
    <r>
      <t xml:space="preserve">STEPPE ELEMENTS (INCL. </t>
    </r>
    <r>
      <rPr>
        <i/>
        <sz val="10"/>
        <rFont val="Arial"/>
        <family val="2"/>
      </rPr>
      <t>EPHEDRA</t>
    </r>
    <r>
      <rPr>
        <sz val="10"/>
        <rFont val="Arial"/>
        <family val="0"/>
      </rPr>
      <t>)</t>
    </r>
  </si>
  <si>
    <t>COMBINED ERICACEAE</t>
  </si>
  <si>
    <t>COMBINED BETULA</t>
  </si>
  <si>
    <t>DETAILED ANALYSES</t>
  </si>
  <si>
    <t>Dinocyst chorate v.</t>
  </si>
  <si>
    <t xml:space="preserve">Lingulodinium </t>
  </si>
  <si>
    <t>Insect remains</t>
  </si>
  <si>
    <t>Crustaceae remains</t>
  </si>
  <si>
    <t>2nd Calc. Sum Total terrestrial pollen</t>
  </si>
  <si>
    <t>GYMNODINIUM species excl. from dinosum</t>
  </si>
  <si>
    <t>Dryopteris</t>
  </si>
  <si>
    <t>Viscum</t>
  </si>
  <si>
    <r>
      <t xml:space="preserve">Spergularia </t>
    </r>
    <r>
      <rPr>
        <sz val="10"/>
        <rFont val="Arial"/>
        <family val="0"/>
      </rPr>
      <t>type</t>
    </r>
  </si>
  <si>
    <r>
      <t xml:space="preserve">Spergula </t>
    </r>
    <r>
      <rPr>
        <sz val="10"/>
        <rFont val="Arial"/>
        <family val="0"/>
      </rPr>
      <t>type</t>
    </r>
  </si>
  <si>
    <r>
      <t xml:space="preserve">COMBINED </t>
    </r>
    <r>
      <rPr>
        <i/>
        <sz val="10"/>
        <color indexed="9"/>
        <rFont val="Arial"/>
        <family val="2"/>
      </rPr>
      <t>SPINIFERITES</t>
    </r>
  </si>
  <si>
    <t>total Lycs</t>
  </si>
  <si>
    <t>Lycs/ccm</t>
  </si>
  <si>
    <t>ccm counted</t>
  </si>
  <si>
    <t>Pollen/ccm</t>
  </si>
  <si>
    <t>Lycs/Tab</t>
  </si>
  <si>
    <t>Lycopodium markers dinocysts</t>
  </si>
  <si>
    <t>Granoszewski/Kotthoff Sample No.</t>
  </si>
  <si>
    <t>COMBINED TREES</t>
  </si>
  <si>
    <t>COMBINED BOTTRYOCOCCUS &amp; PEDIASTRUM</t>
  </si>
  <si>
    <t>Ataxiodinium</t>
  </si>
  <si>
    <t>unidentified cysts (may be reworked!)</t>
  </si>
  <si>
    <t>REWORKED POLLEN (Partly Tertiary)</t>
  </si>
  <si>
    <t>PLACEHOLDER</t>
  </si>
  <si>
    <t>Tectatodinium ?</t>
  </si>
  <si>
    <t>Radiosperma corbiferum</t>
  </si>
  <si>
    <r>
      <t xml:space="preserve">aberant </t>
    </r>
    <r>
      <rPr>
        <i/>
        <sz val="10"/>
        <color indexed="9"/>
        <rFont val="Arial"/>
        <family val="2"/>
      </rPr>
      <t xml:space="preserve">Operculodinium </t>
    </r>
  </si>
  <si>
    <t>A</t>
  </si>
  <si>
    <t>nc</t>
  </si>
  <si>
    <t>Kotthoff Dinos&amp;Pollen</t>
  </si>
  <si>
    <t>Granoszewski Pollen, Kotthoff Dinos</t>
  </si>
  <si>
    <t>Full of Thecamobae, Copepode eggs</t>
  </si>
  <si>
    <t>Triticum</t>
  </si>
  <si>
    <r>
      <t>Secale</t>
    </r>
    <r>
      <rPr>
        <sz val="10"/>
        <rFont val="Arial"/>
        <family val="0"/>
      </rPr>
      <t xml:space="preserve"> t.</t>
    </r>
  </si>
  <si>
    <t>Full of Thecamoebae, Acritarch?</t>
  </si>
  <si>
    <t>Full of Thecamoebae</t>
  </si>
  <si>
    <t>Full of Thecamoebae, Copepode eggs</t>
  </si>
  <si>
    <t>Granoszewski Pollen &amp; raw Dinos</t>
  </si>
  <si>
    <t>Cosmarium</t>
  </si>
  <si>
    <t>Myrica</t>
  </si>
  <si>
    <t>Thecamoebae present</t>
  </si>
  <si>
    <t>VIRTUALLY BARREN!</t>
  </si>
  <si>
    <t>Pinus, Alnus, Chenopodiaceae</t>
  </si>
  <si>
    <t>BARREN!</t>
  </si>
  <si>
    <t>LABORATORY, BARREN?</t>
  </si>
  <si>
    <t>TECHNIQUE</t>
  </si>
  <si>
    <t>Gly</t>
  </si>
  <si>
    <t>Gel</t>
  </si>
  <si>
    <t>Tecamobae, Slump?</t>
  </si>
  <si>
    <t>M0063 D Biostrat (Palynology) T1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</si>
</sst>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4" fillId="2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34" borderId="0" xfId="0" applyFont="1" applyFill="1" applyAlignment="1">
      <alignment textRotation="90"/>
    </xf>
    <xf numFmtId="0" fontId="3" fillId="35" borderId="0" xfId="0" applyFont="1" applyFill="1" applyAlignment="1">
      <alignment textRotation="90"/>
    </xf>
    <xf numFmtId="0" fontId="0" fillId="36" borderId="0" xfId="0" applyFont="1" applyFill="1" applyAlignment="1">
      <alignment textRotation="90"/>
    </xf>
    <xf numFmtId="0" fontId="0" fillId="18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37" borderId="0" xfId="0" applyFont="1" applyFill="1" applyAlignment="1">
      <alignment textRotation="90"/>
    </xf>
    <xf numFmtId="0" fontId="5" fillId="0" borderId="0" xfId="0" applyFont="1" applyFill="1" applyAlignment="1">
      <alignment textRotation="90"/>
    </xf>
    <xf numFmtId="0" fontId="4" fillId="37" borderId="0" xfId="0" applyFont="1" applyFill="1" applyAlignment="1">
      <alignment textRotation="90"/>
    </xf>
    <xf numFmtId="0" fontId="3" fillId="37" borderId="0" xfId="0" applyFont="1" applyFill="1" applyAlignment="1">
      <alignment textRotation="90"/>
    </xf>
    <xf numFmtId="0" fontId="5" fillId="36" borderId="0" xfId="0" applyFont="1" applyFill="1" applyAlignment="1">
      <alignment textRotation="90"/>
    </xf>
    <xf numFmtId="0" fontId="4" fillId="35" borderId="0" xfId="0" applyFont="1" applyFill="1" applyAlignment="1">
      <alignment textRotation="90"/>
    </xf>
    <xf numFmtId="0" fontId="5" fillId="32" borderId="0" xfId="0" applyFont="1" applyFill="1" applyAlignment="1">
      <alignment textRotation="90"/>
    </xf>
    <xf numFmtId="0" fontId="5" fillId="38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39" borderId="0" xfId="0" applyFont="1" applyFill="1" applyAlignment="1">
      <alignment textRotation="90"/>
    </xf>
    <xf numFmtId="0" fontId="5" fillId="39" borderId="0" xfId="0" applyFont="1" applyFill="1" applyAlignment="1">
      <alignment textRotation="90"/>
    </xf>
    <xf numFmtId="0" fontId="0" fillId="32" borderId="0" xfId="0" applyFill="1" applyAlignment="1">
      <alignment textRotation="90"/>
    </xf>
    <xf numFmtId="0" fontId="0" fillId="40" borderId="0" xfId="0" applyFont="1" applyFill="1" applyAlignment="1">
      <alignment textRotation="90"/>
    </xf>
    <xf numFmtId="0" fontId="5" fillId="40" borderId="0" xfId="0" applyFont="1" applyFill="1" applyAlignment="1">
      <alignment textRotation="90"/>
    </xf>
    <xf numFmtId="0" fontId="4" fillId="41" borderId="0" xfId="0" applyFont="1" applyFill="1" applyAlignment="1">
      <alignment textRotation="90"/>
    </xf>
    <xf numFmtId="0" fontId="5" fillId="34" borderId="0" xfId="0" applyFont="1" applyFill="1" applyAlignment="1">
      <alignment textRotation="90"/>
    </xf>
    <xf numFmtId="1" fontId="5" fillId="34" borderId="0" xfId="0" applyNumberFormat="1" applyFont="1" applyFill="1" applyAlignment="1">
      <alignment textRotation="90"/>
    </xf>
    <xf numFmtId="0" fontId="0" fillId="30" borderId="0" xfId="0" applyFont="1" applyFill="1" applyAlignment="1">
      <alignment textRotation="90"/>
    </xf>
    <xf numFmtId="0" fontId="0" fillId="4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40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21" borderId="0" xfId="0" applyFont="1" applyFill="1" applyAlignment="1">
      <alignment textRotation="90"/>
    </xf>
    <xf numFmtId="0" fontId="2" fillId="37" borderId="0" xfId="0" applyFont="1" applyFill="1" applyAlignment="1">
      <alignment textRotation="90"/>
    </xf>
    <xf numFmtId="0" fontId="2" fillId="20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18" borderId="0" xfId="0" applyFill="1" applyBorder="1" applyAlignment="1">
      <alignment textRotation="90"/>
    </xf>
    <xf numFmtId="0" fontId="0" fillId="38" borderId="0" xfId="0" applyFont="1" applyFill="1" applyAlignment="1">
      <alignment textRotation="90"/>
    </xf>
    <xf numFmtId="2" fontId="0" fillId="18" borderId="10" xfId="0" applyNumberFormat="1" applyFill="1" applyBorder="1" applyAlignment="1">
      <alignment textRotation="90"/>
    </xf>
    <xf numFmtId="2" fontId="0" fillId="0" borderId="0" xfId="0" applyNumberFormat="1" applyAlignment="1">
      <alignment/>
    </xf>
    <xf numFmtId="0" fontId="5" fillId="33" borderId="0" xfId="0" applyFont="1" applyFill="1" applyAlignment="1">
      <alignment textRotation="90"/>
    </xf>
    <xf numFmtId="0" fontId="0" fillId="36" borderId="0" xfId="0" applyFont="1" applyFill="1" applyAlignment="1">
      <alignment textRotation="9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5" borderId="0" xfId="0" applyFont="1" applyFill="1" applyAlignment="1">
      <alignment textRotation="90"/>
    </xf>
    <xf numFmtId="0" fontId="0" fillId="32" borderId="0" xfId="0" applyFill="1" applyAlignment="1">
      <alignment/>
    </xf>
    <xf numFmtId="2" fontId="0" fillId="10" borderId="0" xfId="0" applyNumberFormat="1" applyFill="1" applyAlignment="1">
      <alignment/>
    </xf>
    <xf numFmtId="2" fontId="0" fillId="32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7"/>
  <sheetViews>
    <sheetView tabSelected="1" workbookViewId="0" topLeftCell="A1">
      <pane xSplit="18" ySplit="2" topLeftCell="S3" activePane="bottomRight" state="frozen"/>
      <selection pane="topLeft" activeCell="A1" sqref="A1"/>
      <selection pane="topRight" activeCell="I1" sqref="I1"/>
      <selection pane="bottomLeft" activeCell="A1" sqref="A1"/>
      <selection pane="bottomRight" activeCell="B1" sqref="B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4" width="5.7109375" style="0" customWidth="1"/>
    <col min="5" max="5" width="5.140625" style="0" customWidth="1"/>
    <col min="6" max="6" width="4.00390625" style="0" customWidth="1"/>
    <col min="7" max="7" width="4.8515625" style="0" customWidth="1"/>
    <col min="8" max="8" width="4.42187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140625" style="0" customWidth="1"/>
    <col min="13" max="13" width="3.28125" style="0" customWidth="1"/>
    <col min="14" max="14" width="3.00390625" style="0" customWidth="1"/>
    <col min="15" max="15" width="7.421875" style="40" customWidth="1"/>
    <col min="16" max="16" width="6.421875" style="40" customWidth="1"/>
    <col min="17" max="17" width="5.140625" style="0" customWidth="1"/>
    <col min="18" max="18" width="4.421875" style="0" customWidth="1"/>
    <col min="19" max="236" width="5.7109375" style="0" customWidth="1"/>
    <col min="237" max="237" width="9.421875" style="0" customWidth="1"/>
    <col min="238" max="239" width="5.7109375" style="0" customWidth="1"/>
    <col min="240" max="240" width="8.421875" style="0" customWidth="1"/>
    <col min="241" max="241" width="4.421875" style="0" customWidth="1"/>
    <col min="242" max="242" width="5.7109375" style="0" customWidth="1"/>
    <col min="243" max="243" width="3.8515625" style="0" customWidth="1"/>
    <col min="244" max="244" width="6.421875" style="0" customWidth="1"/>
    <col min="245" max="245" width="5.7109375" style="0" customWidth="1"/>
    <col min="246" max="246" width="7.7109375" style="0" customWidth="1"/>
    <col min="247" max="247" width="10.140625" style="0" customWidth="1"/>
    <col min="248" max="248" width="11.28125" style="0" customWidth="1"/>
    <col min="249" max="249" width="17.00390625" style="0" customWidth="1"/>
  </cols>
  <sheetData>
    <row r="1" ht="12">
      <c r="B1" s="51" t="s">
        <v>267</v>
      </c>
    </row>
    <row r="2" spans="1:249" s="10" customFormat="1" ht="234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39" t="s">
        <v>14</v>
      </c>
      <c r="P2" s="39" t="s">
        <v>15</v>
      </c>
      <c r="Q2" s="37" t="s">
        <v>263</v>
      </c>
      <c r="R2" s="37" t="s">
        <v>235</v>
      </c>
      <c r="S2" s="10" t="s">
        <v>240</v>
      </c>
      <c r="T2" s="25" t="s">
        <v>19</v>
      </c>
      <c r="U2" s="25" t="s">
        <v>20</v>
      </c>
      <c r="V2" s="25" t="s">
        <v>21</v>
      </c>
      <c r="W2" s="25" t="s">
        <v>22</v>
      </c>
      <c r="X2" s="25" t="s">
        <v>125</v>
      </c>
      <c r="Y2" s="25" t="s">
        <v>156</v>
      </c>
      <c r="Z2" s="25" t="s">
        <v>23</v>
      </c>
      <c r="AA2" s="25" t="s">
        <v>24</v>
      </c>
      <c r="AB2" s="25" t="s">
        <v>25</v>
      </c>
      <c r="AC2" s="25" t="s">
        <v>257</v>
      </c>
      <c r="AD2" s="25" t="s">
        <v>122</v>
      </c>
      <c r="AE2" s="25" t="s">
        <v>26</v>
      </c>
      <c r="AF2" s="25" t="s">
        <v>27</v>
      </c>
      <c r="AG2" s="25" t="s">
        <v>123</v>
      </c>
      <c r="AH2" s="25" t="s">
        <v>28</v>
      </c>
      <c r="AI2" s="25" t="s">
        <v>29</v>
      </c>
      <c r="AJ2" s="25" t="s">
        <v>126</v>
      </c>
      <c r="AK2" s="25" t="s">
        <v>30</v>
      </c>
      <c r="AL2" s="25" t="s">
        <v>31</v>
      </c>
      <c r="AM2" s="25" t="s">
        <v>225</v>
      </c>
      <c r="AN2" s="25" t="s">
        <v>32</v>
      </c>
      <c r="AO2" s="25" t="s">
        <v>33</v>
      </c>
      <c r="AP2" s="23" t="s">
        <v>35</v>
      </c>
      <c r="AQ2" s="24" t="s">
        <v>34</v>
      </c>
      <c r="AR2" s="20" t="s">
        <v>39</v>
      </c>
      <c r="AS2" s="21" t="s">
        <v>172</v>
      </c>
      <c r="AT2" s="21" t="s">
        <v>40</v>
      </c>
      <c r="AU2" s="21" t="s">
        <v>173</v>
      </c>
      <c r="AV2" s="21" t="s">
        <v>41</v>
      </c>
      <c r="AW2" s="21" t="s">
        <v>174</v>
      </c>
      <c r="AX2" s="21" t="s">
        <v>59</v>
      </c>
      <c r="AY2" s="21" t="s">
        <v>42</v>
      </c>
      <c r="AZ2" s="4" t="s">
        <v>170</v>
      </c>
      <c r="BA2" s="20" t="s">
        <v>73</v>
      </c>
      <c r="BB2" s="21" t="s">
        <v>175</v>
      </c>
      <c r="BC2" s="4" t="s">
        <v>60</v>
      </c>
      <c r="BD2" s="17" t="s">
        <v>61</v>
      </c>
      <c r="BE2" s="20" t="s">
        <v>43</v>
      </c>
      <c r="BF2" s="21" t="s">
        <v>176</v>
      </c>
      <c r="BG2" s="21" t="s">
        <v>44</v>
      </c>
      <c r="BH2" s="21" t="s">
        <v>58</v>
      </c>
      <c r="BI2" s="21" t="s">
        <v>177</v>
      </c>
      <c r="BJ2" s="21" t="s">
        <v>82</v>
      </c>
      <c r="BK2" s="21" t="s">
        <v>227</v>
      </c>
      <c r="BL2" s="21" t="s">
        <v>226</v>
      </c>
      <c r="BM2" s="21" t="s">
        <v>70</v>
      </c>
      <c r="BN2" s="4" t="s">
        <v>83</v>
      </c>
      <c r="BO2" s="17" t="s">
        <v>84</v>
      </c>
      <c r="BP2" s="20" t="s">
        <v>45</v>
      </c>
      <c r="BQ2" s="21" t="s">
        <v>46</v>
      </c>
      <c r="BR2" s="21" t="s">
        <v>164</v>
      </c>
      <c r="BS2" s="21" t="s">
        <v>47</v>
      </c>
      <c r="BT2" s="21" t="s">
        <v>62</v>
      </c>
      <c r="BU2" s="17" t="s">
        <v>76</v>
      </c>
      <c r="BV2" s="20" t="s">
        <v>37</v>
      </c>
      <c r="BW2" s="4" t="s">
        <v>48</v>
      </c>
      <c r="BX2" s="17" t="s">
        <v>178</v>
      </c>
      <c r="BY2" s="20" t="s">
        <v>49</v>
      </c>
      <c r="BZ2" s="21" t="s">
        <v>163</v>
      </c>
      <c r="CA2" s="21" t="s">
        <v>179</v>
      </c>
      <c r="CB2" s="17" t="s">
        <v>77</v>
      </c>
      <c r="CC2" s="4" t="s">
        <v>167</v>
      </c>
      <c r="CD2" s="17" t="s">
        <v>74</v>
      </c>
      <c r="CE2" s="17" t="s">
        <v>75</v>
      </c>
      <c r="CF2" s="20" t="s">
        <v>168</v>
      </c>
      <c r="CG2" s="21" t="s">
        <v>85</v>
      </c>
      <c r="CH2" s="21" t="s">
        <v>50</v>
      </c>
      <c r="CI2" s="4" t="s">
        <v>51</v>
      </c>
      <c r="CJ2" s="17" t="s">
        <v>180</v>
      </c>
      <c r="CK2" s="21" t="s">
        <v>181</v>
      </c>
      <c r="CL2" s="21" t="s">
        <v>182</v>
      </c>
      <c r="CM2" s="21" t="s">
        <v>183</v>
      </c>
      <c r="CN2" s="17" t="s">
        <v>184</v>
      </c>
      <c r="CO2" s="17" t="s">
        <v>52</v>
      </c>
      <c r="CP2" s="17" t="s">
        <v>153</v>
      </c>
      <c r="CQ2" s="20" t="s">
        <v>57</v>
      </c>
      <c r="CR2" s="21" t="s">
        <v>185</v>
      </c>
      <c r="CS2" s="21" t="s">
        <v>53</v>
      </c>
      <c r="CT2" s="21" t="s">
        <v>186</v>
      </c>
      <c r="CU2" s="21" t="s">
        <v>187</v>
      </c>
      <c r="CV2" s="20" t="s">
        <v>54</v>
      </c>
      <c r="CW2" s="21" t="s">
        <v>188</v>
      </c>
      <c r="CX2" s="21" t="s">
        <v>55</v>
      </c>
      <c r="CY2" s="21" t="s">
        <v>56</v>
      </c>
      <c r="CZ2" s="4" t="s">
        <v>165</v>
      </c>
      <c r="DA2" s="17" t="s">
        <v>63</v>
      </c>
      <c r="DB2" s="20" t="s">
        <v>166</v>
      </c>
      <c r="DC2" s="21" t="s">
        <v>189</v>
      </c>
      <c r="DD2" s="21" t="s">
        <v>64</v>
      </c>
      <c r="DE2" s="21" t="s">
        <v>65</v>
      </c>
      <c r="DF2" s="4" t="s">
        <v>71</v>
      </c>
      <c r="DG2" s="17" t="s">
        <v>72</v>
      </c>
      <c r="DH2" s="17" t="s">
        <v>154</v>
      </c>
      <c r="DI2" s="17" t="s">
        <v>155</v>
      </c>
      <c r="DJ2" s="17" t="s">
        <v>190</v>
      </c>
      <c r="DK2" s="20" t="s">
        <v>66</v>
      </c>
      <c r="DL2" s="21" t="s">
        <v>67</v>
      </c>
      <c r="DM2" s="21" t="s">
        <v>68</v>
      </c>
      <c r="DN2" s="21" t="s">
        <v>69</v>
      </c>
      <c r="DO2" s="21" t="s">
        <v>191</v>
      </c>
      <c r="DP2" s="4" t="s">
        <v>88</v>
      </c>
      <c r="DQ2" s="17" t="s">
        <v>78</v>
      </c>
      <c r="DR2" s="17" t="s">
        <v>80</v>
      </c>
      <c r="DS2" s="17" t="s">
        <v>87</v>
      </c>
      <c r="DT2" s="17" t="s">
        <v>192</v>
      </c>
      <c r="DU2" s="21" t="s">
        <v>81</v>
      </c>
      <c r="DV2" s="4" t="s">
        <v>79</v>
      </c>
      <c r="DW2" s="20" t="s">
        <v>86</v>
      </c>
      <c r="DX2" s="21" t="s">
        <v>193</v>
      </c>
      <c r="DY2" s="22" t="s">
        <v>169</v>
      </c>
      <c r="DZ2" s="17" t="s">
        <v>89</v>
      </c>
      <c r="EA2" s="21" t="s">
        <v>90</v>
      </c>
      <c r="EB2" s="17" t="s">
        <v>194</v>
      </c>
      <c r="EC2" s="21" t="s">
        <v>195</v>
      </c>
      <c r="ED2" s="4" t="s">
        <v>91</v>
      </c>
      <c r="EE2" s="17" t="s">
        <v>196</v>
      </c>
      <c r="EF2" s="20" t="s">
        <v>36</v>
      </c>
      <c r="EG2" s="4" t="s">
        <v>38</v>
      </c>
      <c r="EH2" s="17" t="s">
        <v>197</v>
      </c>
      <c r="EI2" s="20" t="s">
        <v>171</v>
      </c>
      <c r="EJ2" s="5" t="s">
        <v>93</v>
      </c>
      <c r="EK2" s="41" t="s">
        <v>251</v>
      </c>
      <c r="EL2" s="41" t="s">
        <v>250</v>
      </c>
      <c r="EM2" s="5" t="s">
        <v>94</v>
      </c>
      <c r="EN2" s="2" t="s">
        <v>92</v>
      </c>
      <c r="EO2" s="3" t="s">
        <v>16</v>
      </c>
      <c r="EP2" s="3" t="s">
        <v>17</v>
      </c>
      <c r="EQ2" s="3" t="s">
        <v>18</v>
      </c>
      <c r="ER2" s="1" t="s">
        <v>95</v>
      </c>
      <c r="ES2" s="1" t="s">
        <v>207</v>
      </c>
      <c r="ET2" s="2" t="s">
        <v>222</v>
      </c>
      <c r="EU2" s="26" t="s">
        <v>96</v>
      </c>
      <c r="EV2" s="26" t="s">
        <v>97</v>
      </c>
      <c r="EW2" s="26" t="s">
        <v>98</v>
      </c>
      <c r="EX2" s="6" t="s">
        <v>99</v>
      </c>
      <c r="EY2" s="26" t="s">
        <v>200</v>
      </c>
      <c r="EZ2" s="26" t="s">
        <v>100</v>
      </c>
      <c r="FA2" s="26" t="s">
        <v>101</v>
      </c>
      <c r="FB2" s="26" t="s">
        <v>102</v>
      </c>
      <c r="FC2" s="26" t="s">
        <v>201</v>
      </c>
      <c r="FD2" s="26" t="s">
        <v>203</v>
      </c>
      <c r="FE2" s="26" t="s">
        <v>202</v>
      </c>
      <c r="FF2" s="6" t="s">
        <v>103</v>
      </c>
      <c r="FG2" s="27" t="s">
        <v>204</v>
      </c>
      <c r="FH2" s="26" t="s">
        <v>205</v>
      </c>
      <c r="FI2" s="26" t="s">
        <v>104</v>
      </c>
      <c r="FJ2" s="26" t="s">
        <v>105</v>
      </c>
      <c r="FK2" s="6" t="s">
        <v>106</v>
      </c>
      <c r="FL2" s="6" t="s">
        <v>199</v>
      </c>
      <c r="FM2" s="26" t="s">
        <v>206</v>
      </c>
      <c r="FN2" s="2" t="s">
        <v>107</v>
      </c>
      <c r="FO2" s="7" t="s">
        <v>108</v>
      </c>
      <c r="FP2" s="7" t="s">
        <v>109</v>
      </c>
      <c r="FQ2" s="7" t="s">
        <v>110</v>
      </c>
      <c r="FR2" s="16" t="s">
        <v>149</v>
      </c>
      <c r="FS2" s="16" t="s">
        <v>152</v>
      </c>
      <c r="FT2" s="16" t="s">
        <v>150</v>
      </c>
      <c r="FU2" s="16" t="s">
        <v>151</v>
      </c>
      <c r="FV2" s="16" t="s">
        <v>224</v>
      </c>
      <c r="FW2" s="16" t="s">
        <v>148</v>
      </c>
      <c r="FX2" s="16" t="s">
        <v>147</v>
      </c>
      <c r="FY2" s="16" t="s">
        <v>146</v>
      </c>
      <c r="FZ2" s="16" t="s">
        <v>145</v>
      </c>
      <c r="GA2" s="16" t="s">
        <v>144</v>
      </c>
      <c r="GB2" s="16" t="s">
        <v>143</v>
      </c>
      <c r="GC2" s="16" t="s">
        <v>142</v>
      </c>
      <c r="GD2" s="16" t="s">
        <v>141</v>
      </c>
      <c r="GE2" s="2" t="s">
        <v>111</v>
      </c>
      <c r="GF2" s="35" t="s">
        <v>124</v>
      </c>
      <c r="GG2" s="15" t="s">
        <v>112</v>
      </c>
      <c r="GH2" s="15" t="s">
        <v>113</v>
      </c>
      <c r="GI2" s="15" t="s">
        <v>157</v>
      </c>
      <c r="GJ2" s="15" t="s">
        <v>256</v>
      </c>
      <c r="GK2" s="8" t="s">
        <v>114</v>
      </c>
      <c r="GL2" s="1" t="s">
        <v>115</v>
      </c>
      <c r="GM2" s="1" t="s">
        <v>116</v>
      </c>
      <c r="GN2" s="1" t="s">
        <v>117</v>
      </c>
      <c r="GO2" s="11" t="s">
        <v>128</v>
      </c>
      <c r="GP2" s="11" t="s">
        <v>129</v>
      </c>
      <c r="GQ2" s="11" t="s">
        <v>218</v>
      </c>
      <c r="GR2" s="13" t="s">
        <v>208</v>
      </c>
      <c r="GS2" s="13" t="s">
        <v>136</v>
      </c>
      <c r="GT2" s="13" t="s">
        <v>242</v>
      </c>
      <c r="GU2" s="13" t="s">
        <v>238</v>
      </c>
      <c r="GV2" s="13" t="s">
        <v>139</v>
      </c>
      <c r="GW2" s="13" t="s">
        <v>130</v>
      </c>
      <c r="GX2" s="14" t="s">
        <v>140</v>
      </c>
      <c r="GY2" s="13" t="s">
        <v>219</v>
      </c>
      <c r="GZ2" s="13" t="s">
        <v>131</v>
      </c>
      <c r="HA2" s="11" t="s">
        <v>244</v>
      </c>
      <c r="HB2" s="13" t="s">
        <v>132</v>
      </c>
      <c r="HC2" s="13" t="s">
        <v>135</v>
      </c>
      <c r="HD2" s="18" t="s">
        <v>137</v>
      </c>
      <c r="HE2" s="18" t="s">
        <v>138</v>
      </c>
      <c r="HF2" s="18" t="s">
        <v>134</v>
      </c>
      <c r="HG2" s="28" t="s">
        <v>239</v>
      </c>
      <c r="HH2" s="34" t="s">
        <v>158</v>
      </c>
      <c r="HI2" s="38" t="s">
        <v>223</v>
      </c>
      <c r="HJ2" s="12" t="s">
        <v>133</v>
      </c>
      <c r="HK2" s="19" t="s">
        <v>159</v>
      </c>
      <c r="HL2" s="19" t="s">
        <v>160</v>
      </c>
      <c r="HM2" s="19" t="s">
        <v>161</v>
      </c>
      <c r="HN2" s="19" t="s">
        <v>162</v>
      </c>
      <c r="HO2" s="46" t="s">
        <v>243</v>
      </c>
      <c r="HP2" s="19" t="s">
        <v>221</v>
      </c>
      <c r="HQ2" s="19" t="s">
        <v>220</v>
      </c>
      <c r="HR2" s="19" t="s">
        <v>198</v>
      </c>
      <c r="HS2" s="29" t="s">
        <v>213</v>
      </c>
      <c r="HT2" s="33" t="s">
        <v>236</v>
      </c>
      <c r="HU2" s="29" t="s">
        <v>216</v>
      </c>
      <c r="HV2" s="30" t="s">
        <v>209</v>
      </c>
      <c r="HW2" s="30" t="s">
        <v>215</v>
      </c>
      <c r="HX2" s="31" t="s">
        <v>214</v>
      </c>
      <c r="HY2" s="32" t="s">
        <v>210</v>
      </c>
      <c r="HZ2" s="33" t="s">
        <v>211</v>
      </c>
      <c r="IA2" s="42" t="s">
        <v>237</v>
      </c>
      <c r="IB2" s="11" t="s">
        <v>228</v>
      </c>
      <c r="IC2" s="11" t="s">
        <v>212</v>
      </c>
      <c r="ID2" s="2" t="s">
        <v>118</v>
      </c>
      <c r="IE2" s="2" t="s">
        <v>234</v>
      </c>
      <c r="IF2" s="1" t="s">
        <v>119</v>
      </c>
      <c r="IG2" s="1" t="s">
        <v>120</v>
      </c>
      <c r="IH2" s="1" t="s">
        <v>233</v>
      </c>
      <c r="II2" s="1" t="s">
        <v>127</v>
      </c>
      <c r="IJ2" s="1" t="s">
        <v>229</v>
      </c>
      <c r="IK2" s="1" t="s">
        <v>230</v>
      </c>
      <c r="IL2" s="1" t="s">
        <v>231</v>
      </c>
      <c r="IM2" s="1" t="s">
        <v>232</v>
      </c>
      <c r="IN2" s="1" t="s">
        <v>121</v>
      </c>
      <c r="IO2" s="10" t="s">
        <v>217</v>
      </c>
    </row>
    <row r="3" spans="1:247" ht="12">
      <c r="A3">
        <v>63</v>
      </c>
      <c r="B3" t="s">
        <v>245</v>
      </c>
      <c r="C3" t="s">
        <v>241</v>
      </c>
      <c r="EN3">
        <f aca="true" t="shared" si="0" ref="EN3:EN32">SUM(T3:EM3)</f>
        <v>0</v>
      </c>
      <c r="ET3">
        <f>EN3+EO3+EP3+EQ3+ER3</f>
        <v>0</v>
      </c>
      <c r="FN3">
        <f aca="true" t="shared" si="1" ref="FN3:FN32">ET3+SUM(EU3:FM3)</f>
        <v>0</v>
      </c>
      <c r="GE3">
        <f aca="true" t="shared" si="2" ref="GE3:GE32">SUM(FO3:GD3)</f>
        <v>0</v>
      </c>
      <c r="HH3">
        <f>SUM(GO4:HG4)</f>
        <v>5</v>
      </c>
      <c r="HN3">
        <f>HK4+HL4+HM4/3</f>
        <v>0</v>
      </c>
      <c r="HS3">
        <f>SUM(T3:AO3)</f>
        <v>0</v>
      </c>
      <c r="HT3">
        <f>HS3+HZ3</f>
        <v>0</v>
      </c>
      <c r="HU3">
        <f>X3+Y3</f>
        <v>0</v>
      </c>
      <c r="HV3">
        <f aca="true" t="shared" si="3" ref="HV3:HV32">SUM(AP3:EJ3)</f>
        <v>0</v>
      </c>
      <c r="HW3">
        <f>DF3+DG3+DH3+DI3+DJ3</f>
        <v>0</v>
      </c>
      <c r="HX3">
        <f>SUM(AN3:AQ3)</f>
        <v>0</v>
      </c>
      <c r="HY3">
        <f>EK3</f>
        <v>0</v>
      </c>
      <c r="HZ3">
        <f aca="true" t="shared" si="4" ref="HZ3:HZ32">SUM(EO3:EQ3)</f>
        <v>0</v>
      </c>
      <c r="IA3">
        <f>GG3+GH3+GJ3</f>
        <v>0</v>
      </c>
      <c r="IB3">
        <f>GV4+GW4</f>
        <v>0</v>
      </c>
      <c r="IC3" t="e">
        <f aca="true" t="shared" si="5" ref="IC3:IC12">HH3/EN3</f>
        <v>#DIV/0!</v>
      </c>
      <c r="IJ3">
        <f>IH3*IG3</f>
        <v>0</v>
      </c>
      <c r="IK3" t="e">
        <f>IJ3/II3</f>
        <v>#DIV/0!</v>
      </c>
      <c r="IL3" t="e">
        <f>ID3/IK3</f>
        <v>#DIV/0!</v>
      </c>
      <c r="IM3" t="e">
        <f>FN3*1/IL3</f>
        <v>#DIV/0!</v>
      </c>
    </row>
    <row r="4" spans="1:249" ht="12">
      <c r="A4">
        <v>63</v>
      </c>
      <c r="B4" t="s">
        <v>245</v>
      </c>
      <c r="C4">
        <v>1</v>
      </c>
      <c r="D4">
        <v>1</v>
      </c>
      <c r="G4">
        <v>6</v>
      </c>
      <c r="H4">
        <v>8</v>
      </c>
      <c r="O4" s="48">
        <v>0.06</v>
      </c>
      <c r="P4" s="48">
        <v>0.06</v>
      </c>
      <c r="Q4" t="s">
        <v>264</v>
      </c>
      <c r="R4">
        <v>78</v>
      </c>
      <c r="S4">
        <v>0</v>
      </c>
      <c r="T4">
        <v>7</v>
      </c>
      <c r="U4">
        <v>0</v>
      </c>
      <c r="V4">
        <v>0</v>
      </c>
      <c r="W4">
        <v>0</v>
      </c>
      <c r="X4">
        <v>0</v>
      </c>
      <c r="Y4">
        <v>18</v>
      </c>
      <c r="Z4">
        <v>4</v>
      </c>
      <c r="AA4">
        <v>6</v>
      </c>
      <c r="AB4">
        <v>1</v>
      </c>
      <c r="AC4">
        <v>0</v>
      </c>
      <c r="AD4">
        <v>4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3</v>
      </c>
      <c r="AL4">
        <v>0</v>
      </c>
      <c r="AM4">
        <v>0</v>
      </c>
      <c r="AN4">
        <v>0</v>
      </c>
      <c r="AO4">
        <v>0</v>
      </c>
      <c r="AP4">
        <v>0</v>
      </c>
      <c r="AQ4">
        <v>2</v>
      </c>
      <c r="AR4">
        <v>0</v>
      </c>
      <c r="AS4">
        <v>0</v>
      </c>
      <c r="AT4">
        <v>0</v>
      </c>
      <c r="AU4">
        <v>0</v>
      </c>
      <c r="AV4">
        <v>1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2</v>
      </c>
      <c r="BT4">
        <v>0</v>
      </c>
      <c r="BU4">
        <v>0</v>
      </c>
      <c r="BV4">
        <v>1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1</v>
      </c>
      <c r="EH4">
        <v>0</v>
      </c>
      <c r="EI4">
        <v>0</v>
      </c>
      <c r="EJ4">
        <v>3</v>
      </c>
      <c r="EK4">
        <v>1</v>
      </c>
      <c r="EL4">
        <v>2</v>
      </c>
      <c r="EM4">
        <v>0</v>
      </c>
      <c r="EN4">
        <f t="shared" si="0"/>
        <v>58</v>
      </c>
      <c r="EO4">
        <v>59</v>
      </c>
      <c r="EP4">
        <v>6</v>
      </c>
      <c r="EQ4">
        <v>0</v>
      </c>
      <c r="ER4">
        <v>0</v>
      </c>
      <c r="ES4">
        <v>0</v>
      </c>
      <c r="ET4">
        <f aca="true" t="shared" si="6" ref="ET4:ET32">EN4+EO4+EP4+EQ4+ER4</f>
        <v>123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f t="shared" si="1"/>
        <v>123</v>
      </c>
      <c r="FO4">
        <v>0</v>
      </c>
      <c r="FP4">
        <v>0</v>
      </c>
      <c r="FQ4">
        <v>0</v>
      </c>
      <c r="FR4">
        <v>0</v>
      </c>
      <c r="FS4">
        <v>0</v>
      </c>
      <c r="FT4">
        <v>1</v>
      </c>
      <c r="FU4">
        <v>1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</v>
      </c>
      <c r="GC4">
        <v>0</v>
      </c>
      <c r="GD4">
        <v>0</v>
      </c>
      <c r="GE4">
        <f t="shared" si="2"/>
        <v>3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 t="s">
        <v>246</v>
      </c>
      <c r="GM4" t="s">
        <v>246</v>
      </c>
      <c r="GN4">
        <v>2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4</v>
      </c>
      <c r="HA4">
        <v>1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 t="e">
        <f>SUM(#REF!)</f>
        <v>#REF!</v>
      </c>
      <c r="HI4">
        <v>0</v>
      </c>
      <c r="HJ4" t="s">
        <v>246</v>
      </c>
      <c r="HK4">
        <v>0</v>
      </c>
      <c r="HL4">
        <v>0</v>
      </c>
      <c r="HM4">
        <v>0</v>
      </c>
      <c r="HN4" t="e">
        <f>#REF!+#REF!+#REF!/3</f>
        <v>#REF!</v>
      </c>
      <c r="HO4">
        <v>5</v>
      </c>
      <c r="HP4">
        <v>7</v>
      </c>
      <c r="HQ4">
        <v>0</v>
      </c>
      <c r="HR4" t="s">
        <v>246</v>
      </c>
      <c r="HS4">
        <f aca="true" t="shared" si="7" ref="HS4:HS12">SUM(T4:AO4)</f>
        <v>44</v>
      </c>
      <c r="HT4">
        <f aca="true" t="shared" si="8" ref="HT4:HT12">HS4+HZ4</f>
        <v>109</v>
      </c>
      <c r="HU4">
        <f aca="true" t="shared" si="9" ref="HU4:HU12">X4+Y4</f>
        <v>18</v>
      </c>
      <c r="HV4">
        <f t="shared" si="3"/>
        <v>11</v>
      </c>
      <c r="HW4">
        <f aca="true" t="shared" si="10" ref="HW4:HW12">DF4+DG4+DH4+DI4+DJ4</f>
        <v>0</v>
      </c>
      <c r="HX4">
        <f aca="true" t="shared" si="11" ref="HX4:HX12">SUM(AN4:AQ4)</f>
        <v>2</v>
      </c>
      <c r="HY4">
        <f aca="true" t="shared" si="12" ref="HY4:HY12">EK4</f>
        <v>1</v>
      </c>
      <c r="HZ4">
        <f t="shared" si="4"/>
        <v>65</v>
      </c>
      <c r="IA4">
        <f aca="true" t="shared" si="13" ref="IA4:IA12">GG4+GH4+GJ4</f>
        <v>0</v>
      </c>
      <c r="IB4" t="e">
        <f>#REF!+#REF!</f>
        <v>#REF!</v>
      </c>
      <c r="IC4" t="e">
        <f t="shared" si="5"/>
        <v>#REF!</v>
      </c>
      <c r="ID4">
        <v>62</v>
      </c>
      <c r="IE4">
        <v>47</v>
      </c>
      <c r="IF4">
        <v>483216</v>
      </c>
      <c r="IG4">
        <v>2</v>
      </c>
      <c r="IH4">
        <v>18583</v>
      </c>
      <c r="II4">
        <v>2</v>
      </c>
      <c r="IJ4">
        <f>IH4*IG4</f>
        <v>37166</v>
      </c>
      <c r="IK4">
        <f aca="true" t="shared" si="14" ref="IK4:IK12">IJ4/II4</f>
        <v>18583</v>
      </c>
      <c r="IL4">
        <f aca="true" t="shared" si="15" ref="IL4:IL12">ID4/IK4</f>
        <v>0.003336382715385029</v>
      </c>
      <c r="IM4">
        <f aca="true" t="shared" si="16" ref="IM4:IM12">FN4*1/IL4</f>
        <v>36866.27419354839</v>
      </c>
      <c r="IN4" t="s">
        <v>248</v>
      </c>
      <c r="IO4" t="s">
        <v>253</v>
      </c>
    </row>
    <row r="5" spans="1:248" ht="12">
      <c r="A5">
        <v>63</v>
      </c>
      <c r="B5" t="s">
        <v>245</v>
      </c>
      <c r="C5">
        <v>2</v>
      </c>
      <c r="D5">
        <v>3</v>
      </c>
      <c r="G5">
        <v>16</v>
      </c>
      <c r="H5">
        <v>18</v>
      </c>
      <c r="O5" s="48">
        <v>1.8</v>
      </c>
      <c r="P5" s="48">
        <v>1.8</v>
      </c>
      <c r="Q5" t="s">
        <v>264</v>
      </c>
      <c r="R5">
        <v>79</v>
      </c>
      <c r="S5">
        <v>0</v>
      </c>
      <c r="T5">
        <v>5</v>
      </c>
      <c r="U5">
        <v>0</v>
      </c>
      <c r="V5">
        <v>0</v>
      </c>
      <c r="W5">
        <v>0</v>
      </c>
      <c r="X5">
        <v>0</v>
      </c>
      <c r="Y5">
        <v>26</v>
      </c>
      <c r="Z5">
        <v>0</v>
      </c>
      <c r="AA5">
        <v>13</v>
      </c>
      <c r="AB5">
        <v>0</v>
      </c>
      <c r="AC5">
        <v>0</v>
      </c>
      <c r="AD5">
        <v>3</v>
      </c>
      <c r="AE5">
        <v>0</v>
      </c>
      <c r="AF5">
        <v>1</v>
      </c>
      <c r="AG5">
        <v>1</v>
      </c>
      <c r="AH5">
        <v>0</v>
      </c>
      <c r="AI5">
        <v>0</v>
      </c>
      <c r="AJ5">
        <v>0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3</v>
      </c>
      <c r="EK5">
        <v>0</v>
      </c>
      <c r="EL5">
        <v>0</v>
      </c>
      <c r="EM5">
        <v>2</v>
      </c>
      <c r="EN5">
        <f t="shared" si="0"/>
        <v>57</v>
      </c>
      <c r="EO5">
        <v>46</v>
      </c>
      <c r="EP5">
        <v>3</v>
      </c>
      <c r="EQ5">
        <v>0</v>
      </c>
      <c r="ER5">
        <v>5</v>
      </c>
      <c r="ES5">
        <v>2</v>
      </c>
      <c r="ET5">
        <f t="shared" si="6"/>
        <v>111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f t="shared" si="1"/>
        <v>111</v>
      </c>
      <c r="FO5">
        <v>0</v>
      </c>
      <c r="FP5">
        <v>3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f t="shared" si="2"/>
        <v>3</v>
      </c>
      <c r="GF5">
        <v>2</v>
      </c>
      <c r="GG5">
        <v>0</v>
      </c>
      <c r="GH5">
        <v>2</v>
      </c>
      <c r="GI5">
        <v>0</v>
      </c>
      <c r="GJ5">
        <v>0</v>
      </c>
      <c r="GK5">
        <v>0</v>
      </c>
      <c r="GL5">
        <v>1</v>
      </c>
      <c r="GM5">
        <v>200</v>
      </c>
      <c r="GN5">
        <v>20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4</v>
      </c>
      <c r="GW5">
        <v>0</v>
      </c>
      <c r="GX5">
        <v>0</v>
      </c>
      <c r="GY5">
        <v>0</v>
      </c>
      <c r="GZ5">
        <v>0</v>
      </c>
      <c r="HA5">
        <v>1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f aca="true" t="shared" si="17" ref="HH5:HH32">SUM(GO5:HG5)</f>
        <v>5</v>
      </c>
      <c r="HI5">
        <v>0</v>
      </c>
      <c r="HJ5" t="s">
        <v>246</v>
      </c>
      <c r="HK5">
        <v>0</v>
      </c>
      <c r="HL5">
        <v>0</v>
      </c>
      <c r="HM5">
        <v>0</v>
      </c>
      <c r="HN5">
        <f aca="true" t="shared" si="18" ref="HN5:HN32">HK5+HL5+HM5/3</f>
        <v>0</v>
      </c>
      <c r="HO5">
        <v>8</v>
      </c>
      <c r="HP5">
        <v>26</v>
      </c>
      <c r="HQ5">
        <v>0</v>
      </c>
      <c r="HR5">
        <v>20</v>
      </c>
      <c r="HS5">
        <f t="shared" si="7"/>
        <v>50</v>
      </c>
      <c r="HT5">
        <f t="shared" si="8"/>
        <v>99</v>
      </c>
      <c r="HU5">
        <f t="shared" si="9"/>
        <v>26</v>
      </c>
      <c r="HV5">
        <f t="shared" si="3"/>
        <v>5</v>
      </c>
      <c r="HW5">
        <f t="shared" si="10"/>
        <v>0</v>
      </c>
      <c r="HX5">
        <f t="shared" si="11"/>
        <v>0</v>
      </c>
      <c r="HY5">
        <f t="shared" si="12"/>
        <v>0</v>
      </c>
      <c r="HZ5">
        <f t="shared" si="4"/>
        <v>49</v>
      </c>
      <c r="IA5">
        <f t="shared" si="13"/>
        <v>2</v>
      </c>
      <c r="IB5">
        <f aca="true" t="shared" si="19" ref="IB5:IB12">GV5+GW5</f>
        <v>4</v>
      </c>
      <c r="IC5">
        <f t="shared" si="5"/>
        <v>0.08771929824561403</v>
      </c>
      <c r="ID5">
        <v>32</v>
      </c>
      <c r="IE5">
        <v>32</v>
      </c>
      <c r="IF5">
        <v>483216</v>
      </c>
      <c r="IG5">
        <v>2</v>
      </c>
      <c r="IH5">
        <v>18583</v>
      </c>
      <c r="II5">
        <v>2</v>
      </c>
      <c r="IJ5">
        <f aca="true" t="shared" si="20" ref="IJ5:IJ12">IH5*IG5</f>
        <v>37166</v>
      </c>
      <c r="IK5">
        <f t="shared" si="14"/>
        <v>18583</v>
      </c>
      <c r="IL5">
        <f t="shared" si="15"/>
        <v>0.0017220039821342088</v>
      </c>
      <c r="IM5">
        <f t="shared" si="16"/>
        <v>64459.78125</v>
      </c>
      <c r="IN5" t="s">
        <v>247</v>
      </c>
    </row>
    <row r="6" spans="1:249" ht="12">
      <c r="A6">
        <v>63</v>
      </c>
      <c r="B6" t="s">
        <v>245</v>
      </c>
      <c r="C6">
        <v>3</v>
      </c>
      <c r="D6">
        <v>1</v>
      </c>
      <c r="G6">
        <v>20</v>
      </c>
      <c r="H6">
        <v>22</v>
      </c>
      <c r="O6" s="48">
        <v>3.5</v>
      </c>
      <c r="P6" s="48">
        <v>3.5</v>
      </c>
      <c r="Q6" t="s">
        <v>264</v>
      </c>
      <c r="R6">
        <v>80</v>
      </c>
      <c r="S6">
        <v>0</v>
      </c>
      <c r="T6">
        <v>2</v>
      </c>
      <c r="U6">
        <v>0</v>
      </c>
      <c r="V6">
        <v>0</v>
      </c>
      <c r="W6">
        <v>0</v>
      </c>
      <c r="X6">
        <v>0</v>
      </c>
      <c r="Y6">
        <v>28</v>
      </c>
      <c r="Z6">
        <v>0</v>
      </c>
      <c r="AA6">
        <v>11</v>
      </c>
      <c r="AB6">
        <v>0</v>
      </c>
      <c r="AC6">
        <v>0</v>
      </c>
      <c r="AD6">
        <v>7</v>
      </c>
      <c r="AE6">
        <v>1</v>
      </c>
      <c r="AF6">
        <v>0</v>
      </c>
      <c r="AG6">
        <v>1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2</v>
      </c>
      <c r="EK6">
        <v>0</v>
      </c>
      <c r="EL6">
        <v>0</v>
      </c>
      <c r="EM6">
        <v>0</v>
      </c>
      <c r="EN6">
        <f t="shared" si="0"/>
        <v>54</v>
      </c>
      <c r="EO6">
        <v>101</v>
      </c>
      <c r="EP6">
        <v>9</v>
      </c>
      <c r="EQ6">
        <v>0</v>
      </c>
      <c r="ER6">
        <v>3</v>
      </c>
      <c r="ES6">
        <v>2</v>
      </c>
      <c r="ET6">
        <f t="shared" si="6"/>
        <v>167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f t="shared" si="1"/>
        <v>167</v>
      </c>
      <c r="FO6">
        <v>1</v>
      </c>
      <c r="FP6">
        <v>1</v>
      </c>
      <c r="FQ6">
        <v>2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f t="shared" si="2"/>
        <v>4</v>
      </c>
      <c r="GF6">
        <v>0</v>
      </c>
      <c r="GG6">
        <v>0</v>
      </c>
      <c r="GH6">
        <v>1</v>
      </c>
      <c r="GI6">
        <v>0</v>
      </c>
      <c r="GJ6">
        <v>0</v>
      </c>
      <c r="GK6">
        <v>0</v>
      </c>
      <c r="GL6">
        <v>1</v>
      </c>
      <c r="GM6">
        <v>90</v>
      </c>
      <c r="GN6">
        <v>41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3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f t="shared" si="17"/>
        <v>3</v>
      </c>
      <c r="HI6">
        <v>0</v>
      </c>
      <c r="HJ6" t="s">
        <v>246</v>
      </c>
      <c r="HK6">
        <v>0</v>
      </c>
      <c r="HL6">
        <v>0</v>
      </c>
      <c r="HM6">
        <v>0</v>
      </c>
      <c r="HN6">
        <f t="shared" si="18"/>
        <v>0</v>
      </c>
      <c r="HO6">
        <v>2</v>
      </c>
      <c r="HP6">
        <v>9</v>
      </c>
      <c r="HQ6">
        <v>2</v>
      </c>
      <c r="HR6">
        <v>9</v>
      </c>
      <c r="HS6">
        <f t="shared" si="7"/>
        <v>51</v>
      </c>
      <c r="HT6">
        <f t="shared" si="8"/>
        <v>161</v>
      </c>
      <c r="HU6">
        <f t="shared" si="9"/>
        <v>28</v>
      </c>
      <c r="HV6">
        <f t="shared" si="3"/>
        <v>3</v>
      </c>
      <c r="HW6">
        <f t="shared" si="10"/>
        <v>0</v>
      </c>
      <c r="HX6">
        <f t="shared" si="11"/>
        <v>1</v>
      </c>
      <c r="HY6">
        <f t="shared" si="12"/>
        <v>0</v>
      </c>
      <c r="HZ6">
        <f t="shared" si="4"/>
        <v>110</v>
      </c>
      <c r="IA6">
        <f t="shared" si="13"/>
        <v>1</v>
      </c>
      <c r="IB6">
        <f t="shared" si="19"/>
        <v>0</v>
      </c>
      <c r="IC6">
        <f t="shared" si="5"/>
        <v>0.05555555555555555</v>
      </c>
      <c r="ID6">
        <v>50</v>
      </c>
      <c r="IE6">
        <v>50</v>
      </c>
      <c r="IF6">
        <v>483216</v>
      </c>
      <c r="IG6">
        <v>2</v>
      </c>
      <c r="IH6">
        <v>18583</v>
      </c>
      <c r="II6">
        <v>2</v>
      </c>
      <c r="IJ6">
        <f t="shared" si="20"/>
        <v>37166</v>
      </c>
      <c r="IK6">
        <f t="shared" si="14"/>
        <v>18583</v>
      </c>
      <c r="IL6">
        <f t="shared" si="15"/>
        <v>0.002690631222084701</v>
      </c>
      <c r="IM6">
        <f t="shared" si="16"/>
        <v>62067.22</v>
      </c>
      <c r="IN6" t="s">
        <v>247</v>
      </c>
      <c r="IO6" t="s">
        <v>252</v>
      </c>
    </row>
    <row r="7" spans="1:249" ht="12">
      <c r="A7">
        <v>63</v>
      </c>
      <c r="B7" t="s">
        <v>245</v>
      </c>
      <c r="C7">
        <v>4</v>
      </c>
      <c r="D7">
        <v>1</v>
      </c>
      <c r="G7">
        <v>14</v>
      </c>
      <c r="H7">
        <v>16</v>
      </c>
      <c r="O7" s="48">
        <v>6.74</v>
      </c>
      <c r="P7" s="48">
        <v>6.74</v>
      </c>
      <c r="Q7" t="s">
        <v>264</v>
      </c>
      <c r="R7">
        <v>81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21</v>
      </c>
      <c r="Z7">
        <v>1</v>
      </c>
      <c r="AA7">
        <v>17</v>
      </c>
      <c r="AB7">
        <v>0</v>
      </c>
      <c r="AC7">
        <v>0</v>
      </c>
      <c r="AD7">
        <v>10</v>
      </c>
      <c r="AE7">
        <v>0</v>
      </c>
      <c r="AF7">
        <v>0</v>
      </c>
      <c r="AG7">
        <v>1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1</v>
      </c>
      <c r="EJ7">
        <v>1</v>
      </c>
      <c r="EK7">
        <v>0</v>
      </c>
      <c r="EL7">
        <v>0</v>
      </c>
      <c r="EM7">
        <v>1</v>
      </c>
      <c r="EN7">
        <f t="shared" si="0"/>
        <v>56</v>
      </c>
      <c r="EO7">
        <v>57</v>
      </c>
      <c r="EP7">
        <v>3</v>
      </c>
      <c r="EQ7">
        <v>0</v>
      </c>
      <c r="ER7">
        <v>3</v>
      </c>
      <c r="ES7">
        <v>1</v>
      </c>
      <c r="ET7">
        <f t="shared" si="6"/>
        <v>119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f t="shared" si="1"/>
        <v>119</v>
      </c>
      <c r="FO7">
        <v>0</v>
      </c>
      <c r="FP7">
        <v>2</v>
      </c>
      <c r="FQ7">
        <v>1</v>
      </c>
      <c r="FR7">
        <v>0</v>
      </c>
      <c r="FS7">
        <v>0</v>
      </c>
      <c r="FT7">
        <v>0</v>
      </c>
      <c r="FU7">
        <v>0</v>
      </c>
      <c r="FV7">
        <v>1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f t="shared" si="2"/>
        <v>4</v>
      </c>
      <c r="GF7">
        <v>1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101</v>
      </c>
      <c r="GN7">
        <v>37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2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f t="shared" si="17"/>
        <v>2</v>
      </c>
      <c r="HI7">
        <v>0</v>
      </c>
      <c r="HJ7" t="s">
        <v>246</v>
      </c>
      <c r="HK7">
        <v>0</v>
      </c>
      <c r="HL7">
        <v>0</v>
      </c>
      <c r="HM7">
        <v>0</v>
      </c>
      <c r="HN7">
        <f t="shared" si="18"/>
        <v>0</v>
      </c>
      <c r="HO7">
        <v>3</v>
      </c>
      <c r="HP7">
        <v>0</v>
      </c>
      <c r="HQ7">
        <v>0</v>
      </c>
      <c r="HR7">
        <v>6</v>
      </c>
      <c r="HS7">
        <f t="shared" si="7"/>
        <v>51</v>
      </c>
      <c r="HT7">
        <f t="shared" si="8"/>
        <v>111</v>
      </c>
      <c r="HU7">
        <f t="shared" si="9"/>
        <v>21</v>
      </c>
      <c r="HV7">
        <f t="shared" si="3"/>
        <v>4</v>
      </c>
      <c r="HW7">
        <f t="shared" si="10"/>
        <v>0</v>
      </c>
      <c r="HX7">
        <f t="shared" si="11"/>
        <v>0</v>
      </c>
      <c r="HY7">
        <f t="shared" si="12"/>
        <v>0</v>
      </c>
      <c r="HZ7">
        <f t="shared" si="4"/>
        <v>60</v>
      </c>
      <c r="IA7">
        <f t="shared" si="13"/>
        <v>0</v>
      </c>
      <c r="IB7">
        <f t="shared" si="19"/>
        <v>0</v>
      </c>
      <c r="IC7">
        <f t="shared" si="5"/>
        <v>0.03571428571428571</v>
      </c>
      <c r="ID7">
        <v>30</v>
      </c>
      <c r="IE7">
        <v>30</v>
      </c>
      <c r="IF7">
        <v>483216</v>
      </c>
      <c r="IG7">
        <v>2</v>
      </c>
      <c r="IH7">
        <v>18583</v>
      </c>
      <c r="II7">
        <v>2</v>
      </c>
      <c r="IJ7">
        <f t="shared" si="20"/>
        <v>37166</v>
      </c>
      <c r="IK7">
        <f t="shared" si="14"/>
        <v>18583</v>
      </c>
      <c r="IL7">
        <f t="shared" si="15"/>
        <v>0.0016143787332508206</v>
      </c>
      <c r="IM7">
        <f t="shared" si="16"/>
        <v>73712.56666666667</v>
      </c>
      <c r="IN7" t="s">
        <v>247</v>
      </c>
      <c r="IO7" t="s">
        <v>249</v>
      </c>
    </row>
    <row r="8" spans="1:248" ht="12">
      <c r="A8">
        <v>63</v>
      </c>
      <c r="B8" t="s">
        <v>245</v>
      </c>
      <c r="C8">
        <v>5</v>
      </c>
      <c r="D8">
        <v>1</v>
      </c>
      <c r="G8">
        <v>9</v>
      </c>
      <c r="H8">
        <v>11</v>
      </c>
      <c r="O8" s="48">
        <v>9.99</v>
      </c>
      <c r="P8" s="48">
        <v>9.99</v>
      </c>
      <c r="Q8" t="s">
        <v>264</v>
      </c>
      <c r="R8">
        <v>82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24</v>
      </c>
      <c r="Z8">
        <v>12</v>
      </c>
      <c r="AA8">
        <v>14</v>
      </c>
      <c r="AB8">
        <v>0</v>
      </c>
      <c r="AC8">
        <v>0</v>
      </c>
      <c r="AD8">
        <v>8</v>
      </c>
      <c r="AE8">
        <v>1</v>
      </c>
      <c r="AF8">
        <v>0</v>
      </c>
      <c r="AG8">
        <v>1</v>
      </c>
      <c r="AH8">
        <v>0</v>
      </c>
      <c r="AI8">
        <v>0</v>
      </c>
      <c r="AJ8">
        <v>0</v>
      </c>
      <c r="AK8">
        <v>2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2</v>
      </c>
      <c r="EK8">
        <v>0</v>
      </c>
      <c r="EL8">
        <v>0</v>
      </c>
      <c r="EM8">
        <v>0</v>
      </c>
      <c r="EN8">
        <f t="shared" si="0"/>
        <v>64</v>
      </c>
      <c r="EO8">
        <v>54</v>
      </c>
      <c r="EP8">
        <v>4</v>
      </c>
      <c r="EQ8">
        <v>0</v>
      </c>
      <c r="ER8">
        <v>0</v>
      </c>
      <c r="ES8">
        <v>0</v>
      </c>
      <c r="ET8">
        <f t="shared" si="6"/>
        <v>122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f t="shared" si="1"/>
        <v>122</v>
      </c>
      <c r="FO8">
        <v>0</v>
      </c>
      <c r="FP8">
        <v>0</v>
      </c>
      <c r="FQ8">
        <v>0</v>
      </c>
      <c r="FR8">
        <v>0</v>
      </c>
      <c r="FS8">
        <v>0</v>
      </c>
      <c r="FT8">
        <v>1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f t="shared" si="2"/>
        <v>1</v>
      </c>
      <c r="GF8" t="s">
        <v>246</v>
      </c>
      <c r="GG8">
        <v>0</v>
      </c>
      <c r="GH8">
        <v>0</v>
      </c>
      <c r="GI8">
        <v>0</v>
      </c>
      <c r="GJ8">
        <v>0</v>
      </c>
      <c r="GK8">
        <v>0</v>
      </c>
      <c r="GL8" t="s">
        <v>246</v>
      </c>
      <c r="GM8" t="s">
        <v>246</v>
      </c>
      <c r="GN8" t="s">
        <v>246</v>
      </c>
      <c r="GO8" t="s">
        <v>246</v>
      </c>
      <c r="GP8" t="s">
        <v>246</v>
      </c>
      <c r="GQ8" t="s">
        <v>246</v>
      </c>
      <c r="GR8" t="s">
        <v>246</v>
      </c>
      <c r="GS8" t="s">
        <v>246</v>
      </c>
      <c r="GT8" t="s">
        <v>246</v>
      </c>
      <c r="GU8" t="s">
        <v>246</v>
      </c>
      <c r="GV8" t="s">
        <v>246</v>
      </c>
      <c r="GW8" t="s">
        <v>246</v>
      </c>
      <c r="GX8" t="s">
        <v>246</v>
      </c>
      <c r="GY8" t="s">
        <v>246</v>
      </c>
      <c r="GZ8" t="s">
        <v>246</v>
      </c>
      <c r="HA8" t="s">
        <v>246</v>
      </c>
      <c r="HB8" t="s">
        <v>246</v>
      </c>
      <c r="HC8" t="s">
        <v>246</v>
      </c>
      <c r="HD8" t="s">
        <v>246</v>
      </c>
      <c r="HE8" t="s">
        <v>246</v>
      </c>
      <c r="HF8" t="s">
        <v>246</v>
      </c>
      <c r="HG8">
        <v>1</v>
      </c>
      <c r="HH8">
        <f t="shared" si="17"/>
        <v>1</v>
      </c>
      <c r="HI8" t="s">
        <v>246</v>
      </c>
      <c r="HJ8" t="s">
        <v>246</v>
      </c>
      <c r="HK8" t="s">
        <v>246</v>
      </c>
      <c r="HL8" t="s">
        <v>246</v>
      </c>
      <c r="HM8" t="s">
        <v>246</v>
      </c>
      <c r="HN8" t="e">
        <f t="shared" si="18"/>
        <v>#VALUE!</v>
      </c>
      <c r="HO8" t="s">
        <v>246</v>
      </c>
      <c r="HP8" t="s">
        <v>246</v>
      </c>
      <c r="HQ8" t="s">
        <v>246</v>
      </c>
      <c r="HR8" t="s">
        <v>246</v>
      </c>
      <c r="HS8">
        <f t="shared" si="7"/>
        <v>62</v>
      </c>
      <c r="HT8">
        <f t="shared" si="8"/>
        <v>120</v>
      </c>
      <c r="HU8">
        <f t="shared" si="9"/>
        <v>24</v>
      </c>
      <c r="HV8">
        <f t="shared" si="3"/>
        <v>2</v>
      </c>
      <c r="HW8">
        <f t="shared" si="10"/>
        <v>0</v>
      </c>
      <c r="HX8">
        <f t="shared" si="11"/>
        <v>0</v>
      </c>
      <c r="HY8">
        <f t="shared" si="12"/>
        <v>0</v>
      </c>
      <c r="HZ8">
        <f t="shared" si="4"/>
        <v>58</v>
      </c>
      <c r="IA8">
        <f t="shared" si="13"/>
        <v>0</v>
      </c>
      <c r="IB8" t="e">
        <f t="shared" si="19"/>
        <v>#VALUE!</v>
      </c>
      <c r="IC8">
        <f t="shared" si="5"/>
        <v>0.015625</v>
      </c>
      <c r="ID8">
        <v>31</v>
      </c>
      <c r="IE8">
        <v>31</v>
      </c>
      <c r="IF8">
        <v>483216</v>
      </c>
      <c r="IG8">
        <v>2</v>
      </c>
      <c r="IH8">
        <v>18583</v>
      </c>
      <c r="II8">
        <v>2</v>
      </c>
      <c r="IJ8">
        <f t="shared" si="20"/>
        <v>37166</v>
      </c>
      <c r="IK8">
        <f t="shared" si="14"/>
        <v>18583</v>
      </c>
      <c r="IL8">
        <f t="shared" si="15"/>
        <v>0.0016681913576925146</v>
      </c>
      <c r="IM8">
        <f t="shared" si="16"/>
        <v>73133.09677419355</v>
      </c>
      <c r="IN8" t="s">
        <v>255</v>
      </c>
    </row>
    <row r="9" spans="1:248" ht="12">
      <c r="A9">
        <v>63</v>
      </c>
      <c r="B9" t="s">
        <v>245</v>
      </c>
      <c r="C9">
        <v>6</v>
      </c>
      <c r="D9">
        <v>1</v>
      </c>
      <c r="G9">
        <v>33</v>
      </c>
      <c r="H9">
        <v>35</v>
      </c>
      <c r="O9" s="48">
        <v>13.5</v>
      </c>
      <c r="P9" s="48">
        <v>13.5</v>
      </c>
      <c r="Q9" t="s">
        <v>264</v>
      </c>
      <c r="R9">
        <v>83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16</v>
      </c>
      <c r="Z9">
        <v>5</v>
      </c>
      <c r="AA9">
        <v>8</v>
      </c>
      <c r="AB9">
        <v>0</v>
      </c>
      <c r="AC9">
        <v>0</v>
      </c>
      <c r="AD9">
        <v>12</v>
      </c>
      <c r="AE9">
        <v>7</v>
      </c>
      <c r="AF9">
        <v>1</v>
      </c>
      <c r="AG9">
        <v>0</v>
      </c>
      <c r="AH9">
        <v>0</v>
      </c>
      <c r="AI9">
        <v>0</v>
      </c>
      <c r="AJ9">
        <v>0</v>
      </c>
      <c r="AK9">
        <v>1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1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1</v>
      </c>
      <c r="EK9">
        <v>0</v>
      </c>
      <c r="EL9">
        <v>0</v>
      </c>
      <c r="EM9">
        <v>1</v>
      </c>
      <c r="EN9">
        <f t="shared" si="0"/>
        <v>56</v>
      </c>
      <c r="EO9">
        <v>81</v>
      </c>
      <c r="EP9">
        <v>6</v>
      </c>
      <c r="EQ9">
        <v>0</v>
      </c>
      <c r="ER9">
        <v>0</v>
      </c>
      <c r="ES9">
        <v>1</v>
      </c>
      <c r="ET9">
        <f t="shared" si="6"/>
        <v>143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f t="shared" si="1"/>
        <v>143</v>
      </c>
      <c r="FO9">
        <v>0</v>
      </c>
      <c r="FP9">
        <v>0</v>
      </c>
      <c r="FQ9">
        <v>0</v>
      </c>
      <c r="FR9">
        <v>0</v>
      </c>
      <c r="FS9">
        <v>1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f t="shared" si="2"/>
        <v>1</v>
      </c>
      <c r="GF9" t="s">
        <v>246</v>
      </c>
      <c r="GG9">
        <v>0</v>
      </c>
      <c r="GH9">
        <v>0</v>
      </c>
      <c r="GI9">
        <v>0</v>
      </c>
      <c r="GJ9">
        <v>0</v>
      </c>
      <c r="GK9">
        <v>0</v>
      </c>
      <c r="GL9" t="s">
        <v>246</v>
      </c>
      <c r="GM9" t="s">
        <v>246</v>
      </c>
      <c r="GN9" t="s">
        <v>246</v>
      </c>
      <c r="GO9" t="s">
        <v>246</v>
      </c>
      <c r="GP9" t="s">
        <v>246</v>
      </c>
      <c r="GQ9" t="s">
        <v>246</v>
      </c>
      <c r="GR9" t="s">
        <v>246</v>
      </c>
      <c r="GS9" t="s">
        <v>246</v>
      </c>
      <c r="GT9" t="s">
        <v>246</v>
      </c>
      <c r="GU9" t="s">
        <v>246</v>
      </c>
      <c r="GV9" t="s">
        <v>246</v>
      </c>
      <c r="GW9" t="s">
        <v>246</v>
      </c>
      <c r="GX9" t="s">
        <v>246</v>
      </c>
      <c r="GY9" t="s">
        <v>246</v>
      </c>
      <c r="GZ9" t="s">
        <v>246</v>
      </c>
      <c r="HA9" t="s">
        <v>246</v>
      </c>
      <c r="HB9" t="s">
        <v>246</v>
      </c>
      <c r="HC9" t="s">
        <v>246</v>
      </c>
      <c r="HD9" t="s">
        <v>246</v>
      </c>
      <c r="HE9" t="s">
        <v>246</v>
      </c>
      <c r="HF9" t="s">
        <v>246</v>
      </c>
      <c r="HG9">
        <v>4</v>
      </c>
      <c r="HH9">
        <f t="shared" si="17"/>
        <v>4</v>
      </c>
      <c r="HI9" t="s">
        <v>246</v>
      </c>
      <c r="HJ9" t="s">
        <v>246</v>
      </c>
      <c r="HK9" t="s">
        <v>246</v>
      </c>
      <c r="HL9" t="s">
        <v>246</v>
      </c>
      <c r="HM9" t="s">
        <v>246</v>
      </c>
      <c r="HN9" t="e">
        <f t="shared" si="18"/>
        <v>#VALUE!</v>
      </c>
      <c r="HO9">
        <v>2</v>
      </c>
      <c r="HP9" t="s">
        <v>246</v>
      </c>
      <c r="HQ9" t="s">
        <v>246</v>
      </c>
      <c r="HR9" t="s">
        <v>246</v>
      </c>
      <c r="HS9">
        <f t="shared" si="7"/>
        <v>51</v>
      </c>
      <c r="HT9">
        <f t="shared" si="8"/>
        <v>138</v>
      </c>
      <c r="HU9">
        <f t="shared" si="9"/>
        <v>16</v>
      </c>
      <c r="HV9">
        <f t="shared" si="3"/>
        <v>4</v>
      </c>
      <c r="HW9">
        <f t="shared" si="10"/>
        <v>1</v>
      </c>
      <c r="HX9">
        <f t="shared" si="11"/>
        <v>1</v>
      </c>
      <c r="HY9">
        <f t="shared" si="12"/>
        <v>0</v>
      </c>
      <c r="HZ9">
        <f t="shared" si="4"/>
        <v>87</v>
      </c>
      <c r="IA9">
        <f t="shared" si="13"/>
        <v>0</v>
      </c>
      <c r="IB9" t="e">
        <f t="shared" si="19"/>
        <v>#VALUE!</v>
      </c>
      <c r="IC9">
        <f t="shared" si="5"/>
        <v>0.07142857142857142</v>
      </c>
      <c r="ID9">
        <v>31</v>
      </c>
      <c r="IE9">
        <v>31</v>
      </c>
      <c r="IF9">
        <v>483216</v>
      </c>
      <c r="IG9">
        <v>2</v>
      </c>
      <c r="IH9">
        <v>18583</v>
      </c>
      <c r="II9">
        <v>2</v>
      </c>
      <c r="IJ9">
        <f t="shared" si="20"/>
        <v>37166</v>
      </c>
      <c r="IK9">
        <f t="shared" si="14"/>
        <v>18583</v>
      </c>
      <c r="IL9">
        <f t="shared" si="15"/>
        <v>0.0016681913576925146</v>
      </c>
      <c r="IM9">
        <f t="shared" si="16"/>
        <v>85721.58064516129</v>
      </c>
      <c r="IN9" t="s">
        <v>255</v>
      </c>
    </row>
    <row r="10" spans="1:249" ht="12">
      <c r="A10">
        <v>63</v>
      </c>
      <c r="B10" t="s">
        <v>245</v>
      </c>
      <c r="C10">
        <v>7</v>
      </c>
      <c r="D10">
        <v>1</v>
      </c>
      <c r="G10">
        <v>45</v>
      </c>
      <c r="H10">
        <v>47</v>
      </c>
      <c r="O10" s="48">
        <v>16.95</v>
      </c>
      <c r="P10" s="48">
        <v>16.95</v>
      </c>
      <c r="Q10" t="s">
        <v>264</v>
      </c>
      <c r="R10">
        <v>84</v>
      </c>
      <c r="S10">
        <v>0</v>
      </c>
      <c r="T10">
        <v>2</v>
      </c>
      <c r="U10">
        <v>0</v>
      </c>
      <c r="V10">
        <v>0</v>
      </c>
      <c r="W10">
        <v>0</v>
      </c>
      <c r="X10">
        <v>0</v>
      </c>
      <c r="Y10">
        <v>30</v>
      </c>
      <c r="Z10">
        <v>2</v>
      </c>
      <c r="AA10">
        <v>18</v>
      </c>
      <c r="AB10">
        <v>0</v>
      </c>
      <c r="AC10">
        <v>0</v>
      </c>
      <c r="AD10">
        <v>6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</v>
      </c>
      <c r="EN10">
        <f t="shared" si="0"/>
        <v>62</v>
      </c>
      <c r="EO10">
        <v>42</v>
      </c>
      <c r="EP10">
        <v>2</v>
      </c>
      <c r="EQ10">
        <v>0</v>
      </c>
      <c r="ER10">
        <v>4</v>
      </c>
      <c r="ES10">
        <v>1</v>
      </c>
      <c r="ET10">
        <f t="shared" si="6"/>
        <v>110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f t="shared" si="1"/>
        <v>110</v>
      </c>
      <c r="FO10">
        <v>0</v>
      </c>
      <c r="FP10">
        <v>2</v>
      </c>
      <c r="FQ10">
        <v>0</v>
      </c>
      <c r="FR10">
        <v>0</v>
      </c>
      <c r="FS10">
        <v>0</v>
      </c>
      <c r="FT10">
        <v>1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0</v>
      </c>
      <c r="GE10">
        <f t="shared" si="2"/>
        <v>4</v>
      </c>
      <c r="GF10">
        <v>0</v>
      </c>
      <c r="GG10">
        <v>1</v>
      </c>
      <c r="GH10">
        <v>0</v>
      </c>
      <c r="GI10">
        <v>0</v>
      </c>
      <c r="GJ10">
        <v>3</v>
      </c>
      <c r="GK10">
        <v>0</v>
      </c>
      <c r="GL10">
        <v>0</v>
      </c>
      <c r="GM10">
        <v>75</v>
      </c>
      <c r="GN10">
        <v>13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1</v>
      </c>
      <c r="GW10">
        <v>0</v>
      </c>
      <c r="GX10">
        <v>0</v>
      </c>
      <c r="GY10">
        <v>0</v>
      </c>
      <c r="GZ10">
        <v>38</v>
      </c>
      <c r="HA10">
        <v>10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f t="shared" si="17"/>
        <v>49</v>
      </c>
      <c r="HI10">
        <v>0</v>
      </c>
      <c r="HJ10" t="s">
        <v>246</v>
      </c>
      <c r="HK10">
        <v>2</v>
      </c>
      <c r="HL10">
        <v>0</v>
      </c>
      <c r="HM10">
        <v>0</v>
      </c>
      <c r="HN10">
        <f t="shared" si="18"/>
        <v>2</v>
      </c>
      <c r="HO10">
        <v>0</v>
      </c>
      <c r="HP10">
        <v>4</v>
      </c>
      <c r="HQ10">
        <v>1</v>
      </c>
      <c r="HR10">
        <v>9</v>
      </c>
      <c r="HS10">
        <f t="shared" si="7"/>
        <v>60</v>
      </c>
      <c r="HT10">
        <f t="shared" si="8"/>
        <v>104</v>
      </c>
      <c r="HU10">
        <f t="shared" si="9"/>
        <v>30</v>
      </c>
      <c r="HV10">
        <f t="shared" si="3"/>
        <v>1</v>
      </c>
      <c r="HW10">
        <f t="shared" si="10"/>
        <v>0</v>
      </c>
      <c r="HX10">
        <f t="shared" si="11"/>
        <v>0</v>
      </c>
      <c r="HY10">
        <f t="shared" si="12"/>
        <v>0</v>
      </c>
      <c r="HZ10">
        <f t="shared" si="4"/>
        <v>44</v>
      </c>
      <c r="IA10">
        <f t="shared" si="13"/>
        <v>4</v>
      </c>
      <c r="IB10">
        <f t="shared" si="19"/>
        <v>1</v>
      </c>
      <c r="IC10">
        <f t="shared" si="5"/>
        <v>0.7903225806451613</v>
      </c>
      <c r="ID10">
        <v>40</v>
      </c>
      <c r="IE10">
        <v>40</v>
      </c>
      <c r="IF10">
        <v>483216</v>
      </c>
      <c r="IG10">
        <v>2</v>
      </c>
      <c r="IH10">
        <v>18583</v>
      </c>
      <c r="II10">
        <v>2</v>
      </c>
      <c r="IJ10">
        <f t="shared" si="20"/>
        <v>37166</v>
      </c>
      <c r="IK10">
        <f t="shared" si="14"/>
        <v>18583</v>
      </c>
      <c r="IL10">
        <f t="shared" si="15"/>
        <v>0.002152504977667761</v>
      </c>
      <c r="IM10">
        <f t="shared" si="16"/>
        <v>51103.25</v>
      </c>
      <c r="IN10" t="s">
        <v>247</v>
      </c>
      <c r="IO10" t="s">
        <v>254</v>
      </c>
    </row>
    <row r="11" spans="1:249" ht="12">
      <c r="A11">
        <v>63</v>
      </c>
      <c r="B11" t="s">
        <v>245</v>
      </c>
      <c r="C11">
        <v>8</v>
      </c>
      <c r="D11">
        <v>1</v>
      </c>
      <c r="G11">
        <v>20</v>
      </c>
      <c r="H11">
        <v>22</v>
      </c>
      <c r="O11" s="48">
        <v>19.7</v>
      </c>
      <c r="P11" s="48">
        <v>19.7</v>
      </c>
      <c r="Q11" t="s">
        <v>264</v>
      </c>
      <c r="R11">
        <v>85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27</v>
      </c>
      <c r="Z11">
        <v>3</v>
      </c>
      <c r="AA11">
        <v>15</v>
      </c>
      <c r="AB11">
        <v>0</v>
      </c>
      <c r="AC11">
        <v>0</v>
      </c>
      <c r="AD11">
        <v>19</v>
      </c>
      <c r="AE11">
        <v>1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0</v>
      </c>
      <c r="DI11">
        <v>1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1</v>
      </c>
      <c r="EK11">
        <v>0</v>
      </c>
      <c r="EL11">
        <v>0</v>
      </c>
      <c r="EM11">
        <v>1</v>
      </c>
      <c r="EN11">
        <f t="shared" si="0"/>
        <v>71</v>
      </c>
      <c r="EO11">
        <v>31</v>
      </c>
      <c r="EP11">
        <v>1</v>
      </c>
      <c r="EQ11">
        <v>0</v>
      </c>
      <c r="ER11">
        <v>4</v>
      </c>
      <c r="ES11">
        <v>0</v>
      </c>
      <c r="ET11">
        <f t="shared" si="6"/>
        <v>107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f t="shared" si="1"/>
        <v>107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f t="shared" si="2"/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42</v>
      </c>
      <c r="GN11">
        <v>3</v>
      </c>
      <c r="GO11">
        <v>0</v>
      </c>
      <c r="GP11">
        <v>0</v>
      </c>
      <c r="GQ11">
        <v>1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0</v>
      </c>
      <c r="GZ11">
        <v>9</v>
      </c>
      <c r="HA11">
        <v>11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1</v>
      </c>
      <c r="HH11">
        <f t="shared" si="17"/>
        <v>23</v>
      </c>
      <c r="HI11">
        <v>0</v>
      </c>
      <c r="HJ11" t="s">
        <v>246</v>
      </c>
      <c r="HK11">
        <v>0</v>
      </c>
      <c r="HL11">
        <v>0</v>
      </c>
      <c r="HM11">
        <v>0</v>
      </c>
      <c r="HN11">
        <f t="shared" si="18"/>
        <v>0</v>
      </c>
      <c r="HO11">
        <v>0</v>
      </c>
      <c r="HP11">
        <v>1</v>
      </c>
      <c r="HQ11">
        <v>0</v>
      </c>
      <c r="HR11">
        <v>7</v>
      </c>
      <c r="HS11">
        <f t="shared" si="7"/>
        <v>67</v>
      </c>
      <c r="HT11">
        <f t="shared" si="8"/>
        <v>99</v>
      </c>
      <c r="HU11">
        <f t="shared" si="9"/>
        <v>27</v>
      </c>
      <c r="HV11">
        <f t="shared" si="3"/>
        <v>3</v>
      </c>
      <c r="HW11">
        <f t="shared" si="10"/>
        <v>2</v>
      </c>
      <c r="HX11">
        <f t="shared" si="11"/>
        <v>0</v>
      </c>
      <c r="HY11">
        <f t="shared" si="12"/>
        <v>0</v>
      </c>
      <c r="HZ11">
        <f t="shared" si="4"/>
        <v>32</v>
      </c>
      <c r="IA11">
        <f t="shared" si="13"/>
        <v>0</v>
      </c>
      <c r="IB11">
        <f t="shared" si="19"/>
        <v>0</v>
      </c>
      <c r="IC11">
        <f t="shared" si="5"/>
        <v>0.323943661971831</v>
      </c>
      <c r="ID11">
        <v>18</v>
      </c>
      <c r="IE11">
        <v>18</v>
      </c>
      <c r="IF11">
        <v>483216</v>
      </c>
      <c r="IG11">
        <v>2</v>
      </c>
      <c r="IH11">
        <v>18583</v>
      </c>
      <c r="II11">
        <v>2</v>
      </c>
      <c r="IJ11">
        <f t="shared" si="20"/>
        <v>37166</v>
      </c>
      <c r="IK11">
        <f t="shared" si="14"/>
        <v>18583</v>
      </c>
      <c r="IL11">
        <f t="shared" si="15"/>
        <v>0.0009686272399504924</v>
      </c>
      <c r="IM11">
        <f t="shared" si="16"/>
        <v>110465.61111111111</v>
      </c>
      <c r="IN11" t="s">
        <v>247</v>
      </c>
      <c r="IO11" t="s">
        <v>254</v>
      </c>
    </row>
    <row r="12" spans="1:248" ht="12">
      <c r="A12">
        <v>63</v>
      </c>
      <c r="B12" t="s">
        <v>245</v>
      </c>
      <c r="C12">
        <v>9</v>
      </c>
      <c r="D12">
        <v>1</v>
      </c>
      <c r="G12">
        <v>15</v>
      </c>
      <c r="H12">
        <v>17</v>
      </c>
      <c r="O12" s="48">
        <v>22.95</v>
      </c>
      <c r="P12" s="48">
        <v>22.95</v>
      </c>
      <c r="Q12" t="s">
        <v>264</v>
      </c>
      <c r="R12">
        <v>86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23</v>
      </c>
      <c r="Z12">
        <v>16</v>
      </c>
      <c r="AA12">
        <v>11</v>
      </c>
      <c r="AB12">
        <v>1</v>
      </c>
      <c r="AC12">
        <v>0</v>
      </c>
      <c r="AD12">
        <v>15</v>
      </c>
      <c r="AE12">
        <v>6</v>
      </c>
      <c r="AF12">
        <v>6</v>
      </c>
      <c r="AG12">
        <v>0</v>
      </c>
      <c r="AH12">
        <v>0</v>
      </c>
      <c r="AI12">
        <v>0</v>
      </c>
      <c r="AJ12">
        <v>0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f t="shared" si="0"/>
        <v>82</v>
      </c>
      <c r="EO12">
        <v>55</v>
      </c>
      <c r="EP12">
        <v>0</v>
      </c>
      <c r="EQ12">
        <v>0</v>
      </c>
      <c r="ER12">
        <v>0</v>
      </c>
      <c r="ES12">
        <v>0</v>
      </c>
      <c r="ET12">
        <f t="shared" si="6"/>
        <v>137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f t="shared" si="1"/>
        <v>137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f t="shared" si="2"/>
        <v>0</v>
      </c>
      <c r="GF12" t="s">
        <v>246</v>
      </c>
      <c r="GG12">
        <v>0</v>
      </c>
      <c r="GH12">
        <v>0</v>
      </c>
      <c r="GI12">
        <v>0</v>
      </c>
      <c r="GJ12">
        <v>0</v>
      </c>
      <c r="GK12">
        <v>0</v>
      </c>
      <c r="GL12" t="s">
        <v>246</v>
      </c>
      <c r="GM12" t="s">
        <v>246</v>
      </c>
      <c r="GN12" t="s">
        <v>246</v>
      </c>
      <c r="GO12" t="s">
        <v>246</v>
      </c>
      <c r="GP12" t="s">
        <v>246</v>
      </c>
      <c r="GQ12" t="s">
        <v>246</v>
      </c>
      <c r="GR12" t="s">
        <v>246</v>
      </c>
      <c r="GS12" t="s">
        <v>246</v>
      </c>
      <c r="GT12" t="s">
        <v>246</v>
      </c>
      <c r="GU12" t="s">
        <v>246</v>
      </c>
      <c r="GV12" t="s">
        <v>246</v>
      </c>
      <c r="GW12" t="s">
        <v>246</v>
      </c>
      <c r="GX12" t="s">
        <v>246</v>
      </c>
      <c r="GY12" t="s">
        <v>246</v>
      </c>
      <c r="GZ12" t="s">
        <v>246</v>
      </c>
      <c r="HA12" t="s">
        <v>246</v>
      </c>
      <c r="HB12" t="s">
        <v>246</v>
      </c>
      <c r="HC12" t="s">
        <v>246</v>
      </c>
      <c r="HD12" t="s">
        <v>246</v>
      </c>
      <c r="HE12" t="s">
        <v>246</v>
      </c>
      <c r="HF12" t="s">
        <v>246</v>
      </c>
      <c r="HG12">
        <v>11</v>
      </c>
      <c r="HH12">
        <f t="shared" si="17"/>
        <v>11</v>
      </c>
      <c r="HI12" t="s">
        <v>246</v>
      </c>
      <c r="HJ12" t="s">
        <v>246</v>
      </c>
      <c r="HK12" t="s">
        <v>246</v>
      </c>
      <c r="HL12" t="s">
        <v>246</v>
      </c>
      <c r="HM12" t="s">
        <v>246</v>
      </c>
      <c r="HN12" t="e">
        <f t="shared" si="18"/>
        <v>#VALUE!</v>
      </c>
      <c r="HO12">
        <v>11</v>
      </c>
      <c r="HP12" t="s">
        <v>246</v>
      </c>
      <c r="HQ12" t="s">
        <v>246</v>
      </c>
      <c r="HR12" t="s">
        <v>246</v>
      </c>
      <c r="HS12">
        <f t="shared" si="7"/>
        <v>82</v>
      </c>
      <c r="HT12">
        <f t="shared" si="8"/>
        <v>137</v>
      </c>
      <c r="HU12">
        <f t="shared" si="9"/>
        <v>23</v>
      </c>
      <c r="HV12">
        <f t="shared" si="3"/>
        <v>0</v>
      </c>
      <c r="HW12">
        <f t="shared" si="10"/>
        <v>0</v>
      </c>
      <c r="HX12">
        <f t="shared" si="11"/>
        <v>0</v>
      </c>
      <c r="HY12">
        <f t="shared" si="12"/>
        <v>0</v>
      </c>
      <c r="HZ12">
        <f t="shared" si="4"/>
        <v>55</v>
      </c>
      <c r="IA12">
        <f t="shared" si="13"/>
        <v>0</v>
      </c>
      <c r="IB12" t="e">
        <f t="shared" si="19"/>
        <v>#VALUE!</v>
      </c>
      <c r="IC12">
        <f t="shared" si="5"/>
        <v>0.13414634146341464</v>
      </c>
      <c r="ID12">
        <v>20</v>
      </c>
      <c r="IE12">
        <v>20</v>
      </c>
      <c r="IF12">
        <v>483216</v>
      </c>
      <c r="IG12">
        <v>2</v>
      </c>
      <c r="IH12">
        <v>18583</v>
      </c>
      <c r="II12">
        <v>2</v>
      </c>
      <c r="IJ12">
        <f t="shared" si="20"/>
        <v>37166</v>
      </c>
      <c r="IK12">
        <f t="shared" si="14"/>
        <v>18583</v>
      </c>
      <c r="IL12">
        <f t="shared" si="15"/>
        <v>0.0010762524888338805</v>
      </c>
      <c r="IM12">
        <f t="shared" si="16"/>
        <v>127293.54999999999</v>
      </c>
      <c r="IN12" t="s">
        <v>255</v>
      </c>
    </row>
    <row r="13" spans="1:247" ht="12">
      <c r="A13">
        <v>63</v>
      </c>
      <c r="B13" t="s">
        <v>245</v>
      </c>
      <c r="C13">
        <v>11</v>
      </c>
      <c r="D13">
        <v>1</v>
      </c>
      <c r="G13">
        <v>15</v>
      </c>
      <c r="H13">
        <v>17</v>
      </c>
      <c r="O13" s="48">
        <v>29.55</v>
      </c>
      <c r="P13" s="48">
        <v>29.55</v>
      </c>
      <c r="Q13" t="s">
        <v>264</v>
      </c>
      <c r="R13">
        <v>87</v>
      </c>
      <c r="S13" s="43" t="s">
        <v>259</v>
      </c>
      <c r="EN13">
        <f t="shared" si="0"/>
        <v>0</v>
      </c>
      <c r="ET13">
        <f t="shared" si="6"/>
        <v>0</v>
      </c>
      <c r="FN13">
        <f t="shared" si="1"/>
        <v>0</v>
      </c>
      <c r="GE13">
        <f t="shared" si="2"/>
        <v>0</v>
      </c>
      <c r="HH13">
        <f t="shared" si="17"/>
        <v>0</v>
      </c>
      <c r="HN13">
        <f t="shared" si="18"/>
        <v>0</v>
      </c>
      <c r="HS13">
        <f aca="true" t="shared" si="21" ref="HS13:HS30">SUM(T13:AO13)</f>
        <v>0</v>
      </c>
      <c r="HT13">
        <f aca="true" t="shared" si="22" ref="HT13:HT30">HS13+HZ13</f>
        <v>0</v>
      </c>
      <c r="HU13">
        <f aca="true" t="shared" si="23" ref="HU13:HU30">X13+Y13</f>
        <v>0</v>
      </c>
      <c r="HV13">
        <f t="shared" si="3"/>
        <v>0</v>
      </c>
      <c r="HW13">
        <f aca="true" t="shared" si="24" ref="HW13:HW30">DF13+DG13+DH13+DI13+DJ13</f>
        <v>0</v>
      </c>
      <c r="HX13">
        <f aca="true" t="shared" si="25" ref="HX13:HX30">SUM(AN13:AQ13)</f>
        <v>0</v>
      </c>
      <c r="HY13">
        <f aca="true" t="shared" si="26" ref="HY13:HY30">EK13</f>
        <v>0</v>
      </c>
      <c r="HZ13">
        <f t="shared" si="4"/>
        <v>0</v>
      </c>
      <c r="IA13">
        <f aca="true" t="shared" si="27" ref="IA13:IA30">GG13+GH13+GJ13</f>
        <v>0</v>
      </c>
      <c r="IB13">
        <f aca="true" t="shared" si="28" ref="IB13:IB30">GV13+GW13</f>
        <v>0</v>
      </c>
      <c r="IC13" t="e">
        <f aca="true" t="shared" si="29" ref="IC13:IC32">HH13/EN13</f>
        <v>#DIV/0!</v>
      </c>
      <c r="IF13">
        <v>483216</v>
      </c>
      <c r="IG13">
        <v>2</v>
      </c>
      <c r="IH13">
        <v>18583</v>
      </c>
      <c r="II13">
        <v>2</v>
      </c>
      <c r="IJ13">
        <f aca="true" t="shared" si="30" ref="IJ13:IJ32">IH13*IG13</f>
        <v>37166</v>
      </c>
      <c r="IK13">
        <f aca="true" t="shared" si="31" ref="IK13:IK32">IJ13/II13</f>
        <v>18583</v>
      </c>
      <c r="IL13">
        <f aca="true" t="shared" si="32" ref="IL13:IL32">ID13/IK13</f>
        <v>0</v>
      </c>
      <c r="IM13" t="e">
        <f aca="true" t="shared" si="33" ref="IM13:IM32">FN13*1/IL13</f>
        <v>#DIV/0!</v>
      </c>
    </row>
    <row r="14" spans="1:249" ht="12">
      <c r="A14">
        <v>63</v>
      </c>
      <c r="B14" t="s">
        <v>245</v>
      </c>
      <c r="C14">
        <v>12</v>
      </c>
      <c r="D14">
        <v>1</v>
      </c>
      <c r="G14">
        <v>16</v>
      </c>
      <c r="H14">
        <v>18</v>
      </c>
      <c r="O14" s="48">
        <v>32.86</v>
      </c>
      <c r="P14" s="48">
        <v>32.86</v>
      </c>
      <c r="Q14" t="s">
        <v>264</v>
      </c>
      <c r="R14">
        <v>88</v>
      </c>
      <c r="S14">
        <v>0</v>
      </c>
      <c r="T14">
        <v>0</v>
      </c>
      <c r="U14">
        <v>0</v>
      </c>
      <c r="V14">
        <v>1</v>
      </c>
      <c r="W14">
        <v>1</v>
      </c>
      <c r="X14">
        <v>0</v>
      </c>
      <c r="Y14">
        <v>9</v>
      </c>
      <c r="Z14">
        <v>8</v>
      </c>
      <c r="AA14">
        <v>12</v>
      </c>
      <c r="AB14">
        <v>0</v>
      </c>
      <c r="AC14">
        <v>1</v>
      </c>
      <c r="AD14">
        <v>9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3</v>
      </c>
      <c r="EK14">
        <v>0</v>
      </c>
      <c r="EL14">
        <v>0</v>
      </c>
      <c r="EM14">
        <v>0</v>
      </c>
      <c r="EN14">
        <f t="shared" si="0"/>
        <v>47</v>
      </c>
      <c r="EO14">
        <v>42</v>
      </c>
      <c r="EP14">
        <v>0</v>
      </c>
      <c r="EQ14">
        <v>0</v>
      </c>
      <c r="ER14">
        <v>0</v>
      </c>
      <c r="ES14">
        <v>0</v>
      </c>
      <c r="ET14">
        <f t="shared" si="6"/>
        <v>89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f t="shared" si="1"/>
        <v>89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f t="shared" si="2"/>
        <v>0</v>
      </c>
      <c r="GF14" t="s">
        <v>246</v>
      </c>
      <c r="GG14">
        <v>7</v>
      </c>
      <c r="GH14">
        <v>0</v>
      </c>
      <c r="GI14">
        <v>0</v>
      </c>
      <c r="GJ14">
        <v>0</v>
      </c>
      <c r="GK14">
        <v>0</v>
      </c>
      <c r="GL14" t="s">
        <v>246</v>
      </c>
      <c r="GM14" t="s">
        <v>246</v>
      </c>
      <c r="GN14" t="s">
        <v>246</v>
      </c>
      <c r="GO14" t="s">
        <v>246</v>
      </c>
      <c r="GP14" t="s">
        <v>246</v>
      </c>
      <c r="GQ14" t="s">
        <v>246</v>
      </c>
      <c r="GR14" t="s">
        <v>246</v>
      </c>
      <c r="GS14" t="s">
        <v>246</v>
      </c>
      <c r="GT14" t="s">
        <v>246</v>
      </c>
      <c r="GU14" t="s">
        <v>246</v>
      </c>
      <c r="GV14" t="s">
        <v>246</v>
      </c>
      <c r="GW14" t="s">
        <v>246</v>
      </c>
      <c r="GX14" t="s">
        <v>246</v>
      </c>
      <c r="GY14" t="s">
        <v>246</v>
      </c>
      <c r="GZ14" t="s">
        <v>246</v>
      </c>
      <c r="HA14" t="s">
        <v>246</v>
      </c>
      <c r="HB14" t="s">
        <v>246</v>
      </c>
      <c r="HC14" t="s">
        <v>246</v>
      </c>
      <c r="HD14" t="s">
        <v>246</v>
      </c>
      <c r="HE14" t="s">
        <v>246</v>
      </c>
      <c r="HF14" t="s">
        <v>246</v>
      </c>
      <c r="HG14">
        <v>11</v>
      </c>
      <c r="HH14">
        <f t="shared" si="17"/>
        <v>11</v>
      </c>
      <c r="HI14" t="s">
        <v>246</v>
      </c>
      <c r="HJ14" t="s">
        <v>246</v>
      </c>
      <c r="HK14" t="s">
        <v>246</v>
      </c>
      <c r="HL14" t="s">
        <v>246</v>
      </c>
      <c r="HM14" t="s">
        <v>246</v>
      </c>
      <c r="HN14" t="e">
        <f t="shared" si="18"/>
        <v>#VALUE!</v>
      </c>
      <c r="HO14">
        <v>1</v>
      </c>
      <c r="HP14" t="s">
        <v>246</v>
      </c>
      <c r="HQ14" t="s">
        <v>246</v>
      </c>
      <c r="HR14" t="s">
        <v>246</v>
      </c>
      <c r="HS14">
        <f t="shared" si="21"/>
        <v>43</v>
      </c>
      <c r="HT14">
        <f t="shared" si="22"/>
        <v>85</v>
      </c>
      <c r="HU14">
        <f t="shared" si="23"/>
        <v>9</v>
      </c>
      <c r="HV14">
        <f t="shared" si="3"/>
        <v>4</v>
      </c>
      <c r="HW14">
        <f t="shared" si="24"/>
        <v>0</v>
      </c>
      <c r="HX14">
        <f t="shared" si="25"/>
        <v>0</v>
      </c>
      <c r="HY14">
        <f t="shared" si="26"/>
        <v>0</v>
      </c>
      <c r="HZ14">
        <f t="shared" si="4"/>
        <v>42</v>
      </c>
      <c r="IA14">
        <f t="shared" si="27"/>
        <v>7</v>
      </c>
      <c r="IB14" t="e">
        <f t="shared" si="28"/>
        <v>#VALUE!</v>
      </c>
      <c r="IC14">
        <f t="shared" si="29"/>
        <v>0.23404255319148937</v>
      </c>
      <c r="ID14">
        <v>79</v>
      </c>
      <c r="IE14">
        <v>79</v>
      </c>
      <c r="IF14">
        <v>483216</v>
      </c>
      <c r="IG14">
        <v>2</v>
      </c>
      <c r="IH14">
        <v>18583</v>
      </c>
      <c r="II14">
        <v>2</v>
      </c>
      <c r="IJ14">
        <f t="shared" si="30"/>
        <v>37166</v>
      </c>
      <c r="IK14">
        <f t="shared" si="31"/>
        <v>18583</v>
      </c>
      <c r="IL14">
        <f t="shared" si="32"/>
        <v>0.004251197330893828</v>
      </c>
      <c r="IM14">
        <f t="shared" si="33"/>
        <v>20935.278481012658</v>
      </c>
      <c r="IN14" t="s">
        <v>255</v>
      </c>
      <c r="IO14" t="s">
        <v>258</v>
      </c>
    </row>
    <row r="15" spans="1:249" ht="12">
      <c r="A15">
        <v>63</v>
      </c>
      <c r="B15" t="s">
        <v>245</v>
      </c>
      <c r="C15">
        <v>14</v>
      </c>
      <c r="D15">
        <v>1</v>
      </c>
      <c r="G15">
        <v>15</v>
      </c>
      <c r="H15">
        <v>17</v>
      </c>
      <c r="O15" s="49">
        <v>39.45</v>
      </c>
      <c r="P15" s="49">
        <v>39.45</v>
      </c>
      <c r="Q15" s="43" t="s">
        <v>265</v>
      </c>
      <c r="R15">
        <v>101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3</v>
      </c>
      <c r="Z15">
        <v>0</v>
      </c>
      <c r="AA15">
        <v>4</v>
      </c>
      <c r="AB15">
        <v>0</v>
      </c>
      <c r="AC15">
        <v>0</v>
      </c>
      <c r="AD15">
        <v>6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f t="shared" si="0"/>
        <v>13</v>
      </c>
      <c r="EO15">
        <v>17</v>
      </c>
      <c r="EP15">
        <v>0</v>
      </c>
      <c r="EQ15">
        <v>0</v>
      </c>
      <c r="ER15">
        <v>1</v>
      </c>
      <c r="ES15">
        <v>0</v>
      </c>
      <c r="ET15">
        <f t="shared" si="6"/>
        <v>31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f t="shared" si="1"/>
        <v>31</v>
      </c>
      <c r="FO15">
        <v>0</v>
      </c>
      <c r="FP15">
        <v>0</v>
      </c>
      <c r="FQ15">
        <v>1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f t="shared" si="2"/>
        <v>1</v>
      </c>
      <c r="GF15">
        <v>0</v>
      </c>
      <c r="GG15">
        <v>1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10</v>
      </c>
      <c r="GN15">
        <v>7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1</v>
      </c>
      <c r="GW15">
        <v>0</v>
      </c>
      <c r="GX15">
        <v>0</v>
      </c>
      <c r="GY15">
        <v>0</v>
      </c>
      <c r="GZ15">
        <v>2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f t="shared" si="17"/>
        <v>3</v>
      </c>
      <c r="HI15">
        <v>0</v>
      </c>
      <c r="HJ15" t="s">
        <v>246</v>
      </c>
      <c r="HK15">
        <v>1</v>
      </c>
      <c r="HL15">
        <v>0</v>
      </c>
      <c r="HM15">
        <v>0</v>
      </c>
      <c r="HN15">
        <f t="shared" si="18"/>
        <v>1</v>
      </c>
      <c r="HO15">
        <v>1</v>
      </c>
      <c r="HP15">
        <v>2</v>
      </c>
      <c r="HQ15">
        <v>0</v>
      </c>
      <c r="HR15">
        <v>8</v>
      </c>
      <c r="HS15">
        <f t="shared" si="21"/>
        <v>13</v>
      </c>
      <c r="HT15">
        <f t="shared" si="22"/>
        <v>30</v>
      </c>
      <c r="HU15">
        <f t="shared" si="23"/>
        <v>3</v>
      </c>
      <c r="HV15">
        <f t="shared" si="3"/>
        <v>0</v>
      </c>
      <c r="HW15">
        <f t="shared" si="24"/>
        <v>0</v>
      </c>
      <c r="HX15">
        <f t="shared" si="25"/>
        <v>0</v>
      </c>
      <c r="HY15">
        <f t="shared" si="26"/>
        <v>0</v>
      </c>
      <c r="HZ15">
        <f t="shared" si="4"/>
        <v>17</v>
      </c>
      <c r="IA15">
        <f t="shared" si="27"/>
        <v>1</v>
      </c>
      <c r="IB15">
        <f t="shared" si="28"/>
        <v>1</v>
      </c>
      <c r="IC15">
        <f t="shared" si="29"/>
        <v>0.23076923076923078</v>
      </c>
      <c r="ID15">
        <v>435</v>
      </c>
      <c r="IE15">
        <v>435</v>
      </c>
      <c r="IF15">
        <v>483216</v>
      </c>
      <c r="IG15">
        <v>2</v>
      </c>
      <c r="IH15">
        <v>18583</v>
      </c>
      <c r="II15">
        <v>2</v>
      </c>
      <c r="IJ15">
        <f t="shared" si="30"/>
        <v>37166</v>
      </c>
      <c r="IK15">
        <f t="shared" si="31"/>
        <v>18583</v>
      </c>
      <c r="IL15">
        <f t="shared" si="32"/>
        <v>0.0234084916321369</v>
      </c>
      <c r="IM15">
        <f t="shared" si="33"/>
        <v>1324.305747126437</v>
      </c>
      <c r="IN15" t="s">
        <v>247</v>
      </c>
      <c r="IO15" t="s">
        <v>258</v>
      </c>
    </row>
    <row r="16" spans="1:248" ht="12">
      <c r="A16">
        <v>63</v>
      </c>
      <c r="B16" t="s">
        <v>245</v>
      </c>
      <c r="C16">
        <v>15</v>
      </c>
      <c r="D16">
        <v>1</v>
      </c>
      <c r="G16">
        <v>78</v>
      </c>
      <c r="H16">
        <v>80</v>
      </c>
      <c r="O16" s="49">
        <v>43.38</v>
      </c>
      <c r="P16" s="49">
        <v>43.38</v>
      </c>
      <c r="Q16" t="s">
        <v>264</v>
      </c>
      <c r="R16">
        <v>102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f t="shared" si="0"/>
        <v>0</v>
      </c>
      <c r="EO16">
        <v>1</v>
      </c>
      <c r="EP16">
        <v>0</v>
      </c>
      <c r="EQ16">
        <v>0</v>
      </c>
      <c r="ER16">
        <v>0</v>
      </c>
      <c r="ES16">
        <v>1</v>
      </c>
      <c r="ET16">
        <f t="shared" si="6"/>
        <v>1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f t="shared" si="1"/>
        <v>1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f t="shared" si="2"/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2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f t="shared" si="17"/>
        <v>0</v>
      </c>
      <c r="HI16">
        <v>0</v>
      </c>
      <c r="HJ16" t="s">
        <v>246</v>
      </c>
      <c r="HK16">
        <v>0</v>
      </c>
      <c r="HL16">
        <v>0</v>
      </c>
      <c r="HM16">
        <v>0</v>
      </c>
      <c r="HN16">
        <f t="shared" si="18"/>
        <v>0</v>
      </c>
      <c r="HO16">
        <v>0</v>
      </c>
      <c r="HP16">
        <v>0</v>
      </c>
      <c r="HQ16">
        <v>0</v>
      </c>
      <c r="HR16">
        <v>4</v>
      </c>
      <c r="HS16">
        <f t="shared" si="21"/>
        <v>0</v>
      </c>
      <c r="HT16">
        <f t="shared" si="22"/>
        <v>1</v>
      </c>
      <c r="HU16">
        <f t="shared" si="23"/>
        <v>0</v>
      </c>
      <c r="HV16">
        <f t="shared" si="3"/>
        <v>0</v>
      </c>
      <c r="HW16">
        <f t="shared" si="24"/>
        <v>0</v>
      </c>
      <c r="HX16">
        <f t="shared" si="25"/>
        <v>0</v>
      </c>
      <c r="HY16">
        <f t="shared" si="26"/>
        <v>0</v>
      </c>
      <c r="HZ16">
        <f t="shared" si="4"/>
        <v>1</v>
      </c>
      <c r="IA16">
        <f t="shared" si="27"/>
        <v>0</v>
      </c>
      <c r="IB16">
        <f t="shared" si="28"/>
        <v>0</v>
      </c>
      <c r="IC16" t="e">
        <f t="shared" si="29"/>
        <v>#DIV/0!</v>
      </c>
      <c r="ID16">
        <v>46</v>
      </c>
      <c r="IE16">
        <v>46</v>
      </c>
      <c r="IF16">
        <v>483216</v>
      </c>
      <c r="IG16">
        <v>2</v>
      </c>
      <c r="IH16">
        <v>18583</v>
      </c>
      <c r="II16">
        <v>2</v>
      </c>
      <c r="IJ16">
        <f t="shared" si="30"/>
        <v>37166</v>
      </c>
      <c r="IK16">
        <f t="shared" si="31"/>
        <v>18583</v>
      </c>
      <c r="IL16">
        <f t="shared" si="32"/>
        <v>0.002475380724317925</v>
      </c>
      <c r="IM16">
        <f t="shared" si="33"/>
        <v>403.9782608695652</v>
      </c>
      <c r="IN16" t="s">
        <v>247</v>
      </c>
    </row>
    <row r="17" spans="1:249" ht="12">
      <c r="A17">
        <v>63</v>
      </c>
      <c r="B17" t="s">
        <v>245</v>
      </c>
      <c r="C17" s="43">
        <v>17</v>
      </c>
      <c r="D17" s="43">
        <v>1</v>
      </c>
      <c r="E17" s="43"/>
      <c r="F17" s="43"/>
      <c r="G17" s="43">
        <v>120</v>
      </c>
      <c r="H17" s="43">
        <v>121</v>
      </c>
      <c r="I17" s="43"/>
      <c r="J17" s="43"/>
      <c r="K17" s="43"/>
      <c r="L17" s="43"/>
      <c r="M17" s="43"/>
      <c r="N17" s="43"/>
      <c r="O17" s="49">
        <v>50.1</v>
      </c>
      <c r="P17" s="49">
        <v>50.1</v>
      </c>
      <c r="Q17" t="s">
        <v>264</v>
      </c>
      <c r="R17" s="43">
        <v>89</v>
      </c>
      <c r="S17" s="43" t="s">
        <v>259</v>
      </c>
      <c r="EN17">
        <f t="shared" si="0"/>
        <v>0</v>
      </c>
      <c r="ET17">
        <f t="shared" si="6"/>
        <v>0</v>
      </c>
      <c r="FN17">
        <f t="shared" si="1"/>
        <v>0</v>
      </c>
      <c r="GE17">
        <f t="shared" si="2"/>
        <v>0</v>
      </c>
      <c r="HH17">
        <f t="shared" si="17"/>
        <v>0</v>
      </c>
      <c r="HN17">
        <f t="shared" si="18"/>
        <v>0</v>
      </c>
      <c r="HS17">
        <f t="shared" si="21"/>
        <v>0</v>
      </c>
      <c r="HT17">
        <f t="shared" si="22"/>
        <v>0</v>
      </c>
      <c r="HU17">
        <f t="shared" si="23"/>
        <v>0</v>
      </c>
      <c r="HV17">
        <f t="shared" si="3"/>
        <v>0</v>
      </c>
      <c r="HW17">
        <f t="shared" si="24"/>
        <v>0</v>
      </c>
      <c r="HX17">
        <f t="shared" si="25"/>
        <v>0</v>
      </c>
      <c r="HY17">
        <f t="shared" si="26"/>
        <v>0</v>
      </c>
      <c r="HZ17">
        <f t="shared" si="4"/>
        <v>0</v>
      </c>
      <c r="IA17">
        <f t="shared" si="27"/>
        <v>0</v>
      </c>
      <c r="IB17">
        <f t="shared" si="28"/>
        <v>0</v>
      </c>
      <c r="IC17" t="e">
        <f t="shared" si="29"/>
        <v>#DIV/0!</v>
      </c>
      <c r="IF17">
        <v>483216</v>
      </c>
      <c r="IG17">
        <v>2</v>
      </c>
      <c r="IH17">
        <v>18583</v>
      </c>
      <c r="II17">
        <v>2</v>
      </c>
      <c r="IJ17">
        <f t="shared" si="30"/>
        <v>37166</v>
      </c>
      <c r="IK17">
        <f t="shared" si="31"/>
        <v>18583</v>
      </c>
      <c r="IL17">
        <f t="shared" si="32"/>
        <v>0</v>
      </c>
      <c r="IM17" t="e">
        <f t="shared" si="33"/>
        <v>#DIV/0!</v>
      </c>
      <c r="IN17" t="s">
        <v>255</v>
      </c>
      <c r="IO17" t="s">
        <v>260</v>
      </c>
    </row>
    <row r="18" spans="1:247" ht="12">
      <c r="A18">
        <v>63</v>
      </c>
      <c r="B18" t="s">
        <v>245</v>
      </c>
      <c r="C18" s="43">
        <v>18</v>
      </c>
      <c r="D18" s="43">
        <v>1</v>
      </c>
      <c r="E18" s="43"/>
      <c r="F18" s="43"/>
      <c r="G18" s="43">
        <v>100</v>
      </c>
      <c r="H18" s="43">
        <v>102</v>
      </c>
      <c r="I18" s="43"/>
      <c r="J18" s="43"/>
      <c r="K18" s="43"/>
      <c r="L18" s="43"/>
      <c r="M18" s="43"/>
      <c r="N18" s="43"/>
      <c r="O18" s="49">
        <v>53.5</v>
      </c>
      <c r="P18" s="49">
        <v>53.5</v>
      </c>
      <c r="Q18" t="s">
        <v>264</v>
      </c>
      <c r="R18" s="43">
        <v>90</v>
      </c>
      <c r="S18" s="43" t="s">
        <v>259</v>
      </c>
      <c r="EN18">
        <f t="shared" si="0"/>
        <v>0</v>
      </c>
      <c r="ET18">
        <f t="shared" si="6"/>
        <v>0</v>
      </c>
      <c r="FN18">
        <f t="shared" si="1"/>
        <v>0</v>
      </c>
      <c r="GE18">
        <f t="shared" si="2"/>
        <v>0</v>
      </c>
      <c r="HH18">
        <f t="shared" si="17"/>
        <v>0</v>
      </c>
      <c r="HN18">
        <f t="shared" si="18"/>
        <v>0</v>
      </c>
      <c r="HS18">
        <f t="shared" si="21"/>
        <v>0</v>
      </c>
      <c r="HT18">
        <f t="shared" si="22"/>
        <v>0</v>
      </c>
      <c r="HU18">
        <f t="shared" si="23"/>
        <v>0</v>
      </c>
      <c r="HV18">
        <f t="shared" si="3"/>
        <v>0</v>
      </c>
      <c r="HW18">
        <f t="shared" si="24"/>
        <v>0</v>
      </c>
      <c r="HX18">
        <f t="shared" si="25"/>
        <v>0</v>
      </c>
      <c r="HY18">
        <f t="shared" si="26"/>
        <v>0</v>
      </c>
      <c r="HZ18">
        <f t="shared" si="4"/>
        <v>0</v>
      </c>
      <c r="IA18">
        <f t="shared" si="27"/>
        <v>0</v>
      </c>
      <c r="IB18">
        <f t="shared" si="28"/>
        <v>0</v>
      </c>
      <c r="IC18" t="e">
        <f t="shared" si="29"/>
        <v>#DIV/0!</v>
      </c>
      <c r="IF18">
        <v>483216</v>
      </c>
      <c r="IG18">
        <v>2</v>
      </c>
      <c r="IH18">
        <v>18583</v>
      </c>
      <c r="II18">
        <v>2</v>
      </c>
      <c r="IJ18">
        <f t="shared" si="30"/>
        <v>37166</v>
      </c>
      <c r="IK18">
        <f t="shared" si="31"/>
        <v>18583</v>
      </c>
      <c r="IL18">
        <f t="shared" si="32"/>
        <v>0</v>
      </c>
      <c r="IM18" t="e">
        <f t="shared" si="33"/>
        <v>#DIV/0!</v>
      </c>
    </row>
    <row r="19" spans="1:248" ht="12">
      <c r="A19">
        <v>63</v>
      </c>
      <c r="B19" t="s">
        <v>245</v>
      </c>
      <c r="C19" s="43">
        <v>19</v>
      </c>
      <c r="D19" s="43">
        <v>1</v>
      </c>
      <c r="E19" s="43"/>
      <c r="F19" s="43"/>
      <c r="G19" s="43">
        <v>100</v>
      </c>
      <c r="H19" s="43">
        <v>102</v>
      </c>
      <c r="I19" s="43"/>
      <c r="J19" s="43"/>
      <c r="K19" s="43"/>
      <c r="L19" s="43"/>
      <c r="M19" s="43"/>
      <c r="N19" s="43"/>
      <c r="O19" s="49">
        <v>56.8</v>
      </c>
      <c r="P19" s="49">
        <v>56.8</v>
      </c>
      <c r="Q19" t="s">
        <v>264</v>
      </c>
      <c r="R19" s="43">
        <v>91</v>
      </c>
      <c r="S19" s="43">
        <v>0</v>
      </c>
      <c r="T19" s="43">
        <v>2</v>
      </c>
      <c r="U19" s="43">
        <v>0</v>
      </c>
      <c r="V19" s="43">
        <v>0</v>
      </c>
      <c r="W19" s="43">
        <v>2</v>
      </c>
      <c r="X19" s="43">
        <v>1</v>
      </c>
      <c r="Y19" s="43">
        <v>32</v>
      </c>
      <c r="Z19" s="43">
        <v>2</v>
      </c>
      <c r="AA19" s="43">
        <v>8</v>
      </c>
      <c r="AB19" s="43">
        <v>0</v>
      </c>
      <c r="AC19" s="43">
        <v>0</v>
      </c>
      <c r="AD19" s="43">
        <v>2</v>
      </c>
      <c r="AE19" s="43">
        <v>0</v>
      </c>
      <c r="AF19" s="43">
        <v>0</v>
      </c>
      <c r="AG19" s="43">
        <v>2</v>
      </c>
      <c r="AH19" s="43">
        <v>0</v>
      </c>
      <c r="AI19" s="43">
        <v>0</v>
      </c>
      <c r="AJ19" s="43">
        <v>0</v>
      </c>
      <c r="AK19" s="43">
        <v>2</v>
      </c>
      <c r="AL19" s="43">
        <v>0</v>
      </c>
      <c r="AM19" s="43">
        <v>0</v>
      </c>
      <c r="AN19" s="43">
        <v>0</v>
      </c>
      <c r="AO19" s="43">
        <v>0</v>
      </c>
      <c r="AP19" s="43">
        <v>1</v>
      </c>
      <c r="AQ19" s="43">
        <v>5</v>
      </c>
      <c r="AR19" s="43">
        <v>1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>
        <v>0</v>
      </c>
      <c r="CK19" s="43">
        <v>1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X19" s="43">
        <v>0</v>
      </c>
      <c r="CY19" s="43">
        <v>0</v>
      </c>
      <c r="CZ19" s="43">
        <v>0</v>
      </c>
      <c r="DA19" s="43">
        <v>0</v>
      </c>
      <c r="DB19" s="43">
        <v>0</v>
      </c>
      <c r="DC19" s="43">
        <v>0</v>
      </c>
      <c r="DD19" s="43">
        <v>0</v>
      </c>
      <c r="DE19" s="43">
        <v>0</v>
      </c>
      <c r="DF19" s="43">
        <v>0</v>
      </c>
      <c r="DG19" s="43">
        <v>0</v>
      </c>
      <c r="DH19" s="43">
        <v>0</v>
      </c>
      <c r="DI19" s="43">
        <v>0</v>
      </c>
      <c r="DJ19" s="43">
        <v>0</v>
      </c>
      <c r="DK19" s="43">
        <v>0</v>
      </c>
      <c r="DL19" s="43">
        <v>0</v>
      </c>
      <c r="DM19" s="43">
        <v>0</v>
      </c>
      <c r="DN19" s="43">
        <v>0</v>
      </c>
      <c r="DO19" s="43">
        <v>0</v>
      </c>
      <c r="DP19" s="43">
        <v>0</v>
      </c>
      <c r="DQ19" s="43">
        <v>0</v>
      </c>
      <c r="DR19" s="43">
        <v>0</v>
      </c>
      <c r="DS19" s="43">
        <v>0</v>
      </c>
      <c r="DT19" s="43">
        <v>0</v>
      </c>
      <c r="DU19" s="43">
        <v>0</v>
      </c>
      <c r="DV19" s="43">
        <v>0</v>
      </c>
      <c r="DW19" s="43">
        <v>0</v>
      </c>
      <c r="DX19" s="43">
        <v>0</v>
      </c>
      <c r="DY19" s="43">
        <v>0</v>
      </c>
      <c r="DZ19" s="43">
        <v>0</v>
      </c>
      <c r="EA19" s="43">
        <v>0</v>
      </c>
      <c r="EB19" s="43">
        <v>0</v>
      </c>
      <c r="EC19" s="43">
        <v>0</v>
      </c>
      <c r="ED19" s="43">
        <v>0</v>
      </c>
      <c r="EE19" s="43">
        <v>0</v>
      </c>
      <c r="EF19" s="43">
        <v>1</v>
      </c>
      <c r="EG19" s="43">
        <v>0</v>
      </c>
      <c r="EH19" s="43">
        <v>0</v>
      </c>
      <c r="EI19" s="43">
        <v>0</v>
      </c>
      <c r="EJ19" s="43">
        <v>1</v>
      </c>
      <c r="EK19" s="43">
        <v>0</v>
      </c>
      <c r="EL19" s="43">
        <v>0</v>
      </c>
      <c r="EM19" s="43">
        <v>1</v>
      </c>
      <c r="EN19">
        <f t="shared" si="0"/>
        <v>64</v>
      </c>
      <c r="EO19">
        <v>57</v>
      </c>
      <c r="EP19">
        <v>4</v>
      </c>
      <c r="EQ19">
        <v>0</v>
      </c>
      <c r="ER19">
        <v>0</v>
      </c>
      <c r="ES19">
        <v>0</v>
      </c>
      <c r="ET19">
        <f t="shared" si="6"/>
        <v>125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f t="shared" si="1"/>
        <v>125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1</v>
      </c>
      <c r="FV19">
        <v>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f t="shared" si="2"/>
        <v>2</v>
      </c>
      <c r="GF19">
        <v>0</v>
      </c>
      <c r="GG19">
        <v>1</v>
      </c>
      <c r="GH19">
        <v>1</v>
      </c>
      <c r="GI19">
        <v>0</v>
      </c>
      <c r="GJ19">
        <v>0</v>
      </c>
      <c r="GK19">
        <v>0</v>
      </c>
      <c r="GL19" t="s">
        <v>246</v>
      </c>
      <c r="GM19" t="s">
        <v>246</v>
      </c>
      <c r="GN19" t="s">
        <v>246</v>
      </c>
      <c r="GO19" t="s">
        <v>246</v>
      </c>
      <c r="GP19" t="s">
        <v>246</v>
      </c>
      <c r="GQ19" t="s">
        <v>246</v>
      </c>
      <c r="GR19" t="s">
        <v>246</v>
      </c>
      <c r="GS19" t="s">
        <v>246</v>
      </c>
      <c r="GT19" t="s">
        <v>246</v>
      </c>
      <c r="GU19" t="s">
        <v>246</v>
      </c>
      <c r="GV19" t="s">
        <v>246</v>
      </c>
      <c r="GW19" t="s">
        <v>246</v>
      </c>
      <c r="GX19" t="s">
        <v>246</v>
      </c>
      <c r="GY19" t="s">
        <v>246</v>
      </c>
      <c r="GZ19" t="s">
        <v>246</v>
      </c>
      <c r="HA19" t="s">
        <v>246</v>
      </c>
      <c r="HB19" t="s">
        <v>246</v>
      </c>
      <c r="HC19" t="s">
        <v>246</v>
      </c>
      <c r="HD19" t="s">
        <v>246</v>
      </c>
      <c r="HE19" t="s">
        <v>246</v>
      </c>
      <c r="HF19" t="s">
        <v>246</v>
      </c>
      <c r="HG19">
        <v>4</v>
      </c>
      <c r="HH19">
        <f t="shared" si="17"/>
        <v>4</v>
      </c>
      <c r="HI19" t="s">
        <v>246</v>
      </c>
      <c r="HJ19" t="s">
        <v>246</v>
      </c>
      <c r="HK19" t="s">
        <v>246</v>
      </c>
      <c r="HL19" t="s">
        <v>246</v>
      </c>
      <c r="HM19" t="s">
        <v>246</v>
      </c>
      <c r="HN19" t="e">
        <f t="shared" si="18"/>
        <v>#VALUE!</v>
      </c>
      <c r="HO19">
        <v>1</v>
      </c>
      <c r="HP19" t="s">
        <v>246</v>
      </c>
      <c r="HQ19" t="s">
        <v>246</v>
      </c>
      <c r="HR19" t="s">
        <v>246</v>
      </c>
      <c r="HS19">
        <f t="shared" si="21"/>
        <v>53</v>
      </c>
      <c r="HT19">
        <f t="shared" si="22"/>
        <v>114</v>
      </c>
      <c r="HU19">
        <f t="shared" si="23"/>
        <v>33</v>
      </c>
      <c r="HV19">
        <f t="shared" si="3"/>
        <v>10</v>
      </c>
      <c r="HW19">
        <f t="shared" si="24"/>
        <v>0</v>
      </c>
      <c r="HX19">
        <f t="shared" si="25"/>
        <v>6</v>
      </c>
      <c r="HY19">
        <f t="shared" si="26"/>
        <v>0</v>
      </c>
      <c r="HZ19">
        <f t="shared" si="4"/>
        <v>61</v>
      </c>
      <c r="IA19">
        <f t="shared" si="27"/>
        <v>2</v>
      </c>
      <c r="IB19" t="e">
        <f t="shared" si="28"/>
        <v>#VALUE!</v>
      </c>
      <c r="IC19">
        <f t="shared" si="29"/>
        <v>0.0625</v>
      </c>
      <c r="ID19">
        <v>226</v>
      </c>
      <c r="IE19">
        <v>226</v>
      </c>
      <c r="IF19">
        <v>483216</v>
      </c>
      <c r="IG19">
        <v>2</v>
      </c>
      <c r="IH19">
        <v>18583</v>
      </c>
      <c r="II19">
        <v>2</v>
      </c>
      <c r="IJ19">
        <f t="shared" si="30"/>
        <v>37166</v>
      </c>
      <c r="IK19">
        <f t="shared" si="31"/>
        <v>18583</v>
      </c>
      <c r="IL19">
        <f t="shared" si="32"/>
        <v>0.01216165312382285</v>
      </c>
      <c r="IM19">
        <f t="shared" si="33"/>
        <v>10278.20796460177</v>
      </c>
      <c r="IN19" t="s">
        <v>255</v>
      </c>
    </row>
    <row r="20" spans="1:247" ht="12">
      <c r="A20">
        <v>63</v>
      </c>
      <c r="B20" t="s">
        <v>245</v>
      </c>
      <c r="C20" s="43">
        <v>20</v>
      </c>
      <c r="D20" s="43">
        <v>1</v>
      </c>
      <c r="E20" s="43"/>
      <c r="F20" s="43"/>
      <c r="G20" s="43">
        <v>28</v>
      </c>
      <c r="H20" s="43">
        <v>30</v>
      </c>
      <c r="I20" s="43"/>
      <c r="J20" s="43"/>
      <c r="K20" s="43"/>
      <c r="L20" s="43"/>
      <c r="M20" s="43"/>
      <c r="N20" s="43"/>
      <c r="O20" s="49">
        <v>59.38</v>
      </c>
      <c r="P20" s="49">
        <v>59.38</v>
      </c>
      <c r="Q20" t="s">
        <v>264</v>
      </c>
      <c r="R20" s="43">
        <v>92</v>
      </c>
      <c r="S20" s="43" t="s">
        <v>259</v>
      </c>
      <c r="EN20">
        <f t="shared" si="0"/>
        <v>0</v>
      </c>
      <c r="ET20">
        <f t="shared" si="6"/>
        <v>0</v>
      </c>
      <c r="FN20">
        <f t="shared" si="1"/>
        <v>0</v>
      </c>
      <c r="GE20">
        <f t="shared" si="2"/>
        <v>0</v>
      </c>
      <c r="HH20">
        <f t="shared" si="17"/>
        <v>0</v>
      </c>
      <c r="HN20">
        <f t="shared" si="18"/>
        <v>0</v>
      </c>
      <c r="HS20">
        <f t="shared" si="21"/>
        <v>0</v>
      </c>
      <c r="HT20">
        <f t="shared" si="22"/>
        <v>0</v>
      </c>
      <c r="HU20">
        <f t="shared" si="23"/>
        <v>0</v>
      </c>
      <c r="HV20">
        <f t="shared" si="3"/>
        <v>0</v>
      </c>
      <c r="HW20">
        <f t="shared" si="24"/>
        <v>0</v>
      </c>
      <c r="HX20">
        <f t="shared" si="25"/>
        <v>0</v>
      </c>
      <c r="HY20">
        <f t="shared" si="26"/>
        <v>0</v>
      </c>
      <c r="HZ20">
        <f t="shared" si="4"/>
        <v>0</v>
      </c>
      <c r="IA20">
        <f t="shared" si="27"/>
        <v>0</v>
      </c>
      <c r="IB20">
        <f t="shared" si="28"/>
        <v>0</v>
      </c>
      <c r="IC20" t="e">
        <f t="shared" si="29"/>
        <v>#DIV/0!</v>
      </c>
      <c r="IF20">
        <v>483216</v>
      </c>
      <c r="IG20">
        <v>2</v>
      </c>
      <c r="IH20">
        <v>18583</v>
      </c>
      <c r="II20">
        <v>2</v>
      </c>
      <c r="IJ20">
        <f t="shared" si="30"/>
        <v>37166</v>
      </c>
      <c r="IK20">
        <f t="shared" si="31"/>
        <v>18583</v>
      </c>
      <c r="IL20">
        <f t="shared" si="32"/>
        <v>0</v>
      </c>
      <c r="IM20" t="e">
        <f t="shared" si="33"/>
        <v>#DIV/0!</v>
      </c>
    </row>
    <row r="21" spans="1:247" ht="12">
      <c r="A21">
        <v>63</v>
      </c>
      <c r="B21" t="s">
        <v>245</v>
      </c>
      <c r="C21" s="43">
        <v>21</v>
      </c>
      <c r="D21" s="43">
        <v>1</v>
      </c>
      <c r="E21" s="43"/>
      <c r="F21" s="43"/>
      <c r="G21" s="43">
        <v>16</v>
      </c>
      <c r="H21" s="43">
        <v>18</v>
      </c>
      <c r="I21" s="43"/>
      <c r="J21" s="43"/>
      <c r="K21" s="43"/>
      <c r="L21" s="43"/>
      <c r="M21" s="43"/>
      <c r="N21" s="43"/>
      <c r="O21" s="49">
        <v>62.56</v>
      </c>
      <c r="P21" s="49">
        <v>62.56</v>
      </c>
      <c r="Q21" t="s">
        <v>264</v>
      </c>
      <c r="R21" s="43">
        <v>93</v>
      </c>
      <c r="S21" s="43" t="s">
        <v>259</v>
      </c>
      <c r="EN21">
        <f t="shared" si="0"/>
        <v>0</v>
      </c>
      <c r="ET21">
        <f t="shared" si="6"/>
        <v>0</v>
      </c>
      <c r="FN21">
        <f t="shared" si="1"/>
        <v>0</v>
      </c>
      <c r="GE21">
        <f t="shared" si="2"/>
        <v>0</v>
      </c>
      <c r="HH21">
        <f t="shared" si="17"/>
        <v>0</v>
      </c>
      <c r="HN21">
        <f t="shared" si="18"/>
        <v>0</v>
      </c>
      <c r="HS21">
        <f t="shared" si="21"/>
        <v>0</v>
      </c>
      <c r="HT21">
        <f t="shared" si="22"/>
        <v>0</v>
      </c>
      <c r="HU21">
        <f t="shared" si="23"/>
        <v>0</v>
      </c>
      <c r="HV21">
        <f t="shared" si="3"/>
        <v>0</v>
      </c>
      <c r="HW21">
        <f t="shared" si="24"/>
        <v>0</v>
      </c>
      <c r="HX21">
        <f t="shared" si="25"/>
        <v>0</v>
      </c>
      <c r="HY21">
        <f t="shared" si="26"/>
        <v>0</v>
      </c>
      <c r="HZ21">
        <f t="shared" si="4"/>
        <v>0</v>
      </c>
      <c r="IA21">
        <f t="shared" si="27"/>
        <v>0</v>
      </c>
      <c r="IB21">
        <f t="shared" si="28"/>
        <v>0</v>
      </c>
      <c r="IC21" t="e">
        <f t="shared" si="29"/>
        <v>#DIV/0!</v>
      </c>
      <c r="IF21">
        <v>483216</v>
      </c>
      <c r="IG21">
        <v>2</v>
      </c>
      <c r="IH21">
        <v>18583</v>
      </c>
      <c r="II21">
        <v>2</v>
      </c>
      <c r="IJ21">
        <f t="shared" si="30"/>
        <v>37166</v>
      </c>
      <c r="IK21">
        <f t="shared" si="31"/>
        <v>18583</v>
      </c>
      <c r="IL21">
        <f t="shared" si="32"/>
        <v>0</v>
      </c>
      <c r="IM21" t="e">
        <f t="shared" si="33"/>
        <v>#DIV/0!</v>
      </c>
    </row>
    <row r="22" spans="1:249" ht="12">
      <c r="A22">
        <v>63</v>
      </c>
      <c r="B22" t="s">
        <v>245</v>
      </c>
      <c r="C22" s="43">
        <v>22</v>
      </c>
      <c r="D22" s="43">
        <v>1</v>
      </c>
      <c r="E22" s="43"/>
      <c r="F22" s="43"/>
      <c r="G22" s="43">
        <v>48</v>
      </c>
      <c r="H22" s="43">
        <v>50</v>
      </c>
      <c r="I22" s="43"/>
      <c r="J22" s="43"/>
      <c r="K22" s="43"/>
      <c r="L22" s="43"/>
      <c r="M22" s="43"/>
      <c r="N22" s="43"/>
      <c r="O22" s="49">
        <v>66.18</v>
      </c>
      <c r="P22" s="49">
        <v>66.18</v>
      </c>
      <c r="Q22" t="s">
        <v>264</v>
      </c>
      <c r="R22" s="43">
        <v>94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13</v>
      </c>
      <c r="Z22">
        <v>0</v>
      </c>
      <c r="AA22">
        <v>4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11</v>
      </c>
      <c r="AQ22">
        <v>7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1</v>
      </c>
      <c r="EG22">
        <v>0</v>
      </c>
      <c r="EH22">
        <v>0</v>
      </c>
      <c r="EI22">
        <v>0</v>
      </c>
      <c r="EJ22">
        <v>1</v>
      </c>
      <c r="EK22">
        <v>0</v>
      </c>
      <c r="EL22" s="47">
        <v>1</v>
      </c>
      <c r="EM22">
        <v>0</v>
      </c>
      <c r="EN22">
        <f t="shared" si="0"/>
        <v>42</v>
      </c>
      <c r="EO22">
        <v>135</v>
      </c>
      <c r="EP22">
        <v>11</v>
      </c>
      <c r="EQ22">
        <v>0</v>
      </c>
      <c r="ER22">
        <v>3</v>
      </c>
      <c r="ES22">
        <v>0</v>
      </c>
      <c r="ET22">
        <f t="shared" si="6"/>
        <v>191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f t="shared" si="1"/>
        <v>191</v>
      </c>
      <c r="FO22">
        <v>0</v>
      </c>
      <c r="FP22">
        <v>0</v>
      </c>
      <c r="FQ22">
        <v>2</v>
      </c>
      <c r="FR22">
        <v>0</v>
      </c>
      <c r="FS22">
        <v>0</v>
      </c>
      <c r="FT22">
        <v>1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f t="shared" si="2"/>
        <v>3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28</v>
      </c>
      <c r="GN22">
        <v>4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1</v>
      </c>
      <c r="GW22">
        <v>0</v>
      </c>
      <c r="GX22">
        <v>0</v>
      </c>
      <c r="GY22">
        <v>0</v>
      </c>
      <c r="GZ22">
        <v>1</v>
      </c>
      <c r="HA22">
        <v>2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f t="shared" si="17"/>
        <v>4</v>
      </c>
      <c r="HI22">
        <v>0</v>
      </c>
      <c r="HJ22" t="s">
        <v>246</v>
      </c>
      <c r="HK22">
        <v>0</v>
      </c>
      <c r="HL22">
        <v>0</v>
      </c>
      <c r="HM22">
        <v>0</v>
      </c>
      <c r="HN22">
        <f t="shared" si="18"/>
        <v>0</v>
      </c>
      <c r="HO22">
        <v>0</v>
      </c>
      <c r="HP22">
        <v>6</v>
      </c>
      <c r="HQ22">
        <v>0</v>
      </c>
      <c r="HR22">
        <v>0</v>
      </c>
      <c r="HS22">
        <f t="shared" si="21"/>
        <v>19</v>
      </c>
      <c r="HT22">
        <f t="shared" si="22"/>
        <v>165</v>
      </c>
      <c r="HU22">
        <f t="shared" si="23"/>
        <v>13</v>
      </c>
      <c r="HV22">
        <f t="shared" si="3"/>
        <v>22</v>
      </c>
      <c r="HW22">
        <f t="shared" si="24"/>
        <v>0</v>
      </c>
      <c r="HX22">
        <f t="shared" si="25"/>
        <v>18</v>
      </c>
      <c r="HY22">
        <f t="shared" si="26"/>
        <v>0</v>
      </c>
      <c r="HZ22">
        <f t="shared" si="4"/>
        <v>146</v>
      </c>
      <c r="IA22">
        <f t="shared" si="27"/>
        <v>0</v>
      </c>
      <c r="IB22">
        <f t="shared" si="28"/>
        <v>1</v>
      </c>
      <c r="IC22">
        <f t="shared" si="29"/>
        <v>0.09523809523809523</v>
      </c>
      <c r="ID22">
        <v>598</v>
      </c>
      <c r="IE22">
        <v>598</v>
      </c>
      <c r="IF22">
        <v>483216</v>
      </c>
      <c r="IG22">
        <v>2</v>
      </c>
      <c r="IH22">
        <v>18583</v>
      </c>
      <c r="II22">
        <v>2</v>
      </c>
      <c r="IJ22">
        <f t="shared" si="30"/>
        <v>37166</v>
      </c>
      <c r="IK22">
        <f t="shared" si="31"/>
        <v>18583</v>
      </c>
      <c r="IL22">
        <f t="shared" si="32"/>
        <v>0.03217994941613302</v>
      </c>
      <c r="IM22">
        <f t="shared" si="33"/>
        <v>5935.372909698997</v>
      </c>
      <c r="IN22" t="s">
        <v>247</v>
      </c>
      <c r="IO22" t="s">
        <v>266</v>
      </c>
    </row>
    <row r="23" spans="1:247" ht="12">
      <c r="A23">
        <v>63</v>
      </c>
      <c r="B23" t="s">
        <v>245</v>
      </c>
      <c r="C23" s="43">
        <v>23</v>
      </c>
      <c r="D23" s="43">
        <v>1</v>
      </c>
      <c r="E23" s="43"/>
      <c r="F23" s="43"/>
      <c r="G23" s="43">
        <v>40</v>
      </c>
      <c r="H23" s="43">
        <v>42</v>
      </c>
      <c r="I23" s="43"/>
      <c r="J23" s="43"/>
      <c r="K23" s="43"/>
      <c r="L23" s="43"/>
      <c r="M23" s="43"/>
      <c r="N23" s="43"/>
      <c r="O23" s="50">
        <v>69.4</v>
      </c>
      <c r="P23" s="50">
        <v>69.4</v>
      </c>
      <c r="Q23" t="s">
        <v>264</v>
      </c>
      <c r="R23" s="43">
        <v>95</v>
      </c>
      <c r="S23" s="43" t="s">
        <v>259</v>
      </c>
      <c r="EN23">
        <f t="shared" si="0"/>
        <v>0</v>
      </c>
      <c r="ET23">
        <f t="shared" si="6"/>
        <v>0</v>
      </c>
      <c r="FN23">
        <f t="shared" si="1"/>
        <v>0</v>
      </c>
      <c r="GE23">
        <f t="shared" si="2"/>
        <v>0</v>
      </c>
      <c r="HH23">
        <f t="shared" si="17"/>
        <v>0</v>
      </c>
      <c r="HN23">
        <f t="shared" si="18"/>
        <v>0</v>
      </c>
      <c r="HS23">
        <f t="shared" si="21"/>
        <v>0</v>
      </c>
      <c r="HT23">
        <f t="shared" si="22"/>
        <v>0</v>
      </c>
      <c r="HU23">
        <f t="shared" si="23"/>
        <v>0</v>
      </c>
      <c r="HV23">
        <f t="shared" si="3"/>
        <v>0</v>
      </c>
      <c r="HW23">
        <f t="shared" si="24"/>
        <v>0</v>
      </c>
      <c r="HX23">
        <f t="shared" si="25"/>
        <v>0</v>
      </c>
      <c r="HY23">
        <f t="shared" si="26"/>
        <v>0</v>
      </c>
      <c r="HZ23">
        <f t="shared" si="4"/>
        <v>0</v>
      </c>
      <c r="IA23">
        <f t="shared" si="27"/>
        <v>0</v>
      </c>
      <c r="IB23">
        <f t="shared" si="28"/>
        <v>0</v>
      </c>
      <c r="IC23" t="e">
        <f t="shared" si="29"/>
        <v>#DIV/0!</v>
      </c>
      <c r="IF23">
        <v>483216</v>
      </c>
      <c r="IG23">
        <v>2</v>
      </c>
      <c r="IH23">
        <v>18583</v>
      </c>
      <c r="II23">
        <v>2</v>
      </c>
      <c r="IJ23">
        <f t="shared" si="30"/>
        <v>37166</v>
      </c>
      <c r="IK23">
        <f t="shared" si="31"/>
        <v>18583</v>
      </c>
      <c r="IL23">
        <f t="shared" si="32"/>
        <v>0</v>
      </c>
      <c r="IM23" t="e">
        <f t="shared" si="33"/>
        <v>#DIV/0!</v>
      </c>
    </row>
    <row r="24" spans="1:247" ht="12">
      <c r="A24">
        <v>63</v>
      </c>
      <c r="B24" t="s">
        <v>245</v>
      </c>
      <c r="C24" s="43">
        <v>24</v>
      </c>
      <c r="D24" s="43">
        <v>1</v>
      </c>
      <c r="E24" s="43"/>
      <c r="F24" s="43"/>
      <c r="G24" s="43">
        <v>40</v>
      </c>
      <c r="H24" s="43">
        <v>42</v>
      </c>
      <c r="I24" s="43"/>
      <c r="J24" s="43"/>
      <c r="K24" s="43"/>
      <c r="L24" s="43"/>
      <c r="M24" s="43"/>
      <c r="N24" s="43"/>
      <c r="O24" s="50">
        <v>72.7</v>
      </c>
      <c r="P24" s="50">
        <v>72.7</v>
      </c>
      <c r="Q24" t="s">
        <v>264</v>
      </c>
      <c r="R24" s="43">
        <v>96</v>
      </c>
      <c r="S24" s="43" t="s">
        <v>259</v>
      </c>
      <c r="EN24">
        <f t="shared" si="0"/>
        <v>0</v>
      </c>
      <c r="ET24">
        <f t="shared" si="6"/>
        <v>0</v>
      </c>
      <c r="FN24">
        <f t="shared" si="1"/>
        <v>0</v>
      </c>
      <c r="GE24">
        <f t="shared" si="2"/>
        <v>0</v>
      </c>
      <c r="HH24">
        <f t="shared" si="17"/>
        <v>0</v>
      </c>
      <c r="HN24">
        <f t="shared" si="18"/>
        <v>0</v>
      </c>
      <c r="HS24">
        <f t="shared" si="21"/>
        <v>0</v>
      </c>
      <c r="HT24">
        <f t="shared" si="22"/>
        <v>0</v>
      </c>
      <c r="HU24">
        <f t="shared" si="23"/>
        <v>0</v>
      </c>
      <c r="HV24">
        <f t="shared" si="3"/>
        <v>0</v>
      </c>
      <c r="HW24">
        <f t="shared" si="24"/>
        <v>0</v>
      </c>
      <c r="HX24">
        <f t="shared" si="25"/>
        <v>0</v>
      </c>
      <c r="HY24">
        <f t="shared" si="26"/>
        <v>0</v>
      </c>
      <c r="HZ24">
        <f t="shared" si="4"/>
        <v>0</v>
      </c>
      <c r="IA24">
        <f t="shared" si="27"/>
        <v>0</v>
      </c>
      <c r="IB24">
        <f t="shared" si="28"/>
        <v>0</v>
      </c>
      <c r="IC24" t="e">
        <f t="shared" si="29"/>
        <v>#DIV/0!</v>
      </c>
      <c r="IF24">
        <v>483216</v>
      </c>
      <c r="IG24">
        <v>2</v>
      </c>
      <c r="IH24">
        <v>18583</v>
      </c>
      <c r="II24">
        <v>2</v>
      </c>
      <c r="IJ24">
        <f t="shared" si="30"/>
        <v>37166</v>
      </c>
      <c r="IK24">
        <f t="shared" si="31"/>
        <v>18583</v>
      </c>
      <c r="IL24">
        <f t="shared" si="32"/>
        <v>0</v>
      </c>
      <c r="IM24" t="e">
        <f t="shared" si="33"/>
        <v>#DIV/0!</v>
      </c>
    </row>
    <row r="25" spans="1:247" ht="12">
      <c r="A25">
        <v>63</v>
      </c>
      <c r="B25" t="s">
        <v>245</v>
      </c>
      <c r="C25" s="43">
        <v>25</v>
      </c>
      <c r="D25" s="43">
        <v>1</v>
      </c>
      <c r="E25" s="43"/>
      <c r="F25" s="43"/>
      <c r="G25" s="43">
        <v>40</v>
      </c>
      <c r="H25" s="43">
        <v>42</v>
      </c>
      <c r="I25" s="43"/>
      <c r="J25" s="43"/>
      <c r="K25" s="43"/>
      <c r="L25" s="43"/>
      <c r="M25" s="43"/>
      <c r="N25" s="43"/>
      <c r="O25" s="50">
        <v>76</v>
      </c>
      <c r="P25" s="50">
        <v>76</v>
      </c>
      <c r="Q25" t="s">
        <v>264</v>
      </c>
      <c r="R25" s="43">
        <v>97</v>
      </c>
      <c r="S25" s="43" t="s">
        <v>259</v>
      </c>
      <c r="EN25">
        <f t="shared" si="0"/>
        <v>0</v>
      </c>
      <c r="ET25">
        <f t="shared" si="6"/>
        <v>0</v>
      </c>
      <c r="FN25">
        <f t="shared" si="1"/>
        <v>0</v>
      </c>
      <c r="GE25">
        <f t="shared" si="2"/>
        <v>0</v>
      </c>
      <c r="HH25">
        <f t="shared" si="17"/>
        <v>0</v>
      </c>
      <c r="HN25">
        <f t="shared" si="18"/>
        <v>0</v>
      </c>
      <c r="HS25">
        <f t="shared" si="21"/>
        <v>0</v>
      </c>
      <c r="HT25">
        <f t="shared" si="22"/>
        <v>0</v>
      </c>
      <c r="HU25">
        <f t="shared" si="23"/>
        <v>0</v>
      </c>
      <c r="HV25">
        <f t="shared" si="3"/>
        <v>0</v>
      </c>
      <c r="HW25">
        <f t="shared" si="24"/>
        <v>0</v>
      </c>
      <c r="HX25">
        <f t="shared" si="25"/>
        <v>0</v>
      </c>
      <c r="HY25">
        <f t="shared" si="26"/>
        <v>0</v>
      </c>
      <c r="HZ25">
        <f t="shared" si="4"/>
        <v>0</v>
      </c>
      <c r="IA25">
        <f t="shared" si="27"/>
        <v>0</v>
      </c>
      <c r="IB25">
        <f t="shared" si="28"/>
        <v>0</v>
      </c>
      <c r="IC25" t="e">
        <f t="shared" si="29"/>
        <v>#DIV/0!</v>
      </c>
      <c r="IF25">
        <v>483216</v>
      </c>
      <c r="IG25">
        <v>2</v>
      </c>
      <c r="IH25">
        <v>18583</v>
      </c>
      <c r="II25">
        <v>2</v>
      </c>
      <c r="IJ25">
        <f t="shared" si="30"/>
        <v>37166</v>
      </c>
      <c r="IK25">
        <f t="shared" si="31"/>
        <v>18583</v>
      </c>
      <c r="IL25">
        <f t="shared" si="32"/>
        <v>0</v>
      </c>
      <c r="IM25" t="e">
        <f t="shared" si="33"/>
        <v>#DIV/0!</v>
      </c>
    </row>
    <row r="26" spans="1:247" ht="12">
      <c r="A26">
        <v>63</v>
      </c>
      <c r="B26" t="s">
        <v>245</v>
      </c>
      <c r="C26" s="43">
        <v>26</v>
      </c>
      <c r="D26" s="43">
        <v>1</v>
      </c>
      <c r="E26" s="43"/>
      <c r="F26" s="43"/>
      <c r="G26" s="43">
        <v>29</v>
      </c>
      <c r="H26" s="43">
        <v>31</v>
      </c>
      <c r="I26" s="43"/>
      <c r="J26" s="43"/>
      <c r="K26" s="43"/>
      <c r="L26" s="43"/>
      <c r="M26" s="43"/>
      <c r="N26" s="43"/>
      <c r="O26" s="50">
        <v>79.19</v>
      </c>
      <c r="P26" s="50">
        <v>79.19</v>
      </c>
      <c r="Q26" t="s">
        <v>264</v>
      </c>
      <c r="R26" s="43">
        <v>98</v>
      </c>
      <c r="S26" s="43" t="s">
        <v>259</v>
      </c>
      <c r="EN26">
        <f t="shared" si="0"/>
        <v>0</v>
      </c>
      <c r="ET26">
        <f t="shared" si="6"/>
        <v>0</v>
      </c>
      <c r="FN26">
        <f t="shared" si="1"/>
        <v>0</v>
      </c>
      <c r="GE26">
        <f t="shared" si="2"/>
        <v>0</v>
      </c>
      <c r="HH26">
        <f t="shared" si="17"/>
        <v>0</v>
      </c>
      <c r="HN26">
        <f t="shared" si="18"/>
        <v>0</v>
      </c>
      <c r="HS26">
        <f t="shared" si="21"/>
        <v>0</v>
      </c>
      <c r="HT26">
        <f t="shared" si="22"/>
        <v>0</v>
      </c>
      <c r="HU26">
        <f t="shared" si="23"/>
        <v>0</v>
      </c>
      <c r="HV26">
        <f t="shared" si="3"/>
        <v>0</v>
      </c>
      <c r="HW26">
        <f t="shared" si="24"/>
        <v>0</v>
      </c>
      <c r="HX26">
        <f t="shared" si="25"/>
        <v>0</v>
      </c>
      <c r="HY26">
        <f t="shared" si="26"/>
        <v>0</v>
      </c>
      <c r="HZ26">
        <f t="shared" si="4"/>
        <v>0</v>
      </c>
      <c r="IA26">
        <f t="shared" si="27"/>
        <v>0</v>
      </c>
      <c r="IB26">
        <f t="shared" si="28"/>
        <v>0</v>
      </c>
      <c r="IC26" t="e">
        <f t="shared" si="29"/>
        <v>#DIV/0!</v>
      </c>
      <c r="IF26">
        <v>483216</v>
      </c>
      <c r="IG26">
        <v>2</v>
      </c>
      <c r="IH26">
        <v>18583</v>
      </c>
      <c r="II26">
        <v>2</v>
      </c>
      <c r="IJ26">
        <f t="shared" si="30"/>
        <v>37166</v>
      </c>
      <c r="IK26">
        <f t="shared" si="31"/>
        <v>18583</v>
      </c>
      <c r="IL26">
        <f t="shared" si="32"/>
        <v>0</v>
      </c>
      <c r="IM26" t="e">
        <f t="shared" si="33"/>
        <v>#DIV/0!</v>
      </c>
    </row>
    <row r="27" spans="1:247" ht="12">
      <c r="A27">
        <v>63</v>
      </c>
      <c r="B27" t="s">
        <v>245</v>
      </c>
      <c r="C27" s="43">
        <v>27</v>
      </c>
      <c r="D27" s="43">
        <v>1</v>
      </c>
      <c r="E27" s="43"/>
      <c r="F27" s="43"/>
      <c r="G27" s="43">
        <v>20</v>
      </c>
      <c r="H27" s="43">
        <v>22</v>
      </c>
      <c r="I27" s="43"/>
      <c r="J27" s="43"/>
      <c r="K27" s="43"/>
      <c r="L27" s="43"/>
      <c r="M27" s="43"/>
      <c r="N27" s="43"/>
      <c r="O27" s="50">
        <v>82.14</v>
      </c>
      <c r="P27" s="50">
        <v>82.14</v>
      </c>
      <c r="Q27" t="s">
        <v>264</v>
      </c>
      <c r="R27" s="43">
        <v>99</v>
      </c>
      <c r="S27" s="43" t="s">
        <v>259</v>
      </c>
      <c r="EN27">
        <f t="shared" si="0"/>
        <v>0</v>
      </c>
      <c r="ET27">
        <f t="shared" si="6"/>
        <v>0</v>
      </c>
      <c r="FN27">
        <f t="shared" si="1"/>
        <v>0</v>
      </c>
      <c r="GE27">
        <f t="shared" si="2"/>
        <v>0</v>
      </c>
      <c r="HH27">
        <f t="shared" si="17"/>
        <v>0</v>
      </c>
      <c r="HN27">
        <f t="shared" si="18"/>
        <v>0</v>
      </c>
      <c r="HS27">
        <f t="shared" si="21"/>
        <v>0</v>
      </c>
      <c r="HT27">
        <f t="shared" si="22"/>
        <v>0</v>
      </c>
      <c r="HU27">
        <f t="shared" si="23"/>
        <v>0</v>
      </c>
      <c r="HV27">
        <f t="shared" si="3"/>
        <v>0</v>
      </c>
      <c r="HW27">
        <f t="shared" si="24"/>
        <v>0</v>
      </c>
      <c r="HX27">
        <f t="shared" si="25"/>
        <v>0</v>
      </c>
      <c r="HY27">
        <f t="shared" si="26"/>
        <v>0</v>
      </c>
      <c r="HZ27">
        <f t="shared" si="4"/>
        <v>0</v>
      </c>
      <c r="IA27">
        <f t="shared" si="27"/>
        <v>0</v>
      </c>
      <c r="IB27">
        <f t="shared" si="28"/>
        <v>0</v>
      </c>
      <c r="IC27" t="e">
        <f t="shared" si="29"/>
        <v>#DIV/0!</v>
      </c>
      <c r="IF27">
        <v>483216</v>
      </c>
      <c r="IG27">
        <v>2</v>
      </c>
      <c r="IH27">
        <v>18583</v>
      </c>
      <c r="II27">
        <v>2</v>
      </c>
      <c r="IJ27">
        <f t="shared" si="30"/>
        <v>37166</v>
      </c>
      <c r="IK27">
        <f t="shared" si="31"/>
        <v>18583</v>
      </c>
      <c r="IL27">
        <f t="shared" si="32"/>
        <v>0</v>
      </c>
      <c r="IM27" t="e">
        <f t="shared" si="33"/>
        <v>#DIV/0!</v>
      </c>
    </row>
    <row r="28" spans="1:248" ht="12">
      <c r="A28" s="43">
        <v>63</v>
      </c>
      <c r="B28" s="43" t="s">
        <v>245</v>
      </c>
      <c r="C28" s="43">
        <v>28</v>
      </c>
      <c r="D28" s="43">
        <v>1</v>
      </c>
      <c r="E28" s="43"/>
      <c r="F28" s="43"/>
      <c r="G28" s="43">
        <v>18</v>
      </c>
      <c r="H28" s="43">
        <v>20</v>
      </c>
      <c r="I28" s="43"/>
      <c r="J28" s="43"/>
      <c r="K28" s="43"/>
      <c r="L28" s="43"/>
      <c r="M28" s="43"/>
      <c r="N28" s="43"/>
      <c r="O28" s="50">
        <v>85.68</v>
      </c>
      <c r="P28" s="50">
        <v>85.68</v>
      </c>
      <c r="Q28" t="s">
        <v>264</v>
      </c>
      <c r="R28" s="43">
        <v>100</v>
      </c>
      <c r="S28" s="43" t="s">
        <v>261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3">
        <v>0</v>
      </c>
      <c r="CU28" s="43">
        <v>0</v>
      </c>
      <c r="CV28" s="43">
        <v>0</v>
      </c>
      <c r="CW28" s="43">
        <v>0</v>
      </c>
      <c r="CX28" s="43">
        <v>0</v>
      </c>
      <c r="CY28" s="43">
        <v>0</v>
      </c>
      <c r="CZ28" s="43">
        <v>0</v>
      </c>
      <c r="DA28" s="43">
        <v>0</v>
      </c>
      <c r="DB28" s="43">
        <v>0</v>
      </c>
      <c r="DC28" s="43">
        <v>0</v>
      </c>
      <c r="DD28" s="43">
        <v>0</v>
      </c>
      <c r="DE28" s="43">
        <v>0</v>
      </c>
      <c r="DF28" s="43">
        <v>0</v>
      </c>
      <c r="DG28" s="43">
        <v>0</v>
      </c>
      <c r="DH28" s="43">
        <v>0</v>
      </c>
      <c r="DI28" s="43">
        <v>0</v>
      </c>
      <c r="DJ28" s="43">
        <v>0</v>
      </c>
      <c r="DK28" s="43">
        <v>0</v>
      </c>
      <c r="DL28" s="43">
        <v>0</v>
      </c>
      <c r="DM28" s="43">
        <v>0</v>
      </c>
      <c r="DN28" s="43">
        <v>0</v>
      </c>
      <c r="DO28" s="43">
        <v>0</v>
      </c>
      <c r="DP28" s="43">
        <v>0</v>
      </c>
      <c r="DQ28" s="43">
        <v>0</v>
      </c>
      <c r="DR28" s="43">
        <v>0</v>
      </c>
      <c r="DS28" s="43">
        <v>0</v>
      </c>
      <c r="DT28" s="43">
        <v>0</v>
      </c>
      <c r="DU28" s="43">
        <v>0</v>
      </c>
      <c r="DV28" s="43">
        <v>0</v>
      </c>
      <c r="DW28" s="43">
        <v>0</v>
      </c>
      <c r="DX28" s="43">
        <v>0</v>
      </c>
      <c r="DY28" s="43">
        <v>0</v>
      </c>
      <c r="DZ28" s="43">
        <v>0</v>
      </c>
      <c r="EA28" s="43">
        <v>0</v>
      </c>
      <c r="EB28" s="43">
        <v>0</v>
      </c>
      <c r="EC28" s="43">
        <v>0</v>
      </c>
      <c r="ED28" s="43">
        <v>0</v>
      </c>
      <c r="EE28" s="43">
        <v>0</v>
      </c>
      <c r="EF28" s="43">
        <v>0</v>
      </c>
      <c r="EG28" s="43">
        <v>0</v>
      </c>
      <c r="EH28" s="43">
        <v>0</v>
      </c>
      <c r="EI28" s="43">
        <v>0</v>
      </c>
      <c r="EJ28" s="43">
        <v>0</v>
      </c>
      <c r="EK28" s="43">
        <v>0</v>
      </c>
      <c r="EL28" s="43">
        <v>0</v>
      </c>
      <c r="EM28" s="43">
        <v>0</v>
      </c>
      <c r="EN28">
        <f t="shared" si="0"/>
        <v>0</v>
      </c>
      <c r="EO28">
        <v>5</v>
      </c>
      <c r="EP28">
        <v>0</v>
      </c>
      <c r="EQ28">
        <v>0</v>
      </c>
      <c r="ER28">
        <v>0</v>
      </c>
      <c r="ES28">
        <v>0</v>
      </c>
      <c r="ET28">
        <f t="shared" si="6"/>
        <v>5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f t="shared" si="1"/>
        <v>5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f t="shared" si="2"/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 t="s">
        <v>246</v>
      </c>
      <c r="GP28" t="s">
        <v>246</v>
      </c>
      <c r="GQ28" t="s">
        <v>246</v>
      </c>
      <c r="GR28" t="s">
        <v>246</v>
      </c>
      <c r="GS28" t="s">
        <v>246</v>
      </c>
      <c r="GT28" t="s">
        <v>246</v>
      </c>
      <c r="GU28" t="s">
        <v>246</v>
      </c>
      <c r="GV28" t="s">
        <v>246</v>
      </c>
      <c r="GW28" t="s">
        <v>246</v>
      </c>
      <c r="GX28" t="s">
        <v>246</v>
      </c>
      <c r="GY28" t="s">
        <v>246</v>
      </c>
      <c r="GZ28" t="s">
        <v>246</v>
      </c>
      <c r="HA28" t="s">
        <v>246</v>
      </c>
      <c r="HB28" t="s">
        <v>246</v>
      </c>
      <c r="HC28" t="s">
        <v>246</v>
      </c>
      <c r="HD28" t="s">
        <v>246</v>
      </c>
      <c r="HE28" t="s">
        <v>246</v>
      </c>
      <c r="HF28" t="s">
        <v>246</v>
      </c>
      <c r="HG28">
        <v>0</v>
      </c>
      <c r="HH28">
        <f t="shared" si="17"/>
        <v>0</v>
      </c>
      <c r="HI28">
        <v>0</v>
      </c>
      <c r="HJ28" t="s">
        <v>246</v>
      </c>
      <c r="HK28" t="s">
        <v>246</v>
      </c>
      <c r="HL28" t="s">
        <v>246</v>
      </c>
      <c r="HM28" t="s">
        <v>246</v>
      </c>
      <c r="HN28" t="e">
        <f t="shared" si="18"/>
        <v>#VALUE!</v>
      </c>
      <c r="HO28">
        <v>0</v>
      </c>
      <c r="HP28" t="s">
        <v>246</v>
      </c>
      <c r="HQ28" t="s">
        <v>246</v>
      </c>
      <c r="HR28" t="s">
        <v>246</v>
      </c>
      <c r="HS28">
        <f t="shared" si="21"/>
        <v>0</v>
      </c>
      <c r="HT28">
        <f t="shared" si="22"/>
        <v>5</v>
      </c>
      <c r="HU28">
        <f t="shared" si="23"/>
        <v>0</v>
      </c>
      <c r="HV28">
        <f t="shared" si="3"/>
        <v>0</v>
      </c>
      <c r="HW28">
        <f t="shared" si="24"/>
        <v>0</v>
      </c>
      <c r="HX28">
        <f t="shared" si="25"/>
        <v>0</v>
      </c>
      <c r="HY28">
        <f t="shared" si="26"/>
        <v>0</v>
      </c>
      <c r="HZ28">
        <f t="shared" si="4"/>
        <v>5</v>
      </c>
      <c r="IA28">
        <f t="shared" si="27"/>
        <v>0</v>
      </c>
      <c r="IB28" t="e">
        <f t="shared" si="28"/>
        <v>#VALUE!</v>
      </c>
      <c r="IC28" t="e">
        <f t="shared" si="29"/>
        <v>#DIV/0!</v>
      </c>
      <c r="ID28">
        <v>205</v>
      </c>
      <c r="IE28">
        <v>205</v>
      </c>
      <c r="IF28">
        <v>483216</v>
      </c>
      <c r="IG28">
        <v>2</v>
      </c>
      <c r="IH28">
        <v>18583</v>
      </c>
      <c r="II28">
        <v>2</v>
      </c>
      <c r="IJ28">
        <f t="shared" si="30"/>
        <v>37166</v>
      </c>
      <c r="IK28">
        <f t="shared" si="31"/>
        <v>18583</v>
      </c>
      <c r="IL28">
        <f t="shared" si="32"/>
        <v>0.011031588010547275</v>
      </c>
      <c r="IM28">
        <f t="shared" si="33"/>
        <v>453.24390243902434</v>
      </c>
      <c r="IN28" t="s">
        <v>255</v>
      </c>
    </row>
    <row r="29" spans="1:248" s="43" customFormat="1" ht="12">
      <c r="A29" s="43">
        <v>63</v>
      </c>
      <c r="B29" s="43" t="s">
        <v>245</v>
      </c>
      <c r="C29" s="43">
        <v>29</v>
      </c>
      <c r="D29" s="43">
        <v>1</v>
      </c>
      <c r="G29" s="43">
        <v>28</v>
      </c>
      <c r="H29" s="43">
        <v>30</v>
      </c>
      <c r="O29" s="50">
        <v>89.08</v>
      </c>
      <c r="P29" s="50">
        <v>89.08</v>
      </c>
      <c r="Q29" t="s">
        <v>264</v>
      </c>
      <c r="R29" s="43">
        <v>103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1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</v>
      </c>
      <c r="CX29" s="43">
        <v>0</v>
      </c>
      <c r="CY29" s="43">
        <v>0</v>
      </c>
      <c r="CZ29" s="43">
        <v>0</v>
      </c>
      <c r="DA29" s="43">
        <v>0</v>
      </c>
      <c r="DB29" s="43">
        <v>0</v>
      </c>
      <c r="DC29" s="43">
        <v>0</v>
      </c>
      <c r="DD29" s="43">
        <v>0</v>
      </c>
      <c r="DE29" s="43">
        <v>0</v>
      </c>
      <c r="DF29" s="43">
        <v>0</v>
      </c>
      <c r="DG29" s="43">
        <v>0</v>
      </c>
      <c r="DH29" s="43">
        <v>0</v>
      </c>
      <c r="DI29" s="43">
        <v>0</v>
      </c>
      <c r="DJ29" s="43">
        <v>0</v>
      </c>
      <c r="DK29" s="43">
        <v>0</v>
      </c>
      <c r="DL29" s="43">
        <v>0</v>
      </c>
      <c r="DM29" s="43">
        <v>0</v>
      </c>
      <c r="DN29" s="43">
        <v>0</v>
      </c>
      <c r="DO29" s="43">
        <v>0</v>
      </c>
      <c r="DP29" s="43">
        <v>0</v>
      </c>
      <c r="DQ29" s="43">
        <v>0</v>
      </c>
      <c r="DR29" s="43">
        <v>0</v>
      </c>
      <c r="DS29" s="43">
        <v>0</v>
      </c>
      <c r="DT29" s="43">
        <v>0</v>
      </c>
      <c r="DU29" s="43">
        <v>0</v>
      </c>
      <c r="DV29" s="43">
        <v>0</v>
      </c>
      <c r="DW29" s="43">
        <v>0</v>
      </c>
      <c r="DX29" s="43">
        <v>0</v>
      </c>
      <c r="DY29" s="43">
        <v>0</v>
      </c>
      <c r="DZ29" s="43">
        <v>0</v>
      </c>
      <c r="EA29" s="43">
        <v>0</v>
      </c>
      <c r="EB29" s="43">
        <v>0</v>
      </c>
      <c r="EC29" s="43">
        <v>0</v>
      </c>
      <c r="ED29" s="43">
        <v>0</v>
      </c>
      <c r="EE29" s="43">
        <v>0</v>
      </c>
      <c r="EF29" s="43">
        <v>0</v>
      </c>
      <c r="EG29" s="43">
        <v>0</v>
      </c>
      <c r="EH29" s="43">
        <v>0</v>
      </c>
      <c r="EI29" s="43">
        <v>0</v>
      </c>
      <c r="EJ29" s="43">
        <v>0</v>
      </c>
      <c r="EK29" s="43">
        <v>0</v>
      </c>
      <c r="EL29" s="43">
        <v>0</v>
      </c>
      <c r="EM29" s="43">
        <v>0</v>
      </c>
      <c r="EN29">
        <f t="shared" si="0"/>
        <v>1</v>
      </c>
      <c r="EO29" s="43">
        <v>1</v>
      </c>
      <c r="EP29" s="43">
        <v>0</v>
      </c>
      <c r="EQ29" s="43">
        <v>0</v>
      </c>
      <c r="ER29" s="43">
        <v>0</v>
      </c>
      <c r="ES29" s="43">
        <v>0</v>
      </c>
      <c r="ET29">
        <f t="shared" si="6"/>
        <v>2</v>
      </c>
      <c r="EU29" s="43">
        <v>0</v>
      </c>
      <c r="EV29" s="43">
        <v>0</v>
      </c>
      <c r="EW29" s="43">
        <v>0</v>
      </c>
      <c r="EX29" s="43">
        <v>0</v>
      </c>
      <c r="EY29" s="43">
        <v>0</v>
      </c>
      <c r="EZ29" s="43">
        <v>0</v>
      </c>
      <c r="FA29" s="43">
        <v>0</v>
      </c>
      <c r="FB29" s="43">
        <v>0</v>
      </c>
      <c r="FC29" s="43">
        <v>0</v>
      </c>
      <c r="FD29" s="43">
        <v>0</v>
      </c>
      <c r="FE29" s="43">
        <v>0</v>
      </c>
      <c r="FF29" s="43">
        <v>0</v>
      </c>
      <c r="FG29" s="43">
        <v>0</v>
      </c>
      <c r="FH29" s="43">
        <v>0</v>
      </c>
      <c r="FI29" s="43">
        <v>0</v>
      </c>
      <c r="FJ29" s="43">
        <v>0</v>
      </c>
      <c r="FK29" s="43">
        <v>0</v>
      </c>
      <c r="FL29" s="43">
        <v>0</v>
      </c>
      <c r="FM29" s="43">
        <v>0</v>
      </c>
      <c r="FN29">
        <f t="shared" si="1"/>
        <v>2</v>
      </c>
      <c r="FO29" s="43">
        <v>0</v>
      </c>
      <c r="FP29" s="43">
        <v>0</v>
      </c>
      <c r="FQ29" s="43">
        <v>0</v>
      </c>
      <c r="FR29" s="43">
        <v>0</v>
      </c>
      <c r="FS29" s="43">
        <v>0</v>
      </c>
      <c r="FT29" s="43">
        <v>0</v>
      </c>
      <c r="FU29" s="43">
        <v>0</v>
      </c>
      <c r="FV29" s="43">
        <v>0</v>
      </c>
      <c r="FW29" s="43">
        <v>0</v>
      </c>
      <c r="FX29" s="43">
        <v>0</v>
      </c>
      <c r="FY29" s="43">
        <v>0</v>
      </c>
      <c r="FZ29" s="43">
        <v>0</v>
      </c>
      <c r="GA29" s="43">
        <v>0</v>
      </c>
      <c r="GB29" s="43">
        <v>0</v>
      </c>
      <c r="GC29" s="43">
        <v>0</v>
      </c>
      <c r="GD29" s="43">
        <v>0</v>
      </c>
      <c r="GE29">
        <f t="shared" si="2"/>
        <v>0</v>
      </c>
      <c r="GF29" s="43">
        <v>0</v>
      </c>
      <c r="GG29" s="43">
        <v>0</v>
      </c>
      <c r="GH29" s="43">
        <v>0</v>
      </c>
      <c r="GI29" s="43">
        <v>0</v>
      </c>
      <c r="GJ29" s="43">
        <v>0</v>
      </c>
      <c r="GK29" s="43">
        <v>0</v>
      </c>
      <c r="GL29" s="43">
        <v>0</v>
      </c>
      <c r="GM29" s="43">
        <v>0</v>
      </c>
      <c r="GN29" s="43">
        <v>1</v>
      </c>
      <c r="GO29" s="43">
        <v>0</v>
      </c>
      <c r="GP29" s="43">
        <v>0</v>
      </c>
      <c r="GQ29" s="43">
        <v>0</v>
      </c>
      <c r="GR29" s="43">
        <v>0</v>
      </c>
      <c r="GS29" s="43">
        <v>0</v>
      </c>
      <c r="GT29" s="43">
        <v>0</v>
      </c>
      <c r="GU29" s="43">
        <v>0</v>
      </c>
      <c r="GV29" s="43">
        <v>0</v>
      </c>
      <c r="GW29" s="43">
        <v>0</v>
      </c>
      <c r="GX29" s="43">
        <v>0</v>
      </c>
      <c r="GY29" s="43">
        <v>0</v>
      </c>
      <c r="GZ29" s="43">
        <v>0</v>
      </c>
      <c r="HA29" s="43">
        <v>0</v>
      </c>
      <c r="HB29" s="43">
        <v>0</v>
      </c>
      <c r="HC29" s="43">
        <v>0</v>
      </c>
      <c r="HD29" s="43">
        <v>0</v>
      </c>
      <c r="HE29" s="43">
        <v>0</v>
      </c>
      <c r="HF29" s="43">
        <v>0</v>
      </c>
      <c r="HG29" s="43">
        <v>0</v>
      </c>
      <c r="HH29">
        <f t="shared" si="17"/>
        <v>0</v>
      </c>
      <c r="HI29" s="43">
        <v>0</v>
      </c>
      <c r="HJ29" s="43">
        <v>0</v>
      </c>
      <c r="HK29" s="43">
        <v>0</v>
      </c>
      <c r="HL29" s="43">
        <v>0</v>
      </c>
      <c r="HM29" s="43">
        <v>0</v>
      </c>
      <c r="HN29">
        <f t="shared" si="18"/>
        <v>0</v>
      </c>
      <c r="HO29" s="43">
        <v>0</v>
      </c>
      <c r="HP29" s="43">
        <v>1</v>
      </c>
      <c r="HQ29" s="43">
        <v>0</v>
      </c>
      <c r="HR29" s="43">
        <v>4</v>
      </c>
      <c r="HS29">
        <f t="shared" si="21"/>
        <v>0</v>
      </c>
      <c r="HT29">
        <f t="shared" si="22"/>
        <v>1</v>
      </c>
      <c r="HU29">
        <f t="shared" si="23"/>
        <v>0</v>
      </c>
      <c r="HV29">
        <f t="shared" si="3"/>
        <v>1</v>
      </c>
      <c r="HW29">
        <f t="shared" si="24"/>
        <v>0</v>
      </c>
      <c r="HX29">
        <f t="shared" si="25"/>
        <v>1</v>
      </c>
      <c r="HY29">
        <f t="shared" si="26"/>
        <v>0</v>
      </c>
      <c r="HZ29">
        <f t="shared" si="4"/>
        <v>1</v>
      </c>
      <c r="IA29">
        <f t="shared" si="27"/>
        <v>0</v>
      </c>
      <c r="IB29">
        <f t="shared" si="28"/>
        <v>0</v>
      </c>
      <c r="IC29">
        <f t="shared" si="29"/>
        <v>0</v>
      </c>
      <c r="ID29" s="43">
        <v>46</v>
      </c>
      <c r="IE29" s="43">
        <v>46</v>
      </c>
      <c r="IF29">
        <v>483216</v>
      </c>
      <c r="IG29">
        <v>2</v>
      </c>
      <c r="IH29">
        <v>18583</v>
      </c>
      <c r="II29">
        <v>2</v>
      </c>
      <c r="IJ29">
        <f t="shared" si="30"/>
        <v>37166</v>
      </c>
      <c r="IK29">
        <f t="shared" si="31"/>
        <v>18583</v>
      </c>
      <c r="IL29">
        <f t="shared" si="32"/>
        <v>0.002475380724317925</v>
      </c>
      <c r="IM29">
        <f t="shared" si="33"/>
        <v>807.9565217391304</v>
      </c>
      <c r="IN29"/>
    </row>
    <row r="30" spans="1:248" s="43" customFormat="1" ht="12">
      <c r="A30" s="43">
        <v>63</v>
      </c>
      <c r="B30" s="43" t="s">
        <v>245</v>
      </c>
      <c r="C30" s="43">
        <v>31</v>
      </c>
      <c r="D30" s="43">
        <v>1</v>
      </c>
      <c r="G30" s="43">
        <v>40</v>
      </c>
      <c r="H30" s="43">
        <v>42</v>
      </c>
      <c r="O30" s="50">
        <v>94.3</v>
      </c>
      <c r="P30" s="50">
        <v>94.3</v>
      </c>
      <c r="Q30" s="43" t="s">
        <v>265</v>
      </c>
      <c r="R30" s="43">
        <v>104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2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43">
        <v>0</v>
      </c>
      <c r="CX30" s="43">
        <v>0</v>
      </c>
      <c r="CY30" s="43">
        <v>0</v>
      </c>
      <c r="CZ30" s="43">
        <v>0</v>
      </c>
      <c r="DA30" s="43">
        <v>0</v>
      </c>
      <c r="DB30" s="43">
        <v>0</v>
      </c>
      <c r="DC30" s="43">
        <v>0</v>
      </c>
      <c r="DD30" s="43">
        <v>0</v>
      </c>
      <c r="DE30" s="43">
        <v>0</v>
      </c>
      <c r="DF30" s="43">
        <v>0</v>
      </c>
      <c r="DG30" s="43">
        <v>0</v>
      </c>
      <c r="DH30" s="43">
        <v>0</v>
      </c>
      <c r="DI30" s="43">
        <v>0</v>
      </c>
      <c r="DJ30" s="43">
        <v>0</v>
      </c>
      <c r="DK30" s="43">
        <v>0</v>
      </c>
      <c r="DL30" s="43">
        <v>0</v>
      </c>
      <c r="DM30" s="43">
        <v>0</v>
      </c>
      <c r="DN30" s="43">
        <v>0</v>
      </c>
      <c r="DO30" s="43">
        <v>0</v>
      </c>
      <c r="DP30" s="43">
        <v>0</v>
      </c>
      <c r="DQ30" s="43">
        <v>0</v>
      </c>
      <c r="DR30" s="43">
        <v>0</v>
      </c>
      <c r="DS30" s="43">
        <v>0</v>
      </c>
      <c r="DT30" s="43">
        <v>0</v>
      </c>
      <c r="DU30" s="43">
        <v>0</v>
      </c>
      <c r="DV30" s="43">
        <v>0</v>
      </c>
      <c r="DW30" s="43">
        <v>0</v>
      </c>
      <c r="DX30" s="43">
        <v>0</v>
      </c>
      <c r="DY30" s="43">
        <v>0</v>
      </c>
      <c r="DZ30" s="43">
        <v>0</v>
      </c>
      <c r="EA30" s="43">
        <v>0</v>
      </c>
      <c r="EB30" s="43">
        <v>0</v>
      </c>
      <c r="EC30" s="43">
        <v>0</v>
      </c>
      <c r="ED30" s="43">
        <v>0</v>
      </c>
      <c r="EE30" s="43">
        <v>0</v>
      </c>
      <c r="EF30" s="43">
        <v>0</v>
      </c>
      <c r="EG30" s="43">
        <v>0</v>
      </c>
      <c r="EH30" s="43">
        <v>0</v>
      </c>
      <c r="EI30" s="43">
        <v>0</v>
      </c>
      <c r="EJ30" s="43">
        <v>0</v>
      </c>
      <c r="EK30" s="43">
        <v>0</v>
      </c>
      <c r="EL30" s="43">
        <v>0</v>
      </c>
      <c r="EM30" s="43">
        <v>0</v>
      </c>
      <c r="EN30">
        <f t="shared" si="0"/>
        <v>2</v>
      </c>
      <c r="EO30" s="43">
        <v>1</v>
      </c>
      <c r="EP30" s="43">
        <v>0</v>
      </c>
      <c r="EQ30" s="43">
        <v>0</v>
      </c>
      <c r="ER30" s="43">
        <v>1</v>
      </c>
      <c r="ES30" s="43">
        <v>0</v>
      </c>
      <c r="ET30">
        <f t="shared" si="6"/>
        <v>4</v>
      </c>
      <c r="EU30" s="43">
        <v>0</v>
      </c>
      <c r="EV30" s="43">
        <v>0</v>
      </c>
      <c r="EW30" s="43">
        <v>0</v>
      </c>
      <c r="EX30" s="43">
        <v>0</v>
      </c>
      <c r="EY30" s="43">
        <v>0</v>
      </c>
      <c r="EZ30" s="43">
        <v>0</v>
      </c>
      <c r="FA30" s="43">
        <v>0</v>
      </c>
      <c r="FB30" s="43">
        <v>0</v>
      </c>
      <c r="FC30" s="43">
        <v>0</v>
      </c>
      <c r="FD30" s="43">
        <v>0</v>
      </c>
      <c r="FE30" s="43">
        <v>0</v>
      </c>
      <c r="FF30" s="43">
        <v>0</v>
      </c>
      <c r="FG30" s="43">
        <v>0</v>
      </c>
      <c r="FH30" s="43">
        <v>0</v>
      </c>
      <c r="FI30" s="43">
        <v>0</v>
      </c>
      <c r="FJ30" s="43">
        <v>0</v>
      </c>
      <c r="FK30" s="43">
        <v>0</v>
      </c>
      <c r="FL30" s="43">
        <v>0</v>
      </c>
      <c r="FM30" s="43">
        <v>0</v>
      </c>
      <c r="FN30">
        <f t="shared" si="1"/>
        <v>4</v>
      </c>
      <c r="FO30" s="43">
        <v>0</v>
      </c>
      <c r="FP30" s="43">
        <v>0</v>
      </c>
      <c r="FQ30" s="43">
        <v>0</v>
      </c>
      <c r="FR30" s="43">
        <v>0</v>
      </c>
      <c r="FS30" s="43">
        <v>0</v>
      </c>
      <c r="FT30" s="43">
        <v>0</v>
      </c>
      <c r="FU30" s="43">
        <v>0</v>
      </c>
      <c r="FV30" s="43">
        <v>0</v>
      </c>
      <c r="FW30" s="43">
        <v>0</v>
      </c>
      <c r="FX30" s="43">
        <v>0</v>
      </c>
      <c r="FY30" s="43">
        <v>0</v>
      </c>
      <c r="FZ30" s="43">
        <v>0</v>
      </c>
      <c r="GA30" s="43">
        <v>0</v>
      </c>
      <c r="GB30" s="43">
        <v>0</v>
      </c>
      <c r="GC30" s="43">
        <v>0</v>
      </c>
      <c r="GD30" s="43">
        <v>0</v>
      </c>
      <c r="GE30">
        <f t="shared" si="2"/>
        <v>0</v>
      </c>
      <c r="GF30" s="43">
        <v>0</v>
      </c>
      <c r="GG30" s="43">
        <v>0</v>
      </c>
      <c r="GH30" s="43">
        <v>0</v>
      </c>
      <c r="GI30" s="43">
        <v>0</v>
      </c>
      <c r="GJ30" s="43">
        <v>0</v>
      </c>
      <c r="GK30" s="43">
        <v>0</v>
      </c>
      <c r="GL30" s="43">
        <v>0</v>
      </c>
      <c r="GM30" s="43">
        <v>0</v>
      </c>
      <c r="GN30" s="43">
        <v>0</v>
      </c>
      <c r="GO30" s="43">
        <v>0</v>
      </c>
      <c r="GP30" s="43">
        <v>0</v>
      </c>
      <c r="GQ30" s="43">
        <v>0</v>
      </c>
      <c r="GR30" s="43">
        <v>0</v>
      </c>
      <c r="GS30" s="43">
        <v>0</v>
      </c>
      <c r="GT30" s="43">
        <v>0</v>
      </c>
      <c r="GU30" s="43">
        <v>0</v>
      </c>
      <c r="GV30" s="43">
        <v>0</v>
      </c>
      <c r="GW30" s="43">
        <v>0</v>
      </c>
      <c r="GX30" s="43">
        <v>0</v>
      </c>
      <c r="GY30" s="43">
        <v>0</v>
      </c>
      <c r="GZ30" s="43">
        <v>0</v>
      </c>
      <c r="HA30" s="43">
        <v>0</v>
      </c>
      <c r="HB30" s="43">
        <v>0</v>
      </c>
      <c r="HC30" s="43">
        <v>0</v>
      </c>
      <c r="HD30" s="43">
        <v>0</v>
      </c>
      <c r="HE30" s="43">
        <v>0</v>
      </c>
      <c r="HF30" s="43">
        <v>0</v>
      </c>
      <c r="HG30" s="43">
        <v>1</v>
      </c>
      <c r="HH30">
        <f t="shared" si="17"/>
        <v>1</v>
      </c>
      <c r="HI30" s="43">
        <v>0</v>
      </c>
      <c r="HJ30" s="43">
        <v>0</v>
      </c>
      <c r="HK30" s="43">
        <v>0</v>
      </c>
      <c r="HL30" s="43">
        <v>0</v>
      </c>
      <c r="HM30" s="43">
        <v>0</v>
      </c>
      <c r="HN30">
        <f t="shared" si="18"/>
        <v>0</v>
      </c>
      <c r="HO30" s="43">
        <v>0</v>
      </c>
      <c r="HP30" s="43">
        <v>2</v>
      </c>
      <c r="HQ30" s="43">
        <v>0</v>
      </c>
      <c r="HR30" s="43">
        <v>1</v>
      </c>
      <c r="HS30">
        <f t="shared" si="21"/>
        <v>2</v>
      </c>
      <c r="HT30">
        <f t="shared" si="22"/>
        <v>3</v>
      </c>
      <c r="HU30">
        <f t="shared" si="23"/>
        <v>0</v>
      </c>
      <c r="HV30">
        <f t="shared" si="3"/>
        <v>0</v>
      </c>
      <c r="HW30">
        <f t="shared" si="24"/>
        <v>0</v>
      </c>
      <c r="HX30">
        <f t="shared" si="25"/>
        <v>0</v>
      </c>
      <c r="HY30">
        <f t="shared" si="26"/>
        <v>0</v>
      </c>
      <c r="HZ30">
        <f t="shared" si="4"/>
        <v>1</v>
      </c>
      <c r="IA30">
        <f t="shared" si="27"/>
        <v>0</v>
      </c>
      <c r="IB30">
        <f t="shared" si="28"/>
        <v>0</v>
      </c>
      <c r="IC30">
        <f t="shared" si="29"/>
        <v>0.5</v>
      </c>
      <c r="ID30" s="43">
        <v>300</v>
      </c>
      <c r="IE30" s="43">
        <v>300</v>
      </c>
      <c r="IF30">
        <v>483216</v>
      </c>
      <c r="IG30">
        <v>2</v>
      </c>
      <c r="IH30">
        <v>18583</v>
      </c>
      <c r="II30">
        <v>2</v>
      </c>
      <c r="IJ30">
        <f t="shared" si="30"/>
        <v>37166</v>
      </c>
      <c r="IK30">
        <f t="shared" si="31"/>
        <v>18583</v>
      </c>
      <c r="IL30">
        <f t="shared" si="32"/>
        <v>0.016143787332508205</v>
      </c>
      <c r="IM30">
        <f t="shared" si="33"/>
        <v>247.77333333333337</v>
      </c>
      <c r="IN30" t="s">
        <v>247</v>
      </c>
    </row>
    <row r="31" spans="1:247" ht="12">
      <c r="A31" s="43">
        <v>63</v>
      </c>
      <c r="B31" s="43" t="s">
        <v>245</v>
      </c>
      <c r="C31" s="43">
        <v>34</v>
      </c>
      <c r="D31" s="43">
        <v>1</v>
      </c>
      <c r="E31" s="43"/>
      <c r="F31" s="43"/>
      <c r="G31" s="43">
        <v>14</v>
      </c>
      <c r="H31" s="43">
        <v>16</v>
      </c>
      <c r="I31" s="43"/>
      <c r="J31" s="43"/>
      <c r="K31" s="43"/>
      <c r="L31" s="43"/>
      <c r="M31" s="43"/>
      <c r="N31" s="43"/>
      <c r="O31" s="50">
        <v>97.94</v>
      </c>
      <c r="P31" s="50">
        <v>97.94</v>
      </c>
      <c r="Q31" t="s">
        <v>264</v>
      </c>
      <c r="R31" s="43">
        <v>105</v>
      </c>
      <c r="S31" s="43" t="s">
        <v>262</v>
      </c>
      <c r="EN31">
        <f t="shared" si="0"/>
        <v>0</v>
      </c>
      <c r="ET31">
        <f t="shared" si="6"/>
        <v>0</v>
      </c>
      <c r="FN31">
        <f t="shared" si="1"/>
        <v>0</v>
      </c>
      <c r="GE31">
        <f t="shared" si="2"/>
        <v>0</v>
      </c>
      <c r="HH31">
        <f t="shared" si="17"/>
        <v>0</v>
      </c>
      <c r="HN31">
        <f t="shared" si="18"/>
        <v>0</v>
      </c>
      <c r="HS31">
        <f>SUM(T31:AO31)</f>
        <v>0</v>
      </c>
      <c r="HT31">
        <f>HS31+HZ31</f>
        <v>0</v>
      </c>
      <c r="HU31">
        <f>X31+Y31</f>
        <v>0</v>
      </c>
      <c r="HV31">
        <f t="shared" si="3"/>
        <v>0</v>
      </c>
      <c r="HW31">
        <f>DF31+DG31+DH31+DI31+DJ31</f>
        <v>0</v>
      </c>
      <c r="HX31">
        <f>SUM(AN31:AQ31)</f>
        <v>0</v>
      </c>
      <c r="HY31">
        <f>EK31</f>
        <v>0</v>
      </c>
      <c r="HZ31">
        <f t="shared" si="4"/>
        <v>0</v>
      </c>
      <c r="IA31">
        <f>GG31+GH31+GJ31</f>
        <v>0</v>
      </c>
      <c r="IB31">
        <f>GV31+GW31</f>
        <v>0</v>
      </c>
      <c r="IC31" t="e">
        <f t="shared" si="29"/>
        <v>#DIV/0!</v>
      </c>
      <c r="IF31">
        <v>483216</v>
      </c>
      <c r="IG31">
        <v>2</v>
      </c>
      <c r="IH31">
        <v>18583</v>
      </c>
      <c r="II31">
        <v>2</v>
      </c>
      <c r="IJ31">
        <f t="shared" si="30"/>
        <v>37166</v>
      </c>
      <c r="IK31">
        <f t="shared" si="31"/>
        <v>18583</v>
      </c>
      <c r="IL31">
        <f t="shared" si="32"/>
        <v>0</v>
      </c>
      <c r="IM31" t="e">
        <f t="shared" si="33"/>
        <v>#DIV/0!</v>
      </c>
    </row>
    <row r="32" spans="1:247" ht="12">
      <c r="A32" s="43">
        <v>63</v>
      </c>
      <c r="B32" s="43" t="s">
        <v>245</v>
      </c>
      <c r="C32" s="43">
        <v>36</v>
      </c>
      <c r="D32" s="43">
        <v>1</v>
      </c>
      <c r="E32" s="43"/>
      <c r="F32" s="43"/>
      <c r="G32" s="43">
        <v>14</v>
      </c>
      <c r="H32" s="43">
        <v>16</v>
      </c>
      <c r="I32" s="43"/>
      <c r="J32" s="43"/>
      <c r="K32" s="43"/>
      <c r="L32" s="43"/>
      <c r="M32" s="43"/>
      <c r="N32" s="43"/>
      <c r="O32" s="50">
        <v>101.94</v>
      </c>
      <c r="P32" s="50">
        <v>101.94</v>
      </c>
      <c r="Q32" t="s">
        <v>264</v>
      </c>
      <c r="R32" s="43">
        <v>106</v>
      </c>
      <c r="S32" s="43" t="s">
        <v>262</v>
      </c>
      <c r="EN32">
        <f t="shared" si="0"/>
        <v>0</v>
      </c>
      <c r="ET32">
        <f t="shared" si="6"/>
        <v>0</v>
      </c>
      <c r="FN32">
        <f t="shared" si="1"/>
        <v>0</v>
      </c>
      <c r="GE32">
        <f t="shared" si="2"/>
        <v>0</v>
      </c>
      <c r="HH32">
        <f t="shared" si="17"/>
        <v>0</v>
      </c>
      <c r="HN32">
        <f t="shared" si="18"/>
        <v>0</v>
      </c>
      <c r="HS32">
        <f>SUM(T32:AO32)</f>
        <v>0</v>
      </c>
      <c r="HT32">
        <f>HS32+HZ32</f>
        <v>0</v>
      </c>
      <c r="HU32">
        <f>X32+Y32</f>
        <v>0</v>
      </c>
      <c r="HV32">
        <f t="shared" si="3"/>
        <v>0</v>
      </c>
      <c r="HW32">
        <f>DF32+DG32+DH32+DI32+DJ32</f>
        <v>0</v>
      </c>
      <c r="HX32">
        <f>SUM(AN32:AQ32)</f>
        <v>0</v>
      </c>
      <c r="HY32">
        <f>EK32</f>
        <v>0</v>
      </c>
      <c r="HZ32">
        <f t="shared" si="4"/>
        <v>0</v>
      </c>
      <c r="IA32">
        <f>GG32+GH32+GJ32</f>
        <v>0</v>
      </c>
      <c r="IB32">
        <f>GV32+GW32</f>
        <v>0</v>
      </c>
      <c r="IC32" t="e">
        <f t="shared" si="29"/>
        <v>#DIV/0!</v>
      </c>
      <c r="IF32">
        <v>483216</v>
      </c>
      <c r="IG32">
        <v>2</v>
      </c>
      <c r="IH32">
        <v>18583</v>
      </c>
      <c r="II32">
        <v>2</v>
      </c>
      <c r="IJ32">
        <f t="shared" si="30"/>
        <v>37166</v>
      </c>
      <c r="IK32">
        <f t="shared" si="31"/>
        <v>18583</v>
      </c>
      <c r="IL32">
        <f t="shared" si="32"/>
        <v>0</v>
      </c>
      <c r="IM32" t="e">
        <f t="shared" si="33"/>
        <v>#DIV/0!</v>
      </c>
    </row>
    <row r="33" spans="1:18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4"/>
      <c r="Q33" s="43"/>
      <c r="R33" s="43"/>
    </row>
    <row r="34" spans="1:18" ht="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4"/>
      <c r="Q34" s="43"/>
      <c r="R34" s="43"/>
    </row>
    <row r="35" spans="1:239" ht="1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4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O35" s="43"/>
      <c r="EP35" s="43"/>
      <c r="EQ35" s="43"/>
      <c r="ER35" s="43"/>
      <c r="ES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ID35" s="43"/>
      <c r="IE35" s="43"/>
    </row>
    <row r="36" spans="15:248" s="43" customFormat="1" ht="12">
      <c r="O36" s="44"/>
      <c r="P36" s="44"/>
      <c r="EN36"/>
      <c r="ET36"/>
      <c r="FN36"/>
      <c r="GE36"/>
      <c r="HH36"/>
      <c r="HN36"/>
      <c r="HS36"/>
      <c r="HT36"/>
      <c r="HU36"/>
      <c r="HV36"/>
      <c r="HW36"/>
      <c r="HX36"/>
      <c r="HY36"/>
      <c r="HZ36"/>
      <c r="IA36"/>
      <c r="IB36"/>
      <c r="IC36"/>
      <c r="IF36"/>
      <c r="IG36"/>
      <c r="IH36"/>
      <c r="II36"/>
      <c r="IJ36"/>
      <c r="IK36"/>
      <c r="IL36"/>
      <c r="IM36"/>
      <c r="IN36"/>
    </row>
    <row r="37" spans="15:247" s="43" customFormat="1" ht="12">
      <c r="O37" s="44"/>
      <c r="P37" s="44"/>
      <c r="EN37"/>
      <c r="ET37"/>
      <c r="FN37"/>
      <c r="GE37"/>
      <c r="HH37"/>
      <c r="HN37"/>
      <c r="HS37"/>
      <c r="HT37"/>
      <c r="HU37"/>
      <c r="HV37"/>
      <c r="HW37"/>
      <c r="HX37"/>
      <c r="HY37"/>
      <c r="HZ37"/>
      <c r="IA37"/>
      <c r="IB37"/>
      <c r="IC37"/>
      <c r="IJ37"/>
      <c r="IK37"/>
      <c r="IL37"/>
      <c r="IM37"/>
    </row>
    <row r="38" spans="15:247" s="43" customFormat="1" ht="12">
      <c r="O38" s="44"/>
      <c r="P38" s="44"/>
      <c r="EN38"/>
      <c r="ET38"/>
      <c r="FN38"/>
      <c r="GE38"/>
      <c r="HH38"/>
      <c r="HN38"/>
      <c r="HS38"/>
      <c r="HT38"/>
      <c r="HU38"/>
      <c r="HV38"/>
      <c r="HW38"/>
      <c r="HX38"/>
      <c r="HY38"/>
      <c r="HZ38"/>
      <c r="IA38"/>
      <c r="IB38"/>
      <c r="IC38"/>
      <c r="IJ38"/>
      <c r="IK38"/>
      <c r="IL38"/>
      <c r="IM38"/>
    </row>
    <row r="39" spans="15:247" s="43" customFormat="1" ht="12">
      <c r="O39" s="44"/>
      <c r="P39" s="44"/>
      <c r="EN39"/>
      <c r="ET39"/>
      <c r="FN39"/>
      <c r="GE39"/>
      <c r="HH39"/>
      <c r="HN39"/>
      <c r="HS39"/>
      <c r="HT39"/>
      <c r="HU39"/>
      <c r="HV39"/>
      <c r="HW39"/>
      <c r="HX39"/>
      <c r="HY39"/>
      <c r="HZ39"/>
      <c r="IA39"/>
      <c r="IB39"/>
      <c r="IC39"/>
      <c r="IJ39"/>
      <c r="IK39"/>
      <c r="IL39"/>
      <c r="IM39"/>
    </row>
    <row r="40" spans="15:247" s="43" customFormat="1" ht="12">
      <c r="O40" s="44"/>
      <c r="P40" s="44"/>
      <c r="EN40"/>
      <c r="ET40"/>
      <c r="FN40"/>
      <c r="GE40"/>
      <c r="HH40"/>
      <c r="HN40"/>
      <c r="HS40"/>
      <c r="HT40"/>
      <c r="HU40"/>
      <c r="HV40"/>
      <c r="HW40"/>
      <c r="HX40"/>
      <c r="HY40"/>
      <c r="HZ40"/>
      <c r="IA40"/>
      <c r="IB40"/>
      <c r="IC40"/>
      <c r="IJ40"/>
      <c r="IK40"/>
      <c r="IL40"/>
      <c r="IM40"/>
    </row>
    <row r="41" spans="15:247" s="43" customFormat="1" ht="12">
      <c r="O41" s="44"/>
      <c r="P41" s="44"/>
      <c r="EN41"/>
      <c r="ET41"/>
      <c r="FN41"/>
      <c r="GE41"/>
      <c r="HH41"/>
      <c r="HN41"/>
      <c r="HS41"/>
      <c r="HT41"/>
      <c r="HU41"/>
      <c r="HV41"/>
      <c r="HW41"/>
      <c r="HX41"/>
      <c r="HY41"/>
      <c r="HZ41"/>
      <c r="IA41"/>
      <c r="IB41"/>
      <c r="IC41"/>
      <c r="IJ41"/>
      <c r="IK41"/>
      <c r="IL41"/>
      <c r="IM41"/>
    </row>
    <row r="42" spans="15:249" s="43" customFormat="1" ht="12">
      <c r="O42" s="44"/>
      <c r="P42" s="44"/>
      <c r="EN42"/>
      <c r="ET42"/>
      <c r="FN42"/>
      <c r="GE42"/>
      <c r="HH42"/>
      <c r="HN42"/>
      <c r="HS42"/>
      <c r="HT42"/>
      <c r="HU42"/>
      <c r="HV42"/>
      <c r="HW42"/>
      <c r="HX42"/>
      <c r="HY42"/>
      <c r="HZ42"/>
      <c r="IA42"/>
      <c r="IB42"/>
      <c r="IC42"/>
      <c r="IJ42"/>
      <c r="IK42"/>
      <c r="IL42"/>
      <c r="IM42"/>
      <c r="IO42" s="45"/>
    </row>
    <row r="43" spans="15:249" s="43" customFormat="1" ht="12">
      <c r="O43" s="44"/>
      <c r="P43" s="44"/>
      <c r="EN43"/>
      <c r="ET43"/>
      <c r="FN43"/>
      <c r="GE43"/>
      <c r="HH43"/>
      <c r="HN43"/>
      <c r="HS43"/>
      <c r="HT43"/>
      <c r="HU43"/>
      <c r="HV43"/>
      <c r="HW43"/>
      <c r="HX43"/>
      <c r="HY43"/>
      <c r="HZ43"/>
      <c r="IA43"/>
      <c r="IB43"/>
      <c r="IC43"/>
      <c r="IJ43"/>
      <c r="IK43"/>
      <c r="IL43"/>
      <c r="IM43"/>
      <c r="IO43" s="45"/>
    </row>
    <row r="44" spans="15:249" s="43" customFormat="1" ht="12">
      <c r="O44" s="44"/>
      <c r="P44" s="44"/>
      <c r="IO44" s="45"/>
    </row>
    <row r="45" spans="15:249" s="43" customFormat="1" ht="12">
      <c r="O45" s="44"/>
      <c r="P45" s="44"/>
      <c r="IO45" s="45"/>
    </row>
    <row r="46" spans="15:249" s="43" customFormat="1" ht="12">
      <c r="O46" s="44"/>
      <c r="P46" s="44"/>
      <c r="IO46" s="45"/>
    </row>
    <row r="47" spans="15:249" s="43" customFormat="1" ht="12">
      <c r="O47" s="44"/>
      <c r="P47" s="44"/>
      <c r="IO47" s="45"/>
    </row>
    <row r="48" spans="15:249" s="43" customFormat="1" ht="12">
      <c r="O48" s="44"/>
      <c r="P48" s="44"/>
      <c r="IO48" s="45"/>
    </row>
    <row r="49" spans="15:249" s="43" customFormat="1" ht="12">
      <c r="O49" s="44"/>
      <c r="P49" s="44"/>
      <c r="IO49" s="45"/>
    </row>
    <row r="50" spans="15:249" s="43" customFormat="1" ht="12">
      <c r="O50" s="44"/>
      <c r="P50" s="44"/>
      <c r="IO50" s="45"/>
    </row>
    <row r="51" spans="15:249" s="43" customFormat="1" ht="12">
      <c r="O51" s="44"/>
      <c r="P51" s="44"/>
      <c r="IO51" s="45"/>
    </row>
    <row r="52" spans="15:16" s="43" customFormat="1" ht="12">
      <c r="O52" s="44"/>
      <c r="P52" s="44"/>
    </row>
    <row r="53" spans="15:16" s="43" customFormat="1" ht="12">
      <c r="O53" s="44"/>
      <c r="P53" s="44"/>
    </row>
    <row r="54" spans="15:16" s="43" customFormat="1" ht="12">
      <c r="O54" s="44"/>
      <c r="P54" s="44"/>
    </row>
    <row r="55" spans="1:18" ht="12">
      <c r="A55" s="36"/>
      <c r="B55" s="36"/>
      <c r="C55" s="36"/>
      <c r="D55" s="36"/>
      <c r="E55" s="43"/>
      <c r="F55" s="43"/>
      <c r="G55" s="43"/>
      <c r="H55" s="43"/>
      <c r="I55" s="43"/>
      <c r="J55" s="43"/>
      <c r="K55" s="43"/>
      <c r="L55" s="36"/>
      <c r="M55" s="43"/>
      <c r="N55" s="43"/>
      <c r="O55" s="44"/>
      <c r="P55" s="44"/>
      <c r="Q55" s="43"/>
      <c r="R55" s="43"/>
    </row>
    <row r="56" spans="1:18" ht="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  <c r="Q56" s="43"/>
      <c r="R56" s="43"/>
    </row>
    <row r="57" spans="1:18" ht="1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3"/>
      <c r="R57" s="43"/>
    </row>
  </sheetData>
  <sheetProtection/>
  <printOptions/>
  <pageMargins left="0.75" right="0.75" top="1" bottom="1" header="0.4921259845" footer="0.492125984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Kotthoff</dc:creator>
  <cp:keywords/>
  <dc:description/>
  <cp:lastModifiedBy>Alyssa Stephens</cp:lastModifiedBy>
  <dcterms:created xsi:type="dcterms:W3CDTF">2014-01-24T12:45:31Z</dcterms:created>
  <dcterms:modified xsi:type="dcterms:W3CDTF">2014-02-18T13:46:38Z</dcterms:modified>
  <cp:category/>
  <cp:version/>
  <cp:contentType/>
  <cp:contentStatus/>
</cp:coreProperties>
</file>