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Work Files\Manuscripts\03_Submitted\U1451A_revisedmagneto\Reviews\"/>
    </mc:Choice>
  </mc:AlternateContent>
  <xr:revisionPtr revIDLastSave="0" documentId="13_ncr:1_{33D49E40-FB49-4437-9491-CDCE36C33B1C}" xr6:coauthVersionLast="32" xr6:coauthVersionMax="32" xr10:uidLastSave="{00000000-0000-0000-0000-000000000000}"/>
  <bookViews>
    <workbookView xWindow="77625" yWindow="5040" windowWidth="23280" windowHeight="19575" tabRatio="500" xr2:uid="{00000000-000D-0000-FFFF-FFFF00000000}"/>
  </bookViews>
  <sheets>
    <sheet name="Supplementary Table 1" sheetId="4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I9" i="4" l="1"/>
  <c r="DI10" i="4"/>
  <c r="DI11" i="4"/>
  <c r="DI12" i="4"/>
  <c r="DI13" i="4"/>
  <c r="DI14" i="4"/>
  <c r="DI16" i="4"/>
  <c r="DI17" i="4"/>
  <c r="DI18" i="4"/>
  <c r="DI19" i="4"/>
  <c r="DI21" i="4"/>
  <c r="DI22" i="4"/>
  <c r="DI23" i="4"/>
  <c r="DI24" i="4"/>
  <c r="DI25" i="4"/>
  <c r="DI26" i="4"/>
  <c r="DI27" i="4"/>
  <c r="DI28" i="4"/>
  <c r="DI30" i="4"/>
  <c r="DI31" i="4"/>
  <c r="DI32" i="4"/>
  <c r="DI33" i="4"/>
  <c r="DI34" i="4"/>
  <c r="DI35" i="4"/>
  <c r="DI36" i="4"/>
  <c r="DI38" i="4"/>
  <c r="DI39" i="4"/>
  <c r="DI40" i="4"/>
  <c r="DI41" i="4"/>
  <c r="DI43" i="4"/>
  <c r="DI44" i="4"/>
  <c r="DI45" i="4"/>
  <c r="DI46" i="4"/>
  <c r="DI47" i="4"/>
  <c r="DI48" i="4"/>
  <c r="DI49" i="4"/>
  <c r="DI50" i="4"/>
  <c r="DI51" i="4"/>
  <c r="DI52" i="4"/>
  <c r="DI54" i="4"/>
  <c r="DI55" i="4"/>
  <c r="DI56" i="4"/>
  <c r="DI57" i="4"/>
  <c r="DI59" i="4"/>
  <c r="DI60" i="4"/>
  <c r="DI61" i="4"/>
  <c r="DI62" i="4"/>
  <c r="DI63" i="4"/>
  <c r="DI8" i="4"/>
  <c r="DE9" i="4"/>
  <c r="DF9" i="4"/>
  <c r="DE10" i="4"/>
  <c r="DF10" i="4"/>
  <c r="DE11" i="4"/>
  <c r="DF11" i="4"/>
  <c r="DE12" i="4"/>
  <c r="DF12" i="4"/>
  <c r="DE13" i="4"/>
  <c r="DF13" i="4"/>
  <c r="DE14" i="4"/>
  <c r="DF14" i="4"/>
  <c r="DE16" i="4"/>
  <c r="DF16" i="4"/>
  <c r="DE17" i="4"/>
  <c r="DF17" i="4"/>
  <c r="DE18" i="4"/>
  <c r="DF18" i="4"/>
  <c r="DE19" i="4"/>
  <c r="DF19" i="4"/>
  <c r="DE21" i="4"/>
  <c r="DF21" i="4"/>
  <c r="DE22" i="4"/>
  <c r="DF22" i="4"/>
  <c r="DE23" i="4"/>
  <c r="DF23" i="4"/>
  <c r="DE24" i="4"/>
  <c r="DF24" i="4"/>
  <c r="DE25" i="4"/>
  <c r="DF25" i="4"/>
  <c r="DE26" i="4"/>
  <c r="DF26" i="4"/>
  <c r="DE27" i="4"/>
  <c r="DF27" i="4"/>
  <c r="DE28" i="4"/>
  <c r="DF28" i="4"/>
  <c r="DE30" i="4"/>
  <c r="DF30" i="4"/>
  <c r="DE31" i="4"/>
  <c r="DF31" i="4"/>
  <c r="DE32" i="4"/>
  <c r="DF32" i="4"/>
  <c r="DE33" i="4"/>
  <c r="DF33" i="4"/>
  <c r="DE34" i="4"/>
  <c r="DF34" i="4"/>
  <c r="DE35" i="4"/>
  <c r="DF35" i="4"/>
  <c r="DE36" i="4"/>
  <c r="DF36" i="4"/>
  <c r="DE38" i="4"/>
  <c r="DF38" i="4"/>
  <c r="DE39" i="4"/>
  <c r="DF39" i="4"/>
  <c r="DE40" i="4"/>
  <c r="DF40" i="4"/>
  <c r="DE41" i="4"/>
  <c r="DF41" i="4"/>
  <c r="DE43" i="4"/>
  <c r="DF43" i="4"/>
  <c r="DE44" i="4"/>
  <c r="DF44" i="4"/>
  <c r="DE45" i="4"/>
  <c r="DF45" i="4"/>
  <c r="DE46" i="4"/>
  <c r="DF46" i="4"/>
  <c r="DE47" i="4"/>
  <c r="DF47" i="4"/>
  <c r="DE48" i="4"/>
  <c r="DF48" i="4"/>
  <c r="DE49" i="4"/>
  <c r="DF49" i="4"/>
  <c r="DE50" i="4"/>
  <c r="DF50" i="4"/>
  <c r="DE51" i="4"/>
  <c r="DF51" i="4"/>
  <c r="DE52" i="4"/>
  <c r="DF52" i="4"/>
  <c r="DE54" i="4"/>
  <c r="DF54" i="4"/>
  <c r="DE55" i="4"/>
  <c r="DF55" i="4"/>
  <c r="DE56" i="4"/>
  <c r="DF56" i="4"/>
  <c r="DE57" i="4"/>
  <c r="DF57" i="4"/>
  <c r="DE59" i="4"/>
  <c r="DF59" i="4"/>
  <c r="DE60" i="4"/>
  <c r="DF60" i="4"/>
  <c r="DE61" i="4"/>
  <c r="DF61" i="4"/>
  <c r="DE62" i="4"/>
  <c r="DF62" i="4"/>
  <c r="DE63" i="4"/>
  <c r="DF63" i="4"/>
  <c r="CY16" i="4"/>
  <c r="CZ16" i="4"/>
  <c r="CY17" i="4"/>
  <c r="CZ17" i="4"/>
  <c r="CY18" i="4"/>
  <c r="CZ18" i="4"/>
  <c r="CY19" i="4"/>
  <c r="DH19" i="4"/>
  <c r="CZ19" i="4"/>
  <c r="CY21" i="4"/>
  <c r="CZ21" i="4"/>
  <c r="CY22" i="4"/>
  <c r="CZ22" i="4"/>
  <c r="CY23" i="4"/>
  <c r="CZ23" i="4"/>
  <c r="CY24" i="4"/>
  <c r="DH24" i="4"/>
  <c r="CZ24" i="4"/>
  <c r="CY25" i="4"/>
  <c r="CZ25" i="4"/>
  <c r="CY26" i="4"/>
  <c r="CZ26" i="4"/>
  <c r="CY27" i="4"/>
  <c r="CZ27" i="4"/>
  <c r="CY28" i="4"/>
  <c r="DH28" i="4"/>
  <c r="CZ28" i="4"/>
  <c r="CY30" i="4"/>
  <c r="CZ30" i="4"/>
  <c r="CY31" i="4"/>
  <c r="CZ31" i="4"/>
  <c r="CY32" i="4"/>
  <c r="CZ32" i="4"/>
  <c r="CY33" i="4"/>
  <c r="DH33" i="4"/>
  <c r="CZ33" i="4"/>
  <c r="CY34" i="4"/>
  <c r="CZ34" i="4"/>
  <c r="CY35" i="4"/>
  <c r="CZ35" i="4"/>
  <c r="CY36" i="4"/>
  <c r="CZ36" i="4"/>
  <c r="CY38" i="4"/>
  <c r="DH38" i="4"/>
  <c r="CZ38" i="4"/>
  <c r="CY39" i="4"/>
  <c r="CZ39" i="4"/>
  <c r="CY40" i="4"/>
  <c r="CZ40" i="4"/>
  <c r="CY41" i="4"/>
  <c r="CZ41" i="4"/>
  <c r="CY43" i="4"/>
  <c r="DH43" i="4"/>
  <c r="CZ43" i="4"/>
  <c r="CY44" i="4"/>
  <c r="CZ44" i="4"/>
  <c r="CY45" i="4"/>
  <c r="CZ45" i="4"/>
  <c r="CY46" i="4"/>
  <c r="CZ46" i="4"/>
  <c r="CY47" i="4"/>
  <c r="DH47" i="4"/>
  <c r="CZ47" i="4"/>
  <c r="CY48" i="4"/>
  <c r="CZ48" i="4"/>
  <c r="CY49" i="4"/>
  <c r="CZ49" i="4"/>
  <c r="CY50" i="4"/>
  <c r="CZ50" i="4"/>
  <c r="CY51" i="4"/>
  <c r="DH51" i="4"/>
  <c r="CZ51" i="4"/>
  <c r="CY52" i="4"/>
  <c r="CZ52" i="4"/>
  <c r="CY54" i="4"/>
  <c r="CZ54" i="4"/>
  <c r="CY55" i="4"/>
  <c r="CZ55" i="4"/>
  <c r="CY56" i="4"/>
  <c r="DH56" i="4"/>
  <c r="CZ56" i="4"/>
  <c r="CY57" i="4"/>
  <c r="CZ57" i="4"/>
  <c r="CY59" i="4"/>
  <c r="CZ59" i="4"/>
  <c r="CY60" i="4"/>
  <c r="CZ60" i="4"/>
  <c r="CY61" i="4"/>
  <c r="DH61" i="4"/>
  <c r="CZ61" i="4"/>
  <c r="CY62" i="4"/>
  <c r="CZ62" i="4"/>
  <c r="CY63" i="4"/>
  <c r="CZ63" i="4"/>
  <c r="CY9" i="4"/>
  <c r="CZ9" i="4"/>
  <c r="CY10" i="4"/>
  <c r="DH10" i="4"/>
  <c r="CZ10" i="4"/>
  <c r="CY11" i="4"/>
  <c r="CZ11" i="4"/>
  <c r="CY12" i="4"/>
  <c r="CZ12" i="4"/>
  <c r="CY13" i="4"/>
  <c r="CZ13" i="4"/>
  <c r="CY14" i="4"/>
  <c r="DH14" i="4"/>
  <c r="CZ14" i="4"/>
  <c r="CY8" i="4"/>
  <c r="DE8" i="4"/>
  <c r="DF8" i="4"/>
  <c r="CZ8" i="4"/>
  <c r="J63" i="4"/>
  <c r="J62" i="4"/>
  <c r="J61" i="4"/>
  <c r="J60" i="4"/>
  <c r="J59" i="4"/>
  <c r="J57" i="4"/>
  <c r="J56" i="4"/>
  <c r="J55" i="4"/>
  <c r="J54" i="4"/>
  <c r="J52" i="4"/>
  <c r="J51" i="4"/>
  <c r="J50" i="4"/>
  <c r="J49" i="4"/>
  <c r="J48" i="4"/>
  <c r="J47" i="4"/>
  <c r="J46" i="4"/>
  <c r="J45" i="4"/>
  <c r="J44" i="4"/>
  <c r="J43" i="4"/>
  <c r="J41" i="4"/>
  <c r="J40" i="4"/>
  <c r="J39" i="4"/>
  <c r="J38" i="4"/>
  <c r="J36" i="4"/>
  <c r="J35" i="4"/>
  <c r="J34" i="4"/>
  <c r="J33" i="4"/>
  <c r="J32" i="4"/>
  <c r="J31" i="4"/>
  <c r="J30" i="4"/>
  <c r="J28" i="4"/>
  <c r="J27" i="4"/>
  <c r="J26" i="4"/>
  <c r="J25" i="4"/>
  <c r="J24" i="4"/>
  <c r="J23" i="4"/>
  <c r="J22" i="4"/>
  <c r="J21" i="4"/>
  <c r="J19" i="4"/>
  <c r="J18" i="4"/>
  <c r="J17" i="4"/>
  <c r="J16" i="4"/>
  <c r="J14" i="4"/>
  <c r="J13" i="4"/>
  <c r="J12" i="4"/>
  <c r="J11" i="4"/>
  <c r="J10" i="4"/>
  <c r="J9" i="4"/>
  <c r="J8" i="4"/>
  <c r="DJ63" i="4"/>
  <c r="DJ54" i="4"/>
  <c r="DJ45" i="4"/>
  <c r="DJ35" i="4"/>
  <c r="DJ26" i="4"/>
  <c r="DJ17" i="4"/>
  <c r="DH11" i="4"/>
  <c r="DH62" i="4"/>
  <c r="DH57" i="4"/>
  <c r="DH52" i="4"/>
  <c r="DH48" i="4"/>
  <c r="DH44" i="4"/>
  <c r="DH39" i="4"/>
  <c r="DH34" i="4"/>
  <c r="DH30" i="4"/>
  <c r="DH25" i="4"/>
  <c r="DH21" i="4"/>
  <c r="DH16" i="4"/>
  <c r="DH12" i="4"/>
  <c r="DH63" i="4"/>
  <c r="DH59" i="4"/>
  <c r="DH54" i="4"/>
  <c r="DH49" i="4"/>
  <c r="DH45" i="4"/>
  <c r="DH40" i="4"/>
  <c r="DH35" i="4"/>
  <c r="DH31" i="4"/>
  <c r="DH26" i="4"/>
  <c r="DH22" i="4"/>
  <c r="DH17" i="4"/>
  <c r="DH8" i="4"/>
  <c r="DJ8" i="4"/>
  <c r="DJ55" i="4"/>
  <c r="DJ46" i="4"/>
  <c r="DJ36" i="4"/>
  <c r="DJ27" i="4"/>
  <c r="DJ18" i="4"/>
  <c r="DJ9" i="4"/>
  <c r="DJ62" i="4"/>
  <c r="DJ52" i="4"/>
  <c r="DJ44" i="4"/>
  <c r="DJ34" i="4"/>
  <c r="DJ25" i="4"/>
  <c r="DJ16" i="4"/>
  <c r="DJ61" i="4"/>
  <c r="DJ51" i="4"/>
  <c r="DJ43" i="4"/>
  <c r="DJ33" i="4"/>
  <c r="DJ24" i="4"/>
  <c r="DJ14" i="4"/>
  <c r="DJ60" i="4"/>
  <c r="DJ50" i="4"/>
  <c r="DJ41" i="4"/>
  <c r="DJ32" i="4"/>
  <c r="DJ23" i="4"/>
  <c r="DJ13" i="4"/>
  <c r="DH13" i="4"/>
  <c r="DH9" i="4"/>
  <c r="DH60" i="4"/>
  <c r="DH55" i="4"/>
  <c r="DH50" i="4"/>
  <c r="DH46" i="4"/>
  <c r="DH41" i="4"/>
  <c r="DH36" i="4"/>
  <c r="DH32" i="4"/>
  <c r="DH27" i="4"/>
  <c r="DH23" i="4"/>
  <c r="DH18" i="4"/>
  <c r="DJ59" i="4"/>
  <c r="DJ49" i="4"/>
  <c r="DJ40" i="4"/>
  <c r="DJ31" i="4"/>
  <c r="DJ22" i="4"/>
  <c r="DJ12" i="4"/>
  <c r="DJ57" i="4"/>
  <c r="DJ48" i="4"/>
  <c r="DJ39" i="4"/>
  <c r="DJ30" i="4"/>
  <c r="DJ21" i="4"/>
  <c r="DJ11" i="4"/>
  <c r="DJ56" i="4"/>
  <c r="DJ47" i="4"/>
  <c r="DJ38" i="4"/>
  <c r="DJ28" i="4"/>
  <c r="DJ19" i="4"/>
  <c r="DJ10" i="4"/>
</calcChain>
</file>

<file path=xl/sharedStrings.xml><?xml version="1.0" encoding="utf-8"?>
<sst xmlns="http://schemas.openxmlformats.org/spreadsheetml/2006/main" count="373" uniqueCount="71">
  <si>
    <t>Leg</t>
  </si>
  <si>
    <t>Site</t>
  </si>
  <si>
    <t>U1451</t>
  </si>
  <si>
    <t>Hole</t>
  </si>
  <si>
    <t>A</t>
  </si>
  <si>
    <t>Core</t>
  </si>
  <si>
    <t>Type</t>
  </si>
  <si>
    <t>H</t>
  </si>
  <si>
    <t>Section</t>
  </si>
  <si>
    <t>Half</t>
  </si>
  <si>
    <t>W</t>
  </si>
  <si>
    <t>CSF-A (m)</t>
  </si>
  <si>
    <t>NRM Int (A/m) - Peak AF in mT</t>
  </si>
  <si>
    <t>ARM Int (A/m) - Peak AF in mT</t>
  </si>
  <si>
    <t>15, 17.5, 20, 22.5, 25, 27.5, 30, 32.5, 35, 37.5, 40</t>
  </si>
  <si>
    <t>25, 27.5, 30, 32.5, 35, 37.5, 40</t>
  </si>
  <si>
    <t>15, 17.5, 20, 22.5, 25, 27.5, 30, 32.5, 35, 37.5</t>
  </si>
  <si>
    <t>15, 17.5, 20, 22.5, 27.5, 30</t>
  </si>
  <si>
    <t>20, 22.5, 25, 27.5, 30, 32.5, 35, 37.5, 40</t>
  </si>
  <si>
    <t>20, 22.5, 25, 27.5, 30, 32.5, 35, 37.5, 40, 42.5</t>
  </si>
  <si>
    <t>17.5, 20, 22.5, 25, 27.5, 30, 32.5, 35, 37.5, 40</t>
  </si>
  <si>
    <t>17.5, 20, 22.5, 25, 27.5, 30, 32.5, 35, 37.5, 40, 42.5, 45, 50, 55, 60</t>
  </si>
  <si>
    <t>20, 22.5, 25, 27.5, 30, 32.5, 35, 37.5, 40, 42.5, 45, 50, 55, 60</t>
  </si>
  <si>
    <t>15, 17.5, 20, 22.5, 25, 27.5, 30, 32.5, 35, 37.5, 40, 42.5, 45</t>
  </si>
  <si>
    <t>20, 22.5, 25, 27.5, 30, 32.5, 35, 37.5, 40, 42.5, 45</t>
  </si>
  <si>
    <t>17.5, 20, 22.5, 25, 27.5, 30, 32.5, 35, 37.5, 40, 42.5, 45</t>
  </si>
  <si>
    <t>15, 17.5, 20, 22.5, 25, 27.5, 30, 32.5, 35, 37.5, 40, 42.5, 45, 50, 55, 60</t>
  </si>
  <si>
    <t>20, 22.5, 25, 27.5, 30, 32.5, 35, 37.5, 40, 42.5, 45, 50</t>
  </si>
  <si>
    <t>20, 22.5, 25, 27.5, 30, 32.5, 35, 37.5, 40, 42.5, 45, 50, 55</t>
  </si>
  <si>
    <t>17.5, 20, 22.5, 25, 27.5, 30, 32.5, 35, 37.5, 40, 42.5, 45, 50, 55</t>
  </si>
  <si>
    <t>20, 22.5, 25, 27.5, 30, 32.5, 35, 37.5, 40, 42.5, 50, 55</t>
  </si>
  <si>
    <t>25, 27.5, 30, 32.5, 35, 37.5, 40, 42.5, 45, 50, 55, 60</t>
  </si>
  <si>
    <t>25, 27.5, 30, 32.5, 35, 37.5, 40, 42.5, 45, 50, 55</t>
  </si>
  <si>
    <t>17.5, 20, 22.5, 25, 27.5, 30, 32.5, 35, 37.5, 40, 42.5, 45, 50</t>
  </si>
  <si>
    <t>22.5, 25, 27.5, 30, 32.5, 35, 37.5, 40, 42.5</t>
  </si>
  <si>
    <t>10, 15, 20, 25, 30</t>
  </si>
  <si>
    <t>10, 15, 20, 25</t>
  </si>
  <si>
    <t>10, 15, 20, 25, 30, 35, 40, 45, 50</t>
  </si>
  <si>
    <t>10, 15, 20, 25, 30, 35, 40</t>
  </si>
  <si>
    <t>10, 15, 20, 25, 30, 35, 40, 45, 50, 55, 60</t>
  </si>
  <si>
    <t>it1</t>
  </si>
  <si>
    <t>it2</t>
  </si>
  <si>
    <t>it3</t>
  </si>
  <si>
    <t>mean</t>
  </si>
  <si>
    <t>std</t>
  </si>
  <si>
    <t>kARM/k</t>
  </si>
  <si>
    <t>Supplementary Table 1</t>
  </si>
  <si>
    <t>OSU</t>
  </si>
  <si>
    <t>JR</t>
  </si>
  <si>
    <t>Laboratory*</t>
  </si>
  <si>
    <t>* Laboratory where measurement was made.  OSU = Oregon State University Paleo and Environmental Magnetism Laboraotory; JR = JOIDES Resolution</t>
  </si>
  <si>
    <t>Sample Data</t>
  </si>
  <si>
    <t>PCA Results</t>
  </si>
  <si>
    <t>Susceptibility Parameters</t>
  </si>
  <si>
    <t>kARM (SI)</t>
  </si>
  <si>
    <t>k (LF 0.465 kHz) (SI)</t>
  </si>
  <si>
    <t>k (HF 4.65 kHz) (SI)</t>
  </si>
  <si>
    <t>Steps Used (mT)</t>
  </si>
  <si>
    <t>sigD (degrees)</t>
  </si>
  <si>
    <t>sigI (degrees)</t>
  </si>
  <si>
    <t>MAD (degrees)</t>
  </si>
  <si>
    <t>ChRM Inc (degrees)</t>
  </si>
  <si>
    <t>ChRM Dec (degrees)</t>
  </si>
  <si>
    <t>Bottom Offset (cm)</t>
  </si>
  <si>
    <t>Top Offset (cm)</t>
  </si>
  <si>
    <t>Inc (degrees) - Peak AF in mT</t>
  </si>
  <si>
    <t>Dec (degrees) - Peak AF in mT</t>
  </si>
  <si>
    <t>Abbreviations:  Dec = Declination; Inc = Inclination; MAD = Maximum Angular Deviation; sigI = 1 sigma error for Inclination; sigD = 1 sigma error for Declination; AF = Alternating Field; LF = Low Frequency; HF = High Frequency; it = iteration</t>
  </si>
  <si>
    <t>Too weak to measure on ship; No PCA Calculated</t>
  </si>
  <si>
    <t>kfd</t>
  </si>
  <si>
    <t>Reilly et al., Paleomagnetic Directions from IODP Expedition 354 Hole U1451A Cores 23H and 24H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</si>
</sst>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i/>
      <sz val="12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0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11" fontId="0" fillId="0" borderId="0" xfId="0" applyNumberFormat="1"/>
    <xf numFmtId="164" fontId="0" fillId="0" borderId="0" xfId="0" applyNumberFormat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0" fillId="6" borderId="0" xfId="0" applyFill="1"/>
    <xf numFmtId="0" fontId="0" fillId="7" borderId="0" xfId="0" applyFill="1"/>
    <xf numFmtId="0" fontId="0" fillId="10" borderId="0" xfId="0" applyFill="1"/>
    <xf numFmtId="0" fontId="0" fillId="11" borderId="0" xfId="0" applyFill="1"/>
    <xf numFmtId="0" fontId="0" fillId="5" borderId="0" xfId="0" applyFill="1"/>
    <xf numFmtId="0" fontId="1" fillId="12" borderId="0" xfId="0" applyFont="1" applyFill="1"/>
    <xf numFmtId="0" fontId="0" fillId="2" borderId="0" xfId="0" applyFill="1"/>
    <xf numFmtId="0" fontId="0" fillId="3" borderId="0" xfId="0" applyFill="1"/>
    <xf numFmtId="0" fontId="0" fillId="4" borderId="0" xfId="0" applyFill="1"/>
    <xf numFmtId="164" fontId="0" fillId="10" borderId="0" xfId="0" applyNumberFormat="1" applyFill="1"/>
    <xf numFmtId="0" fontId="5" fillId="11" borderId="0" xfId="0" applyFont="1" applyFill="1"/>
    <xf numFmtId="0" fontId="5" fillId="0" borderId="0" xfId="0" applyFont="1"/>
    <xf numFmtId="0" fontId="5" fillId="10" borderId="0" xfId="0" applyFont="1" applyFill="1"/>
    <xf numFmtId="164" fontId="5" fillId="10" borderId="0" xfId="0" applyNumberFormat="1" applyFont="1" applyFill="1"/>
    <xf numFmtId="11" fontId="5" fillId="0" borderId="0" xfId="0" applyNumberFormat="1" applyFont="1"/>
    <xf numFmtId="0" fontId="1" fillId="7" borderId="0" xfId="0" applyFont="1" applyFill="1"/>
    <xf numFmtId="11" fontId="0" fillId="9" borderId="0" xfId="0" applyNumberFormat="1" applyFill="1"/>
    <xf numFmtId="11" fontId="5" fillId="9" borderId="0" xfId="0" applyNumberFormat="1" applyFont="1" applyFill="1"/>
    <xf numFmtId="0" fontId="1" fillId="15" borderId="0" xfId="0" applyFont="1" applyFill="1"/>
    <xf numFmtId="0" fontId="1" fillId="6" borderId="0" xfId="0" applyFont="1" applyFill="1"/>
    <xf numFmtId="164" fontId="0" fillId="2" borderId="0" xfId="0" applyNumberFormat="1" applyFill="1"/>
    <xf numFmtId="164" fontId="0" fillId="8" borderId="0" xfId="0" applyNumberFormat="1" applyFill="1"/>
    <xf numFmtId="164" fontId="5" fillId="8" borderId="0" xfId="0" applyNumberFormat="1" applyFont="1" applyFill="1"/>
    <xf numFmtId="164" fontId="0" fillId="14" borderId="0" xfId="0" applyNumberFormat="1" applyFill="1"/>
    <xf numFmtId="164" fontId="5" fillId="14" borderId="0" xfId="0" applyNumberFormat="1" applyFont="1" applyFill="1"/>
    <xf numFmtId="11" fontId="4" fillId="16" borderId="0" xfId="0" applyNumberFormat="1" applyFont="1" applyFill="1"/>
    <xf numFmtId="11" fontId="5" fillId="16" borderId="0" xfId="0" applyNumberFormat="1" applyFont="1" applyFill="1"/>
    <xf numFmtId="11" fontId="0" fillId="13" borderId="0" xfId="0" applyNumberFormat="1" applyFill="1"/>
    <xf numFmtId="11" fontId="5" fillId="13" borderId="0" xfId="0" applyNumberFormat="1" applyFont="1" applyFill="1"/>
    <xf numFmtId="11" fontId="0" fillId="17" borderId="0" xfId="0" applyNumberFormat="1" applyFill="1"/>
    <xf numFmtId="11" fontId="4" fillId="17" borderId="0" xfId="0" applyNumberFormat="1" applyFont="1" applyFill="1"/>
    <xf numFmtId="11" fontId="5" fillId="17" borderId="0" xfId="0" applyNumberFormat="1" applyFont="1" applyFill="1"/>
    <xf numFmtId="0" fontId="5" fillId="17" borderId="0" xfId="0" applyFont="1" applyFill="1"/>
    <xf numFmtId="164" fontId="0" fillId="13" borderId="0" xfId="0" applyNumberFormat="1" applyFill="1"/>
    <xf numFmtId="164" fontId="5" fillId="13" borderId="0" xfId="0" applyNumberFormat="1" applyFont="1" applyFill="1"/>
    <xf numFmtId="0" fontId="1" fillId="18" borderId="0" xfId="0" applyFont="1" applyFill="1"/>
    <xf numFmtId="0" fontId="0" fillId="18" borderId="0" xfId="0" applyFill="1"/>
    <xf numFmtId="11" fontId="0" fillId="18" borderId="0" xfId="0" applyNumberFormat="1" applyFill="1"/>
    <xf numFmtId="164" fontId="0" fillId="18" borderId="0" xfId="0" applyNumberFormat="1" applyFill="1"/>
    <xf numFmtId="0" fontId="0" fillId="18" borderId="0" xfId="0" applyFont="1" applyFill="1"/>
  </cellXfs>
  <cellStyles count="30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K63"/>
  <sheetViews>
    <sheetView tabSelected="1" zoomScale="60" zoomScaleNormal="60" workbookViewId="0">
      <selection activeCell="B1" sqref="B1"/>
    </sheetView>
  </sheetViews>
  <sheetFormatPr defaultColWidth="11" defaultRowHeight="15.75" x14ac:dyDescent="0.25"/>
  <cols>
    <col min="1" max="1" width="6.25" customWidth="1"/>
    <col min="2" max="2" width="6.875" customWidth="1"/>
    <col min="3" max="3" width="6.25" customWidth="1"/>
    <col min="4" max="5" width="6.625" customWidth="1"/>
    <col min="6" max="6" width="10.125" customWidth="1"/>
    <col min="7" max="7" width="5.625" customWidth="1"/>
    <col min="8" max="8" width="13.25" customWidth="1"/>
    <col min="9" max="9" width="17.375" customWidth="1"/>
    <col min="10" max="10" width="12.875" customWidth="1"/>
    <col min="11" max="11" width="14.125" customWidth="1"/>
    <col min="13" max="13" width="13.125" customWidth="1"/>
    <col min="14" max="14" width="12.5" customWidth="1"/>
    <col min="18" max="18" width="67.625" customWidth="1"/>
    <col min="19" max="19" width="10" customWidth="1"/>
    <col min="20" max="20" width="11.875" style="2" customWidth="1"/>
    <col min="21" max="39" width="10.875" style="2"/>
    <col min="40" max="40" width="8.5" style="3" customWidth="1"/>
    <col min="41" max="58" width="7.625" style="3" bestFit="1" customWidth="1"/>
    <col min="59" max="59" width="10.875" style="3"/>
    <col min="60" max="60" width="7.75" style="3" customWidth="1"/>
    <col min="61" max="61" width="6.375" style="3" bestFit="1" customWidth="1"/>
    <col min="62" max="64" width="6.75" style="3" bestFit="1" customWidth="1"/>
    <col min="65" max="65" width="6.375" style="3" bestFit="1" customWidth="1"/>
    <col min="66" max="67" width="6.75" style="3" bestFit="1" customWidth="1"/>
    <col min="68" max="68" width="6.375" style="3" bestFit="1" customWidth="1"/>
    <col min="69" max="78" width="6.75" style="3" bestFit="1" customWidth="1"/>
    <col min="80" max="98" width="10.875" style="2"/>
  </cols>
  <sheetData>
    <row r="1" spans="1:115" x14ac:dyDescent="0.25">
      <c r="A1" s="43" t="s">
        <v>70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4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5" x14ac:dyDescent="0.25">
      <c r="A2" s="43" t="s">
        <v>46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4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</row>
    <row r="3" spans="1:115" x14ac:dyDescent="0.25">
      <c r="A3" s="47" t="s">
        <v>50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4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</row>
    <row r="4" spans="1:115" x14ac:dyDescent="0.25">
      <c r="A4" s="47" t="s">
        <v>67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4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</row>
    <row r="5" spans="1:115" x14ac:dyDescent="0.25"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</row>
    <row r="6" spans="1:115" x14ac:dyDescent="0.25">
      <c r="A6" s="7" t="s">
        <v>51</v>
      </c>
      <c r="B6" s="12"/>
      <c r="C6" s="12"/>
      <c r="D6" s="12"/>
      <c r="E6" s="12"/>
      <c r="F6" s="12"/>
      <c r="G6" s="12"/>
      <c r="H6" s="12"/>
      <c r="I6" s="12"/>
      <c r="J6" s="12"/>
      <c r="K6" s="12"/>
      <c r="M6" s="6" t="s">
        <v>52</v>
      </c>
      <c r="N6" s="16"/>
      <c r="O6" s="16"/>
      <c r="P6" s="16"/>
      <c r="Q6" s="16"/>
      <c r="R6" s="16"/>
      <c r="T6" s="5" t="s">
        <v>12</v>
      </c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/>
      <c r="AN6" s="4" t="s">
        <v>66</v>
      </c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/>
      <c r="BH6" s="23" t="s">
        <v>65</v>
      </c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B6" s="27" t="s">
        <v>13</v>
      </c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V6" s="13" t="s">
        <v>55</v>
      </c>
      <c r="CW6" s="13"/>
      <c r="CX6" s="13"/>
      <c r="CY6" s="13"/>
      <c r="CZ6" s="13"/>
      <c r="DA6" s="13"/>
      <c r="DB6" s="13" t="s">
        <v>56</v>
      </c>
      <c r="DC6" s="13"/>
      <c r="DD6" s="13"/>
      <c r="DE6" s="13"/>
      <c r="DF6" s="13"/>
      <c r="DH6" s="1" t="s">
        <v>53</v>
      </c>
    </row>
    <row r="7" spans="1:115" x14ac:dyDescent="0.25">
      <c r="A7" s="7" t="s">
        <v>0</v>
      </c>
      <c r="B7" s="7" t="s">
        <v>1</v>
      </c>
      <c r="C7" s="7" t="s">
        <v>3</v>
      </c>
      <c r="D7" s="7" t="s">
        <v>5</v>
      </c>
      <c r="E7" s="7" t="s">
        <v>6</v>
      </c>
      <c r="F7" s="7" t="s">
        <v>8</v>
      </c>
      <c r="G7" s="7" t="s">
        <v>9</v>
      </c>
      <c r="H7" s="7" t="s">
        <v>64</v>
      </c>
      <c r="I7" s="7" t="s">
        <v>63</v>
      </c>
      <c r="J7" s="7" t="s">
        <v>11</v>
      </c>
      <c r="K7" s="7" t="s">
        <v>49</v>
      </c>
      <c r="M7" s="6" t="s">
        <v>62</v>
      </c>
      <c r="N7" s="6" t="s">
        <v>61</v>
      </c>
      <c r="O7" s="6" t="s">
        <v>60</v>
      </c>
      <c r="P7" s="6" t="s">
        <v>59</v>
      </c>
      <c r="Q7" s="6" t="s">
        <v>58</v>
      </c>
      <c r="R7" s="6" t="s">
        <v>57</v>
      </c>
      <c r="S7" s="1"/>
      <c r="T7" s="5">
        <v>0</v>
      </c>
      <c r="U7" s="5">
        <v>10</v>
      </c>
      <c r="V7" s="5">
        <v>12.5</v>
      </c>
      <c r="W7" s="5">
        <v>15</v>
      </c>
      <c r="X7" s="5">
        <v>17.5</v>
      </c>
      <c r="Y7" s="5">
        <v>20</v>
      </c>
      <c r="Z7" s="5">
        <v>22.5</v>
      </c>
      <c r="AA7" s="5">
        <v>25</v>
      </c>
      <c r="AB7" s="5">
        <v>27.5</v>
      </c>
      <c r="AC7" s="5">
        <v>30</v>
      </c>
      <c r="AD7" s="5">
        <v>32.5</v>
      </c>
      <c r="AE7" s="5">
        <v>35</v>
      </c>
      <c r="AF7" s="5">
        <v>37.5</v>
      </c>
      <c r="AG7" s="5">
        <v>40</v>
      </c>
      <c r="AH7" s="5">
        <v>42.5</v>
      </c>
      <c r="AI7" s="5">
        <v>45</v>
      </c>
      <c r="AJ7" s="5">
        <v>50</v>
      </c>
      <c r="AK7" s="5">
        <v>55</v>
      </c>
      <c r="AL7" s="5">
        <v>60</v>
      </c>
      <c r="AM7"/>
      <c r="AN7" s="4">
        <v>0</v>
      </c>
      <c r="AO7" s="4">
        <v>10</v>
      </c>
      <c r="AP7" s="4">
        <v>12.5</v>
      </c>
      <c r="AQ7" s="4">
        <v>15</v>
      </c>
      <c r="AR7" s="4">
        <v>17.5</v>
      </c>
      <c r="AS7" s="4">
        <v>20</v>
      </c>
      <c r="AT7" s="4">
        <v>22.5</v>
      </c>
      <c r="AU7" s="4">
        <v>25</v>
      </c>
      <c r="AV7" s="4">
        <v>27.5</v>
      </c>
      <c r="AW7" s="4">
        <v>30</v>
      </c>
      <c r="AX7" s="4">
        <v>32.5</v>
      </c>
      <c r="AY7" s="4">
        <v>35</v>
      </c>
      <c r="AZ7" s="4">
        <v>37.5</v>
      </c>
      <c r="BA7" s="4">
        <v>40</v>
      </c>
      <c r="BB7" s="4">
        <v>42.5</v>
      </c>
      <c r="BC7" s="4">
        <v>45</v>
      </c>
      <c r="BD7" s="4">
        <v>50</v>
      </c>
      <c r="BE7" s="4">
        <v>55</v>
      </c>
      <c r="BF7" s="4">
        <v>60</v>
      </c>
      <c r="BG7" s="1"/>
      <c r="BH7" s="23">
        <v>0</v>
      </c>
      <c r="BI7" s="23">
        <v>10</v>
      </c>
      <c r="BJ7" s="23">
        <v>12.5</v>
      </c>
      <c r="BK7" s="23">
        <v>15</v>
      </c>
      <c r="BL7" s="23">
        <v>17.5</v>
      </c>
      <c r="BM7" s="23">
        <v>20</v>
      </c>
      <c r="BN7" s="23">
        <v>22.5</v>
      </c>
      <c r="BO7" s="23">
        <v>25</v>
      </c>
      <c r="BP7" s="23">
        <v>27.5</v>
      </c>
      <c r="BQ7" s="23">
        <v>30</v>
      </c>
      <c r="BR7" s="23">
        <v>32.5</v>
      </c>
      <c r="BS7" s="23">
        <v>35</v>
      </c>
      <c r="BT7" s="23">
        <v>37.5</v>
      </c>
      <c r="BU7" s="23">
        <v>40</v>
      </c>
      <c r="BV7" s="23">
        <v>42.5</v>
      </c>
      <c r="BW7" s="23">
        <v>45</v>
      </c>
      <c r="BX7" s="23">
        <v>50</v>
      </c>
      <c r="BY7" s="23">
        <v>55</v>
      </c>
      <c r="BZ7" s="23">
        <v>60</v>
      </c>
      <c r="CB7" s="27">
        <v>0</v>
      </c>
      <c r="CC7" s="27">
        <v>10</v>
      </c>
      <c r="CD7" s="27">
        <v>12.5</v>
      </c>
      <c r="CE7" s="27">
        <v>15</v>
      </c>
      <c r="CF7" s="27">
        <v>17.5</v>
      </c>
      <c r="CG7" s="27">
        <v>20</v>
      </c>
      <c r="CH7" s="27">
        <v>22.5</v>
      </c>
      <c r="CI7" s="27">
        <v>25</v>
      </c>
      <c r="CJ7" s="27">
        <v>27.5</v>
      </c>
      <c r="CK7" s="27">
        <v>30</v>
      </c>
      <c r="CL7" s="27">
        <v>32.5</v>
      </c>
      <c r="CM7" s="27">
        <v>35</v>
      </c>
      <c r="CN7" s="27">
        <v>37.5</v>
      </c>
      <c r="CO7" s="27">
        <v>40</v>
      </c>
      <c r="CP7" s="27">
        <v>42.5</v>
      </c>
      <c r="CQ7" s="27">
        <v>45</v>
      </c>
      <c r="CR7" s="27">
        <v>50</v>
      </c>
      <c r="CS7" s="27">
        <v>55</v>
      </c>
      <c r="CT7" s="27">
        <v>60</v>
      </c>
      <c r="CV7" s="13" t="s">
        <v>40</v>
      </c>
      <c r="CW7" s="13" t="s">
        <v>41</v>
      </c>
      <c r="CX7" s="13" t="s">
        <v>42</v>
      </c>
      <c r="CY7" s="13" t="s">
        <v>43</v>
      </c>
      <c r="CZ7" s="13" t="s">
        <v>44</v>
      </c>
      <c r="DA7" s="13"/>
      <c r="DB7" s="13" t="s">
        <v>40</v>
      </c>
      <c r="DC7" s="13" t="s">
        <v>41</v>
      </c>
      <c r="DD7" s="13" t="s">
        <v>42</v>
      </c>
      <c r="DE7" s="13" t="s">
        <v>43</v>
      </c>
      <c r="DF7" s="13" t="s">
        <v>44</v>
      </c>
      <c r="DH7" s="26" t="s">
        <v>69</v>
      </c>
      <c r="DI7" s="26" t="s">
        <v>54</v>
      </c>
      <c r="DJ7" s="26" t="s">
        <v>45</v>
      </c>
    </row>
    <row r="8" spans="1:115" x14ac:dyDescent="0.25">
      <c r="A8" s="11">
        <v>354</v>
      </c>
      <c r="B8" s="11" t="s">
        <v>2</v>
      </c>
      <c r="C8" s="11" t="s">
        <v>4</v>
      </c>
      <c r="D8" s="11">
        <v>23</v>
      </c>
      <c r="E8" s="11" t="s">
        <v>7</v>
      </c>
      <c r="F8" s="11">
        <v>1</v>
      </c>
      <c r="G8" s="11" t="s">
        <v>10</v>
      </c>
      <c r="H8" s="11">
        <v>7</v>
      </c>
      <c r="I8" s="11">
        <v>9</v>
      </c>
      <c r="J8" s="11">
        <f>(H8+I8)/200+121.5</f>
        <v>121.58</v>
      </c>
      <c r="K8" s="11" t="s">
        <v>47</v>
      </c>
      <c r="M8" s="10">
        <v>241.74</v>
      </c>
      <c r="N8" s="10">
        <v>40.299999999999997</v>
      </c>
      <c r="O8" s="10">
        <v>2.65</v>
      </c>
      <c r="P8" s="17">
        <v>3.8483678571428599</v>
      </c>
      <c r="Q8" s="17">
        <v>5.0459258727557099</v>
      </c>
      <c r="R8" s="10" t="s">
        <v>14</v>
      </c>
      <c r="T8" s="24">
        <v>2.4513672842925799E-2</v>
      </c>
      <c r="U8" s="24">
        <v>2.1039772604522101E-2</v>
      </c>
      <c r="V8" s="24">
        <v>1.9674698218778399E-2</v>
      </c>
      <c r="W8" s="24">
        <v>1.7808850503331201E-2</v>
      </c>
      <c r="X8" s="24">
        <v>1.6060306270429599E-2</v>
      </c>
      <c r="Y8" s="24">
        <v>1.46325461301169E-2</v>
      </c>
      <c r="Z8" s="24">
        <v>1.32694491690499E-2</v>
      </c>
      <c r="AA8" s="24">
        <v>1.2211022172611099E-2</v>
      </c>
      <c r="AB8" s="24">
        <v>1.12530343130198E-2</v>
      </c>
      <c r="AC8" s="24">
        <v>1.0405549901374701E-2</v>
      </c>
      <c r="AD8" s="24">
        <v>9.57708854506421E-3</v>
      </c>
      <c r="AE8" s="24">
        <v>9.0341452971490297E-3</v>
      </c>
      <c r="AF8" s="24">
        <v>8.5205816996259103E-3</v>
      </c>
      <c r="AG8" s="24">
        <v>8.1873664111239107E-3</v>
      </c>
      <c r="AH8" s="24">
        <v>7.8778169564924505E-3</v>
      </c>
      <c r="AI8" s="24">
        <v>7.4743728833929603E-3</v>
      </c>
      <c r="AJ8" s="24">
        <v>7.0593687748976503E-3</v>
      </c>
      <c r="AK8" s="24">
        <v>6.5394117663594197E-3</v>
      </c>
      <c r="AL8" s="24">
        <v>6.1828138820443201E-3</v>
      </c>
      <c r="AN8" s="29">
        <v>-121.149805298589</v>
      </c>
      <c r="AO8" s="29">
        <v>-122.54745588083399</v>
      </c>
      <c r="AP8" s="29">
        <v>-121.90015691773399</v>
      </c>
      <c r="AQ8" s="29">
        <v>-121.85602619053201</v>
      </c>
      <c r="AR8" s="29">
        <v>-121.584190748445</v>
      </c>
      <c r="AS8" s="29">
        <v>-120.907923593682</v>
      </c>
      <c r="AT8" s="29">
        <v>-121.494372100522</v>
      </c>
      <c r="AU8" s="29">
        <v>-121.730884622449</v>
      </c>
      <c r="AV8" s="29">
        <v>-122.34744349944199</v>
      </c>
      <c r="AW8" s="29">
        <v>-123.562003860133</v>
      </c>
      <c r="AX8" s="29">
        <v>-123.91453564107999</v>
      </c>
      <c r="AY8" s="29">
        <v>-124.262403804562</v>
      </c>
      <c r="AZ8" s="29">
        <v>-125.039466179361</v>
      </c>
      <c r="BA8" s="29">
        <v>-124.923119620778</v>
      </c>
      <c r="BB8" s="29">
        <v>-127.07307331731</v>
      </c>
      <c r="BC8" s="29">
        <v>-127.51911382047599</v>
      </c>
      <c r="BD8" s="29">
        <v>-127.70986658798699</v>
      </c>
      <c r="BE8" s="29">
        <v>-125.463364241541</v>
      </c>
      <c r="BF8" s="29">
        <v>-127.568592028827</v>
      </c>
      <c r="BH8" s="31">
        <v>47.678907543464703</v>
      </c>
      <c r="BI8" s="31">
        <v>44.036148838909902</v>
      </c>
      <c r="BJ8" s="31">
        <v>42.828572824457098</v>
      </c>
      <c r="BK8" s="31">
        <v>42.091209514677097</v>
      </c>
      <c r="BL8" s="31">
        <v>41.241479680427801</v>
      </c>
      <c r="BM8" s="31">
        <v>41.260895918935503</v>
      </c>
      <c r="BN8" s="31">
        <v>41.398594429089698</v>
      </c>
      <c r="BO8" s="31">
        <v>41.633152830599997</v>
      </c>
      <c r="BP8" s="31">
        <v>41.455920630846798</v>
      </c>
      <c r="BQ8" s="31">
        <v>41.813762945367998</v>
      </c>
      <c r="BR8" s="31">
        <v>42.336405768896903</v>
      </c>
      <c r="BS8" s="31">
        <v>43.119159382769801</v>
      </c>
      <c r="BT8" s="31">
        <v>43.475147876115798</v>
      </c>
      <c r="BU8" s="31">
        <v>43.2755218458706</v>
      </c>
      <c r="BV8" s="31">
        <v>44.279803161628799</v>
      </c>
      <c r="BW8" s="31">
        <v>44.889748971843403</v>
      </c>
      <c r="BX8" s="31">
        <v>45.527821749518097</v>
      </c>
      <c r="BY8" s="31">
        <v>46.7421020089525</v>
      </c>
      <c r="BZ8" s="31">
        <v>45.866170502158802</v>
      </c>
      <c r="CA8" s="3"/>
      <c r="CB8" s="37">
        <v>1.8661756204200099E-2</v>
      </c>
      <c r="CC8" s="37">
        <v>1.7412330573924498E-2</v>
      </c>
      <c r="CD8" s="37">
        <v>1.68419369154055E-2</v>
      </c>
      <c r="CE8" s="37">
        <v>1.6191500006755101E-2</v>
      </c>
      <c r="CF8" s="37">
        <v>1.54374101804067E-2</v>
      </c>
      <c r="CG8" s="37">
        <v>1.48757044581089E-2</v>
      </c>
      <c r="CH8" s="37">
        <v>1.42960142948568E-2</v>
      </c>
      <c r="CI8" s="37">
        <v>1.36968434690488E-2</v>
      </c>
      <c r="CJ8" s="37">
        <v>1.3165005399614399E-2</v>
      </c>
      <c r="CK8" s="37">
        <v>1.25648591043632E-2</v>
      </c>
      <c r="CL8" s="37">
        <v>1.2122021682536101E-2</v>
      </c>
      <c r="CM8" s="37">
        <v>1.1444006765278901E-2</v>
      </c>
      <c r="CN8" s="37">
        <v>1.09839507101555E-2</v>
      </c>
      <c r="CO8" s="37">
        <v>1.0854031789069201E-2</v>
      </c>
      <c r="CP8" s="37">
        <v>1.0319791005181499E-2</v>
      </c>
      <c r="CQ8" s="37">
        <v>9.9909475424944105E-3</v>
      </c>
      <c r="CR8" s="37">
        <v>9.0713930383513903E-3</v>
      </c>
      <c r="CS8" s="37">
        <v>8.48363890361176E-3</v>
      </c>
      <c r="CT8" s="37">
        <v>7.9588043327028703E-3</v>
      </c>
      <c r="CV8" s="33">
        <v>1.4954359999999999E-4</v>
      </c>
      <c r="CW8" s="33">
        <v>1.5281269999999999E-4</v>
      </c>
      <c r="CX8" s="33">
        <v>1.5283000000000001E-4</v>
      </c>
      <c r="CY8" s="33">
        <f>AVERAGE(CV8:CX8)</f>
        <v>1.5172876666666666E-4</v>
      </c>
      <c r="CZ8" s="33">
        <f>STDEV(CV8:CX8)</f>
        <v>1.8924296138386139E-6</v>
      </c>
      <c r="DA8" s="33"/>
      <c r="DB8" s="33">
        <v>1.542778E-4</v>
      </c>
      <c r="DC8" s="33">
        <v>1.5493979999999999E-4</v>
      </c>
      <c r="DD8" s="33">
        <v>1.5478630000000001E-4</v>
      </c>
      <c r="DE8" s="33">
        <f>AVERAGE(DB8:DD8)</f>
        <v>1.5466796666666665E-4</v>
      </c>
      <c r="DF8" s="33">
        <f>STDEV(DB8:DD8)</f>
        <v>3.4650120249911295E-7</v>
      </c>
      <c r="DH8" s="41">
        <f>100*(CY8-DE8)/CY8</f>
        <v>-1.9371409025271591</v>
      </c>
      <c r="DI8" s="35">
        <f>CB8/((5*10^-5)/((4*PI())*10^-7))</f>
        <v>4.690210895535902E-4</v>
      </c>
      <c r="DJ8" s="35">
        <f>DI8/CY8</f>
        <v>3.0911810585265211</v>
      </c>
      <c r="DK8" s="2"/>
    </row>
    <row r="9" spans="1:115" x14ac:dyDescent="0.25">
      <c r="A9" s="11">
        <v>354</v>
      </c>
      <c r="B9" s="11" t="s">
        <v>2</v>
      </c>
      <c r="C9" s="11" t="s">
        <v>4</v>
      </c>
      <c r="D9" s="11">
        <v>23</v>
      </c>
      <c r="E9" s="11" t="s">
        <v>7</v>
      </c>
      <c r="F9" s="11">
        <v>1</v>
      </c>
      <c r="G9" s="11" t="s">
        <v>10</v>
      </c>
      <c r="H9" s="11">
        <v>37</v>
      </c>
      <c r="I9" s="11">
        <v>39</v>
      </c>
      <c r="J9" s="11">
        <f>(H9+I9)/200+121.5</f>
        <v>121.88</v>
      </c>
      <c r="K9" s="11" t="s">
        <v>47</v>
      </c>
      <c r="M9" s="10">
        <v>123.28</v>
      </c>
      <c r="N9" s="10">
        <v>47.89</v>
      </c>
      <c r="O9" s="10">
        <v>14.65</v>
      </c>
      <c r="P9" s="17">
        <v>24.411085714285701</v>
      </c>
      <c r="Q9" s="17">
        <v>36.404240337944501</v>
      </c>
      <c r="R9" s="10" t="s">
        <v>17</v>
      </c>
      <c r="T9" s="24">
        <v>3.4401535212836101E-4</v>
      </c>
      <c r="U9" s="24">
        <v>1.07160729164186E-4</v>
      </c>
      <c r="V9" s="24">
        <v>9.4418698492406699E-5</v>
      </c>
      <c r="W9" s="24">
        <v>6.9793557188325102E-5</v>
      </c>
      <c r="X9" s="24">
        <v>6.3753676364583099E-5</v>
      </c>
      <c r="Y9" s="24">
        <v>5.5480570923522397E-5</v>
      </c>
      <c r="Z9" s="24">
        <v>5.1335142689974103E-5</v>
      </c>
      <c r="AA9" s="24">
        <v>5.2556368548445203E-5</v>
      </c>
      <c r="AB9" s="24">
        <v>4.2341801154414802E-5</v>
      </c>
      <c r="AC9" s="24">
        <v>3.8078455194506E-5</v>
      </c>
      <c r="AD9" s="24">
        <v>3.1708880853792402E-5</v>
      </c>
      <c r="AE9" s="24">
        <v>4.3309027638588197E-5</v>
      </c>
      <c r="AF9" s="24">
        <v>4.1778807426732502E-5</v>
      </c>
      <c r="AG9" s="24">
        <v>3.4389033499067702E-5</v>
      </c>
      <c r="AH9" s="24">
        <v>3.6049661926292701E-5</v>
      </c>
      <c r="AI9" s="24">
        <v>3.5011382077832901E-5</v>
      </c>
      <c r="AJ9" s="24">
        <v>3.326117293482E-5</v>
      </c>
      <c r="AK9" s="24">
        <v>3.2539324766349997E-5</v>
      </c>
      <c r="AL9" s="24">
        <v>3.4979011564079398E-5</v>
      </c>
      <c r="AN9" s="29">
        <v>155.224859431168</v>
      </c>
      <c r="AO9" s="29">
        <v>130.50486038728101</v>
      </c>
      <c r="AP9" s="29">
        <v>132.01571785640701</v>
      </c>
      <c r="AQ9" s="29">
        <v>122.195733934713</v>
      </c>
      <c r="AR9" s="29">
        <v>125.997302124999</v>
      </c>
      <c r="AS9" s="29">
        <v>123.976544036257</v>
      </c>
      <c r="AT9" s="29">
        <v>119.054604099077</v>
      </c>
      <c r="AU9" s="29">
        <v>114.03993658828099</v>
      </c>
      <c r="AV9" s="29">
        <v>127.957187008631</v>
      </c>
      <c r="AW9" s="29">
        <v>121.111998839093</v>
      </c>
      <c r="AX9" s="29">
        <v>134.10202056139801</v>
      </c>
      <c r="AY9" s="29">
        <v>143.01325184414199</v>
      </c>
      <c r="AZ9" s="29">
        <v>141.37211139693301</v>
      </c>
      <c r="BA9" s="29">
        <v>143.73455687897601</v>
      </c>
      <c r="BB9" s="29">
        <v>140.36058343330299</v>
      </c>
      <c r="BC9" s="29">
        <v>136.405749261046</v>
      </c>
      <c r="BD9" s="29">
        <v>143.955764996927</v>
      </c>
      <c r="BE9" s="29">
        <v>110.428948991886</v>
      </c>
      <c r="BF9" s="29">
        <v>148.71481189187801</v>
      </c>
      <c r="BH9" s="31">
        <v>67.357354358687004</v>
      </c>
      <c r="BI9" s="31">
        <v>58.250645743323098</v>
      </c>
      <c r="BJ9" s="31">
        <v>53.603042561070403</v>
      </c>
      <c r="BK9" s="31">
        <v>36.868733662111701</v>
      </c>
      <c r="BL9" s="31">
        <v>34.515835579267304</v>
      </c>
      <c r="BM9" s="31">
        <v>28.973419121393</v>
      </c>
      <c r="BN9" s="31">
        <v>28.665215138162399</v>
      </c>
      <c r="BO9" s="31">
        <v>26.7127224357559</v>
      </c>
      <c r="BP9" s="31">
        <v>25.532064694375801</v>
      </c>
      <c r="BQ9" s="31">
        <v>29.498740623522799</v>
      </c>
      <c r="BR9" s="31">
        <v>27.2120607794736</v>
      </c>
      <c r="BS9" s="31">
        <v>31.882625905994399</v>
      </c>
      <c r="BT9" s="31">
        <v>32.992855439243201</v>
      </c>
      <c r="BU9" s="31">
        <v>15.257962534376899</v>
      </c>
      <c r="BV9" s="31">
        <v>23.283939231538302</v>
      </c>
      <c r="BW9" s="31">
        <v>34.5880834578142</v>
      </c>
      <c r="BX9" s="31">
        <v>20.135728383568399</v>
      </c>
      <c r="BY9" s="31">
        <v>43.140365084211702</v>
      </c>
      <c r="BZ9" s="31">
        <v>29.078386040485299</v>
      </c>
      <c r="CA9" s="3"/>
      <c r="CB9" s="37">
        <v>1.0668139746353501E-3</v>
      </c>
      <c r="CC9" s="37">
        <v>9.7576259118862597E-4</v>
      </c>
      <c r="CD9" s="37">
        <v>9.2169289621140196E-4</v>
      </c>
      <c r="CE9" s="37">
        <v>8.6616309493452897E-4</v>
      </c>
      <c r="CF9" s="37">
        <v>8.2706786129043298E-4</v>
      </c>
      <c r="CG9" s="37">
        <v>7.7084279738397405E-4</v>
      </c>
      <c r="CH9" s="37">
        <v>6.7919314434003203E-4</v>
      </c>
      <c r="CI9" s="37">
        <v>6.2938596243741101E-4</v>
      </c>
      <c r="CJ9" s="37">
        <v>5.7331212229160097E-4</v>
      </c>
      <c r="CK9" s="37">
        <v>5.0901580008298904E-4</v>
      </c>
      <c r="CL9" s="37">
        <v>4.6255031358634699E-4</v>
      </c>
      <c r="CM9" s="37">
        <v>4.2148202989013999E-4</v>
      </c>
      <c r="CN9" s="37">
        <v>3.7835309715109799E-4</v>
      </c>
      <c r="CO9" s="37">
        <v>3.61675603542495E-4</v>
      </c>
      <c r="CP9" s="37">
        <v>3.19831846549993E-4</v>
      </c>
      <c r="CQ9" s="37">
        <v>2.9549149575051198E-4</v>
      </c>
      <c r="CR9" s="37">
        <v>2.3244925212711099E-4</v>
      </c>
      <c r="CS9" s="37">
        <v>1.9358581986029201E-4</v>
      </c>
      <c r="CT9" s="37">
        <v>1.54999743877611E-4</v>
      </c>
      <c r="CV9" s="33">
        <v>4.6143799999999997E-5</v>
      </c>
      <c r="CW9" s="33">
        <v>4.4440700000000003E-5</v>
      </c>
      <c r="CX9" s="33">
        <v>4.3608400000000001E-5</v>
      </c>
      <c r="CY9" s="33">
        <f t="shared" ref="CY9:CY14" si="0">AVERAGE(CV9:CX9)</f>
        <v>4.4730966666666669E-5</v>
      </c>
      <c r="CZ9" s="33">
        <f t="shared" ref="CZ9:CZ14" si="1">STDEV(CV9:CX9)</f>
        <v>1.2923832029755443E-6</v>
      </c>
      <c r="DA9" s="33"/>
      <c r="DB9" s="33">
        <v>4.5296300000000002E-5</v>
      </c>
      <c r="DC9" s="33">
        <v>4.50975E-5</v>
      </c>
      <c r="DD9" s="33">
        <v>4.5679700000000002E-5</v>
      </c>
      <c r="DE9" s="33">
        <f t="shared" ref="DE9:DE63" si="2">AVERAGE(DB9:DD9)</f>
        <v>4.5357833333333342E-5</v>
      </c>
      <c r="DF9" s="33">
        <f t="shared" ref="DF9:DF63" si="3">STDEV(DB9:DD9)</f>
        <v>2.9593744834564968E-7</v>
      </c>
      <c r="DH9" s="41">
        <f t="shared" ref="DH9:DH63" si="4">100*(CY9-DE9)/CY9</f>
        <v>-1.4014154251081965</v>
      </c>
      <c r="DI9" s="35">
        <f t="shared" ref="DI9:DI63" si="5">CB9/((5*10^-5)/((4*PI())*10^-7))</f>
        <v>2.6811959563690748E-5</v>
      </c>
      <c r="DJ9" s="35">
        <f t="shared" ref="DJ9:DJ63" si="6">DI9/CY9</f>
        <v>0.59940487679357279</v>
      </c>
      <c r="DK9" s="2"/>
    </row>
    <row r="10" spans="1:115" x14ac:dyDescent="0.25">
      <c r="A10" s="11">
        <v>354</v>
      </c>
      <c r="B10" s="11" t="s">
        <v>2</v>
      </c>
      <c r="C10" s="11" t="s">
        <v>4</v>
      </c>
      <c r="D10" s="11">
        <v>23</v>
      </c>
      <c r="E10" s="11" t="s">
        <v>7</v>
      </c>
      <c r="F10" s="11">
        <v>1</v>
      </c>
      <c r="G10" s="11" t="s">
        <v>10</v>
      </c>
      <c r="H10" s="11">
        <v>67</v>
      </c>
      <c r="I10" s="11">
        <v>69</v>
      </c>
      <c r="J10" s="11">
        <f>(H10+I10)/200+121.5</f>
        <v>122.18</v>
      </c>
      <c r="K10" s="11" t="s">
        <v>47</v>
      </c>
      <c r="M10" s="10">
        <v>67.209999999999994</v>
      </c>
      <c r="N10" s="10">
        <v>-6.5</v>
      </c>
      <c r="O10" s="10">
        <v>17.91</v>
      </c>
      <c r="P10" s="17">
        <v>26.630890714285702</v>
      </c>
      <c r="Q10" s="17">
        <v>26.803185458741702</v>
      </c>
      <c r="R10" s="10" t="s">
        <v>18</v>
      </c>
      <c r="T10" s="24">
        <v>2.9699602796165502E-4</v>
      </c>
      <c r="U10" s="24">
        <v>1.2943277695390799E-4</v>
      </c>
      <c r="V10" s="24">
        <v>1.18818335601034E-4</v>
      </c>
      <c r="W10" s="24">
        <v>1.08483509691566E-4</v>
      </c>
      <c r="X10" s="24">
        <v>1.1368604039744701E-4</v>
      </c>
      <c r="Y10" s="24">
        <v>1.0225094132360099E-4</v>
      </c>
      <c r="Z10" s="24">
        <v>9.3734170538616805E-5</v>
      </c>
      <c r="AA10" s="24">
        <v>8.8985033467713006E-5</v>
      </c>
      <c r="AB10" s="24">
        <v>7.9794189363950602E-5</v>
      </c>
      <c r="AC10" s="24">
        <v>7.8289728093792704E-5</v>
      </c>
      <c r="AD10" s="24">
        <v>6.8717063940206997E-5</v>
      </c>
      <c r="AE10" s="24">
        <v>6.3850650936384405E-5</v>
      </c>
      <c r="AF10" s="24">
        <v>5.73644884161796E-5</v>
      </c>
      <c r="AG10" s="24">
        <v>5.3409087475821898E-5</v>
      </c>
      <c r="AH10" s="24">
        <v>5.7120152967232199E-5</v>
      </c>
      <c r="AI10" s="24">
        <v>4.97073073727596E-5</v>
      </c>
      <c r="AJ10" s="24">
        <v>4.8421664121031602E-5</v>
      </c>
      <c r="AK10" s="24">
        <v>3.8613220291112701E-5</v>
      </c>
      <c r="AL10" s="24">
        <v>2.5926512733107801E-5</v>
      </c>
      <c r="AN10" s="29">
        <v>98.847678420524602</v>
      </c>
      <c r="AO10" s="29">
        <v>72.057010773551198</v>
      </c>
      <c r="AP10" s="29">
        <v>68.068882240758796</v>
      </c>
      <c r="AQ10" s="29">
        <v>75.818540843120203</v>
      </c>
      <c r="AR10" s="29">
        <v>75.933190634992897</v>
      </c>
      <c r="AS10" s="29">
        <v>72.938468780103804</v>
      </c>
      <c r="AT10" s="29">
        <v>74.054604099077196</v>
      </c>
      <c r="AU10" s="29">
        <v>66.135578160317294</v>
      </c>
      <c r="AV10" s="29">
        <v>68.665755998475206</v>
      </c>
      <c r="AW10" s="29">
        <v>75.009654755102403</v>
      </c>
      <c r="AX10" s="29">
        <v>79.201075912661594</v>
      </c>
      <c r="AY10" s="29">
        <v>77.544304687804697</v>
      </c>
      <c r="AZ10" s="29">
        <v>72.240958927113695</v>
      </c>
      <c r="BA10" s="29">
        <v>72.4608913265143</v>
      </c>
      <c r="BB10" s="29">
        <v>74.523235286482802</v>
      </c>
      <c r="BC10" s="29">
        <v>68.921105247926306</v>
      </c>
      <c r="BD10" s="29">
        <v>91.197006055063397</v>
      </c>
      <c r="BE10" s="29">
        <v>93.429911113143007</v>
      </c>
      <c r="BF10" s="29">
        <v>94.993465170174005</v>
      </c>
      <c r="BH10" s="31">
        <v>63.159618826926597</v>
      </c>
      <c r="BI10" s="31">
        <v>22.365053761977599</v>
      </c>
      <c r="BJ10" s="31">
        <v>18.334001657711099</v>
      </c>
      <c r="BK10" s="31">
        <v>7.0820523829986302</v>
      </c>
      <c r="BL10" s="31">
        <v>1.2663592353855799</v>
      </c>
      <c r="BM10" s="31">
        <v>0.245852019336986</v>
      </c>
      <c r="BN10" s="31">
        <v>0.43934613023147701</v>
      </c>
      <c r="BO10" s="31">
        <v>0.42979465209512602</v>
      </c>
      <c r="BP10" s="31">
        <v>2.5948227033485001</v>
      </c>
      <c r="BQ10" s="31">
        <v>0.204916441214511</v>
      </c>
      <c r="BR10" s="31">
        <v>0.115688802073974</v>
      </c>
      <c r="BS10" s="31">
        <v>3.2096710209719199</v>
      </c>
      <c r="BT10" s="31">
        <v>6.77014337842167</v>
      </c>
      <c r="BU10" s="31">
        <v>6.2343731364825397</v>
      </c>
      <c r="BV10" s="31">
        <v>7.1150259093301402</v>
      </c>
      <c r="BW10" s="31">
        <v>-0.93658048629983204</v>
      </c>
      <c r="BX10" s="31">
        <v>-11.13348286606</v>
      </c>
      <c r="BY10" s="31">
        <v>-5.3682168696151003</v>
      </c>
      <c r="BZ10" s="31">
        <v>-16.6129071189619</v>
      </c>
      <c r="CA10" s="3"/>
      <c r="CB10" s="37">
        <v>1.1595974117851199E-3</v>
      </c>
      <c r="CC10" s="37">
        <v>1.0586712215255099E-3</v>
      </c>
      <c r="CD10" s="37">
        <v>1.01229767805341E-3</v>
      </c>
      <c r="CE10" s="37">
        <v>9.4759408326841805E-4</v>
      </c>
      <c r="CF10" s="37">
        <v>9.0030889720379395E-4</v>
      </c>
      <c r="CG10" s="37">
        <v>8.1288981070299401E-4</v>
      </c>
      <c r="CH10" s="37">
        <v>7.5873200812091998E-4</v>
      </c>
      <c r="CI10" s="37">
        <v>6.9247127524919795E-4</v>
      </c>
      <c r="CJ10" s="37">
        <v>6.2970419005758396E-4</v>
      </c>
      <c r="CK10" s="37">
        <v>5.6819318102375299E-4</v>
      </c>
      <c r="CL10" s="37">
        <v>5.1527271723731402E-4</v>
      </c>
      <c r="CM10" s="37">
        <v>4.6868357967491301E-4</v>
      </c>
      <c r="CN10" s="37">
        <v>4.1856071942498698E-4</v>
      </c>
      <c r="CO10" s="37">
        <v>4.0188154046631502E-4</v>
      </c>
      <c r="CP10" s="37">
        <v>3.5362693239223298E-4</v>
      </c>
      <c r="CQ10" s="37">
        <v>3.2464033560377498E-4</v>
      </c>
      <c r="CR10" s="37">
        <v>2.5136666079780899E-4</v>
      </c>
      <c r="CS10" s="37">
        <v>2.0490516192043701E-4</v>
      </c>
      <c r="CT10" s="37">
        <v>1.5569212796659199E-4</v>
      </c>
      <c r="CV10" s="33">
        <v>4.2722999999999997E-5</v>
      </c>
      <c r="CW10" s="33">
        <v>4.1006800000000002E-5</v>
      </c>
      <c r="CX10" s="33">
        <v>4.1007699999999997E-5</v>
      </c>
      <c r="CY10" s="33">
        <f t="shared" si="0"/>
        <v>4.1579166666666663E-5</v>
      </c>
      <c r="CZ10" s="33">
        <f t="shared" si="1"/>
        <v>9.9058882657403868E-7</v>
      </c>
      <c r="DA10" s="33"/>
      <c r="DB10" s="33">
        <v>4.1937700000000003E-5</v>
      </c>
      <c r="DC10" s="33">
        <v>4.1852199999999999E-5</v>
      </c>
      <c r="DD10" s="33">
        <v>4.16736E-5</v>
      </c>
      <c r="DE10" s="33">
        <f t="shared" si="2"/>
        <v>4.1821166666666672E-5</v>
      </c>
      <c r="DF10" s="33">
        <f t="shared" si="3"/>
        <v>1.3475720141548521E-7</v>
      </c>
      <c r="DH10" s="41">
        <f t="shared" si="4"/>
        <v>-0.58202224671812941</v>
      </c>
      <c r="DI10" s="35">
        <f t="shared" si="5"/>
        <v>2.9143861679886967E-5</v>
      </c>
      <c r="DJ10" s="35">
        <f t="shared" si="6"/>
        <v>0.70092462202353667</v>
      </c>
      <c r="DK10" s="2"/>
    </row>
    <row r="11" spans="1:115" x14ac:dyDescent="0.25">
      <c r="A11" s="11">
        <v>354</v>
      </c>
      <c r="B11" s="11" t="s">
        <v>2</v>
      </c>
      <c r="C11" s="11" t="s">
        <v>4</v>
      </c>
      <c r="D11" s="11">
        <v>23</v>
      </c>
      <c r="E11" s="11" t="s">
        <v>7</v>
      </c>
      <c r="F11" s="11">
        <v>1</v>
      </c>
      <c r="G11" s="11" t="s">
        <v>10</v>
      </c>
      <c r="H11" s="11">
        <v>97</v>
      </c>
      <c r="I11" s="11">
        <v>99</v>
      </c>
      <c r="J11" s="11">
        <f>(H11+I11)/200+121.5</f>
        <v>122.48</v>
      </c>
      <c r="K11" s="11" t="s">
        <v>47</v>
      </c>
      <c r="M11" s="10">
        <v>57.35</v>
      </c>
      <c r="N11" s="10">
        <v>15.76</v>
      </c>
      <c r="O11" s="10">
        <v>16.47</v>
      </c>
      <c r="P11" s="17">
        <v>25.823783571428599</v>
      </c>
      <c r="Q11" s="17">
        <v>26.832474054909</v>
      </c>
      <c r="R11" s="10" t="s">
        <v>15</v>
      </c>
      <c r="T11" s="24">
        <v>5.4650538938330704E-4</v>
      </c>
      <c r="U11" s="24">
        <v>2.10050775111638E-4</v>
      </c>
      <c r="V11" s="24">
        <v>1.81644269452686E-4</v>
      </c>
      <c r="W11" s="24">
        <v>1.6853282321257199E-4</v>
      </c>
      <c r="X11" s="24">
        <v>1.8036378170242499E-4</v>
      </c>
      <c r="Y11" s="24">
        <v>9.8685565378440706E-4</v>
      </c>
      <c r="Z11" s="24">
        <v>2.4054066703990001E-4</v>
      </c>
      <c r="AA11" s="24">
        <v>1.29473069110916E-4</v>
      </c>
      <c r="AB11" s="24">
        <v>1.1923180220163599E-4</v>
      </c>
      <c r="AC11" s="24">
        <v>1.0360618345446401E-4</v>
      </c>
      <c r="AD11" s="24">
        <v>1.0198656544491499E-4</v>
      </c>
      <c r="AE11" s="24">
        <v>7.5702402537832305E-5</v>
      </c>
      <c r="AF11" s="24">
        <v>7.8961426500538803E-5</v>
      </c>
      <c r="AG11" s="24">
        <v>6.8047432905290399E-5</v>
      </c>
      <c r="AH11" s="24">
        <v>7.3070171752911606E-5</v>
      </c>
      <c r="AI11" s="24">
        <v>7.5375149253583602E-5</v>
      </c>
      <c r="AJ11" s="24">
        <v>6.3104699706123294E-5</v>
      </c>
      <c r="AK11" s="24">
        <v>4.1648647111881101E-5</v>
      </c>
      <c r="AL11" s="24">
        <v>4.6796828151061701E-5</v>
      </c>
      <c r="AN11" s="29">
        <v>85.743220365425202</v>
      </c>
      <c r="AO11" s="29">
        <v>59.817717320793903</v>
      </c>
      <c r="AP11" s="29">
        <v>57.324727434137401</v>
      </c>
      <c r="AQ11" s="29">
        <v>62.416812482701097</v>
      </c>
      <c r="AR11" s="29">
        <v>57.1287083523343</v>
      </c>
      <c r="AS11" s="29">
        <v>7.8632303558840499</v>
      </c>
      <c r="AT11" s="29">
        <v>30.247852240082398</v>
      </c>
      <c r="AU11" s="29">
        <v>60.488501442909701</v>
      </c>
      <c r="AV11" s="29">
        <v>64.728330881482606</v>
      </c>
      <c r="AW11" s="29">
        <v>65.699528290154603</v>
      </c>
      <c r="AX11" s="29">
        <v>66.108907598452603</v>
      </c>
      <c r="AY11" s="29">
        <v>62.922248597073498</v>
      </c>
      <c r="AZ11" s="29">
        <v>65.676699486119404</v>
      </c>
      <c r="BA11" s="29">
        <v>69.9984940633462</v>
      </c>
      <c r="BB11" s="29">
        <v>69.814196990535194</v>
      </c>
      <c r="BC11" s="29">
        <v>74.603122271440199</v>
      </c>
      <c r="BD11" s="29">
        <v>67.220150975429704</v>
      </c>
      <c r="BE11" s="29">
        <v>88.430596023778804</v>
      </c>
      <c r="BF11" s="29">
        <v>82.890830913731904</v>
      </c>
      <c r="BH11" s="31">
        <v>66.192106087407097</v>
      </c>
      <c r="BI11" s="31">
        <v>30.623915147567001</v>
      </c>
      <c r="BJ11" s="31">
        <v>18.496150831658301</v>
      </c>
      <c r="BK11" s="31">
        <v>13.9047945395416</v>
      </c>
      <c r="BL11" s="31">
        <v>10.906156609429299</v>
      </c>
      <c r="BM11" s="31">
        <v>0.71777224853598198</v>
      </c>
      <c r="BN11" s="31">
        <v>-3.0384205249949598</v>
      </c>
      <c r="BO11" s="31">
        <v>-1.70399353250945</v>
      </c>
      <c r="BP11" s="31">
        <v>4.4193519781675699</v>
      </c>
      <c r="BQ11" s="31">
        <v>4.5810790197257703</v>
      </c>
      <c r="BR11" s="31">
        <v>-2.9437083654555298</v>
      </c>
      <c r="BS11" s="31">
        <v>-7.9917930133654496</v>
      </c>
      <c r="BT11" s="31">
        <v>-5.4685694332733101</v>
      </c>
      <c r="BU11" s="31">
        <v>-12.195598091957701</v>
      </c>
      <c r="BV11" s="31">
        <v>-7.4702864072436403</v>
      </c>
      <c r="BW11" s="31">
        <v>-2.0147902008565102</v>
      </c>
      <c r="BX11" s="31">
        <v>-35.060575668363803</v>
      </c>
      <c r="BY11" s="31">
        <v>16.7098001005361</v>
      </c>
      <c r="BZ11" s="31">
        <v>16.607270397570499</v>
      </c>
      <c r="CA11" s="3"/>
      <c r="CB11" s="38">
        <v>1.47116506689403E-3</v>
      </c>
      <c r="CC11" s="38">
        <v>1.35178509347689E-3</v>
      </c>
      <c r="CD11" s="38">
        <v>1.294521248937E-3</v>
      </c>
      <c r="CE11" s="38">
        <v>1.2158860062343299E-3</v>
      </c>
      <c r="CF11" s="38">
        <v>1.1534952941637099E-3</v>
      </c>
      <c r="CG11" s="38">
        <v>1.05610989769143E-3</v>
      </c>
      <c r="CH11" s="38">
        <v>9.789869028972711E-4</v>
      </c>
      <c r="CI11" s="38">
        <v>8.9149447485690602E-4</v>
      </c>
      <c r="CJ11" s="38">
        <v>8.0711671255576697E-4</v>
      </c>
      <c r="CK11" s="38">
        <v>7.23023941312209E-4</v>
      </c>
      <c r="CL11" s="38">
        <v>6.6276163344213804E-4</v>
      </c>
      <c r="CM11" s="38">
        <v>6.0497238952276296E-4</v>
      </c>
      <c r="CN11" s="38">
        <v>5.3985335173841701E-4</v>
      </c>
      <c r="CO11" s="38">
        <v>5.1312188435966401E-4</v>
      </c>
      <c r="CP11" s="38">
        <v>4.4357989325742201E-4</v>
      </c>
      <c r="CQ11" s="38">
        <v>4.1216931220422801E-4</v>
      </c>
      <c r="CR11" s="38">
        <v>3.2151938758959902E-4</v>
      </c>
      <c r="CS11" s="38">
        <v>2.4546123693865201E-4</v>
      </c>
      <c r="CT11" s="38">
        <v>1.9313159113432999E-4</v>
      </c>
      <c r="CV11" s="33">
        <v>3.9303600000000001E-5</v>
      </c>
      <c r="CW11" s="33">
        <v>3.9261400000000003E-5</v>
      </c>
      <c r="CX11" s="33">
        <v>4.0124299999999998E-5</v>
      </c>
      <c r="CY11" s="33">
        <f t="shared" si="0"/>
        <v>3.9563100000000001E-5</v>
      </c>
      <c r="CZ11" s="33">
        <f t="shared" si="1"/>
        <v>4.8647126328283528E-7</v>
      </c>
      <c r="DA11" s="33"/>
      <c r="DB11" s="33">
        <v>4.0499600000000001E-5</v>
      </c>
      <c r="DC11" s="33">
        <v>4.0335900000000001E-5</v>
      </c>
      <c r="DD11" s="33">
        <v>4.1017799999999999E-5</v>
      </c>
      <c r="DE11" s="33">
        <f t="shared" si="2"/>
        <v>4.0617766666666662E-5</v>
      </c>
      <c r="DF11" s="33">
        <f t="shared" si="3"/>
        <v>3.5597671740344538E-7</v>
      </c>
      <c r="DH11" s="41">
        <f t="shared" si="4"/>
        <v>-2.6657836890098645</v>
      </c>
      <c r="DI11" s="35">
        <f t="shared" si="5"/>
        <v>3.6974410930977772E-5</v>
      </c>
      <c r="DJ11" s="35">
        <f t="shared" si="6"/>
        <v>0.93456809327322099</v>
      </c>
      <c r="DK11" s="2"/>
    </row>
    <row r="12" spans="1:115" x14ac:dyDescent="0.25">
      <c r="A12" s="11">
        <v>354</v>
      </c>
      <c r="B12" s="11" t="s">
        <v>2</v>
      </c>
      <c r="C12" s="11" t="s">
        <v>4</v>
      </c>
      <c r="D12" s="11">
        <v>23</v>
      </c>
      <c r="E12" s="11" t="s">
        <v>7</v>
      </c>
      <c r="F12" s="11">
        <v>2</v>
      </c>
      <c r="G12" s="11" t="s">
        <v>10</v>
      </c>
      <c r="H12" s="11">
        <v>6</v>
      </c>
      <c r="I12" s="11">
        <v>8</v>
      </c>
      <c r="J12" s="11">
        <f>(H12+I12)/200+122.7</f>
        <v>122.77</v>
      </c>
      <c r="K12" s="11" t="s">
        <v>47</v>
      </c>
      <c r="M12" s="10">
        <v>35.450000000000003</v>
      </c>
      <c r="N12" s="10">
        <v>1.35</v>
      </c>
      <c r="O12" s="10">
        <v>8.77</v>
      </c>
      <c r="P12" s="17">
        <v>12.8881414285714</v>
      </c>
      <c r="Q12" s="17">
        <v>12.8917197804205</v>
      </c>
      <c r="R12" s="10" t="s">
        <v>16</v>
      </c>
      <c r="T12" s="24">
        <v>2.9798636713782701E-4</v>
      </c>
      <c r="U12" s="24">
        <v>1.6269973302067799E-4</v>
      </c>
      <c r="V12" s="24">
        <v>1.5403748529172999E-4</v>
      </c>
      <c r="W12" s="24">
        <v>1.44912538816522E-4</v>
      </c>
      <c r="X12" s="24">
        <v>1.42418957568857E-4</v>
      </c>
      <c r="Y12" s="24">
        <v>1.3047006601132701E-4</v>
      </c>
      <c r="Z12" s="24">
        <v>1.17517634979819E-4</v>
      </c>
      <c r="AA12" s="24">
        <v>1.14936651030035E-4</v>
      </c>
      <c r="AB12" s="24">
        <v>1.06121664405766E-4</v>
      </c>
      <c r="AC12" s="24">
        <v>9.06350821977892E-5</v>
      </c>
      <c r="AD12" s="24">
        <v>7.7314863545116598E-5</v>
      </c>
      <c r="AE12" s="24">
        <v>7.3182636473756503E-5</v>
      </c>
      <c r="AF12" s="24">
        <v>6.8394437376606202E-5</v>
      </c>
      <c r="AG12" s="24">
        <v>6.8338994176092506E-5</v>
      </c>
      <c r="AH12" s="24">
        <v>6.0750088734503102E-5</v>
      </c>
      <c r="AI12" s="24">
        <v>5.5009850765567399E-5</v>
      </c>
      <c r="AJ12" s="24">
        <v>4.5363505775568101E-5</v>
      </c>
      <c r="AK12" s="24">
        <v>4.2825592888482E-5</v>
      </c>
      <c r="AL12" s="24">
        <v>3.9293996042652597E-5</v>
      </c>
      <c r="AN12" s="29">
        <v>71.912677123673106</v>
      </c>
      <c r="AO12" s="29">
        <v>46.758949097412</v>
      </c>
      <c r="AP12" s="29">
        <v>44.334573711618603</v>
      </c>
      <c r="AQ12" s="29">
        <v>43.321483150272897</v>
      </c>
      <c r="AR12" s="29">
        <v>42.723602334783202</v>
      </c>
      <c r="AS12" s="29">
        <v>43.678622036914298</v>
      </c>
      <c r="AT12" s="29">
        <v>46.163862501663999</v>
      </c>
      <c r="AU12" s="29">
        <v>48.397534932920202</v>
      </c>
      <c r="AV12" s="29">
        <v>48.629926337711403</v>
      </c>
      <c r="AW12" s="29">
        <v>49.364406778120902</v>
      </c>
      <c r="AX12" s="29">
        <v>49.921480904428101</v>
      </c>
      <c r="AY12" s="29">
        <v>50.345041781885499</v>
      </c>
      <c r="AZ12" s="29">
        <v>51.978057313654602</v>
      </c>
      <c r="BA12" s="29">
        <v>57.327770711316901</v>
      </c>
      <c r="BB12" s="29">
        <v>56.8671393072539</v>
      </c>
      <c r="BC12" s="29">
        <v>52.479041973926499</v>
      </c>
      <c r="BD12" s="29">
        <v>45.676690340279301</v>
      </c>
      <c r="BE12" s="29">
        <v>56.309932474020201</v>
      </c>
      <c r="BF12" s="29">
        <v>55.548065418142102</v>
      </c>
      <c r="BH12" s="31">
        <v>61.248952303537003</v>
      </c>
      <c r="BI12" s="31">
        <v>13.2352241695855</v>
      </c>
      <c r="BJ12" s="31">
        <v>8.8223757845773196</v>
      </c>
      <c r="BK12" s="31">
        <v>1.78444880968834</v>
      </c>
      <c r="BL12" s="31">
        <v>-0.247418001892621</v>
      </c>
      <c r="BM12" s="31">
        <v>2.75672252434335</v>
      </c>
      <c r="BN12" s="31">
        <v>-1.1884895261222701</v>
      </c>
      <c r="BO12" s="31">
        <v>-2.3311248425697602</v>
      </c>
      <c r="BP12" s="31">
        <v>-1.1001271499402701</v>
      </c>
      <c r="BQ12" s="31">
        <v>1.6912708217914501</v>
      </c>
      <c r="BR12" s="31">
        <v>-1.92714715066806</v>
      </c>
      <c r="BS12" s="31">
        <v>3.2998531486765601</v>
      </c>
      <c r="BT12" s="31">
        <v>-0.73407724778384398</v>
      </c>
      <c r="BU12" s="31">
        <v>1.7189888743391699</v>
      </c>
      <c r="BV12" s="31">
        <v>-3.9761638890053002</v>
      </c>
      <c r="BW12" s="31">
        <v>-0.86712755422021504</v>
      </c>
      <c r="BX12" s="31">
        <v>8.1583400291464105</v>
      </c>
      <c r="BY12" s="31">
        <v>8.4086658224767596</v>
      </c>
      <c r="BZ12" s="31">
        <v>-5.5495695900396198</v>
      </c>
      <c r="CA12" s="3"/>
      <c r="CB12" s="38">
        <v>1.2949833362273699E-3</v>
      </c>
      <c r="CC12" s="38">
        <v>1.18636416517495E-3</v>
      </c>
      <c r="CD12" s="38">
        <v>1.12467556161366E-3</v>
      </c>
      <c r="CE12" s="38">
        <v>1.07200740661088E-3</v>
      </c>
      <c r="CF12" s="38">
        <v>1.0102471066232399E-3</v>
      </c>
      <c r="CG12" s="38">
        <v>9.3150969001297196E-4</v>
      </c>
      <c r="CH12" s="38">
        <v>8.5492652967814498E-4</v>
      </c>
      <c r="CI12" s="38">
        <v>8.0185137676938199E-4</v>
      </c>
      <c r="CJ12" s="38">
        <v>7.2327672625330805E-4</v>
      </c>
      <c r="CK12" s="38">
        <v>6.4525791825774002E-4</v>
      </c>
      <c r="CL12" s="38">
        <v>5.9218369942196005E-4</v>
      </c>
      <c r="CM12" s="38">
        <v>5.4012249048977301E-4</v>
      </c>
      <c r="CN12" s="38">
        <v>4.8257313660994702E-4</v>
      </c>
      <c r="CO12" s="38">
        <v>4.58632848279877E-4</v>
      </c>
      <c r="CP12" s="38">
        <v>4.0775712770174601E-4</v>
      </c>
      <c r="CQ12" s="38">
        <v>3.7999986033149198E-4</v>
      </c>
      <c r="CR12" s="38">
        <v>2.9751751036510501E-4</v>
      </c>
      <c r="CS12" s="38">
        <v>2.4177647412321399E-4</v>
      </c>
      <c r="CT12" s="38">
        <v>1.95709612042825E-4</v>
      </c>
      <c r="CV12" s="33">
        <v>5.4907500000000002E-5</v>
      </c>
      <c r="CW12" s="33">
        <v>4.8305700000000001E-5</v>
      </c>
      <c r="CX12" s="33">
        <v>4.8263000000000002E-5</v>
      </c>
      <c r="CY12" s="33">
        <f t="shared" si="0"/>
        <v>5.0492066666666671E-5</v>
      </c>
      <c r="CZ12" s="33">
        <f t="shared" si="1"/>
        <v>3.8239370370513864E-6</v>
      </c>
      <c r="DA12" s="33"/>
      <c r="DB12" s="33">
        <v>4.8891699999999998E-5</v>
      </c>
      <c r="DC12" s="33">
        <v>5.03913E-5</v>
      </c>
      <c r="DD12" s="33">
        <v>4.5294399999999998E-5</v>
      </c>
      <c r="DE12" s="33">
        <f t="shared" si="2"/>
        <v>4.819246666666667E-5</v>
      </c>
      <c r="DF12" s="33">
        <f t="shared" si="3"/>
        <v>2.61940696405376E-6</v>
      </c>
      <c r="DH12" s="41">
        <f t="shared" si="4"/>
        <v>4.5543788397121148</v>
      </c>
      <c r="DI12" s="35">
        <f t="shared" si="5"/>
        <v>3.2546481084904847E-5</v>
      </c>
      <c r="DJ12" s="35">
        <f t="shared" si="6"/>
        <v>0.64458603565916317</v>
      </c>
      <c r="DK12" s="2"/>
    </row>
    <row r="13" spans="1:115" x14ac:dyDescent="0.25">
      <c r="A13" s="11">
        <v>354</v>
      </c>
      <c r="B13" s="11" t="s">
        <v>2</v>
      </c>
      <c r="C13" s="11" t="s">
        <v>4</v>
      </c>
      <c r="D13" s="11">
        <v>23</v>
      </c>
      <c r="E13" s="11" t="s">
        <v>7</v>
      </c>
      <c r="F13" s="11">
        <v>2</v>
      </c>
      <c r="G13" s="11" t="s">
        <v>10</v>
      </c>
      <c r="H13" s="11">
        <v>38</v>
      </c>
      <c r="I13" s="11">
        <v>40</v>
      </c>
      <c r="J13" s="11">
        <f>(H13+I13)/200+122.7</f>
        <v>123.09</v>
      </c>
      <c r="K13" s="11" t="s">
        <v>47</v>
      </c>
      <c r="M13" s="10">
        <v>58.3</v>
      </c>
      <c r="N13" s="10">
        <v>20.45</v>
      </c>
      <c r="O13" s="10">
        <v>9.3000000000000007</v>
      </c>
      <c r="P13" s="17">
        <v>13.6670142857143</v>
      </c>
      <c r="Q13" s="17">
        <v>14.5862788287476</v>
      </c>
      <c r="R13" s="10" t="s">
        <v>19</v>
      </c>
      <c r="T13" s="24">
        <v>3.81538497402294E-4</v>
      </c>
      <c r="U13" s="24">
        <v>1.8785636966842499E-4</v>
      </c>
      <c r="V13" s="24">
        <v>1.6986874528588199E-4</v>
      </c>
      <c r="W13" s="24">
        <v>1.53350395336954E-4</v>
      </c>
      <c r="X13" s="24">
        <v>1.4501163746403299E-4</v>
      </c>
      <c r="Y13" s="24">
        <v>1.31952050950336E-4</v>
      </c>
      <c r="Z13" s="24">
        <v>1.3062505980859901E-4</v>
      </c>
      <c r="AA13" s="24">
        <v>1.25491097791835E-4</v>
      </c>
      <c r="AB13" s="24">
        <v>1.14743600039392E-4</v>
      </c>
      <c r="AC13" s="24">
        <v>1.08103714667906E-4</v>
      </c>
      <c r="AD13" s="24">
        <v>9.8357098911314002E-5</v>
      </c>
      <c r="AE13" s="24">
        <v>9.51136663747645E-5</v>
      </c>
      <c r="AF13" s="24">
        <v>8.9038072088573402E-5</v>
      </c>
      <c r="AG13" s="24">
        <v>8.1915467709096297E-5</v>
      </c>
      <c r="AH13" s="24">
        <v>8.0975093585929306E-5</v>
      </c>
      <c r="AI13" s="24">
        <v>8.1316226855406902E-5</v>
      </c>
      <c r="AJ13" s="24">
        <v>7.8581889015535896E-5</v>
      </c>
      <c r="AK13" s="24">
        <v>8.01594114873606E-5</v>
      </c>
      <c r="AL13" s="24">
        <v>5.9663902403379602E-5</v>
      </c>
      <c r="AN13" s="29">
        <v>102.27441677624699</v>
      </c>
      <c r="AO13" s="29">
        <v>77.706056698216102</v>
      </c>
      <c r="AP13" s="29">
        <v>75.883697274191505</v>
      </c>
      <c r="AQ13" s="29">
        <v>76.3346422763818</v>
      </c>
      <c r="AR13" s="29">
        <v>79.079205869999498</v>
      </c>
      <c r="AS13" s="29">
        <v>77.464345280901</v>
      </c>
      <c r="AT13" s="29">
        <v>78.192936578401401</v>
      </c>
      <c r="AU13" s="29">
        <v>79.356706227140407</v>
      </c>
      <c r="AV13" s="29">
        <v>78.632163776604301</v>
      </c>
      <c r="AW13" s="29">
        <v>82.451886435625795</v>
      </c>
      <c r="AX13" s="29">
        <v>87.180120821339699</v>
      </c>
      <c r="AY13" s="29">
        <v>83.776580048810004</v>
      </c>
      <c r="AZ13" s="29">
        <v>91.515458306053304</v>
      </c>
      <c r="BA13" s="29">
        <v>90.525909176281303</v>
      </c>
      <c r="BB13" s="29">
        <v>92.574438244976903</v>
      </c>
      <c r="BC13" s="29">
        <v>87.8765225295123</v>
      </c>
      <c r="BD13" s="29">
        <v>98.542062653132604</v>
      </c>
      <c r="BE13" s="29">
        <v>101.244201207049</v>
      </c>
      <c r="BF13" s="29">
        <v>107.362817726971</v>
      </c>
      <c r="BH13" s="31">
        <v>60.249615320243102</v>
      </c>
      <c r="BI13" s="31">
        <v>43.790068651328603</v>
      </c>
      <c r="BJ13" s="31">
        <v>39.971595237325502</v>
      </c>
      <c r="BK13" s="31">
        <v>34.450770313346098</v>
      </c>
      <c r="BL13" s="31">
        <v>32.189139259824003</v>
      </c>
      <c r="BM13" s="31">
        <v>30.7039465174567</v>
      </c>
      <c r="BN13" s="31">
        <v>30.094996063916799</v>
      </c>
      <c r="BO13" s="31">
        <v>27.142664115586101</v>
      </c>
      <c r="BP13" s="31">
        <v>32.2624879651407</v>
      </c>
      <c r="BQ13" s="31">
        <v>32.133691312338797</v>
      </c>
      <c r="BR13" s="31">
        <v>31.232944539349301</v>
      </c>
      <c r="BS13" s="31">
        <v>32.069237649544199</v>
      </c>
      <c r="BT13" s="31">
        <v>32.431264810993198</v>
      </c>
      <c r="BU13" s="31">
        <v>35.119815830511598</v>
      </c>
      <c r="BV13" s="31">
        <v>34.080523997192699</v>
      </c>
      <c r="BW13" s="31">
        <v>34.771453531735297</v>
      </c>
      <c r="BX13" s="31">
        <v>37.076031553394699</v>
      </c>
      <c r="BY13" s="31">
        <v>36.896128159320597</v>
      </c>
      <c r="BZ13" s="31">
        <v>35.474048299699596</v>
      </c>
      <c r="CA13" s="3"/>
      <c r="CB13" s="38">
        <v>1.22709955338239E-3</v>
      </c>
      <c r="CC13" s="38">
        <v>1.1073510383820301E-3</v>
      </c>
      <c r="CD13" s="38">
        <v>1.0637315586087201E-3</v>
      </c>
      <c r="CE13" s="38">
        <v>1.0050811282446199E-3</v>
      </c>
      <c r="CF13" s="38">
        <v>9.1529195816656003E-4</v>
      </c>
      <c r="CG13" s="38">
        <v>8.7750148476340296E-4</v>
      </c>
      <c r="CH13" s="38">
        <v>8.1202335904031998E-4</v>
      </c>
      <c r="CI13" s="38">
        <v>7.4986263819641695E-4</v>
      </c>
      <c r="CJ13" s="38">
        <v>6.94170945319948E-4</v>
      </c>
      <c r="CK13" s="38">
        <v>6.2904246499864995E-4</v>
      </c>
      <c r="CL13" s="38">
        <v>5.7334168661894995E-4</v>
      </c>
      <c r="CM13" s="38">
        <v>5.2220929317324505E-4</v>
      </c>
      <c r="CN13" s="38">
        <v>4.8420603651841703E-4</v>
      </c>
      <c r="CO13" s="38">
        <v>4.5794851222000498E-4</v>
      </c>
      <c r="CP13" s="38">
        <v>4.0832807138722698E-4</v>
      </c>
      <c r="CQ13" s="38">
        <v>3.6909911811302501E-4</v>
      </c>
      <c r="CR13" s="38">
        <v>3.0317490908717302E-4</v>
      </c>
      <c r="CS13" s="38">
        <v>2.4985499359081399E-4</v>
      </c>
      <c r="CT13" s="38">
        <v>2.1671270592509099E-4</v>
      </c>
      <c r="CV13" s="33">
        <v>6.3106200000000002E-5</v>
      </c>
      <c r="CW13" s="33">
        <v>6.2230999999999994E-5</v>
      </c>
      <c r="CX13" s="33">
        <v>6.0595199999999999E-5</v>
      </c>
      <c r="CY13" s="33">
        <f t="shared" si="0"/>
        <v>6.1977466666666674E-5</v>
      </c>
      <c r="CZ13" s="33">
        <f t="shared" si="1"/>
        <v>1.2745546725556093E-6</v>
      </c>
      <c r="DA13" s="33"/>
      <c r="DB13" s="33">
        <v>6.2271899999999996E-5</v>
      </c>
      <c r="DC13" s="33">
        <v>6.1348100000000003E-5</v>
      </c>
      <c r="DD13" s="33">
        <v>6.1196600000000003E-5</v>
      </c>
      <c r="DE13" s="33">
        <f t="shared" si="2"/>
        <v>6.1605533333333338E-5</v>
      </c>
      <c r="DF13" s="33">
        <f t="shared" si="3"/>
        <v>5.8204077463123541E-7</v>
      </c>
      <c r="DH13" s="41">
        <f t="shared" si="4"/>
        <v>0.60011057782291144</v>
      </c>
      <c r="DI13" s="35">
        <f t="shared" si="5"/>
        <v>3.0840375537035459E-5</v>
      </c>
      <c r="DJ13" s="35">
        <f t="shared" si="6"/>
        <v>0.49760626233570032</v>
      </c>
      <c r="DK13" s="2"/>
    </row>
    <row r="14" spans="1:115" x14ac:dyDescent="0.25">
      <c r="A14" s="11">
        <v>354</v>
      </c>
      <c r="B14" s="11" t="s">
        <v>2</v>
      </c>
      <c r="C14" s="11" t="s">
        <v>4</v>
      </c>
      <c r="D14" s="11">
        <v>23</v>
      </c>
      <c r="E14" s="11" t="s">
        <v>7</v>
      </c>
      <c r="F14" s="11">
        <v>2</v>
      </c>
      <c r="G14" s="11" t="s">
        <v>10</v>
      </c>
      <c r="H14" s="11">
        <v>67</v>
      </c>
      <c r="I14" s="11">
        <v>69</v>
      </c>
      <c r="J14" s="11">
        <f>(H14+I14)/200+122.7</f>
        <v>123.38000000000001</v>
      </c>
      <c r="K14" s="11" t="s">
        <v>47</v>
      </c>
      <c r="M14" s="10">
        <v>147.72</v>
      </c>
      <c r="N14" s="10">
        <v>44.71</v>
      </c>
      <c r="O14" s="10">
        <v>39.700000000000003</v>
      </c>
      <c r="P14" s="17">
        <v>57.652907142857103</v>
      </c>
      <c r="Q14" s="17">
        <v>81.123958819327399</v>
      </c>
      <c r="R14" s="10" t="s">
        <v>14</v>
      </c>
      <c r="T14" s="24">
        <v>2.6495141181922399E-4</v>
      </c>
      <c r="U14" s="24">
        <v>6.6642798982710806E-5</v>
      </c>
      <c r="V14" s="24">
        <v>5.0832600575319799E-5</v>
      </c>
      <c r="W14" s="24">
        <v>3.8582097937385399E-5</v>
      </c>
      <c r="X14" s="24">
        <v>4.02957348859653E-5</v>
      </c>
      <c r="Y14" s="24">
        <v>3.0436347514115399E-5</v>
      </c>
      <c r="Z14" s="24">
        <v>2.8683218634769699E-5</v>
      </c>
      <c r="AA14" s="24">
        <v>3.0013197617881402E-5</v>
      </c>
      <c r="AB14" s="24">
        <v>2.9060819843906701E-5</v>
      </c>
      <c r="AC14" s="24">
        <v>3.02406932997575E-5</v>
      </c>
      <c r="AD14" s="24">
        <v>3.1815379142798198E-5</v>
      </c>
      <c r="AE14" s="24">
        <v>3.1846177262742197E-5</v>
      </c>
      <c r="AF14" s="24">
        <v>2.3517074913772799E-5</v>
      </c>
      <c r="AG14" s="24">
        <v>3.29371299789463E-5</v>
      </c>
      <c r="AH14" s="24">
        <v>2.7325197277421399E-5</v>
      </c>
      <c r="AI14" s="24">
        <v>2.0817630748958899E-5</v>
      </c>
      <c r="AJ14" s="24">
        <v>2.6260105197809102E-5</v>
      </c>
      <c r="AK14" s="24">
        <v>2.5351448430020701E-5</v>
      </c>
      <c r="AL14" s="24">
        <v>1.7679101362908699E-5</v>
      </c>
      <c r="AN14" s="29">
        <v>-177.26696756794601</v>
      </c>
      <c r="AO14" s="29">
        <v>174.39792440275301</v>
      </c>
      <c r="AP14" s="29">
        <v>172.54690946371599</v>
      </c>
      <c r="AQ14" s="29">
        <v>171.562996150749</v>
      </c>
      <c r="AR14" s="29">
        <v>160.29815155127301</v>
      </c>
      <c r="AS14" s="29">
        <v>167.56716503109499</v>
      </c>
      <c r="AT14" s="29">
        <v>168.84831361461599</v>
      </c>
      <c r="AU14" s="29">
        <v>163.275964205305</v>
      </c>
      <c r="AV14" s="29">
        <v>173.62467902519199</v>
      </c>
      <c r="AW14" s="29">
        <v>171.279165712321</v>
      </c>
      <c r="AX14" s="29">
        <v>178.95560855513801</v>
      </c>
      <c r="AY14" s="29">
        <v>-178.536627779535</v>
      </c>
      <c r="AZ14" s="29">
        <v>169.50965030256299</v>
      </c>
      <c r="BA14" s="29">
        <v>164.95134017573901</v>
      </c>
      <c r="BB14" s="29">
        <v>161.45598573867201</v>
      </c>
      <c r="BC14" s="29">
        <v>158.13405373139801</v>
      </c>
      <c r="BD14" s="29">
        <v>152.742934810376</v>
      </c>
      <c r="BE14" s="29">
        <v>157.217594269518</v>
      </c>
      <c r="BF14" s="29">
        <v>-145.335700412748</v>
      </c>
      <c r="BH14" s="31">
        <v>69.859547661976194</v>
      </c>
      <c r="BI14" s="31">
        <v>46.386487771811197</v>
      </c>
      <c r="BJ14" s="31">
        <v>40.852032408947998</v>
      </c>
      <c r="BK14" s="31">
        <v>28.230335289080401</v>
      </c>
      <c r="BL14" s="31">
        <v>26.333503651028401</v>
      </c>
      <c r="BM14" s="31">
        <v>25.284983196242099</v>
      </c>
      <c r="BN14" s="31">
        <v>21.822537985755702</v>
      </c>
      <c r="BO14" s="31">
        <v>22.788441387685602</v>
      </c>
      <c r="BP14" s="31">
        <v>39.219618963610898</v>
      </c>
      <c r="BQ14" s="31">
        <v>22.453635271226499</v>
      </c>
      <c r="BR14" s="31">
        <v>27.366676411895298</v>
      </c>
      <c r="BS14" s="31">
        <v>20.8552468110353</v>
      </c>
      <c r="BT14" s="31">
        <v>10.3188074840395</v>
      </c>
      <c r="BU14" s="31">
        <v>26.361151809147099</v>
      </c>
      <c r="BV14" s="31">
        <v>24.225915605391901</v>
      </c>
      <c r="BW14" s="31">
        <v>8.1466239127487992</v>
      </c>
      <c r="BX14" s="31">
        <v>32.217052634536103</v>
      </c>
      <c r="BY14" s="31">
        <v>8.3636396910175304</v>
      </c>
      <c r="BZ14" s="31">
        <v>33.859275570624199</v>
      </c>
      <c r="CA14" s="3"/>
      <c r="CB14" s="38">
        <v>1.23769241496524E-3</v>
      </c>
      <c r="CC14" s="38">
        <v>1.12882326743453E-3</v>
      </c>
      <c r="CD14" s="38">
        <v>1.0791301671260801E-3</v>
      </c>
      <c r="CE14" s="38">
        <v>1.0178879708187399E-3</v>
      </c>
      <c r="CF14" s="38">
        <v>9.5026174330089196E-4</v>
      </c>
      <c r="CG14" s="38">
        <v>8.9574612902107995E-4</v>
      </c>
      <c r="CH14" s="38">
        <v>8.3393974836877495E-4</v>
      </c>
      <c r="CI14" s="38">
        <v>7.6606409767415197E-4</v>
      </c>
      <c r="CJ14" s="38">
        <v>7.0888937262475102E-4</v>
      </c>
      <c r="CK14" s="38">
        <v>6.3366183032262E-4</v>
      </c>
      <c r="CL14" s="38">
        <v>5.8372880948289005E-4</v>
      </c>
      <c r="CM14" s="38">
        <v>5.3361932309875699E-4</v>
      </c>
      <c r="CN14" s="38">
        <v>4.8718684281546398E-4</v>
      </c>
      <c r="CO14" s="38">
        <v>4.6644012312172802E-4</v>
      </c>
      <c r="CP14" s="38">
        <v>4.1246344476851798E-4</v>
      </c>
      <c r="CQ14" s="38">
        <v>3.8533948781804698E-4</v>
      </c>
      <c r="CR14" s="38">
        <v>3.1886114106986302E-4</v>
      </c>
      <c r="CS14" s="38">
        <v>2.5571292596936201E-4</v>
      </c>
      <c r="CT14" s="38">
        <v>2.0526740150426299E-4</v>
      </c>
      <c r="CV14" s="33">
        <v>5.71963E-5</v>
      </c>
      <c r="CW14" s="33">
        <v>6.13531E-5</v>
      </c>
      <c r="CX14" s="33">
        <v>6.1259800000000006E-5</v>
      </c>
      <c r="CY14" s="33">
        <f t="shared" si="0"/>
        <v>5.9936399999999998E-5</v>
      </c>
      <c r="CZ14" s="33">
        <f t="shared" si="1"/>
        <v>2.3734547035913725E-6</v>
      </c>
      <c r="DA14" s="33"/>
      <c r="DB14" s="33">
        <v>5.9917499999999997E-5</v>
      </c>
      <c r="DC14" s="33">
        <v>5.9828399999999998E-5</v>
      </c>
      <c r="DD14" s="33">
        <v>6.1287599999999999E-5</v>
      </c>
      <c r="DE14" s="33">
        <f t="shared" si="2"/>
        <v>6.0344499999999998E-5</v>
      </c>
      <c r="DF14" s="33">
        <f t="shared" si="3"/>
        <v>8.1796265807187171E-7</v>
      </c>
      <c r="DH14" s="41">
        <f t="shared" si="4"/>
        <v>-0.68088840837954967</v>
      </c>
      <c r="DI14" s="35">
        <f t="shared" si="5"/>
        <v>3.1106603186068859E-5</v>
      </c>
      <c r="DJ14" s="35">
        <f t="shared" si="6"/>
        <v>0.51899351956522011</v>
      </c>
      <c r="DK14" s="2"/>
    </row>
    <row r="15" spans="1:115" s="19" customFormat="1" x14ac:dyDescent="0.25">
      <c r="A15" s="18">
        <v>354</v>
      </c>
      <c r="B15" s="18" t="s">
        <v>2</v>
      </c>
      <c r="C15" s="18" t="s">
        <v>4</v>
      </c>
      <c r="D15" s="18">
        <v>23</v>
      </c>
      <c r="E15" s="18" t="s">
        <v>7</v>
      </c>
      <c r="F15" s="18">
        <v>2</v>
      </c>
      <c r="G15" s="18" t="s">
        <v>10</v>
      </c>
      <c r="H15" s="18">
        <v>97</v>
      </c>
      <c r="I15" s="18">
        <v>99</v>
      </c>
      <c r="J15" s="18">
        <v>123.68</v>
      </c>
      <c r="K15" s="18" t="s">
        <v>48</v>
      </c>
      <c r="M15" s="20">
        <v>45</v>
      </c>
      <c r="N15" s="20">
        <v>-6.1</v>
      </c>
      <c r="O15" s="20">
        <v>17</v>
      </c>
      <c r="P15" s="21"/>
      <c r="Q15" s="21"/>
      <c r="R15" s="20" t="s">
        <v>35</v>
      </c>
      <c r="T15" s="25">
        <v>9.4430000000000002E-4</v>
      </c>
      <c r="U15" s="25">
        <v>2.1379999999999999E-4</v>
      </c>
      <c r="V15" s="25"/>
      <c r="W15" s="25">
        <v>1.863E-4</v>
      </c>
      <c r="X15" s="25"/>
      <c r="Y15" s="25">
        <v>1.6579999999999999E-4</v>
      </c>
      <c r="Z15" s="25"/>
      <c r="AA15" s="25">
        <v>1.4889999999999999E-4</v>
      </c>
      <c r="AB15" s="25"/>
      <c r="AC15" s="25">
        <v>1.188E-4</v>
      </c>
      <c r="AD15" s="25"/>
      <c r="AE15" s="25"/>
      <c r="AF15" s="25"/>
      <c r="AG15" s="25"/>
      <c r="AH15" s="25"/>
      <c r="AI15" s="25"/>
      <c r="AJ15" s="25"/>
      <c r="AK15" s="25"/>
      <c r="AL15" s="25"/>
      <c r="AM15" s="22"/>
      <c r="AN15" s="30">
        <v>71.8</v>
      </c>
      <c r="AO15" s="30">
        <v>48.4</v>
      </c>
      <c r="AP15" s="30"/>
      <c r="AQ15" s="30">
        <v>40.1</v>
      </c>
      <c r="AR15" s="30"/>
      <c r="AS15" s="30">
        <v>47.2</v>
      </c>
      <c r="AT15" s="30"/>
      <c r="AU15" s="30">
        <v>34.200000000000003</v>
      </c>
      <c r="AV15" s="30"/>
      <c r="AW15" s="30">
        <v>48</v>
      </c>
      <c r="AX15" s="30"/>
      <c r="AY15" s="30"/>
      <c r="AZ15" s="30"/>
      <c r="BA15" s="30"/>
      <c r="BB15" s="30"/>
      <c r="BC15" s="30"/>
      <c r="BD15" s="30"/>
      <c r="BE15" s="30"/>
      <c r="BF15" s="30"/>
      <c r="BG15" s="3"/>
      <c r="BH15" s="32">
        <v>75.8</v>
      </c>
      <c r="BI15" s="32">
        <v>-2.8</v>
      </c>
      <c r="BJ15" s="32"/>
      <c r="BK15" s="32">
        <v>-8.1</v>
      </c>
      <c r="BL15" s="32"/>
      <c r="BM15" s="32">
        <v>-9.8000000000000007</v>
      </c>
      <c r="BN15" s="32"/>
      <c r="BO15" s="32">
        <v>-20.100000000000001</v>
      </c>
      <c r="BP15" s="32"/>
      <c r="BQ15" s="32">
        <v>-9.3000000000000007</v>
      </c>
      <c r="BR15" s="32"/>
      <c r="BS15" s="32"/>
      <c r="BT15" s="32"/>
      <c r="BU15" s="32"/>
      <c r="BV15" s="32"/>
      <c r="BW15" s="32"/>
      <c r="BX15" s="32"/>
      <c r="BY15" s="32"/>
      <c r="BZ15" s="32"/>
      <c r="CA15" s="3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H15" s="42"/>
      <c r="DI15" s="36"/>
      <c r="DJ15" s="36"/>
      <c r="DK15" s="22"/>
    </row>
    <row r="16" spans="1:115" x14ac:dyDescent="0.25">
      <c r="A16" s="11">
        <v>354</v>
      </c>
      <c r="B16" s="11" t="s">
        <v>2</v>
      </c>
      <c r="C16" s="11" t="s">
        <v>4</v>
      </c>
      <c r="D16" s="11">
        <v>23</v>
      </c>
      <c r="E16" s="11" t="s">
        <v>7</v>
      </c>
      <c r="F16" s="11">
        <v>2</v>
      </c>
      <c r="G16" s="11" t="s">
        <v>10</v>
      </c>
      <c r="H16" s="11">
        <v>100</v>
      </c>
      <c r="I16" s="11">
        <v>102</v>
      </c>
      <c r="J16" s="11">
        <f>(H16+I16)/200+122.7</f>
        <v>123.71000000000001</v>
      </c>
      <c r="K16" s="11" t="s">
        <v>47</v>
      </c>
      <c r="M16" s="10">
        <v>45.54</v>
      </c>
      <c r="N16" s="10">
        <v>14.58</v>
      </c>
      <c r="O16" s="10">
        <v>12.78</v>
      </c>
      <c r="P16" s="17">
        <v>17.967767142857099</v>
      </c>
      <c r="Q16" s="17">
        <v>18.565634404930101</v>
      </c>
      <c r="R16" s="10" t="s">
        <v>21</v>
      </c>
      <c r="T16" s="24">
        <v>6.4473657411380004E-4</v>
      </c>
      <c r="U16" s="24">
        <v>2.07167693246317E-4</v>
      </c>
      <c r="V16" s="24">
        <v>1.86591967940745E-4</v>
      </c>
      <c r="W16" s="24">
        <v>1.6210784411927799E-4</v>
      </c>
      <c r="X16" s="24">
        <v>1.4546767252554801E-4</v>
      </c>
      <c r="Y16" s="24">
        <v>1.3896093200968401E-4</v>
      </c>
      <c r="Z16" s="24">
        <v>1.25283179238077E-4</v>
      </c>
      <c r="AA16" s="24">
        <v>1.13011268796523E-4</v>
      </c>
      <c r="AB16" s="24">
        <v>1.0479719998645E-4</v>
      </c>
      <c r="AC16" s="24">
        <v>8.6293195705107605E-5</v>
      </c>
      <c r="AD16" s="24">
        <v>7.9836160353564099E-5</v>
      </c>
      <c r="AE16" s="24">
        <v>7.3860721970476297E-5</v>
      </c>
      <c r="AF16" s="24">
        <v>5.8775659290219802E-5</v>
      </c>
      <c r="AG16" s="24">
        <v>6.5211914172181798E-5</v>
      </c>
      <c r="AH16" s="24">
        <v>5.2366646111814299E-5</v>
      </c>
      <c r="AI16" s="24">
        <v>3.71204563717905E-5</v>
      </c>
      <c r="AJ16" s="24">
        <v>3.13562244618194E-5</v>
      </c>
      <c r="AK16" s="24">
        <v>3.7566859148057601E-5</v>
      </c>
      <c r="AL16" s="24">
        <v>2.4253585430818301E-5</v>
      </c>
      <c r="AN16" s="29">
        <v>83.674961858474404</v>
      </c>
      <c r="AO16" s="29">
        <v>59.074558146923799</v>
      </c>
      <c r="AP16" s="29">
        <v>57.166533775465702</v>
      </c>
      <c r="AQ16" s="29">
        <v>54.5636508537346</v>
      </c>
      <c r="AR16" s="29">
        <v>54.789931099986397</v>
      </c>
      <c r="AS16" s="29">
        <v>56.085654733116101</v>
      </c>
      <c r="AT16" s="29">
        <v>50.735364333324704</v>
      </c>
      <c r="AU16" s="29">
        <v>52.934998297210697</v>
      </c>
      <c r="AV16" s="29">
        <v>59.298322095302197</v>
      </c>
      <c r="AW16" s="29">
        <v>59.804392816283503</v>
      </c>
      <c r="AX16" s="29">
        <v>66.956402199844305</v>
      </c>
      <c r="AY16" s="29">
        <v>58.916270428613203</v>
      </c>
      <c r="AZ16" s="29">
        <v>53.486288224445801</v>
      </c>
      <c r="BA16" s="29">
        <v>76.150285811816801</v>
      </c>
      <c r="BB16" s="29">
        <v>67.109448343751694</v>
      </c>
      <c r="BC16" s="29">
        <v>72.739233925553606</v>
      </c>
      <c r="BD16" s="29">
        <v>92.953842487372995</v>
      </c>
      <c r="BE16" s="29">
        <v>73.3605073133442</v>
      </c>
      <c r="BF16" s="29">
        <v>123.774381071337</v>
      </c>
      <c r="BH16" s="31">
        <v>71.106631334346403</v>
      </c>
      <c r="BI16" s="31">
        <v>39.312133088199502</v>
      </c>
      <c r="BJ16" s="31">
        <v>32.316037776297399</v>
      </c>
      <c r="BK16" s="31">
        <v>24.170267350114599</v>
      </c>
      <c r="BL16" s="31">
        <v>19.3713118126315</v>
      </c>
      <c r="BM16" s="31">
        <v>17.052502840023301</v>
      </c>
      <c r="BN16" s="31">
        <v>13.0316447293594</v>
      </c>
      <c r="BO16" s="31">
        <v>12.975543685286301</v>
      </c>
      <c r="BP16" s="31">
        <v>20.091515562678101</v>
      </c>
      <c r="BQ16" s="31">
        <v>10.8542608846228</v>
      </c>
      <c r="BR16" s="31">
        <v>24.2183489399231</v>
      </c>
      <c r="BS16" s="31">
        <v>14.005175964740101</v>
      </c>
      <c r="BT16" s="31">
        <v>16.684933850218201</v>
      </c>
      <c r="BU16" s="31">
        <v>31.039349480945798</v>
      </c>
      <c r="BV16" s="31">
        <v>21.127180590897598</v>
      </c>
      <c r="BW16" s="31">
        <v>9.1259503682901606</v>
      </c>
      <c r="BX16" s="31">
        <v>3.6798776016188999</v>
      </c>
      <c r="BY16" s="31">
        <v>23.5336820262694</v>
      </c>
      <c r="BZ16" s="31">
        <v>29.044923524627102</v>
      </c>
      <c r="CA16" s="3"/>
      <c r="CB16" s="38">
        <v>1.8438572080292899E-3</v>
      </c>
      <c r="CC16" s="38">
        <v>1.706021447254E-3</v>
      </c>
      <c r="CD16" s="38">
        <v>1.61767550709054E-3</v>
      </c>
      <c r="CE16" s="38">
        <v>1.5289238798701301E-3</v>
      </c>
      <c r="CF16" s="38">
        <v>1.41812940601894E-3</v>
      </c>
      <c r="CG16" s="38">
        <v>1.31413944626381E-3</v>
      </c>
      <c r="CH16" s="38">
        <v>1.2233728858831699E-3</v>
      </c>
      <c r="CI16" s="38">
        <v>1.11796088343816E-3</v>
      </c>
      <c r="CJ16" s="38">
        <v>1.0267307564189199E-3</v>
      </c>
      <c r="CK16" s="38">
        <v>9.1693318315922898E-4</v>
      </c>
      <c r="CL16" s="38">
        <v>8.2312528748366303E-4</v>
      </c>
      <c r="CM16" s="38">
        <v>7.3853063674566102E-4</v>
      </c>
      <c r="CN16" s="38">
        <v>6.5239474930526404E-4</v>
      </c>
      <c r="CO16" s="38">
        <v>6.1936859254670097E-4</v>
      </c>
      <c r="CP16" s="38">
        <v>5.5699586525759996E-4</v>
      </c>
      <c r="CQ16" s="38">
        <v>4.8571110541015001E-4</v>
      </c>
      <c r="CR16" s="38">
        <v>3.8518818186960999E-4</v>
      </c>
      <c r="CS16" s="38">
        <v>3.14214272831778E-4</v>
      </c>
      <c r="CT16" s="38">
        <v>2.3957718912296801E-4</v>
      </c>
      <c r="CV16" s="33">
        <v>6.1204200000000006E-5</v>
      </c>
      <c r="CW16" s="33">
        <v>6.2872299999999998E-5</v>
      </c>
      <c r="CX16" s="33">
        <v>6.2042600000000001E-5</v>
      </c>
      <c r="CY16" s="33">
        <f t="shared" ref="CY16:CY63" si="7">AVERAGE(CV16:CX16)</f>
        <v>6.2039699999999988E-5</v>
      </c>
      <c r="CZ16" s="33">
        <f t="shared" ref="CZ16:CZ63" si="8">STDEV(CV16:CX16)</f>
        <v>8.3405378123955123E-7</v>
      </c>
      <c r="DA16" s="33"/>
      <c r="DB16" s="33">
        <v>6.1781500000000005E-5</v>
      </c>
      <c r="DC16" s="33">
        <v>6.0875599999999997E-5</v>
      </c>
      <c r="DD16" s="33">
        <v>6.1548699999999996E-5</v>
      </c>
      <c r="DE16" s="33">
        <f t="shared" si="2"/>
        <v>6.1401933333333339E-5</v>
      </c>
      <c r="DF16" s="33">
        <f t="shared" si="3"/>
        <v>4.7044557956615564E-7</v>
      </c>
      <c r="DH16" s="41">
        <f t="shared" si="4"/>
        <v>1.0279976638614452</v>
      </c>
      <c r="DI16" s="35">
        <f t="shared" si="5"/>
        <v>4.6341186072107235E-5</v>
      </c>
      <c r="DJ16" s="35">
        <f t="shared" si="6"/>
        <v>0.74696018955777099</v>
      </c>
      <c r="DK16" s="2"/>
    </row>
    <row r="17" spans="1:115" x14ac:dyDescent="0.25">
      <c r="A17" s="11">
        <v>354</v>
      </c>
      <c r="B17" s="11" t="s">
        <v>2</v>
      </c>
      <c r="C17" s="11" t="s">
        <v>4</v>
      </c>
      <c r="D17" s="11">
        <v>23</v>
      </c>
      <c r="E17" s="11" t="s">
        <v>7</v>
      </c>
      <c r="F17" s="11">
        <v>2</v>
      </c>
      <c r="G17" s="11" t="s">
        <v>10</v>
      </c>
      <c r="H17" s="11">
        <v>127</v>
      </c>
      <c r="I17" s="11">
        <v>129</v>
      </c>
      <c r="J17" s="11">
        <f>(H17+I17)/200+122.7</f>
        <v>123.98</v>
      </c>
      <c r="K17" s="11" t="s">
        <v>47</v>
      </c>
      <c r="M17" s="10">
        <v>54.16</v>
      </c>
      <c r="N17" s="10">
        <v>19.149999999999999</v>
      </c>
      <c r="O17" s="10">
        <v>22.1</v>
      </c>
      <c r="P17" s="17">
        <v>31.198885714285701</v>
      </c>
      <c r="Q17" s="17">
        <v>33.0264715402337</v>
      </c>
      <c r="R17" s="10" t="s">
        <v>22</v>
      </c>
      <c r="T17" s="24">
        <v>8.9517194577354796E-4</v>
      </c>
      <c r="U17" s="24">
        <v>2.4948709886485099E-4</v>
      </c>
      <c r="V17" s="24">
        <v>2.1614047081701301E-4</v>
      </c>
      <c r="W17" s="24">
        <v>1.8558126589179199E-4</v>
      </c>
      <c r="X17" s="24">
        <v>1.6453314635659299E-4</v>
      </c>
      <c r="Y17" s="24">
        <v>1.5078445916274E-4</v>
      </c>
      <c r="Z17" s="24">
        <v>1.40675324328754E-4</v>
      </c>
      <c r="AA17" s="24">
        <v>1.3688704284920501E-4</v>
      </c>
      <c r="AB17" s="24">
        <v>1.02862848614065E-4</v>
      </c>
      <c r="AC17" s="24">
        <v>1.03302423132277E-4</v>
      </c>
      <c r="AD17" s="24">
        <v>9.3066760312154401E-5</v>
      </c>
      <c r="AE17" s="24">
        <v>8.55998138140499E-5</v>
      </c>
      <c r="AF17" s="24">
        <v>8.8131294101471096E-5</v>
      </c>
      <c r="AG17" s="24">
        <v>8.1773028102180499E-5</v>
      </c>
      <c r="AH17" s="24">
        <v>5.48260160074576E-5</v>
      </c>
      <c r="AI17" s="24">
        <v>6.7841544471289902E-5</v>
      </c>
      <c r="AJ17" s="24">
        <v>5.3253227601714399E-5</v>
      </c>
      <c r="AK17" s="24">
        <v>5.6211236643575098E-5</v>
      </c>
      <c r="AL17" s="24">
        <v>5.2424350258253097E-5</v>
      </c>
      <c r="AN17" s="29">
        <v>57.123738247789397</v>
      </c>
      <c r="AO17" s="29">
        <v>50.648247373735302</v>
      </c>
      <c r="AP17" s="29">
        <v>50.053826050064401</v>
      </c>
      <c r="AQ17" s="29">
        <v>48.686403311490999</v>
      </c>
      <c r="AR17" s="29">
        <v>49.662739336254603</v>
      </c>
      <c r="AS17" s="29">
        <v>47.651352238546401</v>
      </c>
      <c r="AT17" s="29">
        <v>58.961322582856603</v>
      </c>
      <c r="AU17" s="29">
        <v>53.260666000958302</v>
      </c>
      <c r="AV17" s="29">
        <v>52.017281905389403</v>
      </c>
      <c r="AW17" s="29">
        <v>54.897929410012097</v>
      </c>
      <c r="AX17" s="29">
        <v>42.572730282305798</v>
      </c>
      <c r="AY17" s="29">
        <v>47.4230973791963</v>
      </c>
      <c r="AZ17" s="29">
        <v>43.6953527039216</v>
      </c>
      <c r="BA17" s="29">
        <v>54.931144954763901</v>
      </c>
      <c r="BB17" s="29">
        <v>53.837745257676303</v>
      </c>
      <c r="BC17" s="29">
        <v>69.543686236721996</v>
      </c>
      <c r="BD17" s="29">
        <v>49.984785571400401</v>
      </c>
      <c r="BE17" s="29">
        <v>38.786242280966498</v>
      </c>
      <c r="BF17" s="29">
        <v>44.587807258597699</v>
      </c>
      <c r="BH17" s="31">
        <v>74.176379933669196</v>
      </c>
      <c r="BI17" s="31">
        <v>44.5425755654854</v>
      </c>
      <c r="BJ17" s="31">
        <v>32.340726152351699</v>
      </c>
      <c r="BK17" s="31">
        <v>28.174930947767301</v>
      </c>
      <c r="BL17" s="31">
        <v>24.220646035821101</v>
      </c>
      <c r="BM17" s="31">
        <v>20.325322017087998</v>
      </c>
      <c r="BN17" s="31">
        <v>21.201461865286799</v>
      </c>
      <c r="BO17" s="31">
        <v>15.8993614092235</v>
      </c>
      <c r="BP17" s="31">
        <v>15.506415919987599</v>
      </c>
      <c r="BQ17" s="31">
        <v>11.3046880587177</v>
      </c>
      <c r="BR17" s="31">
        <v>9.3530654556160897</v>
      </c>
      <c r="BS17" s="31">
        <v>21.861998085044299</v>
      </c>
      <c r="BT17" s="31">
        <v>14.28769415471</v>
      </c>
      <c r="BU17" s="31">
        <v>20.958852986249699</v>
      </c>
      <c r="BV17" s="31">
        <v>4.5376345629961499</v>
      </c>
      <c r="BW17" s="31">
        <v>7.6341017947295997</v>
      </c>
      <c r="BX17" s="31">
        <v>34.777284005680698</v>
      </c>
      <c r="BY17" s="31">
        <v>19.2151103429198</v>
      </c>
      <c r="BZ17" s="31">
        <v>20.372409977368498</v>
      </c>
      <c r="CA17" s="3"/>
      <c r="CB17" s="38">
        <v>2.4274752429732302E-3</v>
      </c>
      <c r="CC17" s="38">
        <v>2.1256090606863302E-3</v>
      </c>
      <c r="CD17" s="38">
        <v>2.0246191376284998E-3</v>
      </c>
      <c r="CE17" s="38">
        <v>1.9315437795177099E-3</v>
      </c>
      <c r="CF17" s="38">
        <v>1.7998073510352799E-3</v>
      </c>
      <c r="CG17" s="38">
        <v>1.69902067612509E-3</v>
      </c>
      <c r="CH17" s="38">
        <v>1.5747136393171801E-3</v>
      </c>
      <c r="CI17" s="38">
        <v>1.45416270181987E-3</v>
      </c>
      <c r="CJ17" s="38">
        <v>1.3120113159817101E-3</v>
      </c>
      <c r="CK17" s="38">
        <v>1.1976289077640901E-3</v>
      </c>
      <c r="CL17" s="38">
        <v>1.0967999923534701E-3</v>
      </c>
      <c r="CM17" s="38">
        <v>9.8625892213697491E-4</v>
      </c>
      <c r="CN17" s="38">
        <v>9.0459698061816504E-4</v>
      </c>
      <c r="CO17" s="38">
        <v>8.4764175704369596E-4</v>
      </c>
      <c r="CP17" s="38">
        <v>7.7994128265854905E-4</v>
      </c>
      <c r="CQ17" s="38">
        <v>6.77104711731706E-4</v>
      </c>
      <c r="CR17" s="38">
        <v>5.4485613443609195E-4</v>
      </c>
      <c r="CS17" s="38">
        <v>4.3822238604018202E-4</v>
      </c>
      <c r="CT17" s="38">
        <v>3.50214881035647E-4</v>
      </c>
      <c r="CV17" s="33">
        <v>6.6838800000000001E-5</v>
      </c>
      <c r="CW17" s="33">
        <v>6.42486E-5</v>
      </c>
      <c r="CX17" s="33">
        <v>6.4208200000000006E-5</v>
      </c>
      <c r="CY17" s="33">
        <f t="shared" si="7"/>
        <v>6.5098533333333327E-5</v>
      </c>
      <c r="CZ17" s="33">
        <f t="shared" si="8"/>
        <v>1.5072505078232117E-6</v>
      </c>
      <c r="DA17" s="33"/>
      <c r="DB17" s="33">
        <v>6.4882999999999995E-5</v>
      </c>
      <c r="DC17" s="33">
        <v>6.4758900000000001E-5</v>
      </c>
      <c r="DD17" s="33">
        <v>6.4617300000000002E-5</v>
      </c>
      <c r="DE17" s="33">
        <f t="shared" si="2"/>
        <v>6.4753066666666662E-5</v>
      </c>
      <c r="DF17" s="33">
        <f t="shared" si="3"/>
        <v>1.3294601661325708E-7</v>
      </c>
      <c r="DH17" s="41">
        <f t="shared" si="4"/>
        <v>0.53068271891430008</v>
      </c>
      <c r="DI17" s="35">
        <f t="shared" si="5"/>
        <v>6.1009107120766384E-5</v>
      </c>
      <c r="DJ17" s="35">
        <f t="shared" si="6"/>
        <v>0.93718097777061626</v>
      </c>
      <c r="DK17" s="2"/>
    </row>
    <row r="18" spans="1:115" x14ac:dyDescent="0.25">
      <c r="A18" s="11">
        <v>354</v>
      </c>
      <c r="B18" s="11" t="s">
        <v>2</v>
      </c>
      <c r="C18" s="11" t="s">
        <v>4</v>
      </c>
      <c r="D18" s="11">
        <v>23</v>
      </c>
      <c r="E18" s="11" t="s">
        <v>7</v>
      </c>
      <c r="F18" s="11">
        <v>3</v>
      </c>
      <c r="G18" s="11" t="s">
        <v>10</v>
      </c>
      <c r="H18" s="11">
        <v>27</v>
      </c>
      <c r="I18" s="11">
        <v>29</v>
      </c>
      <c r="J18" s="11">
        <f>(H18+I18)/200+124</f>
        <v>124.28</v>
      </c>
      <c r="K18" s="11" t="s">
        <v>47</v>
      </c>
      <c r="M18" s="10">
        <v>54.37</v>
      </c>
      <c r="N18" s="10">
        <v>49.84</v>
      </c>
      <c r="O18" s="10">
        <v>17.28</v>
      </c>
      <c r="P18" s="17">
        <v>24.594377142857098</v>
      </c>
      <c r="Q18" s="17">
        <v>38.135292984345</v>
      </c>
      <c r="R18" s="10" t="s">
        <v>23</v>
      </c>
      <c r="T18" s="24">
        <v>4.8879222963340999E-4</v>
      </c>
      <c r="U18" s="24">
        <v>1.2339526176073401E-4</v>
      </c>
      <c r="V18" s="24">
        <v>9.1361661133103296E-5</v>
      </c>
      <c r="W18" s="24">
        <v>7.8275754547624799E-5</v>
      </c>
      <c r="X18" s="24">
        <v>6.28262733655276E-5</v>
      </c>
      <c r="Y18" s="24">
        <v>5.4968753908470598E-5</v>
      </c>
      <c r="Z18" s="24">
        <v>4.9649693163704398E-5</v>
      </c>
      <c r="AA18" s="24">
        <v>4.1347044936730398E-5</v>
      </c>
      <c r="AB18" s="24">
        <v>3.3903364508555803E-5</v>
      </c>
      <c r="AC18" s="24">
        <v>3.1019351318975101E-5</v>
      </c>
      <c r="AD18" s="24">
        <v>3.0733013601012202E-5</v>
      </c>
      <c r="AE18" s="24">
        <v>2.86654387939553E-5</v>
      </c>
      <c r="AF18" s="24">
        <v>2.5616233256472399E-5</v>
      </c>
      <c r="AG18" s="24">
        <v>3.4953247792587199E-5</v>
      </c>
      <c r="AH18" s="24">
        <v>3.2239668887877901E-5</v>
      </c>
      <c r="AI18" s="24">
        <v>1.7169636171159799E-5</v>
      </c>
      <c r="AJ18" s="24">
        <v>2.8471542810321999E-5</v>
      </c>
      <c r="AK18" s="24">
        <v>2.32337443172641E-5</v>
      </c>
      <c r="AL18" s="24">
        <v>3.1480400648657598E-5</v>
      </c>
      <c r="AN18" s="29">
        <v>59.434989736695996</v>
      </c>
      <c r="AO18" s="29">
        <v>61.121857113581001</v>
      </c>
      <c r="AP18" s="29">
        <v>58.648941258631702</v>
      </c>
      <c r="AQ18" s="29">
        <v>55.445622056525103</v>
      </c>
      <c r="AR18" s="29">
        <v>65.497340548001802</v>
      </c>
      <c r="AS18" s="29">
        <v>76.162426357588203</v>
      </c>
      <c r="AT18" s="29">
        <v>71.2417224434151</v>
      </c>
      <c r="AU18" s="29">
        <v>73.827840984217502</v>
      </c>
      <c r="AV18" s="29">
        <v>68.141839562008002</v>
      </c>
      <c r="AW18" s="29">
        <v>74.155261108936202</v>
      </c>
      <c r="AX18" s="29">
        <v>77.808170238140605</v>
      </c>
      <c r="AY18" s="29">
        <v>85.991474685560306</v>
      </c>
      <c r="AZ18" s="29">
        <v>81.2977762100532</v>
      </c>
      <c r="BA18" s="29">
        <v>58.330601723852801</v>
      </c>
      <c r="BB18" s="29">
        <v>66.932684735632904</v>
      </c>
      <c r="BC18" s="29">
        <v>72.377702771331698</v>
      </c>
      <c r="BD18" s="29">
        <v>73.131342364060998</v>
      </c>
      <c r="BE18" s="29">
        <v>122.496108914419</v>
      </c>
      <c r="BF18" s="29">
        <v>127.02672876743</v>
      </c>
      <c r="BH18" s="31">
        <v>78.365789372111394</v>
      </c>
      <c r="BI18" s="31">
        <v>65.460941768784707</v>
      </c>
      <c r="BJ18" s="31">
        <v>58.621891411580101</v>
      </c>
      <c r="BK18" s="31">
        <v>51.932120804689902</v>
      </c>
      <c r="BL18" s="31">
        <v>49.996144498081499</v>
      </c>
      <c r="BM18" s="31">
        <v>40.227292457658898</v>
      </c>
      <c r="BN18" s="31">
        <v>46.266441751125399</v>
      </c>
      <c r="BO18" s="31">
        <v>50.983072357415601</v>
      </c>
      <c r="BP18" s="31">
        <v>46.273053755149</v>
      </c>
      <c r="BQ18" s="31">
        <v>43.557799485750301</v>
      </c>
      <c r="BR18" s="31">
        <v>55.244484229302998</v>
      </c>
      <c r="BS18" s="31">
        <v>55.0650337609583</v>
      </c>
      <c r="BT18" s="31">
        <v>43.475178620396498</v>
      </c>
      <c r="BU18" s="31">
        <v>47.754808804813202</v>
      </c>
      <c r="BV18" s="31">
        <v>60.735518825774001</v>
      </c>
      <c r="BW18" s="31">
        <v>38.816874945221798</v>
      </c>
      <c r="BX18" s="31">
        <v>64.744181947662696</v>
      </c>
      <c r="BY18" s="31">
        <v>40.6164957554155</v>
      </c>
      <c r="BZ18" s="31">
        <v>29.496464005439201</v>
      </c>
      <c r="CA18" s="3"/>
      <c r="CB18" s="38">
        <v>1.6698811905014801E-3</v>
      </c>
      <c r="CC18" s="38">
        <v>1.50499946019197E-3</v>
      </c>
      <c r="CD18" s="38">
        <v>1.43282888896193E-3</v>
      </c>
      <c r="CE18" s="38">
        <v>1.35422044639677E-3</v>
      </c>
      <c r="CF18" s="38">
        <v>1.2718902450990499E-3</v>
      </c>
      <c r="CG18" s="38">
        <v>1.18252903356535E-3</v>
      </c>
      <c r="CH18" s="38">
        <v>1.0986356926021401E-3</v>
      </c>
      <c r="CI18" s="38">
        <v>1.0112322378361301E-3</v>
      </c>
      <c r="CJ18" s="38">
        <v>9.2356397067369503E-4</v>
      </c>
      <c r="CK18" s="38">
        <v>8.3003848327012797E-4</v>
      </c>
      <c r="CL18" s="38">
        <v>7.5246414711620203E-4</v>
      </c>
      <c r="CM18" s="38">
        <v>6.8785099108677802E-4</v>
      </c>
      <c r="CN18" s="38">
        <v>6.2277023202030599E-4</v>
      </c>
      <c r="CO18" s="38">
        <v>5.8521531572789504E-4</v>
      </c>
      <c r="CP18" s="38">
        <v>5.2939676608883095E-4</v>
      </c>
      <c r="CQ18" s="38">
        <v>4.7022380919291003E-4</v>
      </c>
      <c r="CR18" s="38">
        <v>3.7600646265065999E-4</v>
      </c>
      <c r="CS18" s="38">
        <v>2.9768992230698801E-4</v>
      </c>
      <c r="CT18" s="38">
        <v>2.5074566805832499E-4</v>
      </c>
      <c r="CV18" s="33">
        <v>5.6526500000000002E-5</v>
      </c>
      <c r="CW18" s="33">
        <v>6.0552800000000001E-5</v>
      </c>
      <c r="CX18" s="33">
        <v>6.0461499999999997E-5</v>
      </c>
      <c r="CY18" s="33">
        <f t="shared" si="7"/>
        <v>5.9180266666666673E-5</v>
      </c>
      <c r="CZ18" s="33">
        <f t="shared" si="8"/>
        <v>2.2986826800002922E-6</v>
      </c>
      <c r="DA18" s="33"/>
      <c r="DB18" s="33">
        <v>6.0086500000000001E-5</v>
      </c>
      <c r="DC18" s="33">
        <v>5.9945200000000003E-5</v>
      </c>
      <c r="DD18" s="33">
        <v>6.1481099999999997E-5</v>
      </c>
      <c r="DE18" s="33">
        <f t="shared" si="2"/>
        <v>6.0504266666666663E-5</v>
      </c>
      <c r="DF18" s="33">
        <f t="shared" si="3"/>
        <v>8.4890749986870029E-7</v>
      </c>
      <c r="DH18" s="41">
        <f t="shared" si="4"/>
        <v>-2.2372322305633228</v>
      </c>
      <c r="DI18" s="35">
        <f t="shared" si="5"/>
        <v>4.1968691843577817E-5</v>
      </c>
      <c r="DJ18" s="35">
        <f t="shared" si="6"/>
        <v>0.70916699446399611</v>
      </c>
      <c r="DK18" s="2"/>
    </row>
    <row r="19" spans="1:115" x14ac:dyDescent="0.25">
      <c r="A19" s="11">
        <v>354</v>
      </c>
      <c r="B19" s="11" t="s">
        <v>2</v>
      </c>
      <c r="C19" s="11" t="s">
        <v>4</v>
      </c>
      <c r="D19" s="11">
        <v>23</v>
      </c>
      <c r="E19" s="11" t="s">
        <v>7</v>
      </c>
      <c r="F19" s="11">
        <v>4</v>
      </c>
      <c r="G19" s="11" t="s">
        <v>10</v>
      </c>
      <c r="H19" s="11">
        <v>37</v>
      </c>
      <c r="I19" s="11">
        <v>39</v>
      </c>
      <c r="J19" s="11">
        <f>(H19+I19)/200+124.34</f>
        <v>124.72</v>
      </c>
      <c r="K19" s="11" t="s">
        <v>47</v>
      </c>
      <c r="M19" s="10">
        <v>42.24</v>
      </c>
      <c r="N19" s="10">
        <v>12.37</v>
      </c>
      <c r="O19" s="10">
        <v>13.6</v>
      </c>
      <c r="P19" s="17">
        <v>20.222228571428602</v>
      </c>
      <c r="Q19" s="17">
        <v>20.702854031173999</v>
      </c>
      <c r="R19" s="10" t="s">
        <v>18</v>
      </c>
      <c r="T19" s="24">
        <v>7.1838577728125996E-4</v>
      </c>
      <c r="U19" s="24">
        <v>2.2207913144868001E-4</v>
      </c>
      <c r="V19" s="24">
        <v>1.9269170648992699E-4</v>
      </c>
      <c r="W19" s="24">
        <v>1.8383365442703901E-4</v>
      </c>
      <c r="X19" s="24">
        <v>1.6240963833775399E-4</v>
      </c>
      <c r="Y19" s="24">
        <v>1.46084040452748E-4</v>
      </c>
      <c r="Z19" s="24">
        <v>1.21202116833824E-4</v>
      </c>
      <c r="AA19" s="24">
        <v>1.09562339560636E-4</v>
      </c>
      <c r="AB19" s="24">
        <v>9.9137767147540706E-5</v>
      </c>
      <c r="AC19" s="24">
        <v>7.8018026763050093E-5</v>
      </c>
      <c r="AD19" s="24">
        <v>7.7657501247464805E-5</v>
      </c>
      <c r="AE19" s="24">
        <v>7.0782568696325194E-5</v>
      </c>
      <c r="AF19" s="24">
        <v>5.81049817679173E-5</v>
      </c>
      <c r="AG19" s="24">
        <v>5.9901220772201303E-5</v>
      </c>
      <c r="AH19" s="24">
        <v>4.4552812761934601E-5</v>
      </c>
      <c r="AI19" s="24">
        <v>3.2664222113039798E-5</v>
      </c>
      <c r="AJ19" s="24">
        <v>1.48337716461458E-5</v>
      </c>
      <c r="AK19" s="24">
        <v>3.0688459760959001E-5</v>
      </c>
      <c r="AL19" s="24">
        <v>9.6621927506130797E-6</v>
      </c>
      <c r="AN19" s="29">
        <v>42.150525439322799</v>
      </c>
      <c r="AO19" s="29">
        <v>43.908783774737401</v>
      </c>
      <c r="AP19" s="29">
        <v>43.170535665152698</v>
      </c>
      <c r="AQ19" s="29">
        <v>41.201228525258401</v>
      </c>
      <c r="AR19" s="29">
        <v>44.454342406584303</v>
      </c>
      <c r="AS19" s="29">
        <v>49.480439649785197</v>
      </c>
      <c r="AT19" s="29">
        <v>48.021730886536901</v>
      </c>
      <c r="AU19" s="29">
        <v>52.443716409117002</v>
      </c>
      <c r="AV19" s="29">
        <v>46.252167375203904</v>
      </c>
      <c r="AW19" s="29">
        <v>52.157813013615801</v>
      </c>
      <c r="AX19" s="29">
        <v>64.869153252275098</v>
      </c>
      <c r="AY19" s="29">
        <v>54.8316598173313</v>
      </c>
      <c r="AZ19" s="29">
        <v>60.068488159492198</v>
      </c>
      <c r="BA19" s="29">
        <v>48.872575711973298</v>
      </c>
      <c r="BB19" s="29">
        <v>68.338849179653394</v>
      </c>
      <c r="BC19" s="29">
        <v>69.711490627206601</v>
      </c>
      <c r="BD19" s="29">
        <v>125.46587042674</v>
      </c>
      <c r="BE19" s="29">
        <v>158.13246985576501</v>
      </c>
      <c r="BF19" s="29">
        <v>79.687571715807394</v>
      </c>
      <c r="BH19" s="31">
        <v>74.201839290650994</v>
      </c>
      <c r="BI19" s="31">
        <v>33.284101159824097</v>
      </c>
      <c r="BJ19" s="31">
        <v>20.9428302829884</v>
      </c>
      <c r="BK19" s="31">
        <v>16.675097580787</v>
      </c>
      <c r="BL19" s="31">
        <v>13.712782905446399</v>
      </c>
      <c r="BM19" s="31">
        <v>12.6031162327064</v>
      </c>
      <c r="BN19" s="31">
        <v>10.8187637069519</v>
      </c>
      <c r="BO19" s="31">
        <v>13.7277000348548</v>
      </c>
      <c r="BP19" s="31">
        <v>11.7124655807172</v>
      </c>
      <c r="BQ19" s="31">
        <v>10.897866045350399</v>
      </c>
      <c r="BR19" s="31">
        <v>12.0785306137333</v>
      </c>
      <c r="BS19" s="31">
        <v>9.1554753047613104</v>
      </c>
      <c r="BT19" s="31">
        <v>10.573928261039001</v>
      </c>
      <c r="BU19" s="31">
        <v>15.989040705882401</v>
      </c>
      <c r="BV19" s="31">
        <v>31.645238488390898</v>
      </c>
      <c r="BW19" s="31">
        <v>25.621893473578499</v>
      </c>
      <c r="BX19" s="31">
        <v>30.707739890360099</v>
      </c>
      <c r="BY19" s="31">
        <v>10.537926130905699</v>
      </c>
      <c r="BZ19" s="31">
        <v>29.021535436288101</v>
      </c>
      <c r="CA19" s="3"/>
      <c r="CB19" s="38">
        <v>2.0386003971432998E-3</v>
      </c>
      <c r="CC19" s="38">
        <v>1.8646578599039499E-3</v>
      </c>
      <c r="CD19" s="38">
        <v>1.76928821688139E-3</v>
      </c>
      <c r="CE19" s="38">
        <v>1.67554908173235E-3</v>
      </c>
      <c r="CF19" s="38">
        <v>1.5925729968670401E-3</v>
      </c>
      <c r="CG19" s="38">
        <v>1.48454927292765E-3</v>
      </c>
      <c r="CH19" s="38">
        <v>1.37690599560493E-3</v>
      </c>
      <c r="CI19" s="38">
        <v>1.2701067573731701E-3</v>
      </c>
      <c r="CJ19" s="38">
        <v>1.1701134525822999E-3</v>
      </c>
      <c r="CK19" s="38">
        <v>1.0383338260209799E-3</v>
      </c>
      <c r="CL19" s="38">
        <v>9.4585075614661595E-4</v>
      </c>
      <c r="CM19" s="38">
        <v>8.6416832260579495E-4</v>
      </c>
      <c r="CN19" s="38">
        <v>7.8447684676346803E-4</v>
      </c>
      <c r="CO19" s="38">
        <v>7.31923668265997E-4</v>
      </c>
      <c r="CP19" s="38">
        <v>6.7195495888628905E-4</v>
      </c>
      <c r="CQ19" s="38">
        <v>6.0276215990269499E-4</v>
      </c>
      <c r="CR19" s="38">
        <v>4.7793579703011598E-4</v>
      </c>
      <c r="CS19" s="38">
        <v>3.7819757651631303E-4</v>
      </c>
      <c r="CT19" s="38">
        <v>3.1637463610706098E-4</v>
      </c>
      <c r="CV19" s="33">
        <v>1.098806E-4</v>
      </c>
      <c r="CW19" s="33">
        <v>1.073133E-4</v>
      </c>
      <c r="CX19" s="33">
        <v>1.06399E-4</v>
      </c>
      <c r="CY19" s="33">
        <f t="shared" si="7"/>
        <v>1.078643E-4</v>
      </c>
      <c r="CZ19" s="33">
        <f t="shared" si="8"/>
        <v>1.8050167284543389E-6</v>
      </c>
      <c r="DA19" s="33"/>
      <c r="DB19" s="33">
        <v>1.073917E-4</v>
      </c>
      <c r="DC19" s="33">
        <v>1.072522E-4</v>
      </c>
      <c r="DD19" s="33">
        <v>1.078931E-4</v>
      </c>
      <c r="DE19" s="33">
        <f t="shared" si="2"/>
        <v>1.0751233333333334E-4</v>
      </c>
      <c r="DF19" s="33">
        <f t="shared" si="3"/>
        <v>3.3704970454420252E-7</v>
      </c>
      <c r="DH19" s="41">
        <f t="shared" si="4"/>
        <v>0.32630505799106763</v>
      </c>
      <c r="DI19" s="35">
        <f t="shared" si="5"/>
        <v>5.1235616250164999E-5</v>
      </c>
      <c r="DJ19" s="35">
        <f t="shared" si="6"/>
        <v>0.47500068373099347</v>
      </c>
      <c r="DK19" s="2"/>
    </row>
    <row r="20" spans="1:115" s="19" customFormat="1" x14ac:dyDescent="0.25">
      <c r="A20" s="18">
        <v>354</v>
      </c>
      <c r="B20" s="18" t="s">
        <v>2</v>
      </c>
      <c r="C20" s="18" t="s">
        <v>4</v>
      </c>
      <c r="D20" s="18">
        <v>23</v>
      </c>
      <c r="E20" s="18" t="s">
        <v>7</v>
      </c>
      <c r="F20" s="18">
        <v>4</v>
      </c>
      <c r="G20" s="18" t="s">
        <v>10</v>
      </c>
      <c r="H20" s="18">
        <v>58</v>
      </c>
      <c r="I20" s="18">
        <v>60</v>
      </c>
      <c r="J20" s="18">
        <v>124.93</v>
      </c>
      <c r="K20" s="18" t="s">
        <v>48</v>
      </c>
      <c r="M20" s="20" t="s">
        <v>68</v>
      </c>
      <c r="N20" s="20"/>
      <c r="O20" s="20"/>
      <c r="P20" s="21"/>
      <c r="Q20" s="21"/>
      <c r="R20" s="20"/>
      <c r="T20" s="25">
        <v>4.574E-4</v>
      </c>
      <c r="U20" s="25">
        <v>1.014E-4</v>
      </c>
      <c r="V20" s="25"/>
      <c r="W20" s="25">
        <v>8.2890000000000001E-5</v>
      </c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2"/>
      <c r="AN20" s="30">
        <v>2.4</v>
      </c>
      <c r="AO20" s="30">
        <v>12.4</v>
      </c>
      <c r="AP20" s="30"/>
      <c r="AQ20" s="30">
        <v>27.4</v>
      </c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"/>
      <c r="BH20" s="32">
        <v>79.099999999999994</v>
      </c>
      <c r="BI20" s="32">
        <v>-5.2</v>
      </c>
      <c r="BJ20" s="32"/>
      <c r="BK20" s="32">
        <v>-12.1</v>
      </c>
      <c r="BL20" s="32"/>
      <c r="BM20" s="32">
        <v>-10.7</v>
      </c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H20" s="42"/>
      <c r="DI20" s="36"/>
      <c r="DJ20" s="36"/>
      <c r="DK20" s="22"/>
    </row>
    <row r="21" spans="1:115" x14ac:dyDescent="0.25">
      <c r="A21" s="11">
        <v>354</v>
      </c>
      <c r="B21" s="11" t="s">
        <v>2</v>
      </c>
      <c r="C21" s="11" t="s">
        <v>4</v>
      </c>
      <c r="D21" s="11">
        <v>23</v>
      </c>
      <c r="E21" s="11" t="s">
        <v>7</v>
      </c>
      <c r="F21" s="11">
        <v>4</v>
      </c>
      <c r="G21" s="11" t="s">
        <v>10</v>
      </c>
      <c r="H21" s="11">
        <v>67</v>
      </c>
      <c r="I21" s="11">
        <v>69</v>
      </c>
      <c r="J21" s="11">
        <f>(H21+I21)/200+124.34</f>
        <v>125.02000000000001</v>
      </c>
      <c r="K21" s="11" t="s">
        <v>47</v>
      </c>
      <c r="M21" s="10">
        <v>33.01</v>
      </c>
      <c r="N21" s="10">
        <v>32.909999999999997</v>
      </c>
      <c r="O21" s="10">
        <v>33.49</v>
      </c>
      <c r="P21" s="17">
        <v>48.634656428571397</v>
      </c>
      <c r="Q21" s="17">
        <v>57.931155756628897</v>
      </c>
      <c r="R21" s="10" t="s">
        <v>24</v>
      </c>
      <c r="T21" s="24">
        <v>2.5810826216919098E-4</v>
      </c>
      <c r="U21" s="24">
        <v>1.05941979993768E-4</v>
      </c>
      <c r="V21" s="24">
        <v>8.6987247628603602E-5</v>
      </c>
      <c r="W21" s="24">
        <v>7.9404226902602597E-5</v>
      </c>
      <c r="X21" s="24">
        <v>8.5320394772073704E-5</v>
      </c>
      <c r="Y21" s="24">
        <v>6.53183358636762E-5</v>
      </c>
      <c r="Z21" s="24">
        <v>6.6073847180635705E-5</v>
      </c>
      <c r="AA21" s="24">
        <v>6.0945190540353603E-5</v>
      </c>
      <c r="AB21" s="24">
        <v>4.8799494105984302E-5</v>
      </c>
      <c r="AC21" s="24">
        <v>5.3131470194226697E-5</v>
      </c>
      <c r="AD21" s="24">
        <v>3.5502550986689698E-5</v>
      </c>
      <c r="AE21" s="24">
        <v>3.2171893400917503E-5</v>
      </c>
      <c r="AF21" s="24">
        <v>3.96620174096074E-5</v>
      </c>
      <c r="AG21" s="24">
        <v>4.56526097967028E-5</v>
      </c>
      <c r="AH21" s="24">
        <v>3.1820050675635302E-5</v>
      </c>
      <c r="AI21" s="24">
        <v>3.0860031796807997E-5</v>
      </c>
      <c r="AJ21" s="24">
        <v>1.31274521518839E-5</v>
      </c>
      <c r="AK21" s="24">
        <v>2.0788226422966E-5</v>
      </c>
      <c r="AL21" s="24">
        <v>3.7802548277199502E-5</v>
      </c>
      <c r="AN21" s="29">
        <v>45.551965385630197</v>
      </c>
      <c r="AO21" s="29">
        <v>58.086131335970499</v>
      </c>
      <c r="AP21" s="29">
        <v>51.5658690430867</v>
      </c>
      <c r="AQ21" s="29">
        <v>48.298142993684401</v>
      </c>
      <c r="AR21" s="29">
        <v>56.4729025573127</v>
      </c>
      <c r="AS21" s="29">
        <v>48.421219276429298</v>
      </c>
      <c r="AT21" s="29">
        <v>46.303694979998497</v>
      </c>
      <c r="AU21" s="29">
        <v>56.080881463162299</v>
      </c>
      <c r="AV21" s="29">
        <v>59.823298462251202</v>
      </c>
      <c r="AW21" s="29">
        <v>69.601881005372306</v>
      </c>
      <c r="AX21" s="29">
        <v>53.735316951400797</v>
      </c>
      <c r="AY21" s="29">
        <v>65.427042395888506</v>
      </c>
      <c r="AZ21" s="29">
        <v>74.365991139352005</v>
      </c>
      <c r="BA21" s="29">
        <v>73.730433363772605</v>
      </c>
      <c r="BB21" s="29">
        <v>59.942883213508402</v>
      </c>
      <c r="BC21" s="29">
        <v>76.281401396991598</v>
      </c>
      <c r="BD21" s="29">
        <v>106.56882917959901</v>
      </c>
      <c r="BE21" s="29">
        <v>90.745645620773999</v>
      </c>
      <c r="BF21" s="29">
        <v>151.057406206915</v>
      </c>
      <c r="BH21" s="31">
        <v>69.1773632917848</v>
      </c>
      <c r="BI21" s="31">
        <v>20.009041171789001</v>
      </c>
      <c r="BJ21" s="31">
        <v>14.3946626207637</v>
      </c>
      <c r="BK21" s="31">
        <v>9.3314228672072108</v>
      </c>
      <c r="BL21" s="31">
        <v>-0.131789200865147</v>
      </c>
      <c r="BM21" s="31">
        <v>-3.8625062430142401</v>
      </c>
      <c r="BN21" s="31">
        <v>1.74540453364794</v>
      </c>
      <c r="BO21" s="31">
        <v>5.08331296624839</v>
      </c>
      <c r="BP21" s="31">
        <v>21.961240572375701</v>
      </c>
      <c r="BQ21" s="31">
        <v>2.5620001360900302</v>
      </c>
      <c r="BR21" s="31">
        <v>-0.32478898165626302</v>
      </c>
      <c r="BS21" s="31">
        <v>-1.35363010628418</v>
      </c>
      <c r="BT21" s="31">
        <v>-32.396626637508298</v>
      </c>
      <c r="BU21" s="31">
        <v>-36.452844325180003</v>
      </c>
      <c r="BV21" s="31">
        <v>-26.604597794418599</v>
      </c>
      <c r="BW21" s="31">
        <v>-7.0965471137976701</v>
      </c>
      <c r="BX21" s="31">
        <v>15.916399306650799</v>
      </c>
      <c r="BY21" s="31">
        <v>-35.130865961608201</v>
      </c>
      <c r="BZ21" s="31">
        <v>-67.798927060494805</v>
      </c>
      <c r="CA21" s="3"/>
      <c r="CB21" s="38">
        <v>1.08921674332276E-3</v>
      </c>
      <c r="CC21" s="38">
        <v>9.6091410485329401E-4</v>
      </c>
      <c r="CD21" s="38">
        <v>9.1388075782572703E-4</v>
      </c>
      <c r="CE21" s="38">
        <v>8.5871449775758797E-4</v>
      </c>
      <c r="CF21" s="38">
        <v>8.1452693083263101E-4</v>
      </c>
      <c r="CG21" s="38">
        <v>7.5443179212873702E-4</v>
      </c>
      <c r="CH21" s="38">
        <v>6.9596372438879696E-4</v>
      </c>
      <c r="CI21" s="38">
        <v>6.3358335833525097E-4</v>
      </c>
      <c r="CJ21" s="38">
        <v>5.8499682521382095E-4</v>
      </c>
      <c r="CK21" s="38">
        <v>5.2582750843129401E-4</v>
      </c>
      <c r="CL21" s="38">
        <v>4.6743687791824201E-4</v>
      </c>
      <c r="CM21" s="38">
        <v>4.3748120781669E-4</v>
      </c>
      <c r="CN21" s="38">
        <v>4.0523253022570302E-4</v>
      </c>
      <c r="CO21" s="38">
        <v>3.7839407891651497E-4</v>
      </c>
      <c r="CP21" s="38">
        <v>3.40515164438132E-4</v>
      </c>
      <c r="CQ21" s="38">
        <v>3.0959629397927699E-4</v>
      </c>
      <c r="CR21" s="38">
        <v>2.49612731625037E-4</v>
      </c>
      <c r="CS21" s="38">
        <v>1.9730525799356301E-4</v>
      </c>
      <c r="CT21" s="38">
        <v>1.70771771184969E-4</v>
      </c>
      <c r="CV21" s="33">
        <v>2.84375E-5</v>
      </c>
      <c r="CW21" s="33">
        <v>2.99967E-5</v>
      </c>
      <c r="CX21" s="33">
        <v>2.9929799999999999E-5</v>
      </c>
      <c r="CY21" s="33">
        <f t="shared" si="7"/>
        <v>2.9454666666666671E-5</v>
      </c>
      <c r="CZ21" s="33">
        <f t="shared" si="8"/>
        <v>8.8152704061380506E-7</v>
      </c>
      <c r="DA21" s="33"/>
      <c r="DB21" s="33">
        <v>3.1433999999999998E-5</v>
      </c>
      <c r="DC21" s="33">
        <v>3.0489099999999999E-5</v>
      </c>
      <c r="DD21" s="33">
        <v>3.11446E-5</v>
      </c>
      <c r="DE21" s="33">
        <f t="shared" si="2"/>
        <v>3.102256666666667E-5</v>
      </c>
      <c r="DF21" s="33">
        <f t="shared" si="3"/>
        <v>4.8412612337420174E-7</v>
      </c>
      <c r="DH21" s="41">
        <f t="shared" si="4"/>
        <v>-5.3230953782083166</v>
      </c>
      <c r="DI21" s="35">
        <f t="shared" si="5"/>
        <v>2.7375002551918256E-5</v>
      </c>
      <c r="DJ21" s="35">
        <f t="shared" si="6"/>
        <v>0.92939441011899371</v>
      </c>
      <c r="DK21" s="2"/>
    </row>
    <row r="22" spans="1:115" x14ac:dyDescent="0.25">
      <c r="A22" s="11">
        <v>354</v>
      </c>
      <c r="B22" s="11" t="s">
        <v>2</v>
      </c>
      <c r="C22" s="11" t="s">
        <v>4</v>
      </c>
      <c r="D22" s="11">
        <v>23</v>
      </c>
      <c r="E22" s="11" t="s">
        <v>7</v>
      </c>
      <c r="F22" s="11">
        <v>4</v>
      </c>
      <c r="G22" s="11" t="s">
        <v>10</v>
      </c>
      <c r="H22" s="11">
        <v>97</v>
      </c>
      <c r="I22" s="11">
        <v>99</v>
      </c>
      <c r="J22" s="11">
        <f>(H22+I22)/200+124.34</f>
        <v>125.32000000000001</v>
      </c>
      <c r="K22" s="11" t="s">
        <v>47</v>
      </c>
      <c r="M22" s="10">
        <v>36.020000000000003</v>
      </c>
      <c r="N22" s="10">
        <v>9.02</v>
      </c>
      <c r="O22" s="10">
        <v>11.69</v>
      </c>
      <c r="P22" s="17">
        <v>16.976385000000001</v>
      </c>
      <c r="Q22" s="17">
        <v>17.188949140186299</v>
      </c>
      <c r="R22" s="10" t="s">
        <v>24</v>
      </c>
      <c r="T22" s="24">
        <v>1.23824030886577E-3</v>
      </c>
      <c r="U22" s="24">
        <v>3.9646090601722599E-4</v>
      </c>
      <c r="V22" s="24">
        <v>3.3599432658900703E-4</v>
      </c>
      <c r="W22" s="24">
        <v>3.0456487917190998E-4</v>
      </c>
      <c r="X22" s="24">
        <v>2.6204928567924001E-4</v>
      </c>
      <c r="Y22" s="24">
        <v>2.3391077358685301E-4</v>
      </c>
      <c r="Z22" s="24">
        <v>2.0815352657353701E-4</v>
      </c>
      <c r="AA22" s="24">
        <v>1.72219427620696E-4</v>
      </c>
      <c r="AB22" s="24">
        <v>1.4572287483439201E-4</v>
      </c>
      <c r="AC22" s="24">
        <v>1.1243673568389499E-4</v>
      </c>
      <c r="AD22" s="24">
        <v>1.00023434754062E-4</v>
      </c>
      <c r="AE22" s="24">
        <v>8.1514665091626297E-5</v>
      </c>
      <c r="AF22" s="24">
        <v>6.5380138421389098E-5</v>
      </c>
      <c r="AG22" s="24">
        <v>7.3630623724099995E-5</v>
      </c>
      <c r="AH22" s="24">
        <v>5.30874867553551E-5</v>
      </c>
      <c r="AI22" s="24">
        <v>5.3042478554928003E-5</v>
      </c>
      <c r="AJ22" s="24">
        <v>4.6824973304850897E-5</v>
      </c>
      <c r="AK22" s="24">
        <v>2.31753674458465E-5</v>
      </c>
      <c r="AL22" s="24">
        <v>7.1564105877178403E-6</v>
      </c>
      <c r="AN22" s="29">
        <v>31.690821304599499</v>
      </c>
      <c r="AO22" s="29">
        <v>30.884945330728598</v>
      </c>
      <c r="AP22" s="29">
        <v>30.6272213155382</v>
      </c>
      <c r="AQ22" s="29">
        <v>30.6997225508144</v>
      </c>
      <c r="AR22" s="29">
        <v>32.891015016771</v>
      </c>
      <c r="AS22" s="29">
        <v>31.290908169950999</v>
      </c>
      <c r="AT22" s="29">
        <v>34.493783101956197</v>
      </c>
      <c r="AU22" s="29">
        <v>30.8546772511528</v>
      </c>
      <c r="AV22" s="29">
        <v>31.555120541386302</v>
      </c>
      <c r="AW22" s="29">
        <v>33.318252173782</v>
      </c>
      <c r="AX22" s="29">
        <v>32.541753559995101</v>
      </c>
      <c r="AY22" s="29">
        <v>20.8050615898469</v>
      </c>
      <c r="AZ22" s="29">
        <v>27.377702771331698</v>
      </c>
      <c r="BA22" s="29">
        <v>20.728422652208501</v>
      </c>
      <c r="BB22" s="29">
        <v>24.926347106486698</v>
      </c>
      <c r="BC22" s="29">
        <v>13.9875053103932</v>
      </c>
      <c r="BD22" s="29">
        <v>49.251577851308298</v>
      </c>
      <c r="BE22" s="29">
        <v>150.01836063115101</v>
      </c>
      <c r="BF22" s="29">
        <v>74.232817457524305</v>
      </c>
      <c r="BH22" s="31">
        <v>74.164842126417199</v>
      </c>
      <c r="BI22" s="31">
        <v>38.167870280719299</v>
      </c>
      <c r="BJ22" s="31">
        <v>29.656564390618801</v>
      </c>
      <c r="BK22" s="31">
        <v>23.5882464979743</v>
      </c>
      <c r="BL22" s="31">
        <v>18.436732641067099</v>
      </c>
      <c r="BM22" s="31">
        <v>15.6246082105911</v>
      </c>
      <c r="BN22" s="31">
        <v>15.892679665629201</v>
      </c>
      <c r="BO22" s="31">
        <v>11.259042218510601</v>
      </c>
      <c r="BP22" s="31">
        <v>10.4276764289501</v>
      </c>
      <c r="BQ22" s="31">
        <v>3.7927883509959002</v>
      </c>
      <c r="BR22" s="31">
        <v>20.941603035684999</v>
      </c>
      <c r="BS22" s="31">
        <v>18.229690278749501</v>
      </c>
      <c r="BT22" s="31">
        <v>15.298131546336</v>
      </c>
      <c r="BU22" s="31">
        <v>30.843461959739901</v>
      </c>
      <c r="BV22" s="31">
        <v>35.8946244614202</v>
      </c>
      <c r="BW22" s="31">
        <v>36.264026109122099</v>
      </c>
      <c r="BX22" s="31">
        <v>37.878467175008701</v>
      </c>
      <c r="BY22" s="31">
        <v>43.235177199683697</v>
      </c>
      <c r="BZ22" s="31">
        <v>77.526843467275896</v>
      </c>
      <c r="CA22" s="3"/>
      <c r="CB22" s="38">
        <v>3.9170565989682E-3</v>
      </c>
      <c r="CC22" s="38">
        <v>3.63961818769003E-3</v>
      </c>
      <c r="CD22" s="38">
        <v>3.4867131830943702E-3</v>
      </c>
      <c r="CE22" s="38">
        <v>3.3064250044388E-3</v>
      </c>
      <c r="CF22" s="38">
        <v>3.1140364483518901E-3</v>
      </c>
      <c r="CG22" s="38">
        <v>2.92220718923348E-3</v>
      </c>
      <c r="CH22" s="38">
        <v>2.7183399687254598E-3</v>
      </c>
      <c r="CI22" s="38">
        <v>2.5191178671442999E-3</v>
      </c>
      <c r="CJ22" s="38">
        <v>2.3583312843750998E-3</v>
      </c>
      <c r="CK22" s="38">
        <v>2.0409184164828999E-3</v>
      </c>
      <c r="CL22" s="38">
        <v>1.8651137421590699E-3</v>
      </c>
      <c r="CM22" s="38">
        <v>1.6824229811959401E-3</v>
      </c>
      <c r="CN22" s="38">
        <v>1.54888688795495E-3</v>
      </c>
      <c r="CO22" s="38">
        <v>1.46594587690209E-3</v>
      </c>
      <c r="CP22" s="38">
        <v>1.3263701950890501E-3</v>
      </c>
      <c r="CQ22" s="38">
        <v>1.2002293632559901E-3</v>
      </c>
      <c r="CR22" s="38">
        <v>9.4123912226879E-4</v>
      </c>
      <c r="CS22" s="38">
        <v>7.8261704345225795E-4</v>
      </c>
      <c r="CT22" s="38">
        <v>6.39431916883419E-4</v>
      </c>
      <c r="CV22" s="33">
        <v>1.0491E-4</v>
      </c>
      <c r="CW22" s="33">
        <v>9.9870200000000005E-5</v>
      </c>
      <c r="CX22" s="33">
        <v>1.014481E-4</v>
      </c>
      <c r="CY22" s="33">
        <f t="shared" si="7"/>
        <v>1.0207610000000001E-4</v>
      </c>
      <c r="CZ22" s="33">
        <f t="shared" si="8"/>
        <v>2.5779224212532034E-6</v>
      </c>
      <c r="DA22" s="33"/>
      <c r="DB22" s="33">
        <v>1.002301E-4</v>
      </c>
      <c r="DC22" s="33">
        <v>1.00107E-4</v>
      </c>
      <c r="DD22" s="33">
        <v>9.9977599999999996E-5</v>
      </c>
      <c r="DE22" s="33">
        <f t="shared" si="2"/>
        <v>1.001049E-4</v>
      </c>
      <c r="DF22" s="33">
        <f t="shared" si="3"/>
        <v>1.2626309833043301E-7</v>
      </c>
      <c r="DH22" s="41">
        <f t="shared" si="4"/>
        <v>1.9311082613853903</v>
      </c>
      <c r="DI22" s="35">
        <f t="shared" si="5"/>
        <v>9.8446369880111334E-5</v>
      </c>
      <c r="DJ22" s="35">
        <f t="shared" si="6"/>
        <v>0.96444094043670681</v>
      </c>
      <c r="DK22" s="2"/>
    </row>
    <row r="23" spans="1:115" x14ac:dyDescent="0.25">
      <c r="A23" s="11">
        <v>354</v>
      </c>
      <c r="B23" s="11" t="s">
        <v>2</v>
      </c>
      <c r="C23" s="11" t="s">
        <v>4</v>
      </c>
      <c r="D23" s="11">
        <v>23</v>
      </c>
      <c r="E23" s="11" t="s">
        <v>7</v>
      </c>
      <c r="F23" s="11">
        <v>4</v>
      </c>
      <c r="G23" s="11" t="s">
        <v>10</v>
      </c>
      <c r="H23" s="11">
        <v>127</v>
      </c>
      <c r="I23" s="11">
        <v>129</v>
      </c>
      <c r="J23" s="11">
        <f>(H23+I23)/200+124.34</f>
        <v>125.62</v>
      </c>
      <c r="K23" s="11" t="s">
        <v>47</v>
      </c>
      <c r="M23" s="10">
        <v>14.79</v>
      </c>
      <c r="N23" s="10">
        <v>13.9</v>
      </c>
      <c r="O23" s="10">
        <v>10.29</v>
      </c>
      <c r="P23" s="17">
        <v>14.76468</v>
      </c>
      <c r="Q23" s="17">
        <v>15.210084798391</v>
      </c>
      <c r="R23" s="10" t="s">
        <v>25</v>
      </c>
      <c r="T23" s="24">
        <v>2.3811515727689401E-3</v>
      </c>
      <c r="U23" s="24">
        <v>5.9719240251781495E-4</v>
      </c>
      <c r="V23" s="24">
        <v>4.8759487858774698E-4</v>
      </c>
      <c r="W23" s="24">
        <v>4.3419940695491499E-4</v>
      </c>
      <c r="X23" s="24">
        <v>3.91316867289157E-4</v>
      </c>
      <c r="Y23" s="24">
        <v>3.2636791451519902E-4</v>
      </c>
      <c r="Z23" s="24">
        <v>2.7855581801498999E-4</v>
      </c>
      <c r="AA23" s="24">
        <v>2.5442806571799399E-4</v>
      </c>
      <c r="AB23" s="24">
        <v>2.1806807996586799E-4</v>
      </c>
      <c r="AC23" s="24">
        <v>1.70294093042008E-4</v>
      </c>
      <c r="AD23" s="24">
        <v>1.50383416223332E-4</v>
      </c>
      <c r="AE23" s="24">
        <v>1.3039327532507201E-4</v>
      </c>
      <c r="AF23" s="24">
        <v>1.09036977672714E-4</v>
      </c>
      <c r="AG23" s="24">
        <v>1.0409055552738701E-4</v>
      </c>
      <c r="AH23" s="24">
        <v>1.01860302620795E-4</v>
      </c>
      <c r="AI23" s="24">
        <v>8.5724005033960602E-5</v>
      </c>
      <c r="AJ23" s="24">
        <v>6.4141201656969302E-5</v>
      </c>
      <c r="AK23" s="24">
        <v>3.4887428341022801E-5</v>
      </c>
      <c r="AL23" s="24">
        <v>4.0911107904822103E-5</v>
      </c>
      <c r="AN23" s="29">
        <v>-59.534455080540098</v>
      </c>
      <c r="AO23" s="29">
        <v>7.1410425795982997</v>
      </c>
      <c r="AP23" s="29">
        <v>12.005358965318599</v>
      </c>
      <c r="AQ23" s="29">
        <v>14.045141709742399</v>
      </c>
      <c r="AR23" s="29">
        <v>13.712998493995601</v>
      </c>
      <c r="AS23" s="29">
        <v>17.080358561321098</v>
      </c>
      <c r="AT23" s="29">
        <v>18.567067988090098</v>
      </c>
      <c r="AU23" s="29">
        <v>18.209227944005999</v>
      </c>
      <c r="AV23" s="29">
        <v>14.678040372579201</v>
      </c>
      <c r="AW23" s="29">
        <v>14.164565267959899</v>
      </c>
      <c r="AX23" s="29">
        <v>22.237534629992599</v>
      </c>
      <c r="AY23" s="29">
        <v>30.8202097828113</v>
      </c>
      <c r="AZ23" s="29">
        <v>28.476477432579401</v>
      </c>
      <c r="BA23" s="29">
        <v>17.318054196449701</v>
      </c>
      <c r="BB23" s="29">
        <v>9.1900090715190501</v>
      </c>
      <c r="BC23" s="29">
        <v>1.0287491315659201</v>
      </c>
      <c r="BD23" s="29">
        <v>-37.767621291722399</v>
      </c>
      <c r="BE23" s="29">
        <v>4.6506081770507404</v>
      </c>
      <c r="BF23" s="29">
        <v>-141.95295746817399</v>
      </c>
      <c r="BH23" s="31">
        <v>74.998531114511195</v>
      </c>
      <c r="BI23" s="31">
        <v>42.051698908324497</v>
      </c>
      <c r="BJ23" s="31">
        <v>31.877327534698601</v>
      </c>
      <c r="BK23" s="31">
        <v>25.950020976862699</v>
      </c>
      <c r="BL23" s="31">
        <v>20.963081997778101</v>
      </c>
      <c r="BM23" s="31">
        <v>20.350797312904799</v>
      </c>
      <c r="BN23" s="31">
        <v>22.617223758015399</v>
      </c>
      <c r="BO23" s="31">
        <v>18.831299765990501</v>
      </c>
      <c r="BP23" s="31">
        <v>23.298326975204098</v>
      </c>
      <c r="BQ23" s="31">
        <v>17.470573007919899</v>
      </c>
      <c r="BR23" s="31">
        <v>29.313105373559601</v>
      </c>
      <c r="BS23" s="31">
        <v>23.263418155458499</v>
      </c>
      <c r="BT23" s="31">
        <v>30.5973520624656</v>
      </c>
      <c r="BU23" s="31">
        <v>36.9874156861598</v>
      </c>
      <c r="BV23" s="31">
        <v>45.880958518693703</v>
      </c>
      <c r="BW23" s="31">
        <v>47.300174984437099</v>
      </c>
      <c r="BX23" s="31">
        <v>34.820395062438998</v>
      </c>
      <c r="BY23" s="31">
        <v>46.068803523053496</v>
      </c>
      <c r="BZ23" s="31">
        <v>36.569965656893103</v>
      </c>
      <c r="CA23" s="3"/>
      <c r="CB23" s="38">
        <v>5.19383435489334E-3</v>
      </c>
      <c r="CC23" s="38">
        <v>4.8105921588978999E-3</v>
      </c>
      <c r="CD23" s="38">
        <v>4.5987700113033396E-3</v>
      </c>
      <c r="CE23" s="38">
        <v>4.2168747598794699E-3</v>
      </c>
      <c r="CF23" s="38">
        <v>3.9179772001366403E-3</v>
      </c>
      <c r="CG23" s="38">
        <v>3.68948101842632E-3</v>
      </c>
      <c r="CH23" s="38">
        <v>3.41431674290063E-3</v>
      </c>
      <c r="CI23" s="38">
        <v>3.14054903378561E-3</v>
      </c>
      <c r="CJ23" s="38">
        <v>2.8703431279362098E-3</v>
      </c>
      <c r="CK23" s="38">
        <v>2.6403459378016398E-3</v>
      </c>
      <c r="CL23" s="38">
        <v>2.4011582397447501E-3</v>
      </c>
      <c r="CM23" s="38">
        <v>2.1408522804426699E-3</v>
      </c>
      <c r="CN23" s="38">
        <v>1.95661599305767E-3</v>
      </c>
      <c r="CO23" s="38">
        <v>1.8504221846506401E-3</v>
      </c>
      <c r="CP23" s="38">
        <v>1.6696368429421299E-3</v>
      </c>
      <c r="CQ23" s="38">
        <v>1.50970187851779E-3</v>
      </c>
      <c r="CR23" s="38">
        <v>1.24177319916562E-3</v>
      </c>
      <c r="CS23" s="38">
        <v>1.0218132729995901E-3</v>
      </c>
      <c r="CT23" s="38">
        <v>8.1936352898244295E-4</v>
      </c>
      <c r="CV23" s="33">
        <v>1.4503389999999999E-4</v>
      </c>
      <c r="CW23" s="33">
        <v>1.4747750000000001E-4</v>
      </c>
      <c r="CX23" s="33">
        <v>1.4733549999999999E-4</v>
      </c>
      <c r="CY23" s="33">
        <f t="shared" si="7"/>
        <v>1.4661563333333335E-4</v>
      </c>
      <c r="CZ23" s="33">
        <f t="shared" si="8"/>
        <v>1.3716600356259393E-6</v>
      </c>
      <c r="DA23" s="33"/>
      <c r="DB23" s="33">
        <v>1.4669729999999999E-4</v>
      </c>
      <c r="DC23" s="33">
        <v>1.4732809999999999E-4</v>
      </c>
      <c r="DD23" s="33">
        <v>1.464022E-4</v>
      </c>
      <c r="DE23" s="33">
        <f t="shared" si="2"/>
        <v>1.4680919999999998E-4</v>
      </c>
      <c r="DF23" s="33">
        <f t="shared" si="3"/>
        <v>4.7298404835680904E-7</v>
      </c>
      <c r="DH23" s="41">
        <f t="shared" si="4"/>
        <v>-0.13202321080355714</v>
      </c>
      <c r="DI23" s="35">
        <f t="shared" si="5"/>
        <v>1.305352948263616E-4</v>
      </c>
      <c r="DJ23" s="35">
        <f t="shared" si="6"/>
        <v>0.8903231658085683</v>
      </c>
      <c r="DK23" s="2"/>
    </row>
    <row r="24" spans="1:115" x14ac:dyDescent="0.25">
      <c r="A24" s="11">
        <v>354</v>
      </c>
      <c r="B24" s="11" t="s">
        <v>2</v>
      </c>
      <c r="C24" s="11" t="s">
        <v>4</v>
      </c>
      <c r="D24" s="11">
        <v>23</v>
      </c>
      <c r="E24" s="11" t="s">
        <v>7</v>
      </c>
      <c r="F24" s="11">
        <v>5</v>
      </c>
      <c r="G24" s="11" t="s">
        <v>10</v>
      </c>
      <c r="H24" s="11">
        <v>7</v>
      </c>
      <c r="I24" s="11">
        <v>9</v>
      </c>
      <c r="J24" s="11">
        <f>(H24+I24)/200+125.83</f>
        <v>125.91</v>
      </c>
      <c r="K24" s="11" t="s">
        <v>47</v>
      </c>
      <c r="M24" s="10">
        <v>25.26</v>
      </c>
      <c r="N24" s="10">
        <v>-2.23</v>
      </c>
      <c r="O24" s="10">
        <v>2.41</v>
      </c>
      <c r="P24" s="17">
        <v>3.3882878571428598</v>
      </c>
      <c r="Q24" s="17">
        <v>3.3908558213453701</v>
      </c>
      <c r="R24" s="10" t="s">
        <v>21</v>
      </c>
      <c r="T24" s="24">
        <v>6.2557559745006E-3</v>
      </c>
      <c r="U24" s="24">
        <v>4.8294241375137102E-3</v>
      </c>
      <c r="V24" s="24">
        <v>4.5063628626643001E-3</v>
      </c>
      <c r="W24" s="24">
        <v>4.1660634971757201E-3</v>
      </c>
      <c r="X24" s="24">
        <v>3.79880672259395E-3</v>
      </c>
      <c r="Y24" s="24">
        <v>3.3458266915666699E-3</v>
      </c>
      <c r="Z24" s="24">
        <v>3.05419339034466E-3</v>
      </c>
      <c r="AA24" s="24">
        <v>2.7628486770903699E-3</v>
      </c>
      <c r="AB24" s="24">
        <v>2.49121769923867E-3</v>
      </c>
      <c r="AC24" s="24">
        <v>2.1885323599675202E-3</v>
      </c>
      <c r="AD24" s="24">
        <v>2.0630593938372201E-3</v>
      </c>
      <c r="AE24" s="24">
        <v>1.7989758544794301E-3</v>
      </c>
      <c r="AF24" s="24">
        <v>1.6471747639898401E-3</v>
      </c>
      <c r="AG24" s="24">
        <v>1.53083565822723E-3</v>
      </c>
      <c r="AH24" s="24">
        <v>1.43914406527804E-3</v>
      </c>
      <c r="AI24" s="24">
        <v>1.3749272708038099E-3</v>
      </c>
      <c r="AJ24" s="24">
        <v>1.1161609986915001E-3</v>
      </c>
      <c r="AK24" s="24">
        <v>1.0202651386404401E-3</v>
      </c>
      <c r="AL24" s="24">
        <v>8.4873491334161596E-4</v>
      </c>
      <c r="AN24" s="29">
        <v>12.2925885886998</v>
      </c>
      <c r="AO24" s="29">
        <v>25.303818300935099</v>
      </c>
      <c r="AP24" s="29">
        <v>25.641005824305299</v>
      </c>
      <c r="AQ24" s="29">
        <v>25.411600725972601</v>
      </c>
      <c r="AR24" s="29">
        <v>25.130846747724899</v>
      </c>
      <c r="AS24" s="29">
        <v>25.7028052119759</v>
      </c>
      <c r="AT24" s="29">
        <v>26.250242369688898</v>
      </c>
      <c r="AU24" s="29">
        <v>26.263313989387498</v>
      </c>
      <c r="AV24" s="29">
        <v>26.539294478649801</v>
      </c>
      <c r="AW24" s="29">
        <v>26.858121662104299</v>
      </c>
      <c r="AX24" s="29">
        <v>26.907018670778601</v>
      </c>
      <c r="AY24" s="29">
        <v>27.0286857094166</v>
      </c>
      <c r="AZ24" s="29">
        <v>27.3432142547525</v>
      </c>
      <c r="BA24" s="29">
        <v>26.0207890433229</v>
      </c>
      <c r="BB24" s="29">
        <v>28.570698548466599</v>
      </c>
      <c r="BC24" s="29">
        <v>24.512985806669299</v>
      </c>
      <c r="BD24" s="29">
        <v>25.3309141609659</v>
      </c>
      <c r="BE24" s="29">
        <v>25.182426420087001</v>
      </c>
      <c r="BF24" s="29">
        <v>28.718297730866801</v>
      </c>
      <c r="BH24" s="31">
        <v>31.032568152369102</v>
      </c>
      <c r="BI24" s="31">
        <v>2.3140885529430202</v>
      </c>
      <c r="BJ24" s="31">
        <v>0.38143534697395998</v>
      </c>
      <c r="BK24" s="31">
        <v>-0.924927940542833</v>
      </c>
      <c r="BL24" s="31">
        <v>-1.80832363202561</v>
      </c>
      <c r="BM24" s="31">
        <v>-2.22675213200489</v>
      </c>
      <c r="BN24" s="31">
        <v>-2.0288174863367301</v>
      </c>
      <c r="BO24" s="31">
        <v>-2.6450262543585001</v>
      </c>
      <c r="BP24" s="31">
        <v>-3.30795889581379</v>
      </c>
      <c r="BQ24" s="31">
        <v>-2.8711841396828399</v>
      </c>
      <c r="BR24" s="31">
        <v>-2.8130692820604399</v>
      </c>
      <c r="BS24" s="31">
        <v>-3.1945280976537198</v>
      </c>
      <c r="BT24" s="31">
        <v>-1.6916311131127399</v>
      </c>
      <c r="BU24" s="31">
        <v>-1.7781049281832</v>
      </c>
      <c r="BV24" s="31">
        <v>-2.6933053384349899</v>
      </c>
      <c r="BW24" s="31">
        <v>-2.2925641035030599</v>
      </c>
      <c r="BX24" s="31">
        <v>-0.782851063377629</v>
      </c>
      <c r="BY24" s="31">
        <v>-2.38036872753087</v>
      </c>
      <c r="BZ24" s="31">
        <v>-2.2705262775085</v>
      </c>
      <c r="CA24" s="3"/>
      <c r="CB24" s="38">
        <v>5.6791555407279702E-3</v>
      </c>
      <c r="CC24" s="38">
        <v>5.1742366518828199E-3</v>
      </c>
      <c r="CD24" s="38">
        <v>4.9316224551991996E-3</v>
      </c>
      <c r="CE24" s="38">
        <v>4.6899722850993501E-3</v>
      </c>
      <c r="CF24" s="38">
        <v>4.2737114167240497E-3</v>
      </c>
      <c r="CG24" s="38">
        <v>4.0430828467620198E-3</v>
      </c>
      <c r="CH24" s="38">
        <v>3.7216052081057698E-3</v>
      </c>
      <c r="CI24" s="38">
        <v>3.4607902996461699E-3</v>
      </c>
      <c r="CJ24" s="38">
        <v>3.1707927312473799E-3</v>
      </c>
      <c r="CK24" s="38">
        <v>2.8810595169409901E-3</v>
      </c>
      <c r="CL24" s="38">
        <v>2.6463391328871702E-3</v>
      </c>
      <c r="CM24" s="38">
        <v>2.4478273729281299E-3</v>
      </c>
      <c r="CN24" s="38">
        <v>2.1913930090954699E-3</v>
      </c>
      <c r="CO24" s="38">
        <v>1.9935499630448798E-3</v>
      </c>
      <c r="CP24" s="38">
        <v>1.84133883848818E-3</v>
      </c>
      <c r="CQ24" s="38">
        <v>1.7108798745090201E-3</v>
      </c>
      <c r="CR24" s="38">
        <v>1.3998653088667999E-3</v>
      </c>
      <c r="CS24" s="38">
        <v>1.16310263580058E-3</v>
      </c>
      <c r="CT24" s="38">
        <v>1.05211634166866E-3</v>
      </c>
      <c r="CV24" s="33">
        <v>2.00819E-4</v>
      </c>
      <c r="CW24" s="33">
        <v>1.983074E-4</v>
      </c>
      <c r="CX24" s="33">
        <v>1.9905880000000001E-4</v>
      </c>
      <c r="CY24" s="33">
        <f t="shared" si="7"/>
        <v>1.9939506666666668E-4</v>
      </c>
      <c r="CZ24" s="33">
        <f t="shared" si="8"/>
        <v>1.289123769594424E-6</v>
      </c>
      <c r="DA24" s="33"/>
      <c r="DB24" s="33">
        <v>2.013878E-4</v>
      </c>
      <c r="DC24" s="33">
        <v>2.0049240000000001E-4</v>
      </c>
      <c r="DD24" s="33">
        <v>2.0112379999999999E-4</v>
      </c>
      <c r="DE24" s="33">
        <f t="shared" si="2"/>
        <v>2.0100133333333337E-4</v>
      </c>
      <c r="DF24" s="33">
        <f t="shared" si="3"/>
        <v>4.6009113589954245E-7</v>
      </c>
      <c r="DH24" s="41">
        <f t="shared" si="4"/>
        <v>-0.80556991379928433</v>
      </c>
      <c r="DI24" s="35">
        <f t="shared" si="5"/>
        <v>1.4273274660275807E-4</v>
      </c>
      <c r="DJ24" s="35">
        <f t="shared" si="6"/>
        <v>0.71582887675635265</v>
      </c>
      <c r="DK24" s="2"/>
    </row>
    <row r="25" spans="1:115" x14ac:dyDescent="0.25">
      <c r="A25" s="11">
        <v>354</v>
      </c>
      <c r="B25" s="11" t="s">
        <v>2</v>
      </c>
      <c r="C25" s="11" t="s">
        <v>4</v>
      </c>
      <c r="D25" s="11">
        <v>23</v>
      </c>
      <c r="E25" s="11" t="s">
        <v>7</v>
      </c>
      <c r="F25" s="11">
        <v>5</v>
      </c>
      <c r="G25" s="11" t="s">
        <v>10</v>
      </c>
      <c r="H25" s="11">
        <v>37</v>
      </c>
      <c r="I25" s="11">
        <v>39</v>
      </c>
      <c r="J25" s="11">
        <f>(H25+I25)/200+125.83</f>
        <v>126.21</v>
      </c>
      <c r="K25" s="11" t="s">
        <v>47</v>
      </c>
      <c r="M25" s="10">
        <v>28.62</v>
      </c>
      <c r="N25" s="10">
        <v>-6.33</v>
      </c>
      <c r="O25" s="10">
        <v>2.8</v>
      </c>
      <c r="P25" s="17">
        <v>4.0175999999999998</v>
      </c>
      <c r="Q25" s="17">
        <v>4.0422440971210403</v>
      </c>
      <c r="R25" s="10" t="s">
        <v>25</v>
      </c>
      <c r="T25" s="24">
        <v>2.85531193567358E-3</v>
      </c>
      <c r="U25" s="24">
        <v>2.3817788946762001E-3</v>
      </c>
      <c r="V25" s="24">
        <v>2.25294009296741E-3</v>
      </c>
      <c r="W25" s="24">
        <v>2.1201672988233702E-3</v>
      </c>
      <c r="X25" s="24">
        <v>1.9436241920700601E-3</v>
      </c>
      <c r="Y25" s="24">
        <v>1.77323063220778E-3</v>
      </c>
      <c r="Z25" s="24">
        <v>1.59042692774613E-3</v>
      </c>
      <c r="AA25" s="24">
        <v>1.41695867088635E-3</v>
      </c>
      <c r="AB25" s="24">
        <v>1.2960360238048899E-3</v>
      </c>
      <c r="AC25" s="24">
        <v>1.12914098986796E-3</v>
      </c>
      <c r="AD25" s="24">
        <v>1.01619464793906E-3</v>
      </c>
      <c r="AE25" s="24">
        <v>8.9040808762050198E-4</v>
      </c>
      <c r="AF25" s="24">
        <v>7.5433368776689296E-4</v>
      </c>
      <c r="AG25" s="24">
        <v>7.4691201791107905E-4</v>
      </c>
      <c r="AH25" s="24">
        <v>6.3700310291630398E-4</v>
      </c>
      <c r="AI25" s="24">
        <v>5.9479146818443903E-4</v>
      </c>
      <c r="AJ25" s="24">
        <v>4.9000159438516099E-4</v>
      </c>
      <c r="AK25" s="24">
        <v>3.6180398698742902E-4</v>
      </c>
      <c r="AL25" s="24">
        <v>3.5897649644510199E-4</v>
      </c>
      <c r="AN25" s="29">
        <v>19.886495995356501</v>
      </c>
      <c r="AO25" s="29">
        <v>29.390517387404799</v>
      </c>
      <c r="AP25" s="29">
        <v>29.788371046708001</v>
      </c>
      <c r="AQ25" s="29">
        <v>29.361454461916299</v>
      </c>
      <c r="AR25" s="29">
        <v>29.689594296237601</v>
      </c>
      <c r="AS25" s="29">
        <v>28.9714807467026</v>
      </c>
      <c r="AT25" s="29">
        <v>30.1058658775226</v>
      </c>
      <c r="AU25" s="29">
        <v>29.656021180618499</v>
      </c>
      <c r="AV25" s="29">
        <v>29.5712582541037</v>
      </c>
      <c r="AW25" s="29">
        <v>31.261766953293499</v>
      </c>
      <c r="AX25" s="29">
        <v>31.6637987444802</v>
      </c>
      <c r="AY25" s="29">
        <v>29.7854590376886</v>
      </c>
      <c r="AZ25" s="29">
        <v>31.903487922454399</v>
      </c>
      <c r="BA25" s="29">
        <v>28.9509952074668</v>
      </c>
      <c r="BB25" s="29">
        <v>31.920876219933199</v>
      </c>
      <c r="BC25" s="29">
        <v>30.9637565320735</v>
      </c>
      <c r="BD25" s="29">
        <v>30.833952088284601</v>
      </c>
      <c r="BE25" s="29">
        <v>34.708049272522601</v>
      </c>
      <c r="BF25" s="29">
        <v>36.7474709528639</v>
      </c>
      <c r="BH25" s="31">
        <v>41.046461315942999</v>
      </c>
      <c r="BI25" s="31">
        <v>-0.85702256656618403</v>
      </c>
      <c r="BJ25" s="31">
        <v>-4.1999675984895299</v>
      </c>
      <c r="BK25" s="31">
        <v>-6.0579406299790604</v>
      </c>
      <c r="BL25" s="31">
        <v>-7.2415793536074604</v>
      </c>
      <c r="BM25" s="31">
        <v>-7.6563627462553798</v>
      </c>
      <c r="BN25" s="31">
        <v>-7.9965567946724798</v>
      </c>
      <c r="BO25" s="31">
        <v>-8.9831671132295394</v>
      </c>
      <c r="BP25" s="31">
        <v>-9.2688953083535406</v>
      </c>
      <c r="BQ25" s="31">
        <v>-9.7515720705210605</v>
      </c>
      <c r="BR25" s="31">
        <v>-10.202717452184601</v>
      </c>
      <c r="BS25" s="31">
        <v>-10.4336481925263</v>
      </c>
      <c r="BT25" s="31">
        <v>-8.9997087782950107</v>
      </c>
      <c r="BU25" s="31">
        <v>-8.5852793810924197</v>
      </c>
      <c r="BV25" s="31">
        <v>-9.1799716860970104</v>
      </c>
      <c r="BW25" s="31">
        <v>-11.381339569694701</v>
      </c>
      <c r="BX25" s="31">
        <v>-15.0821217267509</v>
      </c>
      <c r="BY25" s="31">
        <v>-13.873008070507501</v>
      </c>
      <c r="BZ25" s="31">
        <v>-12.100304058355499</v>
      </c>
      <c r="CA25" s="3"/>
      <c r="CB25" s="38">
        <v>4.8198859605609497E-3</v>
      </c>
      <c r="CC25" s="38">
        <v>4.3507797573035696E-3</v>
      </c>
      <c r="CD25" s="38">
        <v>4.1437127185351601E-3</v>
      </c>
      <c r="CE25" s="38">
        <v>3.9297179769195896E-3</v>
      </c>
      <c r="CF25" s="38">
        <v>3.7286384615609E-3</v>
      </c>
      <c r="CG25" s="38">
        <v>3.48873954539817E-3</v>
      </c>
      <c r="CH25" s="38">
        <v>3.21272912261717E-3</v>
      </c>
      <c r="CI25" s="38">
        <v>2.97612653455587E-3</v>
      </c>
      <c r="CJ25" s="38">
        <v>2.69626803612999E-3</v>
      </c>
      <c r="CK25" s="38">
        <v>2.45656101481955E-3</v>
      </c>
      <c r="CL25" s="38">
        <v>2.2370966195397698E-3</v>
      </c>
      <c r="CM25" s="38">
        <v>2.0241691519685902E-3</v>
      </c>
      <c r="CN25" s="38">
        <v>1.81942605016836E-3</v>
      </c>
      <c r="CO25" s="38">
        <v>1.71363536838537E-3</v>
      </c>
      <c r="CP25" s="38">
        <v>1.4839036291890101E-3</v>
      </c>
      <c r="CQ25" s="38">
        <v>1.3495929866190199E-3</v>
      </c>
      <c r="CR25" s="38">
        <v>1.1082349938471999E-3</v>
      </c>
      <c r="CS25" s="38">
        <v>8.8584182403043195E-4</v>
      </c>
      <c r="CT25" s="38">
        <v>6.8132348200143698E-4</v>
      </c>
      <c r="CV25" s="33">
        <v>1.3511959999999999E-4</v>
      </c>
      <c r="CW25" s="33">
        <v>1.3751839999999999E-4</v>
      </c>
      <c r="CX25" s="33">
        <v>1.3828310000000001E-4</v>
      </c>
      <c r="CY25" s="33">
        <f t="shared" si="7"/>
        <v>1.369737E-4</v>
      </c>
      <c r="CZ25" s="33">
        <f t="shared" si="8"/>
        <v>1.6505928116891896E-6</v>
      </c>
      <c r="DA25" s="33"/>
      <c r="DB25" s="33">
        <v>1.387417E-4</v>
      </c>
      <c r="DC25" s="33">
        <v>1.3862560000000001E-4</v>
      </c>
      <c r="DD25" s="33">
        <v>1.384914E-4</v>
      </c>
      <c r="DE25" s="33">
        <f t="shared" si="2"/>
        <v>1.3861956666666667E-4</v>
      </c>
      <c r="DF25" s="33">
        <f t="shared" si="3"/>
        <v>1.2525902495761887E-7</v>
      </c>
      <c r="DH25" s="41">
        <f t="shared" si="4"/>
        <v>-1.2015932012252502</v>
      </c>
      <c r="DI25" s="35">
        <f t="shared" si="5"/>
        <v>1.211369465987109E-4</v>
      </c>
      <c r="DJ25" s="35">
        <f t="shared" si="6"/>
        <v>0.88438106438470232</v>
      </c>
      <c r="DK25" s="2"/>
    </row>
    <row r="26" spans="1:115" x14ac:dyDescent="0.25">
      <c r="A26" s="11">
        <v>354</v>
      </c>
      <c r="B26" s="11" t="s">
        <v>2</v>
      </c>
      <c r="C26" s="11" t="s">
        <v>4</v>
      </c>
      <c r="D26" s="11">
        <v>23</v>
      </c>
      <c r="E26" s="11" t="s">
        <v>7</v>
      </c>
      <c r="F26" s="11">
        <v>5</v>
      </c>
      <c r="G26" s="11" t="s">
        <v>10</v>
      </c>
      <c r="H26" s="11">
        <v>67</v>
      </c>
      <c r="I26" s="11">
        <v>69</v>
      </c>
      <c r="J26" s="11">
        <f>(H26+I26)/200+125.83</f>
        <v>126.51</v>
      </c>
      <c r="K26" s="11" t="s">
        <v>47</v>
      </c>
      <c r="M26" s="10">
        <v>40.69</v>
      </c>
      <c r="N26" s="10">
        <v>-6.83</v>
      </c>
      <c r="O26" s="10">
        <v>12.05</v>
      </c>
      <c r="P26" s="17">
        <v>17.2900285714286</v>
      </c>
      <c r="Q26" s="17">
        <v>17.413606391556101</v>
      </c>
      <c r="R26" s="10" t="s">
        <v>27</v>
      </c>
      <c r="T26" s="24">
        <v>1.84983107336859E-3</v>
      </c>
      <c r="U26" s="24">
        <v>1.28714296627259E-3</v>
      </c>
      <c r="V26" s="24">
        <v>1.20845736504231E-3</v>
      </c>
      <c r="W26" s="24">
        <v>1.1454509824191501E-3</v>
      </c>
      <c r="X26" s="24">
        <v>1.09711909677118E-3</v>
      </c>
      <c r="Y26" s="24">
        <v>1.0325102980721301E-3</v>
      </c>
      <c r="Z26" s="24">
        <v>9.9605550171664591E-4</v>
      </c>
      <c r="AA26" s="24">
        <v>8.95465137512343E-4</v>
      </c>
      <c r="AB26" s="24">
        <v>8.6272551399619603E-4</v>
      </c>
      <c r="AC26" s="24">
        <v>8.3430453822330405E-4</v>
      </c>
      <c r="AD26" s="24">
        <v>7.9402456865326299E-4</v>
      </c>
      <c r="AE26" s="24">
        <v>7.7924041540464303E-4</v>
      </c>
      <c r="AF26" s="24">
        <v>7.2367037558546002E-4</v>
      </c>
      <c r="AG26" s="24">
        <v>7.3375532366041498E-4</v>
      </c>
      <c r="AH26" s="24">
        <v>7.0691689752049405E-4</v>
      </c>
      <c r="AI26" s="24">
        <v>6.78407015091236E-4</v>
      </c>
      <c r="AJ26" s="24">
        <v>6.1282084708746704E-4</v>
      </c>
      <c r="AK26" s="24">
        <v>5.4366535260672998E-4</v>
      </c>
      <c r="AL26" s="24">
        <v>5.4416112331275599E-4</v>
      </c>
      <c r="AN26" s="29">
        <v>19.0841649975543</v>
      </c>
      <c r="AO26" s="29">
        <v>39.798445637816997</v>
      </c>
      <c r="AP26" s="29">
        <v>40.163094550277201</v>
      </c>
      <c r="AQ26" s="29">
        <v>38.640203197707898</v>
      </c>
      <c r="AR26" s="29">
        <v>41.742778059333098</v>
      </c>
      <c r="AS26" s="29">
        <v>40.949546944291399</v>
      </c>
      <c r="AT26" s="29">
        <v>38.443641723996798</v>
      </c>
      <c r="AU26" s="29">
        <v>40.022834653619299</v>
      </c>
      <c r="AV26" s="29">
        <v>38.058505699684602</v>
      </c>
      <c r="AW26" s="29">
        <v>39.1190290908688</v>
      </c>
      <c r="AX26" s="29">
        <v>40.0972392076864</v>
      </c>
      <c r="AY26" s="29">
        <v>41.882683702433198</v>
      </c>
      <c r="AZ26" s="29">
        <v>40.601294645004501</v>
      </c>
      <c r="BA26" s="29">
        <v>41.839638373954301</v>
      </c>
      <c r="BB26" s="29">
        <v>41.684303451621098</v>
      </c>
      <c r="BC26" s="29">
        <v>39.669831522686003</v>
      </c>
      <c r="BD26" s="29">
        <v>38.990994042505498</v>
      </c>
      <c r="BE26" s="29">
        <v>48.366460663429798</v>
      </c>
      <c r="BF26" s="29">
        <v>40.987456058625902</v>
      </c>
      <c r="BH26" s="31">
        <v>52.8796948201161</v>
      </c>
      <c r="BI26" s="31">
        <v>-1.04057009067186</v>
      </c>
      <c r="BJ26" s="31">
        <v>-4.0155549346716599</v>
      </c>
      <c r="BK26" s="31">
        <v>-5.0272336391963703</v>
      </c>
      <c r="BL26" s="31">
        <v>-7.0023580484125603</v>
      </c>
      <c r="BM26" s="31">
        <v>-6.3878371125530302</v>
      </c>
      <c r="BN26" s="31">
        <v>-9.2436756377927001</v>
      </c>
      <c r="BO26" s="31">
        <v>-8.18582756419503</v>
      </c>
      <c r="BP26" s="31">
        <v>-7.3253178461980699</v>
      </c>
      <c r="BQ26" s="31">
        <v>-6.97051559892002</v>
      </c>
      <c r="BR26" s="31">
        <v>-8.1543736021752302</v>
      </c>
      <c r="BS26" s="31">
        <v>-11.3795545775188</v>
      </c>
      <c r="BT26" s="31">
        <v>-9.1237102822002303</v>
      </c>
      <c r="BU26" s="31">
        <v>-10.5026773469615</v>
      </c>
      <c r="BV26" s="31">
        <v>-6.0494758744326704</v>
      </c>
      <c r="BW26" s="31">
        <v>-5.2542117857502602</v>
      </c>
      <c r="BX26" s="31">
        <v>-7.2535476126488598</v>
      </c>
      <c r="BY26" s="31">
        <v>-4.6553641007155804</v>
      </c>
      <c r="BZ26" s="31">
        <v>3.4899531152605801</v>
      </c>
      <c r="CA26" s="3"/>
      <c r="CB26" s="38">
        <v>3.87695274285263E-3</v>
      </c>
      <c r="CC26" s="38">
        <v>3.4563631454807399E-3</v>
      </c>
      <c r="CD26" s="38">
        <v>3.2844752003031198E-3</v>
      </c>
      <c r="CE26" s="38">
        <v>3.0728947936198899E-3</v>
      </c>
      <c r="CF26" s="38">
        <v>2.88586976263223E-3</v>
      </c>
      <c r="CG26" s="38">
        <v>2.6952493750868902E-3</v>
      </c>
      <c r="CH26" s="38">
        <v>2.5454873376109101E-3</v>
      </c>
      <c r="CI26" s="38">
        <v>2.3571981209160198E-3</v>
      </c>
      <c r="CJ26" s="38">
        <v>2.0957004657229201E-3</v>
      </c>
      <c r="CK26" s="38">
        <v>1.91293509041897E-3</v>
      </c>
      <c r="CL26" s="38">
        <v>1.73299187971446E-3</v>
      </c>
      <c r="CM26" s="38">
        <v>1.6415847861613001E-3</v>
      </c>
      <c r="CN26" s="38">
        <v>1.49275586908493E-3</v>
      </c>
      <c r="CO26" s="38">
        <v>1.4003056922954401E-3</v>
      </c>
      <c r="CP26" s="38">
        <v>1.3145875953245801E-3</v>
      </c>
      <c r="CQ26" s="38">
        <v>1.20627148251596E-3</v>
      </c>
      <c r="CR26" s="38">
        <v>1.0182806665066601E-3</v>
      </c>
      <c r="CS26" s="38">
        <v>9.1679107156769895E-4</v>
      </c>
      <c r="CT26" s="38">
        <v>7.86592310718361E-4</v>
      </c>
      <c r="CV26" s="33">
        <v>1.3952290000000001E-4</v>
      </c>
      <c r="CW26" s="33">
        <v>1.4281609999999999E-4</v>
      </c>
      <c r="CX26" s="33">
        <v>1.4277420000000001E-4</v>
      </c>
      <c r="CY26" s="33">
        <f t="shared" si="7"/>
        <v>1.4170440000000001E-4</v>
      </c>
      <c r="CZ26" s="33">
        <f t="shared" si="8"/>
        <v>1.889350573609882E-6</v>
      </c>
      <c r="DA26" s="33"/>
      <c r="DB26" s="33">
        <v>1.4363630000000001E-4</v>
      </c>
      <c r="DC26" s="33">
        <v>1.4353120000000001E-4</v>
      </c>
      <c r="DD26" s="33">
        <v>1.4346399999999999E-4</v>
      </c>
      <c r="DE26" s="33">
        <f t="shared" si="2"/>
        <v>1.4354383333333335E-4</v>
      </c>
      <c r="DF26" s="33">
        <f t="shared" si="3"/>
        <v>8.6841944550631237E-8</v>
      </c>
      <c r="DH26" s="41">
        <f t="shared" si="4"/>
        <v>-1.2980777825765006</v>
      </c>
      <c r="DI26" s="35">
        <f t="shared" si="5"/>
        <v>9.7438450042084963E-5</v>
      </c>
      <c r="DJ26" s="35">
        <f t="shared" si="6"/>
        <v>0.68761767483638447</v>
      </c>
      <c r="DK26" s="2"/>
    </row>
    <row r="27" spans="1:115" x14ac:dyDescent="0.25">
      <c r="A27" s="11">
        <v>354</v>
      </c>
      <c r="B27" s="11" t="s">
        <v>2</v>
      </c>
      <c r="C27" s="11" t="s">
        <v>4</v>
      </c>
      <c r="D27" s="11">
        <v>23</v>
      </c>
      <c r="E27" s="11" t="s">
        <v>7</v>
      </c>
      <c r="F27" s="11">
        <v>5</v>
      </c>
      <c r="G27" s="11" t="s">
        <v>10</v>
      </c>
      <c r="H27" s="11">
        <v>97</v>
      </c>
      <c r="I27" s="11">
        <v>99</v>
      </c>
      <c r="J27" s="11">
        <f>(H27+I27)/200+125.83</f>
        <v>126.81</v>
      </c>
      <c r="K27" s="11" t="s">
        <v>47</v>
      </c>
      <c r="M27" s="10">
        <v>26.3</v>
      </c>
      <c r="N27" s="10">
        <v>18.86</v>
      </c>
      <c r="O27" s="10">
        <v>13.57</v>
      </c>
      <c r="P27" s="17">
        <v>19.156962857142901</v>
      </c>
      <c r="Q27" s="17">
        <v>20.243828389421601</v>
      </c>
      <c r="R27" s="10" t="s">
        <v>22</v>
      </c>
      <c r="T27" s="24">
        <v>2.96634665877068E-4</v>
      </c>
      <c r="U27" s="24">
        <v>1.5381223333987501E-4</v>
      </c>
      <c r="V27" s="24">
        <v>1.3615650461876601E-4</v>
      </c>
      <c r="W27" s="24">
        <v>1.25929419715966E-4</v>
      </c>
      <c r="X27" s="24">
        <v>1.2698849603408999E-4</v>
      </c>
      <c r="Y27" s="24">
        <v>1.18003310334922E-4</v>
      </c>
      <c r="Z27" s="24">
        <v>1.0815902643792601E-4</v>
      </c>
      <c r="AA27" s="24">
        <v>1.0231975310271199E-4</v>
      </c>
      <c r="AB27" s="24">
        <v>1.01496891116181E-4</v>
      </c>
      <c r="AC27" s="24">
        <v>9.1439016562952998E-5</v>
      </c>
      <c r="AD27" s="24">
        <v>8.2980338070232001E-5</v>
      </c>
      <c r="AE27" s="24">
        <v>8.41635988807662E-5</v>
      </c>
      <c r="AF27" s="24">
        <v>8.5679438898723006E-5</v>
      </c>
      <c r="AG27" s="24">
        <v>7.3090199935165706E-5</v>
      </c>
      <c r="AH27" s="24">
        <v>7.9417115795337202E-5</v>
      </c>
      <c r="AI27" s="24">
        <v>7.4269068468979703E-5</v>
      </c>
      <c r="AJ27" s="24">
        <v>5.9534182670546498E-5</v>
      </c>
      <c r="AK27" s="24">
        <v>5.42864235444738E-5</v>
      </c>
      <c r="AL27" s="24">
        <v>5.2080322579646103E-5</v>
      </c>
      <c r="AN27" s="29">
        <v>6.2555242000675602</v>
      </c>
      <c r="AO27" s="29">
        <v>20.711366522699901</v>
      </c>
      <c r="AP27" s="29">
        <v>23.3933997424074</v>
      </c>
      <c r="AQ27" s="29">
        <v>23.343449793914999</v>
      </c>
      <c r="AR27" s="29">
        <v>27.4845656562951</v>
      </c>
      <c r="AS27" s="29">
        <v>25.3316005722501</v>
      </c>
      <c r="AT27" s="29">
        <v>25.6698774668669</v>
      </c>
      <c r="AU27" s="29">
        <v>29.683751849539</v>
      </c>
      <c r="AV27" s="29">
        <v>24.690816480140501</v>
      </c>
      <c r="AW27" s="29">
        <v>26.178872236690101</v>
      </c>
      <c r="AX27" s="29">
        <v>25.329754108199399</v>
      </c>
      <c r="AY27" s="29">
        <v>29.153788846244201</v>
      </c>
      <c r="AZ27" s="29">
        <v>28.6238168820685</v>
      </c>
      <c r="BA27" s="29">
        <v>29.2830246012653</v>
      </c>
      <c r="BB27" s="29">
        <v>29.045774421305602</v>
      </c>
      <c r="BC27" s="29">
        <v>28.032745517673</v>
      </c>
      <c r="BD27" s="29">
        <v>25.3805327914245</v>
      </c>
      <c r="BE27" s="29">
        <v>24.016300444563399</v>
      </c>
      <c r="BF27" s="29">
        <v>25.0835940061909</v>
      </c>
      <c r="BH27" s="31">
        <v>63.840305231149301</v>
      </c>
      <c r="BI27" s="31">
        <v>24.1791011792074</v>
      </c>
      <c r="BJ27" s="31">
        <v>16.809424953041699</v>
      </c>
      <c r="BK27" s="31">
        <v>11.6247917548137</v>
      </c>
      <c r="BL27" s="31">
        <v>9.0615025556438695</v>
      </c>
      <c r="BM27" s="31">
        <v>7.9765211196332402</v>
      </c>
      <c r="BN27" s="31">
        <v>7.0366839027890702</v>
      </c>
      <c r="BO27" s="31">
        <v>6.1856553581903801</v>
      </c>
      <c r="BP27" s="31">
        <v>6.4987078572031303</v>
      </c>
      <c r="BQ27" s="31">
        <v>3.8408070421115799</v>
      </c>
      <c r="BR27" s="31">
        <v>0.48161140044224099</v>
      </c>
      <c r="BS27" s="31">
        <v>0.34804414038634401</v>
      </c>
      <c r="BT27" s="31">
        <v>2.6925995697437899</v>
      </c>
      <c r="BU27" s="31">
        <v>0.179318581308098</v>
      </c>
      <c r="BV27" s="31">
        <v>-7.2428305402024904</v>
      </c>
      <c r="BW27" s="31">
        <v>-2.36327306220439</v>
      </c>
      <c r="BX27" s="31">
        <v>2.1538803540785598</v>
      </c>
      <c r="BY27" s="31">
        <v>-5.29791310639947</v>
      </c>
      <c r="BZ27" s="31">
        <v>-4.8464043351790496</v>
      </c>
      <c r="CA27" s="3"/>
      <c r="CB27" s="38">
        <v>1.15744244530552E-3</v>
      </c>
      <c r="CC27" s="38">
        <v>1.05916990620308E-3</v>
      </c>
      <c r="CD27" s="38">
        <v>1.01371179811498E-3</v>
      </c>
      <c r="CE27" s="38">
        <v>9.6194865917606303E-4</v>
      </c>
      <c r="CF27" s="38">
        <v>9.0488436401081097E-4</v>
      </c>
      <c r="CG27" s="38">
        <v>8.4781301605970304E-4</v>
      </c>
      <c r="CH27" s="38">
        <v>7.8428790163832698E-4</v>
      </c>
      <c r="CI27" s="38">
        <v>7.0356049058076697E-4</v>
      </c>
      <c r="CJ27" s="38">
        <v>6.3143896146025105E-4</v>
      </c>
      <c r="CK27" s="38">
        <v>5.7861209703965295E-4</v>
      </c>
      <c r="CL27" s="38">
        <v>5.1319464117245499E-4</v>
      </c>
      <c r="CM27" s="38">
        <v>4.6273196338431202E-4</v>
      </c>
      <c r="CN27" s="38">
        <v>4.1738353825685598E-4</v>
      </c>
      <c r="CO27" s="38">
        <v>3.9424458677719999E-4</v>
      </c>
      <c r="CP27" s="38">
        <v>3.6008957246990998E-4</v>
      </c>
      <c r="CQ27" s="38">
        <v>3.2370541033669797E-4</v>
      </c>
      <c r="CR27" s="38">
        <v>2.5665278257428902E-4</v>
      </c>
      <c r="CS27" s="38">
        <v>2.0419870779234299E-4</v>
      </c>
      <c r="CT27" s="38">
        <v>1.6471460413109199E-4</v>
      </c>
      <c r="CV27" s="33">
        <v>2.68414E-5</v>
      </c>
      <c r="CW27" s="33">
        <v>2.9269999999999999E-5</v>
      </c>
      <c r="CX27" s="33">
        <v>2.8382400000000001E-5</v>
      </c>
      <c r="CY27" s="33">
        <f t="shared" si="7"/>
        <v>2.8164599999999998E-5</v>
      </c>
      <c r="CZ27" s="33">
        <f t="shared" si="8"/>
        <v>1.2288621240806469E-6</v>
      </c>
      <c r="DA27" s="33"/>
      <c r="DB27" s="33">
        <v>2.9142700000000001E-5</v>
      </c>
      <c r="DC27" s="33">
        <v>2.9884000000000001E-5</v>
      </c>
      <c r="DD27" s="33">
        <v>2.8997699999999999E-5</v>
      </c>
      <c r="DE27" s="33">
        <f t="shared" si="2"/>
        <v>2.9341466666666667E-5</v>
      </c>
      <c r="DF27" s="33">
        <f t="shared" si="3"/>
        <v>4.7540831222574753E-7</v>
      </c>
      <c r="DH27" s="41">
        <f t="shared" si="4"/>
        <v>-4.1785314425437212</v>
      </c>
      <c r="DI27" s="35">
        <f t="shared" si="5"/>
        <v>2.9089701464998618E-5</v>
      </c>
      <c r="DJ27" s="35">
        <f t="shared" si="6"/>
        <v>1.0328462490146717</v>
      </c>
      <c r="DK27" s="2"/>
    </row>
    <row r="28" spans="1:115" x14ac:dyDescent="0.25">
      <c r="A28" s="11">
        <v>354</v>
      </c>
      <c r="B28" s="11" t="s">
        <v>2</v>
      </c>
      <c r="C28" s="11" t="s">
        <v>4</v>
      </c>
      <c r="D28" s="11">
        <v>23</v>
      </c>
      <c r="E28" s="11" t="s">
        <v>7</v>
      </c>
      <c r="F28" s="11">
        <v>6</v>
      </c>
      <c r="G28" s="11" t="s">
        <v>10</v>
      </c>
      <c r="H28" s="11">
        <v>23</v>
      </c>
      <c r="I28" s="11">
        <v>25</v>
      </c>
      <c r="J28" s="11">
        <f>(H28+I28)/200+126.93</f>
        <v>127.17</v>
      </c>
      <c r="K28" s="11" t="s">
        <v>47</v>
      </c>
      <c r="M28" s="10">
        <v>23.39</v>
      </c>
      <c r="N28" s="10">
        <v>11.23</v>
      </c>
      <c r="O28" s="10">
        <v>15.18</v>
      </c>
      <c r="P28" s="17">
        <v>22.308094285714301</v>
      </c>
      <c r="Q28" s="17">
        <v>22.7435579106787</v>
      </c>
      <c r="R28" s="10" t="s">
        <v>19</v>
      </c>
      <c r="T28" s="24">
        <v>2.2986259482569101E-4</v>
      </c>
      <c r="U28" s="24">
        <v>9.4780503005628805E-5</v>
      </c>
      <c r="V28" s="24">
        <v>8.6365592830710104E-5</v>
      </c>
      <c r="W28" s="24">
        <v>7.8572120532667295E-5</v>
      </c>
      <c r="X28" s="24">
        <v>7.1227847433430098E-5</v>
      </c>
      <c r="Y28" s="24">
        <v>6.2274342630011E-5</v>
      </c>
      <c r="Z28" s="24">
        <v>6.4506419254210703E-5</v>
      </c>
      <c r="AA28" s="24">
        <v>5.6490734859798002E-5</v>
      </c>
      <c r="AB28" s="24">
        <v>5.55433684723028E-5</v>
      </c>
      <c r="AC28" s="24">
        <v>4.61896379748748E-5</v>
      </c>
      <c r="AD28" s="24">
        <v>4.00800468593788E-5</v>
      </c>
      <c r="AE28" s="24">
        <v>3.8074928184436498E-5</v>
      </c>
      <c r="AF28" s="24">
        <v>3.4421559377808601E-5</v>
      </c>
      <c r="AG28" s="24">
        <v>3.3328443651781901E-5</v>
      </c>
      <c r="AH28" s="24">
        <v>3.3518672501308899E-5</v>
      </c>
      <c r="AI28" s="24">
        <v>2.8024158802049701E-5</v>
      </c>
      <c r="AJ28" s="24">
        <v>2.20669754667467E-5</v>
      </c>
      <c r="AK28" s="24">
        <v>2.3917645160006901E-5</v>
      </c>
      <c r="AL28" s="24">
        <v>1.48641609669029E-5</v>
      </c>
      <c r="AN28" s="29">
        <v>40.335345736254197</v>
      </c>
      <c r="AO28" s="29">
        <v>37.511934947811902</v>
      </c>
      <c r="AP28" s="29">
        <v>36.128748096548698</v>
      </c>
      <c r="AQ28" s="29">
        <v>36.624399763362902</v>
      </c>
      <c r="AR28" s="29">
        <v>37.765396702461103</v>
      </c>
      <c r="AS28" s="29">
        <v>34.344474014231103</v>
      </c>
      <c r="AT28" s="29">
        <v>40.249945166859597</v>
      </c>
      <c r="AU28" s="29">
        <v>48.851539375275998</v>
      </c>
      <c r="AV28" s="29">
        <v>38.393222799996401</v>
      </c>
      <c r="AW28" s="29">
        <v>47.219655553197903</v>
      </c>
      <c r="AX28" s="29">
        <v>39.315077012894399</v>
      </c>
      <c r="AY28" s="29">
        <v>52.334378801416698</v>
      </c>
      <c r="AZ28" s="29">
        <v>51.804259562608401</v>
      </c>
      <c r="BA28" s="29">
        <v>53.577716525016498</v>
      </c>
      <c r="BB28" s="29">
        <v>61.032339353936003</v>
      </c>
      <c r="BC28" s="29">
        <v>61.491526305913901</v>
      </c>
      <c r="BD28" s="29">
        <v>58.715999618851498</v>
      </c>
      <c r="BE28" s="29">
        <v>65.613628898198598</v>
      </c>
      <c r="BF28" s="29">
        <v>79.611142184530394</v>
      </c>
      <c r="BH28" s="31">
        <v>66.006172336117501</v>
      </c>
      <c r="BI28" s="31">
        <v>26.5568535688769</v>
      </c>
      <c r="BJ28" s="31">
        <v>15.7892137355656</v>
      </c>
      <c r="BK28" s="31">
        <v>15.1238748368245</v>
      </c>
      <c r="BL28" s="31">
        <v>15.0540345665723</v>
      </c>
      <c r="BM28" s="31">
        <v>12.873804813099699</v>
      </c>
      <c r="BN28" s="31">
        <v>16.318690207287599</v>
      </c>
      <c r="BO28" s="31">
        <v>17.248033693181799</v>
      </c>
      <c r="BP28" s="31">
        <v>10.883719894015901</v>
      </c>
      <c r="BQ28" s="31">
        <v>8.8265358644798706</v>
      </c>
      <c r="BR28" s="31">
        <v>11.6047976200351</v>
      </c>
      <c r="BS28" s="31">
        <v>18.986497889985699</v>
      </c>
      <c r="BT28" s="31">
        <v>24.455396418815599</v>
      </c>
      <c r="BU28" s="31">
        <v>16.225352128644801</v>
      </c>
      <c r="BV28" s="31">
        <v>17.290849653455702</v>
      </c>
      <c r="BW28" s="31">
        <v>-0.54947150721675797</v>
      </c>
      <c r="BX28" s="31">
        <v>38.5430923524139</v>
      </c>
      <c r="BY28" s="31">
        <v>39.225808636724501</v>
      </c>
      <c r="BZ28" s="31">
        <v>12.925999124705999</v>
      </c>
      <c r="CA28" s="3"/>
      <c r="CB28" s="38">
        <v>1.0155704912366401E-3</v>
      </c>
      <c r="CC28" s="38">
        <v>9.19099556763345E-4</v>
      </c>
      <c r="CD28" s="38">
        <v>8.83811743149595E-4</v>
      </c>
      <c r="CE28" s="38">
        <v>8.3302235551548196E-4</v>
      </c>
      <c r="CF28" s="38">
        <v>7.8013081811746502E-4</v>
      </c>
      <c r="CG28" s="38">
        <v>7.24647700348461E-4</v>
      </c>
      <c r="CH28" s="38">
        <v>6.7696223874209101E-4</v>
      </c>
      <c r="CI28" s="38">
        <v>6.1233192061214904E-4</v>
      </c>
      <c r="CJ28" s="38">
        <v>5.5298697410206897E-4</v>
      </c>
      <c r="CK28" s="38">
        <v>5.0214983461736797E-4</v>
      </c>
      <c r="CL28" s="38">
        <v>4.6041217865457599E-4</v>
      </c>
      <c r="CM28" s="38">
        <v>4.2174769631476701E-4</v>
      </c>
      <c r="CN28" s="38">
        <v>3.6962241723184598E-4</v>
      </c>
      <c r="CO28" s="38">
        <v>3.59369680986724E-4</v>
      </c>
      <c r="CP28" s="38">
        <v>3.24339219794454E-4</v>
      </c>
      <c r="CQ28" s="38">
        <v>2.94419861042971E-4</v>
      </c>
      <c r="CR28" s="38">
        <v>2.3416236265797001E-4</v>
      </c>
      <c r="CS28" s="38">
        <v>2.0360044967104101E-4</v>
      </c>
      <c r="CT28" s="38">
        <v>1.5528745663285199E-4</v>
      </c>
      <c r="CV28" s="33">
        <v>4.8811599999999999E-5</v>
      </c>
      <c r="CW28" s="33">
        <v>4.5517599999999999E-5</v>
      </c>
      <c r="CX28" s="33">
        <v>4.5457200000000002E-5</v>
      </c>
      <c r="CY28" s="33">
        <f t="shared" si="7"/>
        <v>4.6595466666666671E-5</v>
      </c>
      <c r="CZ28" s="33">
        <f t="shared" si="8"/>
        <v>1.919465356116991E-6</v>
      </c>
      <c r="DA28" s="33"/>
      <c r="DB28" s="33">
        <v>4.6182900000000001E-5</v>
      </c>
      <c r="DC28" s="33">
        <v>4.77336E-5</v>
      </c>
      <c r="DD28" s="33">
        <v>4.6836599999999998E-5</v>
      </c>
      <c r="DE28" s="33">
        <f t="shared" si="2"/>
        <v>4.69177E-5</v>
      </c>
      <c r="DF28" s="33">
        <f t="shared" si="3"/>
        <v>7.7852458535360277E-7</v>
      </c>
      <c r="DH28" s="41">
        <f t="shared" si="4"/>
        <v>-0.69155511551909565</v>
      </c>
      <c r="DI28" s="35">
        <f t="shared" si="5"/>
        <v>2.5524070355772845E-5</v>
      </c>
      <c r="DJ28" s="35">
        <f t="shared" si="6"/>
        <v>0.54778012072217708</v>
      </c>
      <c r="DK28" s="2"/>
    </row>
    <row r="29" spans="1:115" s="19" customFormat="1" x14ac:dyDescent="0.25">
      <c r="A29" s="18">
        <v>354</v>
      </c>
      <c r="B29" s="18" t="s">
        <v>2</v>
      </c>
      <c r="C29" s="18" t="s">
        <v>4</v>
      </c>
      <c r="D29" s="18">
        <v>23</v>
      </c>
      <c r="E29" s="18" t="s">
        <v>7</v>
      </c>
      <c r="F29" s="18">
        <v>6</v>
      </c>
      <c r="G29" s="18" t="s">
        <v>10</v>
      </c>
      <c r="H29" s="18">
        <v>27</v>
      </c>
      <c r="I29" s="18">
        <v>29</v>
      </c>
      <c r="J29" s="18">
        <v>127.22</v>
      </c>
      <c r="K29" s="18" t="s">
        <v>48</v>
      </c>
      <c r="M29" s="20">
        <v>20.399999999999999</v>
      </c>
      <c r="N29" s="20">
        <v>2.4</v>
      </c>
      <c r="O29" s="20">
        <v>6.4</v>
      </c>
      <c r="P29" s="21"/>
      <c r="Q29" s="21"/>
      <c r="R29" s="20" t="s">
        <v>36</v>
      </c>
      <c r="T29" s="25">
        <v>8.0159999999999997E-4</v>
      </c>
      <c r="U29" s="25">
        <v>1.9379999999999999E-4</v>
      </c>
      <c r="V29" s="25"/>
      <c r="W29" s="25">
        <v>1.819E-4</v>
      </c>
      <c r="X29" s="25"/>
      <c r="Y29" s="25">
        <v>1.5919999999999999E-4</v>
      </c>
      <c r="Z29" s="25"/>
      <c r="AA29" s="25">
        <v>1.281E-4</v>
      </c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2"/>
      <c r="AN29" s="30">
        <v>3</v>
      </c>
      <c r="AO29" s="30">
        <v>19.600000000000001</v>
      </c>
      <c r="AP29" s="30"/>
      <c r="AQ29" s="30">
        <v>23</v>
      </c>
      <c r="AR29" s="30"/>
      <c r="AS29" s="30">
        <v>17.7</v>
      </c>
      <c r="AT29" s="30"/>
      <c r="AU29" s="30">
        <v>21</v>
      </c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H29" s="42"/>
      <c r="DI29" s="36"/>
      <c r="DJ29" s="36"/>
      <c r="DK29" s="22"/>
    </row>
    <row r="30" spans="1:115" x14ac:dyDescent="0.25">
      <c r="A30" s="11">
        <v>354</v>
      </c>
      <c r="B30" s="11" t="s">
        <v>2</v>
      </c>
      <c r="C30" s="11" t="s">
        <v>4</v>
      </c>
      <c r="D30" s="11">
        <v>23</v>
      </c>
      <c r="E30" s="11" t="s">
        <v>7</v>
      </c>
      <c r="F30" s="11">
        <v>6</v>
      </c>
      <c r="G30" s="11" t="s">
        <v>10</v>
      </c>
      <c r="H30" s="11">
        <v>57</v>
      </c>
      <c r="I30" s="11">
        <v>59</v>
      </c>
      <c r="J30" s="11">
        <f>(H30+I30)/200+126.93</f>
        <v>127.51</v>
      </c>
      <c r="K30" s="11" t="s">
        <v>47</v>
      </c>
      <c r="M30" s="10">
        <v>24.92</v>
      </c>
      <c r="N30" s="10">
        <v>11.54</v>
      </c>
      <c r="O30" s="10">
        <v>21.4</v>
      </c>
      <c r="P30" s="17">
        <v>31.0773857142857</v>
      </c>
      <c r="Q30" s="17">
        <v>31.718567654260699</v>
      </c>
      <c r="R30" s="10" t="s">
        <v>24</v>
      </c>
      <c r="T30" s="24">
        <v>6.4601789835886097E-4</v>
      </c>
      <c r="U30" s="24">
        <v>2.1649913394745899E-4</v>
      </c>
      <c r="V30" s="24">
        <v>1.8184699097043101E-4</v>
      </c>
      <c r="W30" s="24">
        <v>1.6023591006700101E-4</v>
      </c>
      <c r="X30" s="24">
        <v>1.3980622750793301E-4</v>
      </c>
      <c r="Y30" s="24">
        <v>1.23826806972481E-4</v>
      </c>
      <c r="Z30" s="24">
        <v>1.16515087542344E-4</v>
      </c>
      <c r="AA30" s="24">
        <v>1.0165328634628599E-4</v>
      </c>
      <c r="AB30" s="24">
        <v>8.0592532222284694E-5</v>
      </c>
      <c r="AC30" s="24">
        <v>7.1587904879246204E-5</v>
      </c>
      <c r="AD30" s="24">
        <v>6.2127389290070797E-5</v>
      </c>
      <c r="AE30" s="24">
        <v>4.9798813991901498E-5</v>
      </c>
      <c r="AF30" s="24">
        <v>6.5516338611067097E-5</v>
      </c>
      <c r="AG30" s="24">
        <v>4.9331943251811998E-5</v>
      </c>
      <c r="AH30" s="24">
        <v>4.1741391328033101E-5</v>
      </c>
      <c r="AI30" s="24">
        <v>4.2998635516141703E-5</v>
      </c>
      <c r="AJ30" s="24">
        <v>3.2212429666201797E-5</v>
      </c>
      <c r="AK30" s="24">
        <v>4.6848140638129902E-5</v>
      </c>
      <c r="AL30" s="24">
        <v>2.2202744762754E-5</v>
      </c>
      <c r="AN30" s="29">
        <v>36.597306044456701</v>
      </c>
      <c r="AO30" s="29">
        <v>30.560839267371499</v>
      </c>
      <c r="AP30" s="29">
        <v>31.716065229538099</v>
      </c>
      <c r="AQ30" s="29">
        <v>32.642540593717001</v>
      </c>
      <c r="AR30" s="29">
        <v>33.7827540660723</v>
      </c>
      <c r="AS30" s="29">
        <v>29.013707760902399</v>
      </c>
      <c r="AT30" s="29">
        <v>40.979432896336903</v>
      </c>
      <c r="AU30" s="29">
        <v>38.214690635239997</v>
      </c>
      <c r="AV30" s="29">
        <v>36.161007613952101</v>
      </c>
      <c r="AW30" s="29">
        <v>36.828014773543103</v>
      </c>
      <c r="AX30" s="29">
        <v>39.805571092265197</v>
      </c>
      <c r="AY30" s="29">
        <v>33.310630824560803</v>
      </c>
      <c r="AZ30" s="29">
        <v>24.217776500392599</v>
      </c>
      <c r="BA30" s="29">
        <v>53.8418145601917</v>
      </c>
      <c r="BB30" s="29">
        <v>54.251986223709103</v>
      </c>
      <c r="BC30" s="29">
        <v>71.067480524963599</v>
      </c>
      <c r="BD30" s="29">
        <v>67.948937280923303</v>
      </c>
      <c r="BE30" s="29">
        <v>102.85544461023601</v>
      </c>
      <c r="BF30" s="29">
        <v>88.2765761481064</v>
      </c>
      <c r="BH30" s="31">
        <v>74.912738382702003</v>
      </c>
      <c r="BI30" s="31">
        <v>45.248301373286999</v>
      </c>
      <c r="BJ30" s="31">
        <v>36.092753212193898</v>
      </c>
      <c r="BK30" s="31">
        <v>32.831438694458598</v>
      </c>
      <c r="BL30" s="31">
        <v>23.110616808136299</v>
      </c>
      <c r="BM30" s="31">
        <v>15.936811000849101</v>
      </c>
      <c r="BN30" s="31">
        <v>17.803555813282198</v>
      </c>
      <c r="BO30" s="31">
        <v>15.4031265951136</v>
      </c>
      <c r="BP30" s="31">
        <v>12.086410553969801</v>
      </c>
      <c r="BQ30" s="31">
        <v>17.163039074523201</v>
      </c>
      <c r="BR30" s="31">
        <v>13.0230748443128</v>
      </c>
      <c r="BS30" s="31">
        <v>18.8930643479131</v>
      </c>
      <c r="BT30" s="31">
        <v>0.21863217547189701</v>
      </c>
      <c r="BU30" s="31">
        <v>26.1607315954674</v>
      </c>
      <c r="BV30" s="31">
        <v>18.507616814819201</v>
      </c>
      <c r="BW30" s="31">
        <v>30.9674620596086</v>
      </c>
      <c r="BX30" s="31">
        <v>7.1331542020775904</v>
      </c>
      <c r="BY30" s="31">
        <v>11.543664445808</v>
      </c>
      <c r="BZ30" s="31">
        <v>50.470864775841598</v>
      </c>
      <c r="CA30" s="3"/>
      <c r="CB30" s="38">
        <v>1.9928990008525899E-3</v>
      </c>
      <c r="CC30" s="38">
        <v>1.83554465441507E-3</v>
      </c>
      <c r="CD30" s="38">
        <v>1.76867122223621E-3</v>
      </c>
      <c r="CE30" s="38">
        <v>1.67129383543327E-3</v>
      </c>
      <c r="CF30" s="38">
        <v>1.57475760471915E-3</v>
      </c>
      <c r="CG30" s="38">
        <v>1.4643756573754999E-3</v>
      </c>
      <c r="CH30" s="38">
        <v>1.3347505506790299E-3</v>
      </c>
      <c r="CI30" s="38">
        <v>1.2265257441966501E-3</v>
      </c>
      <c r="CJ30" s="38">
        <v>1.11399122388326E-3</v>
      </c>
      <c r="CK30" s="38">
        <v>9.93214635053813E-4</v>
      </c>
      <c r="CL30" s="38">
        <v>9.0226451801365102E-4</v>
      </c>
      <c r="CM30" s="38">
        <v>8.0755599798602396E-4</v>
      </c>
      <c r="CN30" s="38">
        <v>7.14714543401168E-4</v>
      </c>
      <c r="CO30" s="38">
        <v>6.7659596037563296E-4</v>
      </c>
      <c r="CP30" s="38">
        <v>6.1343675107785396E-4</v>
      </c>
      <c r="CQ30" s="38">
        <v>5.4158976501618005E-4</v>
      </c>
      <c r="CR30" s="38">
        <v>4.3649191599938301E-4</v>
      </c>
      <c r="CS30" s="38">
        <v>3.3524545301213602E-4</v>
      </c>
      <c r="CT30" s="38">
        <v>2.7191967959548701E-4</v>
      </c>
      <c r="CV30" s="33">
        <v>5.9311700000000003E-5</v>
      </c>
      <c r="CW30" s="33">
        <v>6.0076299999999999E-5</v>
      </c>
      <c r="CX30" s="33">
        <v>6.0053499999999997E-5</v>
      </c>
      <c r="CY30" s="33">
        <f t="shared" si="7"/>
        <v>5.9813833333333333E-5</v>
      </c>
      <c r="CZ30" s="33">
        <f t="shared" si="8"/>
        <v>4.3500962441459927E-7</v>
      </c>
      <c r="DA30" s="33"/>
      <c r="DB30" s="33">
        <v>6.0682900000000001E-5</v>
      </c>
      <c r="DC30" s="33">
        <v>6.0552099999999999E-5</v>
      </c>
      <c r="DD30" s="33">
        <v>6.13004E-5</v>
      </c>
      <c r="DE30" s="33">
        <f t="shared" si="2"/>
        <v>6.0845133333333331E-5</v>
      </c>
      <c r="DF30" s="33">
        <f t="shared" si="3"/>
        <v>3.9965980950470041E-7</v>
      </c>
      <c r="DH30" s="41">
        <f t="shared" si="4"/>
        <v>-1.7241830903107667</v>
      </c>
      <c r="DI30" s="35">
        <f t="shared" si="5"/>
        <v>5.0087014883399482E-5</v>
      </c>
      <c r="DJ30" s="35">
        <f t="shared" si="6"/>
        <v>0.8373817910026301</v>
      </c>
      <c r="DK30" s="2"/>
    </row>
    <row r="31" spans="1:115" x14ac:dyDescent="0.25">
      <c r="A31" s="11">
        <v>354</v>
      </c>
      <c r="B31" s="11" t="s">
        <v>2</v>
      </c>
      <c r="C31" s="11" t="s">
        <v>4</v>
      </c>
      <c r="D31" s="11">
        <v>23</v>
      </c>
      <c r="E31" s="11" t="s">
        <v>7</v>
      </c>
      <c r="F31" s="11">
        <v>6</v>
      </c>
      <c r="G31" s="11" t="s">
        <v>10</v>
      </c>
      <c r="H31" s="11">
        <v>87</v>
      </c>
      <c r="I31" s="11">
        <v>89</v>
      </c>
      <c r="J31" s="11">
        <f>(H31+I31)/200+126.93</f>
        <v>127.81</v>
      </c>
      <c r="K31" s="11" t="s">
        <v>47</v>
      </c>
      <c r="M31" s="10">
        <v>37.25</v>
      </c>
      <c r="N31" s="10">
        <v>6.45</v>
      </c>
      <c r="O31" s="10">
        <v>5.04</v>
      </c>
      <c r="P31" s="17">
        <v>7.1150399999999996</v>
      </c>
      <c r="Q31" s="17">
        <v>7.1603631959478902</v>
      </c>
      <c r="R31" s="10" t="s">
        <v>22</v>
      </c>
      <c r="T31" s="24">
        <v>1.0450822336065201E-3</v>
      </c>
      <c r="U31" s="24">
        <v>5.9699900544305797E-4</v>
      </c>
      <c r="V31" s="24">
        <v>5.5200486863795002E-4</v>
      </c>
      <c r="W31" s="24">
        <v>5.1195147475127005E-4</v>
      </c>
      <c r="X31" s="24">
        <v>4.6673200621448702E-4</v>
      </c>
      <c r="Y31" s="24">
        <v>4.2426460272452598E-4</v>
      </c>
      <c r="Z31" s="24">
        <v>3.8719229718577801E-4</v>
      </c>
      <c r="AA31" s="24">
        <v>3.4831119347503002E-4</v>
      </c>
      <c r="AB31" s="24">
        <v>3.0819091587034198E-4</v>
      </c>
      <c r="AC31" s="24">
        <v>2.7489816296221402E-4</v>
      </c>
      <c r="AD31" s="24">
        <v>2.3854457785705399E-4</v>
      </c>
      <c r="AE31" s="24">
        <v>2.06786008049384E-4</v>
      </c>
      <c r="AF31" s="24">
        <v>1.9606448237761E-4</v>
      </c>
      <c r="AG31" s="24">
        <v>1.7574662158915001E-4</v>
      </c>
      <c r="AH31" s="24">
        <v>1.5866656271880299E-4</v>
      </c>
      <c r="AI31" s="24">
        <v>1.3954132452431399E-4</v>
      </c>
      <c r="AJ31" s="24">
        <v>1.2503680708095499E-4</v>
      </c>
      <c r="AK31" s="24">
        <v>7.5239671351372202E-5</v>
      </c>
      <c r="AL31" s="24">
        <v>7.4296807636667703E-5</v>
      </c>
      <c r="AN31" s="29">
        <v>48.494047682250297</v>
      </c>
      <c r="AO31" s="29">
        <v>44.019918970306598</v>
      </c>
      <c r="AP31" s="29">
        <v>43.2071425327578</v>
      </c>
      <c r="AQ31" s="29">
        <v>43.288684376082799</v>
      </c>
      <c r="AR31" s="29">
        <v>43.9025139466195</v>
      </c>
      <c r="AS31" s="29">
        <v>43.191260677507898</v>
      </c>
      <c r="AT31" s="29">
        <v>44.078078522361203</v>
      </c>
      <c r="AU31" s="29">
        <v>44.1230922585694</v>
      </c>
      <c r="AV31" s="29">
        <v>45</v>
      </c>
      <c r="AW31" s="29">
        <v>44.2559407971113</v>
      </c>
      <c r="AX31" s="29">
        <v>45</v>
      </c>
      <c r="AY31" s="29">
        <v>52.155541534885899</v>
      </c>
      <c r="AZ31" s="29">
        <v>50.607624011867301</v>
      </c>
      <c r="BA31" s="29">
        <v>51.916459769579099</v>
      </c>
      <c r="BB31" s="29">
        <v>57.033710336099603</v>
      </c>
      <c r="BC31" s="29">
        <v>56.324306728488601</v>
      </c>
      <c r="BD31" s="29">
        <v>58.449482000490498</v>
      </c>
      <c r="BE31" s="29">
        <v>66.501434324047906</v>
      </c>
      <c r="BF31" s="29">
        <v>68.532348560900999</v>
      </c>
      <c r="BH31" s="31">
        <v>51.355805465018697</v>
      </c>
      <c r="BI31" s="31">
        <v>17.800020862057998</v>
      </c>
      <c r="BJ31" s="31">
        <v>13.4879405125145</v>
      </c>
      <c r="BK31" s="31">
        <v>10.6371016013172</v>
      </c>
      <c r="BL31" s="31">
        <v>8.6101894689804599</v>
      </c>
      <c r="BM31" s="31">
        <v>8.0789384267821003</v>
      </c>
      <c r="BN31" s="31">
        <v>6.7113221646622803</v>
      </c>
      <c r="BO31" s="31">
        <v>5.8084259967602803</v>
      </c>
      <c r="BP31" s="31">
        <v>7.10602279825709</v>
      </c>
      <c r="BQ31" s="31">
        <v>7.9456109232847396</v>
      </c>
      <c r="BR31" s="31">
        <v>6.7710647997405298</v>
      </c>
      <c r="BS31" s="31">
        <v>5.65463193355993</v>
      </c>
      <c r="BT31" s="31">
        <v>13.231069974552</v>
      </c>
      <c r="BU31" s="31">
        <v>6.2883778328347599</v>
      </c>
      <c r="BV31" s="31">
        <v>9.6144213190954595</v>
      </c>
      <c r="BW31" s="31">
        <v>7.9811764378390002</v>
      </c>
      <c r="BX31" s="31">
        <v>8.9721338467827305</v>
      </c>
      <c r="BY31" s="31">
        <v>6.8726314830655902E-2</v>
      </c>
      <c r="BZ31" s="31">
        <v>15.1162525566057</v>
      </c>
      <c r="CA31" s="3"/>
      <c r="CB31" s="38">
        <v>2.8183220293017601E-3</v>
      </c>
      <c r="CC31" s="38">
        <v>2.6316431231788698E-3</v>
      </c>
      <c r="CD31" s="38">
        <v>2.5057612136275701E-3</v>
      </c>
      <c r="CE31" s="38">
        <v>2.3813558311326999E-3</v>
      </c>
      <c r="CF31" s="38">
        <v>2.2388052226344399E-3</v>
      </c>
      <c r="CG31" s="38">
        <v>2.1013524310291298E-3</v>
      </c>
      <c r="CH31" s="38">
        <v>1.9465012510011901E-3</v>
      </c>
      <c r="CI31" s="38">
        <v>1.78662253227458E-3</v>
      </c>
      <c r="CJ31" s="38">
        <v>1.6200142169989799E-3</v>
      </c>
      <c r="CK31" s="38">
        <v>1.4623781309256901E-3</v>
      </c>
      <c r="CL31" s="38">
        <v>1.32943479546604E-3</v>
      </c>
      <c r="CM31" s="38">
        <v>1.2013449621010499E-3</v>
      </c>
      <c r="CN31" s="38">
        <v>1.0789159505604699E-3</v>
      </c>
      <c r="CO31" s="38">
        <v>9.9380414334892999E-4</v>
      </c>
      <c r="CP31" s="38">
        <v>9.0888049157497196E-4</v>
      </c>
      <c r="CQ31" s="38">
        <v>8.1860628825862502E-4</v>
      </c>
      <c r="CR31" s="38">
        <v>6.2787236297599705E-4</v>
      </c>
      <c r="CS31" s="38">
        <v>5.0869835213304497E-4</v>
      </c>
      <c r="CT31" s="38">
        <v>4.0509661306920399E-4</v>
      </c>
      <c r="CV31" s="33">
        <v>1.1445469999999999E-4</v>
      </c>
      <c r="CW31" s="33">
        <v>1.118671E-4</v>
      </c>
      <c r="CX31" s="33">
        <v>1.101956E-4</v>
      </c>
      <c r="CY31" s="33">
        <f t="shared" si="7"/>
        <v>1.1217246666666665E-4</v>
      </c>
      <c r="CZ31" s="33">
        <f t="shared" si="8"/>
        <v>2.1459076875143816E-6</v>
      </c>
      <c r="DA31" s="33"/>
      <c r="DB31" s="33">
        <v>1.122983E-4</v>
      </c>
      <c r="DC31" s="33">
        <v>1.113879E-4</v>
      </c>
      <c r="DD31" s="33">
        <v>1.097171E-4</v>
      </c>
      <c r="DE31" s="33">
        <f t="shared" si="2"/>
        <v>1.1113443333333334E-4</v>
      </c>
      <c r="DF31" s="33">
        <f t="shared" si="3"/>
        <v>1.3091342075331041E-6</v>
      </c>
      <c r="DH31" s="41">
        <f t="shared" si="4"/>
        <v>0.9253904850090775</v>
      </c>
      <c r="DI31" s="35">
        <f t="shared" si="5"/>
        <v>7.0832158261637494E-5</v>
      </c>
      <c r="DJ31" s="35">
        <f t="shared" si="6"/>
        <v>0.63145761492544672</v>
      </c>
      <c r="DK31" s="2"/>
    </row>
    <row r="32" spans="1:115" x14ac:dyDescent="0.25">
      <c r="A32" s="11">
        <v>354</v>
      </c>
      <c r="B32" s="11" t="s">
        <v>2</v>
      </c>
      <c r="C32" s="11" t="s">
        <v>4</v>
      </c>
      <c r="D32" s="11">
        <v>23</v>
      </c>
      <c r="E32" s="11" t="s">
        <v>7</v>
      </c>
      <c r="F32" s="11">
        <v>6</v>
      </c>
      <c r="G32" s="11" t="s">
        <v>10</v>
      </c>
      <c r="H32" s="11">
        <v>117</v>
      </c>
      <c r="I32" s="11">
        <v>119</v>
      </c>
      <c r="J32" s="11">
        <f>(H32+I32)/200+126.93</f>
        <v>128.11000000000001</v>
      </c>
      <c r="K32" s="11" t="s">
        <v>47</v>
      </c>
      <c r="M32" s="10">
        <v>59.24</v>
      </c>
      <c r="N32" s="10">
        <v>12.55</v>
      </c>
      <c r="O32" s="10">
        <v>9.84</v>
      </c>
      <c r="P32" s="17">
        <v>13.891268571428601</v>
      </c>
      <c r="Q32" s="17">
        <v>14.231300503913801</v>
      </c>
      <c r="R32" s="10" t="s">
        <v>22</v>
      </c>
      <c r="T32" s="24">
        <v>6.8394649827307401E-4</v>
      </c>
      <c r="U32" s="24">
        <v>3.1150341089625298E-4</v>
      </c>
      <c r="V32" s="24">
        <v>2.8326359742296598E-4</v>
      </c>
      <c r="W32" s="24">
        <v>2.5770877458868198E-4</v>
      </c>
      <c r="X32" s="24">
        <v>2.37743164991131E-4</v>
      </c>
      <c r="Y32" s="24">
        <v>2.2608077234696501E-4</v>
      </c>
      <c r="Z32" s="24">
        <v>2.0868640498365E-4</v>
      </c>
      <c r="AA32" s="24">
        <v>1.96070977263337E-4</v>
      </c>
      <c r="AB32" s="24">
        <v>1.8462969696124201E-4</v>
      </c>
      <c r="AC32" s="24">
        <v>1.6184290222311299E-4</v>
      </c>
      <c r="AD32" s="24">
        <v>1.4928920130069699E-4</v>
      </c>
      <c r="AE32" s="24">
        <v>1.2436545189480899E-4</v>
      </c>
      <c r="AF32" s="24">
        <v>1.0537729831419999E-4</v>
      </c>
      <c r="AG32" s="24">
        <v>1.05053111567435E-4</v>
      </c>
      <c r="AH32" s="24">
        <v>1.06071983223658E-4</v>
      </c>
      <c r="AI32" s="24">
        <v>6.5680333814620702E-5</v>
      </c>
      <c r="AJ32" s="24">
        <v>8.2519505269966302E-5</v>
      </c>
      <c r="AK32" s="24">
        <v>6.7661496621047306E-5</v>
      </c>
      <c r="AL32" s="24">
        <v>4.49897557783992E-5</v>
      </c>
      <c r="AN32" s="29">
        <v>53.6261573145512</v>
      </c>
      <c r="AO32" s="29">
        <v>52.645013271670699</v>
      </c>
      <c r="AP32" s="29">
        <v>52.516441716269497</v>
      </c>
      <c r="AQ32" s="29">
        <v>50.731681020063498</v>
      </c>
      <c r="AR32" s="29">
        <v>50.2355896617984</v>
      </c>
      <c r="AS32" s="29">
        <v>55.871452925854797</v>
      </c>
      <c r="AT32" s="29">
        <v>59.520149018536998</v>
      </c>
      <c r="AU32" s="29">
        <v>54.579562366248702</v>
      </c>
      <c r="AV32" s="29">
        <v>56.959212068015503</v>
      </c>
      <c r="AW32" s="29">
        <v>58.800588999453801</v>
      </c>
      <c r="AX32" s="29">
        <v>50.766477810841401</v>
      </c>
      <c r="AY32" s="29">
        <v>49.259284421318299</v>
      </c>
      <c r="AZ32" s="29">
        <v>50.248143685291602</v>
      </c>
      <c r="BA32" s="29">
        <v>52.393264473914002</v>
      </c>
      <c r="BB32" s="29">
        <v>50.6110522725441</v>
      </c>
      <c r="BC32" s="29">
        <v>46.440093361796201</v>
      </c>
      <c r="BD32" s="29">
        <v>62.037767795625598</v>
      </c>
      <c r="BE32" s="29">
        <v>57.298225253466299</v>
      </c>
      <c r="BF32" s="29">
        <v>44.056390129430298</v>
      </c>
      <c r="BH32" s="31">
        <v>65.026567588065006</v>
      </c>
      <c r="BI32" s="31">
        <v>31.443910789013898</v>
      </c>
      <c r="BJ32" s="31">
        <v>24.980502458486999</v>
      </c>
      <c r="BK32" s="31">
        <v>21.990551192123</v>
      </c>
      <c r="BL32" s="31">
        <v>20.433269975944601</v>
      </c>
      <c r="BM32" s="31">
        <v>15.883686158727601</v>
      </c>
      <c r="BN32" s="31">
        <v>13.3329391567186</v>
      </c>
      <c r="BO32" s="31">
        <v>12.070080934845</v>
      </c>
      <c r="BP32" s="31">
        <v>16.035243207260201</v>
      </c>
      <c r="BQ32" s="31">
        <v>14.949418356570799</v>
      </c>
      <c r="BR32" s="31">
        <v>14.895175024515201</v>
      </c>
      <c r="BS32" s="31">
        <v>9.7213799767352995</v>
      </c>
      <c r="BT32" s="31">
        <v>13.5839788332424</v>
      </c>
      <c r="BU32" s="31">
        <v>11.2528664204617</v>
      </c>
      <c r="BV32" s="31">
        <v>17.346316928004399</v>
      </c>
      <c r="BW32" s="31">
        <v>15.452654742856501</v>
      </c>
      <c r="BX32" s="31">
        <v>13.4901490840116</v>
      </c>
      <c r="BY32" s="31">
        <v>18.081441889855501</v>
      </c>
      <c r="BZ32" s="31">
        <v>33.3756050824623</v>
      </c>
      <c r="CA32" s="3"/>
      <c r="CB32" s="38">
        <v>1.9076961299664701E-3</v>
      </c>
      <c r="CC32" s="38">
        <v>1.7462558652379999E-3</v>
      </c>
      <c r="CD32" s="38">
        <v>1.66687150042565E-3</v>
      </c>
      <c r="CE32" s="38">
        <v>1.5712575633439699E-3</v>
      </c>
      <c r="CF32" s="38">
        <v>1.47255062777248E-3</v>
      </c>
      <c r="CG32" s="38">
        <v>1.37589541280624E-3</v>
      </c>
      <c r="CH32" s="38">
        <v>1.2773376407621501E-3</v>
      </c>
      <c r="CI32" s="38">
        <v>1.161721441241E-3</v>
      </c>
      <c r="CJ32" s="38">
        <v>1.0446778131004699E-3</v>
      </c>
      <c r="CK32" s="38">
        <v>9.37988492680781E-4</v>
      </c>
      <c r="CL32" s="38">
        <v>8.4643600012142804E-4</v>
      </c>
      <c r="CM32" s="38">
        <v>7.6036271590541697E-4</v>
      </c>
      <c r="CN32" s="38">
        <v>6.9906386879615696E-4</v>
      </c>
      <c r="CO32" s="38">
        <v>6.4951911722250296E-4</v>
      </c>
      <c r="CP32" s="38">
        <v>5.9633745454283301E-4</v>
      </c>
      <c r="CQ32" s="38">
        <v>5.2784647089909099E-4</v>
      </c>
      <c r="CR32" s="38">
        <v>4.2801193865687001E-4</v>
      </c>
      <c r="CS32" s="38">
        <v>3.4495760109939602E-4</v>
      </c>
      <c r="CT32" s="38">
        <v>2.8939003328391002E-4</v>
      </c>
      <c r="CV32" s="33">
        <v>6.7002799999999995E-5</v>
      </c>
      <c r="CW32" s="33">
        <v>6.9449900000000001E-5</v>
      </c>
      <c r="CX32" s="33">
        <v>6.9384100000000005E-5</v>
      </c>
      <c r="CY32" s="33">
        <f t="shared" si="7"/>
        <v>6.8612266666666667E-5</v>
      </c>
      <c r="CZ32" s="33">
        <f t="shared" si="8"/>
        <v>1.3942272495304868E-6</v>
      </c>
      <c r="DA32" s="33"/>
      <c r="DB32" s="33">
        <v>6.9771900000000002E-5</v>
      </c>
      <c r="DC32" s="33">
        <v>7.0513900000000003E-5</v>
      </c>
      <c r="DD32" s="33">
        <v>6.9647200000000006E-5</v>
      </c>
      <c r="DE32" s="33">
        <f t="shared" si="2"/>
        <v>6.9977666666666666E-5</v>
      </c>
      <c r="DF32" s="33">
        <f t="shared" si="3"/>
        <v>4.6855860181340417E-7</v>
      </c>
      <c r="DH32" s="41">
        <f t="shared" si="4"/>
        <v>-1.9900231639823376</v>
      </c>
      <c r="DI32" s="35">
        <f t="shared" si="5"/>
        <v>4.7945633177474728E-5</v>
      </c>
      <c r="DJ32" s="35">
        <f t="shared" si="6"/>
        <v>0.69879098165354392</v>
      </c>
      <c r="DK32" s="2"/>
    </row>
    <row r="33" spans="1:115" x14ac:dyDescent="0.25">
      <c r="A33" s="11">
        <v>354</v>
      </c>
      <c r="B33" s="11" t="s">
        <v>2</v>
      </c>
      <c r="C33" s="11" t="s">
        <v>4</v>
      </c>
      <c r="D33" s="11">
        <v>23</v>
      </c>
      <c r="E33" s="11" t="s">
        <v>7</v>
      </c>
      <c r="F33" s="11">
        <v>6</v>
      </c>
      <c r="G33" s="11" t="s">
        <v>10</v>
      </c>
      <c r="H33" s="11">
        <v>147</v>
      </c>
      <c r="I33" s="11">
        <v>149</v>
      </c>
      <c r="J33" s="11">
        <f>(H33+I33)/200+126.93</f>
        <v>128.41</v>
      </c>
      <c r="K33" s="11" t="s">
        <v>47</v>
      </c>
      <c r="M33" s="10">
        <v>37.22</v>
      </c>
      <c r="N33" s="10">
        <v>21.95</v>
      </c>
      <c r="O33" s="10">
        <v>9.68</v>
      </c>
      <c r="P33" s="17">
        <v>13.777405714285701</v>
      </c>
      <c r="Q33" s="17">
        <v>14.854179106051999</v>
      </c>
      <c r="R33" s="10" t="s">
        <v>28</v>
      </c>
      <c r="T33" s="24">
        <v>1.0160055056445301E-3</v>
      </c>
      <c r="U33" s="24">
        <v>3.8115162665270101E-4</v>
      </c>
      <c r="V33" s="24">
        <v>3.4061983941044899E-4</v>
      </c>
      <c r="W33" s="24">
        <v>3.0437179156419901E-4</v>
      </c>
      <c r="X33" s="24">
        <v>2.7511704895371398E-4</v>
      </c>
      <c r="Y33" s="24">
        <v>2.3652946433795499E-4</v>
      </c>
      <c r="Z33" s="24">
        <v>1.9699024404777E-4</v>
      </c>
      <c r="AA33" s="24">
        <v>1.8549877863479301E-4</v>
      </c>
      <c r="AB33" s="24">
        <v>1.6617545321135699E-4</v>
      </c>
      <c r="AC33" s="24">
        <v>1.3971332255729901E-4</v>
      </c>
      <c r="AD33" s="24">
        <v>1.2174493059261199E-4</v>
      </c>
      <c r="AE33" s="24">
        <v>1.0712419777996E-4</v>
      </c>
      <c r="AF33" s="24">
        <v>1.0305535527084501E-4</v>
      </c>
      <c r="AG33" s="24">
        <v>9.7221236106110096E-5</v>
      </c>
      <c r="AH33" s="24">
        <v>8.5861261637597706E-5</v>
      </c>
      <c r="AI33" s="24">
        <v>7.8391250308947101E-5</v>
      </c>
      <c r="AJ33" s="24">
        <v>5.5172490880872903E-5</v>
      </c>
      <c r="AK33" s="24">
        <v>5.5684518719299397E-5</v>
      </c>
      <c r="AL33" s="24">
        <v>4.4392602142699401E-5</v>
      </c>
      <c r="AN33" s="29">
        <v>43.952023353993503</v>
      </c>
      <c r="AO33" s="29">
        <v>44.828968330350101</v>
      </c>
      <c r="AP33" s="29">
        <v>46.548157698978002</v>
      </c>
      <c r="AQ33" s="29">
        <v>45</v>
      </c>
      <c r="AR33" s="29">
        <v>46.236407602856197</v>
      </c>
      <c r="AS33" s="29">
        <v>47.385944030388799</v>
      </c>
      <c r="AT33" s="29">
        <v>48.934483466673797</v>
      </c>
      <c r="AU33" s="29">
        <v>47.613598130424798</v>
      </c>
      <c r="AV33" s="29">
        <v>54.599144422665603</v>
      </c>
      <c r="AW33" s="29">
        <v>54.6345402173962</v>
      </c>
      <c r="AX33" s="29">
        <v>55.254379300187999</v>
      </c>
      <c r="AY33" s="29">
        <v>56.8238743723184</v>
      </c>
      <c r="AZ33" s="29">
        <v>59.770599348013</v>
      </c>
      <c r="BA33" s="29">
        <v>62.350371267681602</v>
      </c>
      <c r="BB33" s="29">
        <v>75.113733150982398</v>
      </c>
      <c r="BC33" s="29">
        <v>80.589664421249594</v>
      </c>
      <c r="BD33" s="29">
        <v>79.214231275028695</v>
      </c>
      <c r="BE33" s="29">
        <v>75.890907519183102</v>
      </c>
      <c r="BF33" s="29">
        <v>113.374164365048</v>
      </c>
      <c r="BH33" s="31">
        <v>73.417574773416504</v>
      </c>
      <c r="BI33" s="31">
        <v>39.025829319258399</v>
      </c>
      <c r="BJ33" s="31">
        <v>30.182762814834099</v>
      </c>
      <c r="BK33" s="31">
        <v>28.7179242649662</v>
      </c>
      <c r="BL33" s="31">
        <v>26.702257304265402</v>
      </c>
      <c r="BM33" s="31">
        <v>26.151646349881698</v>
      </c>
      <c r="BN33" s="31">
        <v>24.6389511692601</v>
      </c>
      <c r="BO33" s="31">
        <v>26.0198262755268</v>
      </c>
      <c r="BP33" s="31">
        <v>23.730558956399499</v>
      </c>
      <c r="BQ33" s="31">
        <v>25.887678445723399</v>
      </c>
      <c r="BR33" s="31">
        <v>16.584722608208299</v>
      </c>
      <c r="BS33" s="31">
        <v>25.5781536022536</v>
      </c>
      <c r="BT33" s="31">
        <v>22.312025197209302</v>
      </c>
      <c r="BU33" s="31">
        <v>31.726322920559198</v>
      </c>
      <c r="BV33" s="31">
        <v>33.588066207812702</v>
      </c>
      <c r="BW33" s="31">
        <v>22.401910556175501</v>
      </c>
      <c r="BX33" s="31">
        <v>34.342581340116901</v>
      </c>
      <c r="BY33" s="31">
        <v>31.0844881478655</v>
      </c>
      <c r="BZ33" s="31">
        <v>43.619597265721197</v>
      </c>
      <c r="CA33" s="3"/>
      <c r="CB33" s="38">
        <v>2.1039558388573202E-3</v>
      </c>
      <c r="CC33" s="38">
        <v>1.90488572951753E-3</v>
      </c>
      <c r="CD33" s="38">
        <v>1.82059511367334E-3</v>
      </c>
      <c r="CE33" s="38">
        <v>1.72376772656766E-3</v>
      </c>
      <c r="CF33" s="38">
        <v>1.61445325987478E-3</v>
      </c>
      <c r="CG33" s="38">
        <v>1.4977464387732E-3</v>
      </c>
      <c r="CH33" s="38">
        <v>1.38333345877415E-3</v>
      </c>
      <c r="CI33" s="38">
        <v>1.26153398425909E-3</v>
      </c>
      <c r="CJ33" s="38">
        <v>1.1455700145260701E-3</v>
      </c>
      <c r="CK33" s="38">
        <v>1.0319783768558599E-3</v>
      </c>
      <c r="CL33" s="38">
        <v>9.32953052099898E-4</v>
      </c>
      <c r="CM33" s="38">
        <v>8.2776094085343398E-4</v>
      </c>
      <c r="CN33" s="38">
        <v>7.6064299067188498E-4</v>
      </c>
      <c r="CO33" s="38">
        <v>7.0352142340447796E-4</v>
      </c>
      <c r="CP33" s="38">
        <v>6.4899896139941203E-4</v>
      </c>
      <c r="CQ33" s="38">
        <v>5.8198198813785504E-4</v>
      </c>
      <c r="CR33" s="38">
        <v>4.6771675580018499E-4</v>
      </c>
      <c r="CS33" s="38">
        <v>3.8497842194896097E-4</v>
      </c>
      <c r="CT33" s="38">
        <v>2.8433276902966697E-4</v>
      </c>
      <c r="CV33" s="33">
        <v>9.3999400000000007E-5</v>
      </c>
      <c r="CW33" s="33">
        <v>9.55817E-5</v>
      </c>
      <c r="CX33" s="33">
        <v>9.5515300000000003E-5</v>
      </c>
      <c r="CY33" s="33">
        <f t="shared" si="7"/>
        <v>9.5032133333333341E-5</v>
      </c>
      <c r="CZ33" s="33">
        <f t="shared" si="8"/>
        <v>8.9498929788759379E-7</v>
      </c>
      <c r="DA33" s="33"/>
      <c r="DB33" s="33">
        <v>9.5832299999999994E-5</v>
      </c>
      <c r="DC33" s="33">
        <v>9.5750700000000005E-5</v>
      </c>
      <c r="DD33" s="33">
        <v>9.4067099999999999E-5</v>
      </c>
      <c r="DE33" s="33">
        <f t="shared" si="2"/>
        <v>9.5216699999999999E-5</v>
      </c>
      <c r="DF33" s="33">
        <f t="shared" si="3"/>
        <v>9.9641846630820709E-7</v>
      </c>
      <c r="DH33" s="41">
        <f t="shared" si="4"/>
        <v>-0.19421500937927452</v>
      </c>
      <c r="DI33" s="35">
        <f t="shared" si="5"/>
        <v>5.2878177654652061E-5</v>
      </c>
      <c r="DJ33" s="35">
        <f t="shared" si="6"/>
        <v>0.55642418832351503</v>
      </c>
      <c r="DK33" s="2"/>
    </row>
    <row r="34" spans="1:115" x14ac:dyDescent="0.25">
      <c r="A34" s="11">
        <v>354</v>
      </c>
      <c r="B34" s="11" t="s">
        <v>2</v>
      </c>
      <c r="C34" s="11" t="s">
        <v>4</v>
      </c>
      <c r="D34" s="11">
        <v>23</v>
      </c>
      <c r="E34" s="11" t="s">
        <v>7</v>
      </c>
      <c r="F34" s="11">
        <v>7</v>
      </c>
      <c r="G34" s="11" t="s">
        <v>10</v>
      </c>
      <c r="H34" s="11">
        <v>27</v>
      </c>
      <c r="I34" s="11">
        <v>29</v>
      </c>
      <c r="J34" s="11">
        <f>(H34+I34)/200+128.44</f>
        <v>128.72</v>
      </c>
      <c r="K34" s="11" t="s">
        <v>47</v>
      </c>
      <c r="M34" s="10">
        <v>34.840000000000003</v>
      </c>
      <c r="N34" s="10">
        <v>4.7300000000000004</v>
      </c>
      <c r="O34" s="10">
        <v>8.14</v>
      </c>
      <c r="P34" s="17">
        <v>11.4913542857143</v>
      </c>
      <c r="Q34" s="17">
        <v>11.530623585055899</v>
      </c>
      <c r="R34" s="10" t="s">
        <v>29</v>
      </c>
      <c r="T34" s="24">
        <v>6.4088927475812896E-4</v>
      </c>
      <c r="U34" s="24">
        <v>3.5468650330256401E-4</v>
      </c>
      <c r="V34" s="24">
        <v>3.3153289806593899E-4</v>
      </c>
      <c r="W34" s="24">
        <v>3.1179460386607097E-4</v>
      </c>
      <c r="X34" s="24">
        <v>2.9730340142689298E-4</v>
      </c>
      <c r="Y34" s="24">
        <v>2.7695918584694001E-4</v>
      </c>
      <c r="Z34" s="24">
        <v>2.6224478664980201E-4</v>
      </c>
      <c r="AA34" s="24">
        <v>2.4453620002977102E-4</v>
      </c>
      <c r="AB34" s="24">
        <v>2.2076925170865601E-4</v>
      </c>
      <c r="AC34" s="24">
        <v>2.1016451888936899E-4</v>
      </c>
      <c r="AD34" s="24">
        <v>2.0655659030880601E-4</v>
      </c>
      <c r="AE34" s="24">
        <v>1.7506177481106501E-4</v>
      </c>
      <c r="AF34" s="24">
        <v>1.5485285871291699E-4</v>
      </c>
      <c r="AG34" s="24">
        <v>1.4998583474781901E-4</v>
      </c>
      <c r="AH34" s="24">
        <v>1.4675851764037401E-4</v>
      </c>
      <c r="AI34" s="24">
        <v>1.3689058130492401E-4</v>
      </c>
      <c r="AJ34" s="24">
        <v>1.2169302825141601E-4</v>
      </c>
      <c r="AK34" s="24">
        <v>1.00720684320551E-4</v>
      </c>
      <c r="AL34" s="24">
        <v>9.3266670761853597E-5</v>
      </c>
      <c r="AN34" s="29">
        <v>50.619709357709503</v>
      </c>
      <c r="AO34" s="29">
        <v>46.7714697400341</v>
      </c>
      <c r="AP34" s="29">
        <v>46.245364266768398</v>
      </c>
      <c r="AQ34" s="29">
        <v>47.303760324600198</v>
      </c>
      <c r="AR34" s="29">
        <v>43.4610805756136</v>
      </c>
      <c r="AS34" s="29">
        <v>44.265478965745203</v>
      </c>
      <c r="AT34" s="29">
        <v>44.417351140813501</v>
      </c>
      <c r="AU34" s="29">
        <v>45.625020074017499</v>
      </c>
      <c r="AV34" s="29">
        <v>46.159675208483598</v>
      </c>
      <c r="AW34" s="29">
        <v>49.622370241684202</v>
      </c>
      <c r="AX34" s="29">
        <v>47.212042002048399</v>
      </c>
      <c r="AY34" s="29">
        <v>48.195938013595899</v>
      </c>
      <c r="AZ34" s="29">
        <v>55.424779257303001</v>
      </c>
      <c r="BA34" s="29">
        <v>56.177119129348803</v>
      </c>
      <c r="BB34" s="29">
        <v>55.3797102495678</v>
      </c>
      <c r="BC34" s="29">
        <v>54.566685989714401</v>
      </c>
      <c r="BD34" s="29">
        <v>53.413216934494599</v>
      </c>
      <c r="BE34" s="29">
        <v>57.098356736460303</v>
      </c>
      <c r="BF34" s="29">
        <v>41.6538545866986</v>
      </c>
      <c r="BH34" s="31">
        <v>52.727977051561297</v>
      </c>
      <c r="BI34" s="31">
        <v>14.6783708195898</v>
      </c>
      <c r="BJ34" s="31">
        <v>11.086375057412001</v>
      </c>
      <c r="BK34" s="31">
        <v>9.1348343557416491</v>
      </c>
      <c r="BL34" s="31">
        <v>4.9203598930255898</v>
      </c>
      <c r="BM34" s="31">
        <v>5.2568112360152304</v>
      </c>
      <c r="BN34" s="31">
        <v>6.10171414885607</v>
      </c>
      <c r="BO34" s="31">
        <v>6.2507325981197299</v>
      </c>
      <c r="BP34" s="31">
        <v>8.4654229479890208</v>
      </c>
      <c r="BQ34" s="31">
        <v>7.4499642940200497</v>
      </c>
      <c r="BR34" s="31">
        <v>3.81687152880078</v>
      </c>
      <c r="BS34" s="31">
        <v>4.99749029111896</v>
      </c>
      <c r="BT34" s="31">
        <v>0.39544217016039102</v>
      </c>
      <c r="BU34" s="31">
        <v>4.3112065315695798</v>
      </c>
      <c r="BV34" s="31">
        <v>8.3254479060240598</v>
      </c>
      <c r="BW34" s="31">
        <v>7.8197785385256502</v>
      </c>
      <c r="BX34" s="31">
        <v>3.7928883342410802</v>
      </c>
      <c r="BY34" s="31">
        <v>12.689468902887199</v>
      </c>
      <c r="BZ34" s="31">
        <v>19.657753711475699</v>
      </c>
      <c r="CA34" s="3"/>
      <c r="CB34" s="38">
        <v>1.9832647287766E-3</v>
      </c>
      <c r="CC34" s="38">
        <v>1.8073380905392E-3</v>
      </c>
      <c r="CD34" s="38">
        <v>1.7329027706457899E-3</v>
      </c>
      <c r="CE34" s="38">
        <v>1.63265781245165E-3</v>
      </c>
      <c r="CF34" s="38">
        <v>1.54231325749078E-3</v>
      </c>
      <c r="CG34" s="38">
        <v>1.4387345044037201E-3</v>
      </c>
      <c r="CH34" s="38">
        <v>1.3198750192992899E-3</v>
      </c>
      <c r="CI34" s="38">
        <v>1.2055142251973299E-3</v>
      </c>
      <c r="CJ34" s="38">
        <v>1.0915035695150399E-3</v>
      </c>
      <c r="CK34" s="38">
        <v>9.8729604180749705E-4</v>
      </c>
      <c r="CL34" s="38">
        <v>8.9358195107177999E-4</v>
      </c>
      <c r="CM34" s="38">
        <v>8.1156329952790796E-4</v>
      </c>
      <c r="CN34" s="38">
        <v>7.5273158018500396E-4</v>
      </c>
      <c r="CO34" s="38">
        <v>7.0615591333718798E-4</v>
      </c>
      <c r="CP34" s="38">
        <v>6.2949027566084205E-4</v>
      </c>
      <c r="CQ34" s="38">
        <v>5.6816839290429804E-4</v>
      </c>
      <c r="CR34" s="38">
        <v>4.5871475552624198E-4</v>
      </c>
      <c r="CS34" s="38">
        <v>3.6648171162803302E-4</v>
      </c>
      <c r="CT34" s="38">
        <v>2.9350876636450299E-4</v>
      </c>
      <c r="CV34" s="33">
        <v>7.9645299999999995E-5</v>
      </c>
      <c r="CW34" s="33">
        <v>8.0422399999999998E-5</v>
      </c>
      <c r="CX34" s="33">
        <v>8.0372799999999997E-5</v>
      </c>
      <c r="CY34" s="33">
        <f t="shared" si="7"/>
        <v>8.014683333333333E-5</v>
      </c>
      <c r="CZ34" s="33">
        <f t="shared" si="8"/>
        <v>4.3504804715494909E-7</v>
      </c>
      <c r="DA34" s="33"/>
      <c r="DB34" s="33">
        <v>8.0634200000000001E-5</v>
      </c>
      <c r="DC34" s="33">
        <v>8.1307699999999994E-5</v>
      </c>
      <c r="DD34" s="33">
        <v>8.0474000000000002E-5</v>
      </c>
      <c r="DE34" s="33">
        <f t="shared" si="2"/>
        <v>8.0805300000000004E-5</v>
      </c>
      <c r="DF34" s="33">
        <f t="shared" si="3"/>
        <v>4.424029046016719E-7</v>
      </c>
      <c r="DH34" s="41">
        <f t="shared" si="4"/>
        <v>-0.82157540015098196</v>
      </c>
      <c r="DI34" s="35">
        <f t="shared" si="5"/>
        <v>4.9844879216386557E-5</v>
      </c>
      <c r="DJ34" s="35">
        <f t="shared" si="6"/>
        <v>0.62191950877310465</v>
      </c>
      <c r="DK34" s="2"/>
    </row>
    <row r="35" spans="1:115" x14ac:dyDescent="0.25">
      <c r="A35" s="11">
        <v>354</v>
      </c>
      <c r="B35" s="11" t="s">
        <v>2</v>
      </c>
      <c r="C35" s="11" t="s">
        <v>4</v>
      </c>
      <c r="D35" s="11">
        <v>23</v>
      </c>
      <c r="E35" s="11" t="s">
        <v>7</v>
      </c>
      <c r="F35" s="11">
        <v>7</v>
      </c>
      <c r="G35" s="11" t="s">
        <v>10</v>
      </c>
      <c r="H35" s="11">
        <v>57</v>
      </c>
      <c r="I35" s="11">
        <v>59</v>
      </c>
      <c r="J35" s="11">
        <f>(H35+I35)/200+128.44</f>
        <v>129.02000000000001</v>
      </c>
      <c r="K35" s="11" t="s">
        <v>47</v>
      </c>
      <c r="M35" s="10">
        <v>10.119999999999999</v>
      </c>
      <c r="N35" s="10">
        <v>2.27</v>
      </c>
      <c r="O35" s="10">
        <v>7.33</v>
      </c>
      <c r="P35" s="17">
        <v>10.517502857142899</v>
      </c>
      <c r="Q35" s="17">
        <v>10.5257627273125</v>
      </c>
      <c r="R35" s="10" t="s">
        <v>30</v>
      </c>
      <c r="T35" s="24">
        <v>8.7685250327520896E-4</v>
      </c>
      <c r="U35" s="24">
        <v>4.9373982584454399E-4</v>
      </c>
      <c r="V35" s="24">
        <v>4.4446843251236598E-4</v>
      </c>
      <c r="W35" s="24">
        <v>4.01637604844218E-4</v>
      </c>
      <c r="X35" s="24">
        <v>3.5836237769888701E-4</v>
      </c>
      <c r="Y35" s="24">
        <v>3.20995156700222E-4</v>
      </c>
      <c r="Z35" s="24">
        <v>2.9127845891002702E-4</v>
      </c>
      <c r="AA35" s="24">
        <v>2.5984577757777802E-4</v>
      </c>
      <c r="AB35" s="24">
        <v>2.3680797204697301E-4</v>
      </c>
      <c r="AC35" s="24">
        <v>2.2007544871020901E-4</v>
      </c>
      <c r="AD35" s="24">
        <v>1.95815961108894E-4</v>
      </c>
      <c r="AE35" s="24">
        <v>1.8967179712598301E-4</v>
      </c>
      <c r="AF35" s="24">
        <v>1.59030755673234E-4</v>
      </c>
      <c r="AG35" s="24">
        <v>1.6630981066972599E-4</v>
      </c>
      <c r="AH35" s="24">
        <v>1.5890587819523901E-4</v>
      </c>
      <c r="AI35" s="24">
        <v>1.7099054250162499E-4</v>
      </c>
      <c r="AJ35" s="24">
        <v>1.42742447260792E-4</v>
      </c>
      <c r="AK35" s="24">
        <v>1.19710131672302E-4</v>
      </c>
      <c r="AL35" s="24">
        <v>9.5392118385116106E-5</v>
      </c>
      <c r="AN35" s="29">
        <v>13.8818909870359</v>
      </c>
      <c r="AO35" s="29">
        <v>14.666757869125799</v>
      </c>
      <c r="AP35" s="29">
        <v>14.8573178112925</v>
      </c>
      <c r="AQ35" s="29">
        <v>10.882784973803499</v>
      </c>
      <c r="AR35" s="29">
        <v>15.614996492787</v>
      </c>
      <c r="AS35" s="29">
        <v>13.491364226395801</v>
      </c>
      <c r="AT35" s="29">
        <v>12.475109712208999</v>
      </c>
      <c r="AU35" s="29">
        <v>11.6096223584464</v>
      </c>
      <c r="AV35" s="29">
        <v>15.2737636029896</v>
      </c>
      <c r="AW35" s="29">
        <v>15.8823146970003</v>
      </c>
      <c r="AX35" s="29">
        <v>11.888658039628</v>
      </c>
      <c r="AY35" s="29">
        <v>12.5411879551803</v>
      </c>
      <c r="AZ35" s="29">
        <v>17.5278534411027</v>
      </c>
      <c r="BA35" s="29">
        <v>17.736421455272801</v>
      </c>
      <c r="BB35" s="29">
        <v>15.6865121700811</v>
      </c>
      <c r="BC35" s="29">
        <v>27.178021753563002</v>
      </c>
      <c r="BD35" s="29">
        <v>14.2856250465948</v>
      </c>
      <c r="BE35" s="29">
        <v>17.435363366499601</v>
      </c>
      <c r="BF35" s="29">
        <v>39.914347898862502</v>
      </c>
      <c r="BH35" s="31">
        <v>50.080579549401499</v>
      </c>
      <c r="BI35" s="31">
        <v>13.856949580137</v>
      </c>
      <c r="BJ35" s="31">
        <v>11.3207872962184</v>
      </c>
      <c r="BK35" s="31">
        <v>10.7441821701794</v>
      </c>
      <c r="BL35" s="31">
        <v>8.60600863383792</v>
      </c>
      <c r="BM35" s="31">
        <v>6.7088528900633699</v>
      </c>
      <c r="BN35" s="31">
        <v>6.62896752326232</v>
      </c>
      <c r="BO35" s="31">
        <v>7.2406046428555202</v>
      </c>
      <c r="BP35" s="31">
        <v>5.2091064449918303</v>
      </c>
      <c r="BQ35" s="31">
        <v>7.2110825594233701</v>
      </c>
      <c r="BR35" s="31">
        <v>7.4456673972976199</v>
      </c>
      <c r="BS35" s="31">
        <v>7.04103468127773</v>
      </c>
      <c r="BT35" s="31">
        <v>8.4521936908462205</v>
      </c>
      <c r="BU35" s="31">
        <v>6.1267631637031501</v>
      </c>
      <c r="BV35" s="31">
        <v>11.3415543794322</v>
      </c>
      <c r="BW35" s="31">
        <v>12.068202593994201</v>
      </c>
      <c r="BX35" s="31">
        <v>12.594529739851501</v>
      </c>
      <c r="BY35" s="31">
        <v>15.1322109894243</v>
      </c>
      <c r="BZ35" s="31">
        <v>13.5655794018076</v>
      </c>
      <c r="CA35" s="3"/>
      <c r="CB35" s="38">
        <v>2.1616349986703499E-3</v>
      </c>
      <c r="CC35" s="38">
        <v>1.9462374082412201E-3</v>
      </c>
      <c r="CD35" s="38">
        <v>1.8519352908026501E-3</v>
      </c>
      <c r="CE35" s="38">
        <v>1.7661405352146001E-3</v>
      </c>
      <c r="CF35" s="38">
        <v>1.6452258476160799E-3</v>
      </c>
      <c r="CG35" s="38">
        <v>1.5526635132516E-3</v>
      </c>
      <c r="CH35" s="38">
        <v>1.4345768235147301E-3</v>
      </c>
      <c r="CI35" s="38">
        <v>1.3082465592737301E-3</v>
      </c>
      <c r="CJ35" s="38">
        <v>1.18799780666162E-3</v>
      </c>
      <c r="CK35" s="38">
        <v>1.0888683598272201E-3</v>
      </c>
      <c r="CL35" s="38">
        <v>9.9057897337633395E-4</v>
      </c>
      <c r="CM35" s="38">
        <v>9.1691253532745704E-4</v>
      </c>
      <c r="CN35" s="38">
        <v>8.2713336808616503E-4</v>
      </c>
      <c r="CO35" s="38">
        <v>8.0443286207582305E-4</v>
      </c>
      <c r="CP35" s="38">
        <v>7.0828454240355501E-4</v>
      </c>
      <c r="CQ35" s="38">
        <v>6.39373691720314E-4</v>
      </c>
      <c r="CR35" s="38">
        <v>5.1712588598093099E-4</v>
      </c>
      <c r="CS35" s="38">
        <v>4.4330154435919802E-4</v>
      </c>
      <c r="CT35" s="38">
        <v>3.7402275694050399E-4</v>
      </c>
      <c r="CV35" s="33">
        <v>9.3604300000000001E-5</v>
      </c>
      <c r="CW35" s="33">
        <v>9.3705300000000006E-5</v>
      </c>
      <c r="CX35" s="33">
        <v>9.2928899999999997E-5</v>
      </c>
      <c r="CY35" s="33">
        <f t="shared" si="7"/>
        <v>9.3412833333333335E-5</v>
      </c>
      <c r="CZ35" s="33">
        <f t="shared" si="8"/>
        <v>4.2213013791168295E-7</v>
      </c>
      <c r="DA35" s="33"/>
      <c r="DB35" s="33">
        <v>9.2603100000000001E-5</v>
      </c>
      <c r="DC35" s="33">
        <v>9.2582899999999997E-5</v>
      </c>
      <c r="DD35" s="33">
        <v>9.2602299999999999E-5</v>
      </c>
      <c r="DE35" s="33">
        <f t="shared" si="2"/>
        <v>9.2596099999999999E-5</v>
      </c>
      <c r="DF35" s="33">
        <f t="shared" si="3"/>
        <v>1.1438531374264666E-8</v>
      </c>
      <c r="DH35" s="41">
        <f t="shared" si="4"/>
        <v>0.87432668958762116</v>
      </c>
      <c r="DI35" s="35">
        <f t="shared" si="5"/>
        <v>5.4327813052522827E-5</v>
      </c>
      <c r="DJ35" s="35">
        <f t="shared" si="6"/>
        <v>0.58158832265219973</v>
      </c>
      <c r="DK35" s="2"/>
    </row>
    <row r="36" spans="1:115" x14ac:dyDescent="0.25">
      <c r="A36" s="11">
        <v>354</v>
      </c>
      <c r="B36" s="11" t="s">
        <v>2</v>
      </c>
      <c r="C36" s="11" t="s">
        <v>4</v>
      </c>
      <c r="D36" s="11">
        <v>23</v>
      </c>
      <c r="E36" s="11" t="s">
        <v>7</v>
      </c>
      <c r="F36" s="11">
        <v>7</v>
      </c>
      <c r="G36" s="11" t="s">
        <v>10</v>
      </c>
      <c r="H36" s="11">
        <v>88</v>
      </c>
      <c r="I36" s="11">
        <v>90</v>
      </c>
      <c r="J36" s="11">
        <f>(H36+I36)/200+128.44</f>
        <v>129.32999999999998</v>
      </c>
      <c r="K36" s="11" t="s">
        <v>47</v>
      </c>
      <c r="M36" s="10">
        <v>30.32</v>
      </c>
      <c r="N36" s="10">
        <v>12.44</v>
      </c>
      <c r="O36" s="10">
        <v>20.96</v>
      </c>
      <c r="P36" s="17">
        <v>30.438411428571399</v>
      </c>
      <c r="Q36" s="17">
        <v>31.170221947122101</v>
      </c>
      <c r="R36" s="10" t="s">
        <v>24</v>
      </c>
      <c r="T36" s="24">
        <v>6.0691351577057502E-3</v>
      </c>
      <c r="U36" s="24">
        <v>9.8020884254326106E-4</v>
      </c>
      <c r="V36" s="24">
        <v>8.08505565843551E-4</v>
      </c>
      <c r="W36" s="24">
        <v>7.0816002781857199E-4</v>
      </c>
      <c r="X36" s="24">
        <v>6.4077711608639704E-4</v>
      </c>
      <c r="Y36" s="24">
        <v>6.0789724666262504E-4</v>
      </c>
      <c r="Z36" s="24">
        <v>5.5802245698538002E-4</v>
      </c>
      <c r="AA36" s="24">
        <v>4.9003545790075203E-4</v>
      </c>
      <c r="AB36" s="24">
        <v>5.2957677677556805E-4</v>
      </c>
      <c r="AC36" s="24">
        <v>4.0761940351877299E-4</v>
      </c>
      <c r="AD36" s="24">
        <v>4.00896573320352E-4</v>
      </c>
      <c r="AE36" s="24">
        <v>3.3050624048571299E-4</v>
      </c>
      <c r="AF36" s="24">
        <v>3.6817887975819602E-4</v>
      </c>
      <c r="AG36" s="24">
        <v>3.1219307427455899E-4</v>
      </c>
      <c r="AH36" s="24">
        <v>2.8847503141519901E-4</v>
      </c>
      <c r="AI36" s="24">
        <v>3.3394949562022102E-4</v>
      </c>
      <c r="AJ36" s="24">
        <v>2.6699277260817402E-4</v>
      </c>
      <c r="AK36" s="24">
        <v>2.00293885640576E-4</v>
      </c>
      <c r="AL36" s="24">
        <v>2.34021266394745E-4</v>
      </c>
      <c r="AN36" s="29">
        <v>34.891480639103598</v>
      </c>
      <c r="AO36" s="29">
        <v>29.287715545510999</v>
      </c>
      <c r="AP36" s="29">
        <v>26.827874010314499</v>
      </c>
      <c r="AQ36" s="29">
        <v>27.668602240183901</v>
      </c>
      <c r="AR36" s="29">
        <v>25.783793515469402</v>
      </c>
      <c r="AS36" s="29">
        <v>22.0709290013919</v>
      </c>
      <c r="AT36" s="29">
        <v>29.515830286084299</v>
      </c>
      <c r="AU36" s="29">
        <v>29.112831497236002</v>
      </c>
      <c r="AV36" s="29">
        <v>30.579226872488999</v>
      </c>
      <c r="AW36" s="29">
        <v>23.367036251186899</v>
      </c>
      <c r="AX36" s="29">
        <v>19.874238450804398</v>
      </c>
      <c r="AY36" s="29">
        <v>22.007775758328201</v>
      </c>
      <c r="AZ36" s="29">
        <v>29.2830246012653</v>
      </c>
      <c r="BA36" s="29">
        <v>20.120344268315701</v>
      </c>
      <c r="BB36" s="29">
        <v>22.847006441873202</v>
      </c>
      <c r="BC36" s="29">
        <v>30.9637565320735</v>
      </c>
      <c r="BD36" s="29">
        <v>24.777356011546502</v>
      </c>
      <c r="BE36" s="29">
        <v>36.101224662788397</v>
      </c>
      <c r="BF36" s="29">
        <v>39.503107494264398</v>
      </c>
      <c r="BH36" s="31">
        <v>80.591923245502997</v>
      </c>
      <c r="BI36" s="31">
        <v>31.5234683582954</v>
      </c>
      <c r="BJ36" s="31">
        <v>25.259151877683198</v>
      </c>
      <c r="BK36" s="31">
        <v>19.488097834030398</v>
      </c>
      <c r="BL36" s="31">
        <v>16.314458663329901</v>
      </c>
      <c r="BM36" s="31">
        <v>13.0728373852051</v>
      </c>
      <c r="BN36" s="31">
        <v>13.339787619315199</v>
      </c>
      <c r="BO36" s="31">
        <v>12.7920123626437</v>
      </c>
      <c r="BP36" s="31">
        <v>15.188867381649301</v>
      </c>
      <c r="BQ36" s="31">
        <v>16.515369251862801</v>
      </c>
      <c r="BR36" s="31">
        <v>11.0735819099132</v>
      </c>
      <c r="BS36" s="31">
        <v>12.8492199860827</v>
      </c>
      <c r="BT36" s="31">
        <v>6.9812299694100597</v>
      </c>
      <c r="BU36" s="31">
        <v>25.876235591527099</v>
      </c>
      <c r="BV36" s="31">
        <v>7.1938924039546999</v>
      </c>
      <c r="BW36" s="31">
        <v>16.192149800020399</v>
      </c>
      <c r="BX36" s="31">
        <v>32.257303217260301</v>
      </c>
      <c r="BY36" s="31">
        <v>35.040570052920998</v>
      </c>
      <c r="BZ36" s="31">
        <v>24.925285077965999</v>
      </c>
      <c r="CA36" s="3"/>
      <c r="CB36" s="38">
        <v>5.3676094833675697E-3</v>
      </c>
      <c r="CC36" s="38">
        <v>4.7433421976507302E-3</v>
      </c>
      <c r="CD36" s="38">
        <v>4.5160631645196504E-3</v>
      </c>
      <c r="CE36" s="38">
        <v>4.1510468035750496E-3</v>
      </c>
      <c r="CF36" s="38">
        <v>3.8220991964503302E-3</v>
      </c>
      <c r="CG36" s="38">
        <v>3.6125487444005899E-3</v>
      </c>
      <c r="CH36" s="38">
        <v>3.3767747736893898E-3</v>
      </c>
      <c r="CI36" s="38">
        <v>3.0734270840098001E-3</v>
      </c>
      <c r="CJ36" s="38">
        <v>2.8677456172815398E-3</v>
      </c>
      <c r="CK36" s="38">
        <v>2.6162900821888602E-3</v>
      </c>
      <c r="CL36" s="38">
        <v>2.4002636542227599E-3</v>
      </c>
      <c r="CM36" s="38">
        <v>2.1270356496696599E-3</v>
      </c>
      <c r="CN36" s="38">
        <v>1.93635008980169E-3</v>
      </c>
      <c r="CO36" s="38">
        <v>1.8271153990725699E-3</v>
      </c>
      <c r="CP36" s="38">
        <v>1.7096585103912199E-3</v>
      </c>
      <c r="CQ36" s="38">
        <v>1.55688125674827E-3</v>
      </c>
      <c r="CR36" s="38">
        <v>1.3586711085241099E-3</v>
      </c>
      <c r="CS36" s="38">
        <v>1.06603988561292E-3</v>
      </c>
      <c r="CT36" s="38">
        <v>9.2169374022943505E-4</v>
      </c>
      <c r="CV36" s="33">
        <v>2.0390689999999999E-4</v>
      </c>
      <c r="CW36" s="33">
        <v>2.0069050000000001E-4</v>
      </c>
      <c r="CX36" s="33">
        <v>1.9919219999999999E-4</v>
      </c>
      <c r="CY36" s="33">
        <f t="shared" si="7"/>
        <v>2.0126319999999999E-4</v>
      </c>
      <c r="CZ36" s="33">
        <f t="shared" si="8"/>
        <v>2.4089599394759548E-6</v>
      </c>
      <c r="DA36" s="33"/>
      <c r="DB36" s="33">
        <v>1.9840139999999999E-4</v>
      </c>
      <c r="DC36" s="33">
        <v>1.983567E-4</v>
      </c>
      <c r="DD36" s="33">
        <v>1.9836340000000001E-4</v>
      </c>
      <c r="DE36" s="33">
        <f t="shared" si="2"/>
        <v>1.9837383333333336E-4</v>
      </c>
      <c r="DF36" s="33">
        <f t="shared" si="3"/>
        <v>2.41073294525291E-8</v>
      </c>
      <c r="DH36" s="41">
        <f t="shared" si="4"/>
        <v>1.4356159827860364</v>
      </c>
      <c r="DI36" s="35">
        <f t="shared" si="5"/>
        <v>1.3490274016229168E-4</v>
      </c>
      <c r="DJ36" s="35">
        <f t="shared" si="6"/>
        <v>0.67028021099879009</v>
      </c>
      <c r="DK36" s="2"/>
    </row>
    <row r="37" spans="1:115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M37" s="10"/>
      <c r="N37" s="10"/>
      <c r="O37" s="10"/>
      <c r="P37" s="17"/>
      <c r="Q37" s="17"/>
      <c r="R37" s="10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H37" s="41"/>
      <c r="DI37" s="35"/>
      <c r="DJ37" s="35"/>
      <c r="DK37" s="2"/>
    </row>
    <row r="38" spans="1:115" x14ac:dyDescent="0.25">
      <c r="A38" s="11">
        <v>354</v>
      </c>
      <c r="B38" s="11" t="s">
        <v>2</v>
      </c>
      <c r="C38" s="11" t="s">
        <v>4</v>
      </c>
      <c r="D38" s="11">
        <v>24</v>
      </c>
      <c r="E38" s="11" t="s">
        <v>7</v>
      </c>
      <c r="F38" s="11">
        <v>1</v>
      </c>
      <c r="G38" s="11" t="s">
        <v>10</v>
      </c>
      <c r="H38" s="11">
        <v>37</v>
      </c>
      <c r="I38" s="11">
        <v>39</v>
      </c>
      <c r="J38" s="11">
        <f>(H38+I38)/200+131</f>
        <v>131.38</v>
      </c>
      <c r="K38" s="11" t="s">
        <v>47</v>
      </c>
      <c r="M38" s="10">
        <v>98.96</v>
      </c>
      <c r="N38" s="10">
        <v>-79.849999999999994</v>
      </c>
      <c r="O38" s="10">
        <v>4.9000000000000004</v>
      </c>
      <c r="P38" s="17">
        <v>7.2008999999999999</v>
      </c>
      <c r="Q38" s="17">
        <v>40.861780666799397</v>
      </c>
      <c r="R38" s="10" t="s">
        <v>20</v>
      </c>
      <c r="T38" s="24">
        <v>5.9804499203655202E-4</v>
      </c>
      <c r="U38" s="24">
        <v>1.1064376676975501E-3</v>
      </c>
      <c r="V38" s="24">
        <v>1.1269552522726899E-3</v>
      </c>
      <c r="W38" s="24">
        <v>1.1019243749572801E-3</v>
      </c>
      <c r="X38" s="24">
        <v>1.0315574996092099E-3</v>
      </c>
      <c r="Y38" s="24">
        <v>9.3093304169795195E-4</v>
      </c>
      <c r="Z38" s="24">
        <v>8.1792229154119495E-4</v>
      </c>
      <c r="AA38" s="24">
        <v>7.0538881122399395E-4</v>
      </c>
      <c r="AB38" s="24">
        <v>6.0810295437943704E-4</v>
      </c>
      <c r="AC38" s="24">
        <v>5.27698881939312E-4</v>
      </c>
      <c r="AD38" s="24">
        <v>4.5262387807096498E-4</v>
      </c>
      <c r="AE38" s="24">
        <v>3.9763649562917403E-4</v>
      </c>
      <c r="AF38" s="24">
        <v>3.7623507030180002E-4</v>
      </c>
      <c r="AG38" s="24">
        <v>3.4456950042770798E-4</v>
      </c>
      <c r="AH38" s="24">
        <v>3.2176197044554499E-4</v>
      </c>
      <c r="AI38" s="24">
        <v>3.0918918662365899E-4</v>
      </c>
      <c r="AJ38" s="24">
        <v>2.9716265011774302E-4</v>
      </c>
      <c r="AK38" s="24">
        <v>2.7413511723236E-4</v>
      </c>
      <c r="AL38" s="24">
        <v>2.6202224380765797E-4</v>
      </c>
      <c r="AN38" s="29">
        <v>145.92280471986899</v>
      </c>
      <c r="AO38" s="29">
        <v>170.485340944678</v>
      </c>
      <c r="AP38" s="29">
        <v>165.732280948305</v>
      </c>
      <c r="AQ38" s="29">
        <v>164.98550611447001</v>
      </c>
      <c r="AR38" s="29">
        <v>167.559748293768</v>
      </c>
      <c r="AS38" s="29">
        <v>167.27935446023801</v>
      </c>
      <c r="AT38" s="29">
        <v>169.426476581439</v>
      </c>
      <c r="AU38" s="29">
        <v>172.24457443445601</v>
      </c>
      <c r="AV38" s="29">
        <v>173.668082809395</v>
      </c>
      <c r="AW38" s="29">
        <v>179.6213551434</v>
      </c>
      <c r="AX38" s="29">
        <v>-176.58260410872799</v>
      </c>
      <c r="AY38" s="29">
        <v>-177.57718501866199</v>
      </c>
      <c r="AZ38" s="29">
        <v>-171.090339991197</v>
      </c>
      <c r="BA38" s="29">
        <v>-159.078312147768</v>
      </c>
      <c r="BB38" s="29">
        <v>-161.21688190997801</v>
      </c>
      <c r="BC38" s="29">
        <v>-163.32757837512</v>
      </c>
      <c r="BD38" s="29">
        <v>-160.99679195057499</v>
      </c>
      <c r="BE38" s="29">
        <v>-169.674036502977</v>
      </c>
      <c r="BF38" s="29">
        <v>-159.14424708202</v>
      </c>
      <c r="BH38" s="31">
        <v>-39.449932487931299</v>
      </c>
      <c r="BI38" s="31">
        <v>-71.014739378691203</v>
      </c>
      <c r="BJ38" s="31">
        <v>-72.963057687220797</v>
      </c>
      <c r="BK38" s="31">
        <v>-73.908257828052896</v>
      </c>
      <c r="BL38" s="31">
        <v>-73.194215293253805</v>
      </c>
      <c r="BM38" s="31">
        <v>-70.959494805493094</v>
      </c>
      <c r="BN38" s="31">
        <v>-69.525005085661405</v>
      </c>
      <c r="BO38" s="31">
        <v>-67.940423142373703</v>
      </c>
      <c r="BP38" s="31">
        <v>-61.865222389932299</v>
      </c>
      <c r="BQ38" s="31">
        <v>-56.986940331917999</v>
      </c>
      <c r="BR38" s="31">
        <v>-54.285165892837298</v>
      </c>
      <c r="BS38" s="31">
        <v>-48.161434184895903</v>
      </c>
      <c r="BT38" s="31">
        <v>-39.6353359537434</v>
      </c>
      <c r="BU38" s="31">
        <v>-35.7367621425309</v>
      </c>
      <c r="BV38" s="31">
        <v>-34.015678853492602</v>
      </c>
      <c r="BW38" s="31">
        <v>-34.191015417947</v>
      </c>
      <c r="BX38" s="31">
        <v>-24.2129342962027</v>
      </c>
      <c r="BY38" s="31">
        <v>-27.716636691616301</v>
      </c>
      <c r="BZ38" s="31">
        <v>-20.060075059919999</v>
      </c>
      <c r="CA38" s="3"/>
      <c r="CB38" s="38">
        <v>2.62130772750245E-3</v>
      </c>
      <c r="CC38" s="38">
        <v>2.4131716226009599E-3</v>
      </c>
      <c r="CD38" s="38">
        <v>2.2765963104503699E-3</v>
      </c>
      <c r="CE38" s="38">
        <v>2.1673249707030101E-3</v>
      </c>
      <c r="CF38" s="38">
        <v>2.0157132965171998E-3</v>
      </c>
      <c r="CG38" s="38">
        <v>1.86702434395158E-3</v>
      </c>
      <c r="CH38" s="38">
        <v>1.7080052965447699E-3</v>
      </c>
      <c r="CI38" s="38">
        <v>1.58564781130665E-3</v>
      </c>
      <c r="CJ38" s="38">
        <v>1.45326244163778E-3</v>
      </c>
      <c r="CK38" s="38">
        <v>1.30323579688213E-3</v>
      </c>
      <c r="CL38" s="38">
        <v>1.1964643187063701E-3</v>
      </c>
      <c r="CM38" s="38">
        <v>1.07466180186199E-3</v>
      </c>
      <c r="CN38" s="38">
        <v>9.7553733134616595E-4</v>
      </c>
      <c r="CO38" s="38">
        <v>9.1975234714976404E-4</v>
      </c>
      <c r="CP38" s="38">
        <v>8.18759713873674E-4</v>
      </c>
      <c r="CQ38" s="38">
        <v>7.3359616996512497E-4</v>
      </c>
      <c r="CR38" s="38">
        <v>6.2604403415040405E-4</v>
      </c>
      <c r="CS38" s="38">
        <v>5.2519185098161996E-4</v>
      </c>
      <c r="CT38" s="38">
        <v>4.3858304659900199E-4</v>
      </c>
      <c r="CV38" s="33">
        <v>1.216606E-4</v>
      </c>
      <c r="CW38" s="33">
        <v>1.250631E-4</v>
      </c>
      <c r="CX38" s="33">
        <v>1.251232E-4</v>
      </c>
      <c r="CY38" s="33">
        <f t="shared" si="7"/>
        <v>1.2394896666666666E-4</v>
      </c>
      <c r="CZ38" s="33">
        <f t="shared" si="8"/>
        <v>1.9820114791124035E-6</v>
      </c>
      <c r="DA38" s="33"/>
      <c r="DB38" s="33">
        <v>1.2319340000000001E-4</v>
      </c>
      <c r="DC38" s="33">
        <v>1.2397039999999999E-4</v>
      </c>
      <c r="DD38" s="33">
        <v>1.239813E-4</v>
      </c>
      <c r="DE38" s="33">
        <f t="shared" si="2"/>
        <v>1.2371503333333334E-4</v>
      </c>
      <c r="DF38" s="33">
        <f t="shared" si="3"/>
        <v>4.5178059202817154E-7</v>
      </c>
      <c r="DH38" s="41">
        <f t="shared" si="4"/>
        <v>0.18873358901202436</v>
      </c>
      <c r="DI38" s="35">
        <f t="shared" si="5"/>
        <v>6.5880648796158819E-5</v>
      </c>
      <c r="DJ38" s="35">
        <f t="shared" si="6"/>
        <v>0.53151430437762548</v>
      </c>
      <c r="DK38" s="2"/>
    </row>
    <row r="39" spans="1:115" x14ac:dyDescent="0.25">
      <c r="A39" s="11">
        <v>354</v>
      </c>
      <c r="B39" s="11" t="s">
        <v>2</v>
      </c>
      <c r="C39" s="11" t="s">
        <v>4</v>
      </c>
      <c r="D39" s="11">
        <v>24</v>
      </c>
      <c r="E39" s="11" t="s">
        <v>7</v>
      </c>
      <c r="F39" s="11">
        <v>1</v>
      </c>
      <c r="G39" s="11" t="s">
        <v>10</v>
      </c>
      <c r="H39" s="11">
        <v>67</v>
      </c>
      <c r="I39" s="11">
        <v>69</v>
      </c>
      <c r="J39" s="11">
        <f>(H39+I39)/200+131</f>
        <v>131.68</v>
      </c>
      <c r="K39" s="11" t="s">
        <v>47</v>
      </c>
      <c r="M39" s="10">
        <v>247.97</v>
      </c>
      <c r="N39" s="10">
        <v>14.37</v>
      </c>
      <c r="O39" s="10">
        <v>3.17</v>
      </c>
      <c r="P39" s="17">
        <v>4.6035192857142899</v>
      </c>
      <c r="Q39" s="17">
        <v>4.7522002237406999</v>
      </c>
      <c r="R39" s="10" t="s">
        <v>24</v>
      </c>
      <c r="T39" s="24">
        <v>4.7480423597520702E-3</v>
      </c>
      <c r="U39" s="24">
        <v>2.6575708480678401E-3</v>
      </c>
      <c r="V39" s="24">
        <v>2.4388842223443102E-3</v>
      </c>
      <c r="W39" s="24">
        <v>2.24196481908169E-3</v>
      </c>
      <c r="X39" s="24">
        <v>2.0313188449871699E-3</v>
      </c>
      <c r="Y39" s="24">
        <v>1.8792476885711501E-3</v>
      </c>
      <c r="Z39" s="24">
        <v>1.6854533885575099E-3</v>
      </c>
      <c r="AA39" s="24">
        <v>1.51702680019174E-3</v>
      </c>
      <c r="AB39" s="24">
        <v>1.33830174568369E-3</v>
      </c>
      <c r="AC39" s="24">
        <v>1.21358070395009E-3</v>
      </c>
      <c r="AD39" s="24">
        <v>1.12100819577735E-3</v>
      </c>
      <c r="AE39" s="24">
        <v>1.0213111976767901E-3</v>
      </c>
      <c r="AF39" s="24">
        <v>9.0964106932350005E-4</v>
      </c>
      <c r="AG39" s="24">
        <v>8.3673939341948002E-4</v>
      </c>
      <c r="AH39" s="24">
        <v>7.7668164327477198E-4</v>
      </c>
      <c r="AI39" s="24">
        <v>7.0243327085211496E-4</v>
      </c>
      <c r="AJ39" s="24">
        <v>6.11076151146484E-4</v>
      </c>
      <c r="AK39" s="24">
        <v>4.9232109694791702E-4</v>
      </c>
      <c r="AL39" s="24">
        <v>4.5640579531815802E-4</v>
      </c>
      <c r="AN39" s="29">
        <v>-130.21547031183499</v>
      </c>
      <c r="AO39" s="29">
        <v>-117.634900386629</v>
      </c>
      <c r="AP39" s="29">
        <v>-116.676738714976</v>
      </c>
      <c r="AQ39" s="29">
        <v>-116.86581366132199</v>
      </c>
      <c r="AR39" s="29">
        <v>-116.499532875718</v>
      </c>
      <c r="AS39" s="29">
        <v>-116.073103184771</v>
      </c>
      <c r="AT39" s="29">
        <v>-116.99805809963399</v>
      </c>
      <c r="AU39" s="29">
        <v>-117.483104132419</v>
      </c>
      <c r="AV39" s="29">
        <v>-117.90884126090199</v>
      </c>
      <c r="AW39" s="29">
        <v>-118.586095073322</v>
      </c>
      <c r="AX39" s="29">
        <v>-120.623254719526</v>
      </c>
      <c r="AY39" s="29">
        <v>-121.050926744449</v>
      </c>
      <c r="AZ39" s="29">
        <v>-121.772650014362</v>
      </c>
      <c r="BA39" s="29">
        <v>-122.56580660838399</v>
      </c>
      <c r="BB39" s="29">
        <v>-120.055424486448</v>
      </c>
      <c r="BC39" s="29">
        <v>-123.164968158992</v>
      </c>
      <c r="BD39" s="29">
        <v>-125.93714388565699</v>
      </c>
      <c r="BE39" s="29">
        <v>-121.27290342145</v>
      </c>
      <c r="BF39" s="29">
        <v>-120.35009589418701</v>
      </c>
      <c r="BH39" s="31">
        <v>64.909132578117195</v>
      </c>
      <c r="BI39" s="31">
        <v>22.511473891080499</v>
      </c>
      <c r="BJ39" s="31">
        <v>19.833896966610901</v>
      </c>
      <c r="BK39" s="31">
        <v>18.193438774116402</v>
      </c>
      <c r="BL39" s="31">
        <v>15.709499483942</v>
      </c>
      <c r="BM39" s="31">
        <v>14.0508728080432</v>
      </c>
      <c r="BN39" s="31">
        <v>15.0887962358781</v>
      </c>
      <c r="BO39" s="31">
        <v>14.994704729944401</v>
      </c>
      <c r="BP39" s="31">
        <v>15.8826352625785</v>
      </c>
      <c r="BQ39" s="31">
        <v>14.860851457837301</v>
      </c>
      <c r="BR39" s="31">
        <v>15.125005026290999</v>
      </c>
      <c r="BS39" s="31">
        <v>15.038638432334301</v>
      </c>
      <c r="BT39" s="31">
        <v>14.483349636732299</v>
      </c>
      <c r="BU39" s="31">
        <v>13.7407547671815</v>
      </c>
      <c r="BV39" s="31">
        <v>16.743316931513501</v>
      </c>
      <c r="BW39" s="31">
        <v>14.2158127292484</v>
      </c>
      <c r="BX39" s="31">
        <v>17.253977800346298</v>
      </c>
      <c r="BY39" s="31">
        <v>14.437818224877899</v>
      </c>
      <c r="BZ39" s="31">
        <v>15.2436280994973</v>
      </c>
      <c r="CA39" s="3"/>
      <c r="CB39" s="38">
        <v>4.8194565441811001E-3</v>
      </c>
      <c r="CC39" s="38">
        <v>4.2574933345881499E-3</v>
      </c>
      <c r="CD39" s="38">
        <v>4.0593448425361696E-3</v>
      </c>
      <c r="CE39" s="38">
        <v>3.8293841479407598E-3</v>
      </c>
      <c r="CF39" s="38">
        <v>3.6150549007112299E-3</v>
      </c>
      <c r="CG39" s="38">
        <v>3.3431389415721599E-3</v>
      </c>
      <c r="CH39" s="38">
        <v>3.0961393348461E-3</v>
      </c>
      <c r="CI39" s="38">
        <v>2.80599554951647E-3</v>
      </c>
      <c r="CJ39" s="38">
        <v>2.5758813278480498E-3</v>
      </c>
      <c r="CK39" s="38">
        <v>2.3596022958726499E-3</v>
      </c>
      <c r="CL39" s="38">
        <v>2.1572955865649199E-3</v>
      </c>
      <c r="CM39" s="38">
        <v>1.9127028727774901E-3</v>
      </c>
      <c r="CN39" s="38">
        <v>1.76828786975212E-3</v>
      </c>
      <c r="CO39" s="38">
        <v>1.6779924804751799E-3</v>
      </c>
      <c r="CP39" s="38">
        <v>1.51276996165147E-3</v>
      </c>
      <c r="CQ39" s="38">
        <v>1.37534905319522E-3</v>
      </c>
      <c r="CR39" s="38">
        <v>1.1270921334068E-3</v>
      </c>
      <c r="CS39" s="38">
        <v>9.4078898678516098E-4</v>
      </c>
      <c r="CT39" s="38">
        <v>7.7552708185304499E-4</v>
      </c>
      <c r="CV39" s="33">
        <v>1.658141E-4</v>
      </c>
      <c r="CW39" s="33">
        <v>1.6762830000000001E-4</v>
      </c>
      <c r="CX39" s="33">
        <v>1.6856679999999999E-4</v>
      </c>
      <c r="CY39" s="33">
        <f t="shared" si="7"/>
        <v>1.6733639999999997E-4</v>
      </c>
      <c r="CZ39" s="33">
        <f t="shared" si="8"/>
        <v>1.3993725486802946E-6</v>
      </c>
      <c r="DA39" s="33"/>
      <c r="DB39" s="33">
        <v>1.6614740000000001E-4</v>
      </c>
      <c r="DC39" s="33">
        <v>1.6619169999999999E-4</v>
      </c>
      <c r="DD39" s="33">
        <v>1.6618390000000001E-4</v>
      </c>
      <c r="DE39" s="33">
        <f t="shared" si="2"/>
        <v>1.6617433333333335E-4</v>
      </c>
      <c r="DF39" s="33">
        <f t="shared" si="3"/>
        <v>2.3648749086010285E-8</v>
      </c>
      <c r="DH39" s="41">
        <f t="shared" si="4"/>
        <v>0.69444942443283497</v>
      </c>
      <c r="DI39" s="35">
        <f t="shared" si="5"/>
        <v>1.2112615418795676E-4</v>
      </c>
      <c r="DJ39" s="35">
        <f t="shared" si="6"/>
        <v>0.72384821346674588</v>
      </c>
      <c r="DK39" s="2"/>
    </row>
    <row r="40" spans="1:115" x14ac:dyDescent="0.25">
      <c r="A40" s="11">
        <v>354</v>
      </c>
      <c r="B40" s="11" t="s">
        <v>2</v>
      </c>
      <c r="C40" s="11" t="s">
        <v>4</v>
      </c>
      <c r="D40" s="11">
        <v>24</v>
      </c>
      <c r="E40" s="11" t="s">
        <v>7</v>
      </c>
      <c r="F40" s="11">
        <v>1</v>
      </c>
      <c r="G40" s="11" t="s">
        <v>10</v>
      </c>
      <c r="H40" s="11">
        <v>97</v>
      </c>
      <c r="I40" s="11">
        <v>99</v>
      </c>
      <c r="J40" s="11">
        <f>(H40+I40)/200+131</f>
        <v>131.97999999999999</v>
      </c>
      <c r="K40" s="11" t="s">
        <v>47</v>
      </c>
      <c r="M40" s="10">
        <v>227.77</v>
      </c>
      <c r="N40" s="10">
        <v>28.83</v>
      </c>
      <c r="O40" s="10">
        <v>20.079999999999998</v>
      </c>
      <c r="P40" s="17">
        <v>28.811931428571398</v>
      </c>
      <c r="Q40" s="17">
        <v>32.888293520496298</v>
      </c>
      <c r="R40" s="10" t="s">
        <v>31</v>
      </c>
      <c r="T40" s="24">
        <v>6.2596595155008203E-4</v>
      </c>
      <c r="U40" s="24">
        <v>2.04686078239337E-4</v>
      </c>
      <c r="V40" s="24">
        <v>1.6260448563923399E-4</v>
      </c>
      <c r="W40" s="24">
        <v>1.45893689890961E-4</v>
      </c>
      <c r="X40" s="24">
        <v>1.2472438364249399E-4</v>
      </c>
      <c r="Y40" s="24">
        <v>1.1030504578214E-4</v>
      </c>
      <c r="Z40" s="24">
        <v>1.0340106986874001E-4</v>
      </c>
      <c r="AA40" s="24">
        <v>9.0030723922447694E-5</v>
      </c>
      <c r="AB40" s="24">
        <v>8.9477039652639405E-5</v>
      </c>
      <c r="AC40" s="24">
        <v>8.4676867413715806E-5</v>
      </c>
      <c r="AD40" s="24">
        <v>8.44998150885551E-5</v>
      </c>
      <c r="AE40" s="24">
        <v>7.0967422103384906E-5</v>
      </c>
      <c r="AF40" s="24">
        <v>7.0550181608554401E-5</v>
      </c>
      <c r="AG40" s="24">
        <v>6.6469682938915804E-5</v>
      </c>
      <c r="AH40" s="24">
        <v>6.3780507406260105E-5</v>
      </c>
      <c r="AI40" s="24">
        <v>5.7278240851129503E-5</v>
      </c>
      <c r="AJ40" s="24">
        <v>4.7031571842752598E-5</v>
      </c>
      <c r="AK40" s="24">
        <v>4.1745134447022703E-5</v>
      </c>
      <c r="AL40" s="24">
        <v>4.7183484928521301E-5</v>
      </c>
      <c r="AN40" s="29">
        <v>169.84317411575501</v>
      </c>
      <c r="AO40" s="29">
        <v>-130.56167558054801</v>
      </c>
      <c r="AP40" s="29">
        <v>-125.14424318477499</v>
      </c>
      <c r="AQ40" s="29">
        <v>-122.834118565729</v>
      </c>
      <c r="AR40" s="29">
        <v>-122.81863896398301</v>
      </c>
      <c r="AS40" s="29">
        <v>-126.60348045989301</v>
      </c>
      <c r="AT40" s="29">
        <v>-134.11859600341799</v>
      </c>
      <c r="AU40" s="29">
        <v>-131.47752670781901</v>
      </c>
      <c r="AV40" s="29">
        <v>-134.06489620905401</v>
      </c>
      <c r="AW40" s="29">
        <v>-132.20405545573001</v>
      </c>
      <c r="AX40" s="29">
        <v>-132.17368556534899</v>
      </c>
      <c r="AY40" s="29">
        <v>-127.35395185468199</v>
      </c>
      <c r="AZ40" s="29">
        <v>-140.37761695388701</v>
      </c>
      <c r="BA40" s="29">
        <v>-128.494373354316</v>
      </c>
      <c r="BB40" s="29">
        <v>-125.154177632147</v>
      </c>
      <c r="BC40" s="29">
        <v>-129.114012166972</v>
      </c>
      <c r="BD40" s="29">
        <v>-128.50361841968601</v>
      </c>
      <c r="BE40" s="29">
        <v>-137.391799500937</v>
      </c>
      <c r="BF40" s="29">
        <v>-136.591140271195</v>
      </c>
      <c r="BH40" s="31">
        <v>83.967822510692699</v>
      </c>
      <c r="BI40" s="31">
        <v>54.917598707089098</v>
      </c>
      <c r="BJ40" s="31">
        <v>48.415752331725997</v>
      </c>
      <c r="BK40" s="31">
        <v>44.289364872488598</v>
      </c>
      <c r="BL40" s="31">
        <v>38.1967230691981</v>
      </c>
      <c r="BM40" s="31">
        <v>34.042741942507902</v>
      </c>
      <c r="BN40" s="31">
        <v>33.535973355600703</v>
      </c>
      <c r="BO40" s="31">
        <v>32.124645307461599</v>
      </c>
      <c r="BP40" s="31">
        <v>24.777901548974601</v>
      </c>
      <c r="BQ40" s="31">
        <v>26.0038429092663</v>
      </c>
      <c r="BR40" s="31">
        <v>24.1900237231382</v>
      </c>
      <c r="BS40" s="31">
        <v>23.457578666875399</v>
      </c>
      <c r="BT40" s="31">
        <v>22.721357004243298</v>
      </c>
      <c r="BU40" s="31">
        <v>23.730747796053201</v>
      </c>
      <c r="BV40" s="31">
        <v>31.684323526537099</v>
      </c>
      <c r="BW40" s="31">
        <v>25.462415326441999</v>
      </c>
      <c r="BX40" s="31">
        <v>23.994047724045998</v>
      </c>
      <c r="BY40" s="31">
        <v>30.400879166016999</v>
      </c>
      <c r="BZ40" s="31">
        <v>19.178046398711</v>
      </c>
      <c r="CA40" s="3"/>
      <c r="CB40" s="38">
        <v>1.86577483276804E-3</v>
      </c>
      <c r="CC40" s="38">
        <v>1.7207220665887101E-3</v>
      </c>
      <c r="CD40" s="38">
        <v>1.6378900535139701E-3</v>
      </c>
      <c r="CE40" s="38">
        <v>1.5664536346020001E-3</v>
      </c>
      <c r="CF40" s="38">
        <v>1.4694774327896701E-3</v>
      </c>
      <c r="CG40" s="38">
        <v>1.35892384378343E-3</v>
      </c>
      <c r="CH40" s="38">
        <v>1.2585362222793E-3</v>
      </c>
      <c r="CI40" s="38">
        <v>1.1759819368630301E-3</v>
      </c>
      <c r="CJ40" s="38">
        <v>1.0623678341842701E-3</v>
      </c>
      <c r="CK40" s="38">
        <v>9.7141749992922695E-4</v>
      </c>
      <c r="CL40" s="38">
        <v>8.8092981935282498E-4</v>
      </c>
      <c r="CM40" s="38">
        <v>7.8249955267559103E-4</v>
      </c>
      <c r="CN40" s="38">
        <v>7.1157510435147504E-4</v>
      </c>
      <c r="CO40" s="38">
        <v>6.8350215124935798E-4</v>
      </c>
      <c r="CP40" s="38">
        <v>6.1525959597479095E-4</v>
      </c>
      <c r="CQ40" s="38">
        <v>5.4391753502369298E-4</v>
      </c>
      <c r="CR40" s="38">
        <v>4.5013187287345298E-4</v>
      </c>
      <c r="CS40" s="38">
        <v>3.5559441981437899E-4</v>
      </c>
      <c r="CT40" s="38">
        <v>2.7777298482191398E-4</v>
      </c>
      <c r="CV40" s="33">
        <v>6.6231100000000004E-5</v>
      </c>
      <c r="CW40" s="33">
        <v>6.6385900000000004E-5</v>
      </c>
      <c r="CX40" s="33">
        <v>6.7282999999999999E-5</v>
      </c>
      <c r="CY40" s="33">
        <f t="shared" si="7"/>
        <v>6.6633333333333345E-5</v>
      </c>
      <c r="CZ40" s="33">
        <f t="shared" si="8"/>
        <v>5.679267939913827E-7</v>
      </c>
      <c r="DA40" s="33"/>
      <c r="DB40" s="33">
        <v>6.4462399999999995E-5</v>
      </c>
      <c r="DC40" s="33">
        <v>6.4476900000000006E-5</v>
      </c>
      <c r="DD40" s="33">
        <v>6.4491400000000004E-5</v>
      </c>
      <c r="DE40" s="33">
        <f t="shared" si="2"/>
        <v>6.4476899999999992E-5</v>
      </c>
      <c r="DF40" s="33">
        <f t="shared" si="3"/>
        <v>1.4500000000004689E-8</v>
      </c>
      <c r="DH40" s="41">
        <f t="shared" si="4"/>
        <v>3.2362681340670614</v>
      </c>
      <c r="DI40" s="35">
        <f t="shared" si="5"/>
        <v>4.6892036063014396E-5</v>
      </c>
      <c r="DJ40" s="35">
        <f t="shared" si="6"/>
        <v>0.70373240714879026</v>
      </c>
      <c r="DK40" s="2"/>
    </row>
    <row r="41" spans="1:115" x14ac:dyDescent="0.25">
      <c r="A41" s="11">
        <v>354</v>
      </c>
      <c r="B41" s="11" t="s">
        <v>2</v>
      </c>
      <c r="C41" s="11" t="s">
        <v>4</v>
      </c>
      <c r="D41" s="11">
        <v>24</v>
      </c>
      <c r="E41" s="11" t="s">
        <v>7</v>
      </c>
      <c r="F41" s="11">
        <v>1</v>
      </c>
      <c r="G41" s="11" t="s">
        <v>10</v>
      </c>
      <c r="H41" s="11">
        <v>127</v>
      </c>
      <c r="I41" s="11">
        <v>129</v>
      </c>
      <c r="J41" s="11">
        <f>(H41+I41)/200+131</f>
        <v>132.28</v>
      </c>
      <c r="K41" s="11" t="s">
        <v>47</v>
      </c>
      <c r="M41" s="10">
        <v>230.28</v>
      </c>
      <c r="N41" s="10">
        <v>11.41</v>
      </c>
      <c r="O41" s="10">
        <v>24.57</v>
      </c>
      <c r="P41" s="17">
        <v>34.68582</v>
      </c>
      <c r="Q41" s="17">
        <v>35.385148653814298</v>
      </c>
      <c r="R41" s="10" t="s">
        <v>22</v>
      </c>
      <c r="T41" s="24">
        <v>1.66294591764134E-3</v>
      </c>
      <c r="U41" s="24">
        <v>5.83798177883419E-4</v>
      </c>
      <c r="V41" s="24">
        <v>5.3027852351382302E-4</v>
      </c>
      <c r="W41" s="24">
        <v>4.7118534039165502E-4</v>
      </c>
      <c r="X41" s="24">
        <v>4.3403808876641201E-4</v>
      </c>
      <c r="Y41" s="24">
        <v>3.9572915295691801E-4</v>
      </c>
      <c r="Z41" s="24">
        <v>3.76515686924197E-4</v>
      </c>
      <c r="AA41" s="24">
        <v>3.5473141247992099E-4</v>
      </c>
      <c r="AB41" s="24">
        <v>3.3665266317823802E-4</v>
      </c>
      <c r="AC41" s="24">
        <v>3.0858355837600897E-4</v>
      </c>
      <c r="AD41" s="24">
        <v>3.3820426520078098E-4</v>
      </c>
      <c r="AE41" s="24">
        <v>3.1438243032968599E-4</v>
      </c>
      <c r="AF41" s="24">
        <v>3.2300902173933198E-4</v>
      </c>
      <c r="AG41" s="24">
        <v>3.0208711491885903E-4</v>
      </c>
      <c r="AH41" s="24">
        <v>2.9170393809477399E-4</v>
      </c>
      <c r="AI41" s="24">
        <v>2.7926902352391297E-4</v>
      </c>
      <c r="AJ41" s="24">
        <v>2.1805421487556699E-4</v>
      </c>
      <c r="AK41" s="24">
        <v>2.2284947975034601E-4</v>
      </c>
      <c r="AL41" s="24">
        <v>2.0339435986526299E-4</v>
      </c>
      <c r="AN41" s="29">
        <v>-173.94641911096701</v>
      </c>
      <c r="AO41" s="29">
        <v>-132.96496554314001</v>
      </c>
      <c r="AP41" s="29">
        <v>-132.184443315789</v>
      </c>
      <c r="AQ41" s="29">
        <v>-130.70795746844499</v>
      </c>
      <c r="AR41" s="29">
        <v>-131.39153114743399</v>
      </c>
      <c r="AS41" s="29">
        <v>-129.73230287195599</v>
      </c>
      <c r="AT41" s="29">
        <v>-131.41472573125199</v>
      </c>
      <c r="AU41" s="29">
        <v>-139.42207231108699</v>
      </c>
      <c r="AV41" s="29">
        <v>-138.439869693746</v>
      </c>
      <c r="AW41" s="29">
        <v>-142.44629772642801</v>
      </c>
      <c r="AX41" s="29">
        <v>-140.223048175841</v>
      </c>
      <c r="AY41" s="29">
        <v>-138.58698216887501</v>
      </c>
      <c r="AZ41" s="29">
        <v>-145.142116832829</v>
      </c>
      <c r="BA41" s="29">
        <v>-143.13010235415601</v>
      </c>
      <c r="BB41" s="29">
        <v>-141.79788250028599</v>
      </c>
      <c r="BC41" s="29">
        <v>-140.946863053974</v>
      </c>
      <c r="BD41" s="29">
        <v>-135.49391689861901</v>
      </c>
      <c r="BE41" s="29">
        <v>-132.917434720269</v>
      </c>
      <c r="BF41" s="29">
        <v>-141.013232452816</v>
      </c>
      <c r="BH41" s="31">
        <v>77.736613869213002</v>
      </c>
      <c r="BI41" s="31">
        <v>26.446334682753498</v>
      </c>
      <c r="BJ41" s="31">
        <v>23.623997633272399</v>
      </c>
      <c r="BK41" s="31">
        <v>21.966018741406199</v>
      </c>
      <c r="BL41" s="31">
        <v>25.0462647776971</v>
      </c>
      <c r="BM41" s="31">
        <v>18.413500432922898</v>
      </c>
      <c r="BN41" s="31">
        <v>20.198347961076401</v>
      </c>
      <c r="BO41" s="31">
        <v>20.417327620490401</v>
      </c>
      <c r="BP41" s="31">
        <v>15.704709552116499</v>
      </c>
      <c r="BQ41" s="31">
        <v>18.125466695039201</v>
      </c>
      <c r="BR41" s="31">
        <v>18.667330055514899</v>
      </c>
      <c r="BS41" s="31">
        <v>19.317782061875501</v>
      </c>
      <c r="BT41" s="31">
        <v>18.5716042196891</v>
      </c>
      <c r="BU41" s="31">
        <v>21.405179430118501</v>
      </c>
      <c r="BV41" s="31">
        <v>22.84478898491</v>
      </c>
      <c r="BW41" s="31">
        <v>23.5876680231476</v>
      </c>
      <c r="BX41" s="31">
        <v>19.873120854439598</v>
      </c>
      <c r="BY41" s="31">
        <v>29.172237669371199</v>
      </c>
      <c r="BZ41" s="31">
        <v>22.321545099921799</v>
      </c>
      <c r="CA41" s="3"/>
      <c r="CB41" s="38">
        <v>3.0694578509241699E-3</v>
      </c>
      <c r="CC41" s="38">
        <v>2.73682735336152E-3</v>
      </c>
      <c r="CD41" s="38">
        <v>2.6010501314673402E-3</v>
      </c>
      <c r="CE41" s="38">
        <v>2.4790417187594898E-3</v>
      </c>
      <c r="CF41" s="38">
        <v>2.3026182400747602E-3</v>
      </c>
      <c r="CG41" s="38">
        <v>2.1378737942349601E-3</v>
      </c>
      <c r="CH41" s="38">
        <v>1.97947856151761E-3</v>
      </c>
      <c r="CI41" s="38">
        <v>1.8495057814538599E-3</v>
      </c>
      <c r="CJ41" s="38">
        <v>1.69586934699296E-3</v>
      </c>
      <c r="CK41" s="38">
        <v>1.5445768834052901E-3</v>
      </c>
      <c r="CL41" s="38">
        <v>1.42558167083924E-3</v>
      </c>
      <c r="CM41" s="38">
        <v>1.29337351387032E-3</v>
      </c>
      <c r="CN41" s="38">
        <v>1.2023764532427001E-3</v>
      </c>
      <c r="CO41" s="38">
        <v>1.1511347641159401E-3</v>
      </c>
      <c r="CP41" s="38">
        <v>1.0598328779694501E-3</v>
      </c>
      <c r="CQ41" s="38">
        <v>9.8890495822715396E-4</v>
      </c>
      <c r="CR41" s="38">
        <v>8.3926760212029502E-4</v>
      </c>
      <c r="CS41" s="38">
        <v>6.9318532943037699E-4</v>
      </c>
      <c r="CT41" s="38">
        <v>5.6227918327025298E-4</v>
      </c>
      <c r="CV41" s="33">
        <v>1.402683E-4</v>
      </c>
      <c r="CW41" s="33">
        <v>1.3945329999999999E-4</v>
      </c>
      <c r="CX41" s="33">
        <v>1.3958819999999999E-4</v>
      </c>
      <c r="CY41" s="33">
        <f t="shared" si="7"/>
        <v>1.3976993333333335E-4</v>
      </c>
      <c r="CZ41" s="33">
        <f t="shared" si="8"/>
        <v>4.3683692991016498E-7</v>
      </c>
      <c r="DA41" s="33"/>
      <c r="DB41" s="33">
        <v>1.4051029999999999E-4</v>
      </c>
      <c r="DC41" s="33">
        <v>1.397185E-4</v>
      </c>
      <c r="DD41" s="33">
        <v>1.397181E-4</v>
      </c>
      <c r="DE41" s="33">
        <f t="shared" si="2"/>
        <v>1.399823E-4</v>
      </c>
      <c r="DF41" s="33">
        <f t="shared" si="3"/>
        <v>4.5726145693683156E-7</v>
      </c>
      <c r="DH41" s="41">
        <f t="shared" si="4"/>
        <v>-0.15194016452750533</v>
      </c>
      <c r="DI41" s="35">
        <f t="shared" si="5"/>
        <v>7.7143889879735089E-5</v>
      </c>
      <c r="DJ41" s="35">
        <f t="shared" si="6"/>
        <v>0.55193479770614773</v>
      </c>
      <c r="DK41" s="2"/>
    </row>
    <row r="42" spans="1:115" s="19" customFormat="1" x14ac:dyDescent="0.25">
      <c r="A42" s="18">
        <v>354</v>
      </c>
      <c r="B42" s="18" t="s">
        <v>2</v>
      </c>
      <c r="C42" s="18" t="s">
        <v>4</v>
      </c>
      <c r="D42" s="18">
        <v>24</v>
      </c>
      <c r="E42" s="18" t="s">
        <v>7</v>
      </c>
      <c r="F42" s="18">
        <v>1</v>
      </c>
      <c r="G42" s="18" t="s">
        <v>10</v>
      </c>
      <c r="H42" s="18">
        <v>134</v>
      </c>
      <c r="I42" s="18">
        <v>136</v>
      </c>
      <c r="J42" s="18">
        <v>132.35</v>
      </c>
      <c r="K42" s="18" t="s">
        <v>48</v>
      </c>
      <c r="M42" s="20">
        <v>233.3</v>
      </c>
      <c r="N42" s="20">
        <v>25.3</v>
      </c>
      <c r="O42" s="20">
        <v>7.3</v>
      </c>
      <c r="P42" s="21"/>
      <c r="Q42" s="21"/>
      <c r="R42" s="20" t="s">
        <v>37</v>
      </c>
      <c r="T42" s="25">
        <v>3.1159999999999998E-3</v>
      </c>
      <c r="U42" s="25">
        <v>8.8670000000000003E-4</v>
      </c>
      <c r="V42" s="25"/>
      <c r="W42" s="25">
        <v>7.3649999999999996E-4</v>
      </c>
      <c r="X42" s="25"/>
      <c r="Y42" s="25">
        <v>5.6999999999999998E-4</v>
      </c>
      <c r="Z42" s="25"/>
      <c r="AA42" s="25">
        <v>4.2460000000000002E-4</v>
      </c>
      <c r="AB42" s="25"/>
      <c r="AC42" s="25">
        <v>3.321E-4</v>
      </c>
      <c r="AD42" s="25"/>
      <c r="AE42" s="25">
        <v>2.7549999999999997E-4</v>
      </c>
      <c r="AF42" s="25"/>
      <c r="AG42" s="25">
        <v>2.1139999999999999E-4</v>
      </c>
      <c r="AH42" s="25"/>
      <c r="AI42" s="25"/>
      <c r="AJ42" s="25">
        <v>1.2669999999999999E-4</v>
      </c>
      <c r="AK42" s="25"/>
      <c r="AL42" s="25">
        <v>7.0419999999999993E-5</v>
      </c>
      <c r="AM42" s="22"/>
      <c r="AN42" s="30">
        <v>197.7</v>
      </c>
      <c r="AO42" s="30">
        <v>233.7</v>
      </c>
      <c r="AP42" s="30"/>
      <c r="AQ42" s="30">
        <v>230.9</v>
      </c>
      <c r="AR42" s="30"/>
      <c r="AS42" s="30">
        <v>233.4</v>
      </c>
      <c r="AT42" s="30"/>
      <c r="AU42" s="30">
        <v>229.9</v>
      </c>
      <c r="AV42" s="30"/>
      <c r="AW42" s="30">
        <v>231.3</v>
      </c>
      <c r="AX42" s="30"/>
      <c r="AY42" s="30">
        <v>229.2</v>
      </c>
      <c r="AZ42" s="30"/>
      <c r="BA42" s="30">
        <v>231.1</v>
      </c>
      <c r="BB42" s="30"/>
      <c r="BC42" s="30"/>
      <c r="BD42" s="30">
        <v>227.4</v>
      </c>
      <c r="BE42" s="30"/>
      <c r="BF42" s="30">
        <v>258.39999999999998</v>
      </c>
      <c r="BG42" s="3"/>
      <c r="BH42" s="32">
        <v>81.599999999999994</v>
      </c>
      <c r="BI42" s="32">
        <v>22.9</v>
      </c>
      <c r="BJ42" s="32"/>
      <c r="BK42" s="32">
        <v>27</v>
      </c>
      <c r="BL42" s="32"/>
      <c r="BM42" s="32">
        <v>20.3</v>
      </c>
      <c r="BN42" s="32"/>
      <c r="BO42" s="32">
        <v>13.9</v>
      </c>
      <c r="BP42" s="32"/>
      <c r="BQ42" s="32">
        <v>14.6</v>
      </c>
      <c r="BR42" s="32"/>
      <c r="BS42" s="32">
        <v>11.4</v>
      </c>
      <c r="BT42" s="32"/>
      <c r="BU42" s="32">
        <v>11.4</v>
      </c>
      <c r="BV42" s="32"/>
      <c r="BW42" s="32"/>
      <c r="BX42" s="32">
        <v>25.5</v>
      </c>
      <c r="BY42" s="32"/>
      <c r="BZ42" s="32">
        <v>33.5</v>
      </c>
      <c r="CA42" s="3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H42" s="42"/>
      <c r="DI42" s="36"/>
      <c r="DJ42" s="36"/>
      <c r="DK42" s="22"/>
    </row>
    <row r="43" spans="1:115" x14ac:dyDescent="0.25">
      <c r="A43" s="11">
        <v>354</v>
      </c>
      <c r="B43" s="11" t="s">
        <v>2</v>
      </c>
      <c r="C43" s="11" t="s">
        <v>4</v>
      </c>
      <c r="D43" s="11">
        <v>24</v>
      </c>
      <c r="E43" s="11" t="s">
        <v>7</v>
      </c>
      <c r="F43" s="11">
        <v>2</v>
      </c>
      <c r="G43" s="11" t="s">
        <v>10</v>
      </c>
      <c r="H43" s="11">
        <v>7</v>
      </c>
      <c r="I43" s="11">
        <v>9</v>
      </c>
      <c r="J43" s="11">
        <f>(H43+I43)/200+132.5</f>
        <v>132.58000000000001</v>
      </c>
      <c r="K43" s="11" t="s">
        <v>47</v>
      </c>
      <c r="M43" s="10">
        <v>226.89</v>
      </c>
      <c r="N43" s="10">
        <v>15.88</v>
      </c>
      <c r="O43" s="10">
        <v>12.29</v>
      </c>
      <c r="P43" s="17">
        <v>17.349968571428601</v>
      </c>
      <c r="Q43" s="17">
        <v>18.038368998367101</v>
      </c>
      <c r="R43" s="10" t="s">
        <v>22</v>
      </c>
      <c r="T43" s="24">
        <v>4.4984568534665297E-3</v>
      </c>
      <c r="U43" s="24">
        <v>1.0351524646157199E-3</v>
      </c>
      <c r="V43" s="24">
        <v>8.8051565147929099E-4</v>
      </c>
      <c r="W43" s="24">
        <v>7.3524761985333897E-4</v>
      </c>
      <c r="X43" s="24">
        <v>6.9594584918655897E-4</v>
      </c>
      <c r="Y43" s="24">
        <v>6.2964895973867895E-4</v>
      </c>
      <c r="Z43" s="24">
        <v>5.7085735959169401E-4</v>
      </c>
      <c r="AA43" s="24">
        <v>5.0115647506542298E-4</v>
      </c>
      <c r="AB43" s="24">
        <v>4.9250158629186196E-4</v>
      </c>
      <c r="AC43" s="24">
        <v>4.5611874824435801E-4</v>
      </c>
      <c r="AD43" s="24">
        <v>4.10158601183737E-4</v>
      </c>
      <c r="AE43" s="24">
        <v>3.7405466261630798E-4</v>
      </c>
      <c r="AF43" s="24">
        <v>3.6254741069272599E-4</v>
      </c>
      <c r="AG43" s="24">
        <v>3.6895437133201202E-4</v>
      </c>
      <c r="AH43" s="24">
        <v>3.5361086044549E-4</v>
      </c>
      <c r="AI43" s="24">
        <v>3.2696989540323098E-4</v>
      </c>
      <c r="AJ43" s="24">
        <v>2.7551363963513697E-4</v>
      </c>
      <c r="AK43" s="24">
        <v>2.4627997913959603E-4</v>
      </c>
      <c r="AL43" s="24">
        <v>1.8626379982433501E-4</v>
      </c>
      <c r="AN43" s="29">
        <v>153.79741163922699</v>
      </c>
      <c r="AO43" s="29">
        <v>-148.99260617285</v>
      </c>
      <c r="AP43" s="29">
        <v>-146.48898120215901</v>
      </c>
      <c r="AQ43" s="29">
        <v>-143.279978864545</v>
      </c>
      <c r="AR43" s="29">
        <v>-142.93275831417199</v>
      </c>
      <c r="AS43" s="29">
        <v>-141.97761849083199</v>
      </c>
      <c r="AT43" s="29">
        <v>-140.21125586158701</v>
      </c>
      <c r="AU43" s="29">
        <v>-140.59522562461501</v>
      </c>
      <c r="AV43" s="29">
        <v>-144.90757109018799</v>
      </c>
      <c r="AW43" s="29">
        <v>-140.779485825156</v>
      </c>
      <c r="AX43" s="29">
        <v>-139.517370935092</v>
      </c>
      <c r="AY43" s="29">
        <v>-146.421186274999</v>
      </c>
      <c r="AZ43" s="29">
        <v>-147.823265438807</v>
      </c>
      <c r="BA43" s="29">
        <v>-141.96669252233099</v>
      </c>
      <c r="BB43" s="29">
        <v>-149.18111238680299</v>
      </c>
      <c r="BC43" s="29">
        <v>-152.500861268953</v>
      </c>
      <c r="BD43" s="29">
        <v>-152.97841840882299</v>
      </c>
      <c r="BE43" s="29">
        <v>-150.84992713171701</v>
      </c>
      <c r="BF43" s="29">
        <v>-155.85739583271101</v>
      </c>
      <c r="BH43" s="31">
        <v>74.037274059438801</v>
      </c>
      <c r="BI43" s="31">
        <v>35.339294421904597</v>
      </c>
      <c r="BJ43" s="31">
        <v>28.119672650296799</v>
      </c>
      <c r="BK43" s="31">
        <v>24.5083739859502</v>
      </c>
      <c r="BL43" s="31">
        <v>20.172909087929199</v>
      </c>
      <c r="BM43" s="31">
        <v>18.6400992634745</v>
      </c>
      <c r="BN43" s="31">
        <v>17.325374877033799</v>
      </c>
      <c r="BO43" s="31">
        <v>16.5195405295363</v>
      </c>
      <c r="BP43" s="31">
        <v>18.343899119126402</v>
      </c>
      <c r="BQ43" s="31">
        <v>15.807555565110899</v>
      </c>
      <c r="BR43" s="31">
        <v>16.7381579852877</v>
      </c>
      <c r="BS43" s="31">
        <v>17.322548888580499</v>
      </c>
      <c r="BT43" s="31">
        <v>12.140948683653299</v>
      </c>
      <c r="BU43" s="31">
        <v>14.579606026602001</v>
      </c>
      <c r="BV43" s="31">
        <v>16.448311208368199</v>
      </c>
      <c r="BW43" s="31">
        <v>19.287327534710698</v>
      </c>
      <c r="BX43" s="31">
        <v>14.6110576272809</v>
      </c>
      <c r="BY43" s="31">
        <v>12.4869552892577</v>
      </c>
      <c r="BZ43" s="31">
        <v>34.546304169155697</v>
      </c>
      <c r="CA43" s="3"/>
      <c r="CB43" s="38">
        <v>5.0741476517496302E-3</v>
      </c>
      <c r="CC43" s="38">
        <v>4.5922481709840396E-3</v>
      </c>
      <c r="CD43" s="38">
        <v>4.2876380736696102E-3</v>
      </c>
      <c r="CE43" s="38">
        <v>3.9977027751103497E-3</v>
      </c>
      <c r="CF43" s="38">
        <v>3.74957944529617E-3</v>
      </c>
      <c r="CG43" s="38">
        <v>3.5193887675045899E-3</v>
      </c>
      <c r="CH43" s="38">
        <v>3.2625956762889099E-3</v>
      </c>
      <c r="CI43" s="38">
        <v>3.0449796462551E-3</v>
      </c>
      <c r="CJ43" s="38">
        <v>2.7404528667223202E-3</v>
      </c>
      <c r="CK43" s="38">
        <v>2.4938398579361998E-3</v>
      </c>
      <c r="CL43" s="38">
        <v>2.2726871310466399E-3</v>
      </c>
      <c r="CM43" s="38">
        <v>2.03405444596232E-3</v>
      </c>
      <c r="CN43" s="38">
        <v>1.8524989386451099E-3</v>
      </c>
      <c r="CO43" s="38">
        <v>1.7627961377826001E-3</v>
      </c>
      <c r="CP43" s="38">
        <v>1.58642797781338E-3</v>
      </c>
      <c r="CQ43" s="38">
        <v>1.45508591590196E-3</v>
      </c>
      <c r="CR43" s="38">
        <v>1.1671928271632099E-3</v>
      </c>
      <c r="CS43" s="38">
        <v>9.1803143963472905E-4</v>
      </c>
      <c r="CT43" s="38">
        <v>7.2132783170821501E-4</v>
      </c>
      <c r="CV43" s="33">
        <v>1.8278559999999999E-4</v>
      </c>
      <c r="CW43" s="33">
        <v>1.7865320000000001E-4</v>
      </c>
      <c r="CX43" s="33">
        <v>1.78729E-4</v>
      </c>
      <c r="CY43" s="33">
        <f t="shared" si="7"/>
        <v>1.8005593333333332E-4</v>
      </c>
      <c r="CZ43" s="33">
        <f t="shared" si="8"/>
        <v>2.3642644719517516E-6</v>
      </c>
      <c r="DA43" s="33"/>
      <c r="DB43" s="33">
        <v>1.777565E-4</v>
      </c>
      <c r="DC43" s="33">
        <v>1.7851379999999999E-4</v>
      </c>
      <c r="DD43" s="33">
        <v>1.7851339999999999E-4</v>
      </c>
      <c r="DE43" s="33">
        <f t="shared" si="2"/>
        <v>1.7826123333333332E-4</v>
      </c>
      <c r="DF43" s="33">
        <f t="shared" si="3"/>
        <v>4.3711193455833077E-7</v>
      </c>
      <c r="DH43" s="41">
        <f t="shared" si="4"/>
        <v>0.99674582601924722</v>
      </c>
      <c r="DI43" s="35">
        <f t="shared" si="5"/>
        <v>1.2752723988773229E-4</v>
      </c>
      <c r="DJ43" s="35">
        <f t="shared" si="6"/>
        <v>0.70826457938291931</v>
      </c>
      <c r="DK43" s="2"/>
    </row>
    <row r="44" spans="1:115" x14ac:dyDescent="0.25">
      <c r="A44" s="11">
        <v>354</v>
      </c>
      <c r="B44" s="11" t="s">
        <v>2</v>
      </c>
      <c r="C44" s="11" t="s">
        <v>4</v>
      </c>
      <c r="D44" s="11">
        <v>24</v>
      </c>
      <c r="E44" s="11" t="s">
        <v>7</v>
      </c>
      <c r="F44" s="11">
        <v>2</v>
      </c>
      <c r="G44" s="11" t="s">
        <v>10</v>
      </c>
      <c r="H44" s="11">
        <v>37</v>
      </c>
      <c r="I44" s="11">
        <v>39</v>
      </c>
      <c r="J44" s="11">
        <f>(H44+I44)/200+132.5</f>
        <v>132.88</v>
      </c>
      <c r="K44" s="11" t="s">
        <v>47</v>
      </c>
      <c r="M44" s="10">
        <v>192.28</v>
      </c>
      <c r="N44" s="10">
        <v>16.66</v>
      </c>
      <c r="O44" s="10">
        <v>23.89</v>
      </c>
      <c r="P44" s="17">
        <v>33.725854285714298</v>
      </c>
      <c r="Q44" s="17">
        <v>35.203600142385397</v>
      </c>
      <c r="R44" s="10" t="s">
        <v>22</v>
      </c>
      <c r="T44" s="24">
        <v>1.58647309305894E-3</v>
      </c>
      <c r="U44" s="24">
        <v>3.32230365296431E-4</v>
      </c>
      <c r="V44" s="24">
        <v>2.38695969017074E-4</v>
      </c>
      <c r="W44" s="24">
        <v>1.9675988698156899E-4</v>
      </c>
      <c r="X44" s="24">
        <v>1.7237966817464301E-4</v>
      </c>
      <c r="Y44" s="24">
        <v>1.4817625695434501E-4</v>
      </c>
      <c r="Z44" s="24">
        <v>1.45612928684235E-4</v>
      </c>
      <c r="AA44" s="24">
        <v>1.3538567594099501E-4</v>
      </c>
      <c r="AB44" s="24">
        <v>1.4324176459748001E-4</v>
      </c>
      <c r="AC44" s="24">
        <v>1.15365519653838E-4</v>
      </c>
      <c r="AD44" s="24">
        <v>1.0626286686797E-4</v>
      </c>
      <c r="AE44" s="24">
        <v>1.2999771632609601E-4</v>
      </c>
      <c r="AF44" s="24">
        <v>1.2594771980865699E-4</v>
      </c>
      <c r="AG44" s="24">
        <v>1.14856500142569E-4</v>
      </c>
      <c r="AH44" s="24">
        <v>1.07260052704863E-4</v>
      </c>
      <c r="AI44" s="24">
        <v>9.5493209837139704E-5</v>
      </c>
      <c r="AJ44" s="24">
        <v>9.82122223809236E-5</v>
      </c>
      <c r="AK44" s="24">
        <v>9.8530214274607206E-5</v>
      </c>
      <c r="AL44" s="24">
        <v>6.3897989991861304E-5</v>
      </c>
      <c r="AN44" s="29">
        <v>127.23483398157499</v>
      </c>
      <c r="AO44" s="29">
        <v>-164.720292342741</v>
      </c>
      <c r="AP44" s="29">
        <v>-162.67705103771601</v>
      </c>
      <c r="AQ44" s="29">
        <v>-159.95475057457901</v>
      </c>
      <c r="AR44" s="29">
        <v>-158.75992898182699</v>
      </c>
      <c r="AS44" s="29">
        <v>-163.248725468364</v>
      </c>
      <c r="AT44" s="29">
        <v>-164.65623395223599</v>
      </c>
      <c r="AU44" s="29">
        <v>-166.24496055400499</v>
      </c>
      <c r="AV44" s="29">
        <v>-167.99644790719299</v>
      </c>
      <c r="AW44" s="29">
        <v>-161.345528191818</v>
      </c>
      <c r="AX44" s="29">
        <v>-160.17352452453</v>
      </c>
      <c r="AY44" s="29">
        <v>-159.385838122764</v>
      </c>
      <c r="AZ44" s="29">
        <v>-175.75855622496599</v>
      </c>
      <c r="BA44" s="29">
        <v>-165.89319526292701</v>
      </c>
      <c r="BB44" s="29">
        <v>-172.321804143354</v>
      </c>
      <c r="BC44" s="29">
        <v>-169.63262917519</v>
      </c>
      <c r="BD44" s="29">
        <v>-163.585078353054</v>
      </c>
      <c r="BE44" s="29">
        <v>-165.234576890071</v>
      </c>
      <c r="BF44" s="29">
        <v>-156.45103734568301</v>
      </c>
      <c r="BH44" s="31">
        <v>80.026864609095497</v>
      </c>
      <c r="BI44" s="31">
        <v>57.435782486898198</v>
      </c>
      <c r="BJ44" s="31">
        <v>46.275912960940403</v>
      </c>
      <c r="BK44" s="31">
        <v>41.353568743202203</v>
      </c>
      <c r="BL44" s="31">
        <v>34.4447969027133</v>
      </c>
      <c r="BM44" s="31">
        <v>27.153900061926901</v>
      </c>
      <c r="BN44" s="31">
        <v>28.8451079049245</v>
      </c>
      <c r="BO44" s="31">
        <v>24.143079275031699</v>
      </c>
      <c r="BP44" s="31">
        <v>23.230930286309</v>
      </c>
      <c r="BQ44" s="31">
        <v>26.582805071886401</v>
      </c>
      <c r="BR44" s="31">
        <v>23.2079802981436</v>
      </c>
      <c r="BS44" s="31">
        <v>27.424863833923101</v>
      </c>
      <c r="BT44" s="31">
        <v>33.696505717806502</v>
      </c>
      <c r="BU44" s="31">
        <v>30.9822685656966</v>
      </c>
      <c r="BV44" s="31">
        <v>29.381998269319698</v>
      </c>
      <c r="BW44" s="31">
        <v>30.8722421781554</v>
      </c>
      <c r="BX44" s="31">
        <v>35.835977335397999</v>
      </c>
      <c r="BY44" s="31">
        <v>32.196966977491599</v>
      </c>
      <c r="BZ44" s="31">
        <v>37.050799031510898</v>
      </c>
      <c r="CA44" s="3"/>
      <c r="CB44" s="38">
        <v>3.3400725564588099E-3</v>
      </c>
      <c r="CC44" s="38">
        <v>3.07447525215127E-3</v>
      </c>
      <c r="CD44" s="38">
        <v>2.9681603668448402E-3</v>
      </c>
      <c r="CE44" s="38">
        <v>2.81076366120157E-3</v>
      </c>
      <c r="CF44" s="38">
        <v>2.64232567472582E-3</v>
      </c>
      <c r="CG44" s="38">
        <v>2.45152573330174E-3</v>
      </c>
      <c r="CH44" s="38">
        <v>2.2451683901025402E-3</v>
      </c>
      <c r="CI44" s="38">
        <v>2.0930880739240599E-3</v>
      </c>
      <c r="CJ44" s="38">
        <v>1.89519742041768E-3</v>
      </c>
      <c r="CK44" s="38">
        <v>1.7216338771906801E-3</v>
      </c>
      <c r="CL44" s="38">
        <v>1.5532536214447599E-3</v>
      </c>
      <c r="CM44" s="38">
        <v>1.40489484778332E-3</v>
      </c>
      <c r="CN44" s="38">
        <v>1.26461505009491E-3</v>
      </c>
      <c r="CO44" s="38">
        <v>1.19357346223497E-3</v>
      </c>
      <c r="CP44" s="38">
        <v>1.0862286561237301E-3</v>
      </c>
      <c r="CQ44" s="38">
        <v>9.6475339820679702E-4</v>
      </c>
      <c r="CR44" s="38">
        <v>7.7429828888000301E-4</v>
      </c>
      <c r="CS44" s="38">
        <v>6.3009470326144202E-4</v>
      </c>
      <c r="CT44" s="38">
        <v>5.0541903284861099E-4</v>
      </c>
      <c r="CV44" s="33">
        <v>1.2526799999999999E-4</v>
      </c>
      <c r="CW44" s="33">
        <v>1.2695450000000001E-4</v>
      </c>
      <c r="CX44" s="33">
        <v>1.270682E-4</v>
      </c>
      <c r="CY44" s="33">
        <f t="shared" si="7"/>
        <v>1.2643023333333333E-4</v>
      </c>
      <c r="CZ44" s="33">
        <f t="shared" si="8"/>
        <v>1.008127801091382E-6</v>
      </c>
      <c r="DA44" s="33"/>
      <c r="DB44" s="33">
        <v>1.2650279999999999E-4</v>
      </c>
      <c r="DC44" s="33">
        <v>1.2644300000000001E-4</v>
      </c>
      <c r="DD44" s="33">
        <v>1.2645009999999999E-4</v>
      </c>
      <c r="DE44" s="33">
        <f t="shared" si="2"/>
        <v>1.264653E-4</v>
      </c>
      <c r="DF44" s="33">
        <f t="shared" si="3"/>
        <v>3.2669404647155806E-8</v>
      </c>
      <c r="DH44" s="41">
        <f t="shared" si="4"/>
        <v>-2.7735981926260447E-2</v>
      </c>
      <c r="DI44" s="35">
        <f t="shared" si="5"/>
        <v>8.3945179246623007E-5</v>
      </c>
      <c r="DJ44" s="35">
        <f t="shared" si="6"/>
        <v>0.66396444136349508</v>
      </c>
      <c r="DK44" s="2"/>
    </row>
    <row r="45" spans="1:115" x14ac:dyDescent="0.25">
      <c r="A45" s="11">
        <v>354</v>
      </c>
      <c r="B45" s="11" t="s">
        <v>2</v>
      </c>
      <c r="C45" s="11" t="s">
        <v>4</v>
      </c>
      <c r="D45" s="11">
        <v>24</v>
      </c>
      <c r="E45" s="11" t="s">
        <v>7</v>
      </c>
      <c r="F45" s="11">
        <v>2</v>
      </c>
      <c r="G45" s="11" t="s">
        <v>10</v>
      </c>
      <c r="H45" s="11">
        <v>67</v>
      </c>
      <c r="I45" s="11">
        <v>69</v>
      </c>
      <c r="J45" s="11">
        <f>(H45+I45)/200+132.5</f>
        <v>133.18</v>
      </c>
      <c r="K45" s="11" t="s">
        <v>47</v>
      </c>
      <c r="M45" s="10">
        <v>242.19</v>
      </c>
      <c r="N45" s="10">
        <v>18.91</v>
      </c>
      <c r="O45" s="10">
        <v>6.03</v>
      </c>
      <c r="P45" s="17">
        <v>8.7568521428571398</v>
      </c>
      <c r="Q45" s="17">
        <v>9.2564328366941897</v>
      </c>
      <c r="R45" s="10" t="s">
        <v>32</v>
      </c>
      <c r="T45" s="24">
        <v>4.0614000433963704E-3</v>
      </c>
      <c r="U45" s="24">
        <v>2.1847125096909198E-3</v>
      </c>
      <c r="V45" s="24">
        <v>1.9722009437428E-3</v>
      </c>
      <c r="W45" s="24">
        <v>1.79911827362739E-3</v>
      </c>
      <c r="X45" s="24">
        <v>1.5972867619810801E-3</v>
      </c>
      <c r="Y45" s="24">
        <v>1.4524435229984001E-3</v>
      </c>
      <c r="Z45" s="24">
        <v>1.28865300313932E-3</v>
      </c>
      <c r="AA45" s="24">
        <v>1.15794875210434E-3</v>
      </c>
      <c r="AB45" s="24">
        <v>1.02899678085016E-3</v>
      </c>
      <c r="AC45" s="24">
        <v>9.3797737845856396E-4</v>
      </c>
      <c r="AD45" s="24">
        <v>8.2420984888558597E-4</v>
      </c>
      <c r="AE45" s="24">
        <v>7.6000205591827204E-4</v>
      </c>
      <c r="AF45" s="24">
        <v>6.7518168851058195E-4</v>
      </c>
      <c r="AG45" s="24">
        <v>6.3368959278182905E-4</v>
      </c>
      <c r="AH45" s="24">
        <v>5.9096584080638702E-4</v>
      </c>
      <c r="AI45" s="24">
        <v>5.2550273548289004E-4</v>
      </c>
      <c r="AJ45" s="24">
        <v>4.9199212392069902E-4</v>
      </c>
      <c r="AK45" s="24">
        <v>3.79758167292028E-4</v>
      </c>
      <c r="AL45" s="24">
        <v>3.9855402707788601E-4</v>
      </c>
      <c r="AN45" s="29">
        <v>-131.32966551388401</v>
      </c>
      <c r="AO45" s="29">
        <v>-117.12130340415899</v>
      </c>
      <c r="AP45" s="29">
        <v>-116.09300600175899</v>
      </c>
      <c r="AQ45" s="29">
        <v>-114.56717132060101</v>
      </c>
      <c r="AR45" s="29">
        <v>-116.19118516514899</v>
      </c>
      <c r="AS45" s="29">
        <v>-116.28331291382</v>
      </c>
      <c r="AT45" s="29">
        <v>-113.943898521138</v>
      </c>
      <c r="AU45" s="29">
        <v>-115.756857109896</v>
      </c>
      <c r="AV45" s="29">
        <v>-117.397780031748</v>
      </c>
      <c r="AW45" s="29">
        <v>-115.43531900259001</v>
      </c>
      <c r="AX45" s="29">
        <v>-115.944543529244</v>
      </c>
      <c r="AY45" s="29">
        <v>-118.457692723634</v>
      </c>
      <c r="AZ45" s="29">
        <v>-115.14058290351601</v>
      </c>
      <c r="BA45" s="29">
        <v>-113.231200515541</v>
      </c>
      <c r="BB45" s="29">
        <v>-113.89516141507001</v>
      </c>
      <c r="BC45" s="29">
        <v>-118.081156292651</v>
      </c>
      <c r="BD45" s="29">
        <v>-115.84889123160799</v>
      </c>
      <c r="BE45" s="29">
        <v>-111.002873023891</v>
      </c>
      <c r="BF45" s="29">
        <v>-127.17939243177599</v>
      </c>
      <c r="BH45" s="31">
        <v>63.988347014591</v>
      </c>
      <c r="BI45" s="31">
        <v>37.749378086975803</v>
      </c>
      <c r="BJ45" s="31">
        <v>34.339164275684297</v>
      </c>
      <c r="BK45" s="31">
        <v>31.172383432287901</v>
      </c>
      <c r="BL45" s="31">
        <v>30.888603037218999</v>
      </c>
      <c r="BM45" s="31">
        <v>30.572326849504801</v>
      </c>
      <c r="BN45" s="31">
        <v>24.4074083274507</v>
      </c>
      <c r="BO45" s="31">
        <v>22.4663807085355</v>
      </c>
      <c r="BP45" s="31">
        <v>20.850403586006699</v>
      </c>
      <c r="BQ45" s="31">
        <v>20.435672997459601</v>
      </c>
      <c r="BR45" s="31">
        <v>20.044661265214799</v>
      </c>
      <c r="BS45" s="31">
        <v>20.708735742999998</v>
      </c>
      <c r="BT45" s="31">
        <v>21.162478464444899</v>
      </c>
      <c r="BU45" s="31">
        <v>24.471506808753301</v>
      </c>
      <c r="BV45" s="31">
        <v>23.9610078592676</v>
      </c>
      <c r="BW45" s="31">
        <v>22.370105345314698</v>
      </c>
      <c r="BX45" s="31">
        <v>24.6247387609816</v>
      </c>
      <c r="BY45" s="31">
        <v>25.9622329525039</v>
      </c>
      <c r="BZ45" s="31">
        <v>21.721034858206998</v>
      </c>
      <c r="CA45" s="3"/>
      <c r="CB45" s="38">
        <v>5.0913436002013798E-3</v>
      </c>
      <c r="CC45" s="38">
        <v>4.7201955203651303E-3</v>
      </c>
      <c r="CD45" s="38">
        <v>4.5453816598707199E-3</v>
      </c>
      <c r="CE45" s="38">
        <v>4.21992110809403E-3</v>
      </c>
      <c r="CF45" s="38">
        <v>3.9707918441416103E-3</v>
      </c>
      <c r="CG45" s="38">
        <v>3.7399965618308099E-3</v>
      </c>
      <c r="CH45" s="38">
        <v>3.5110719980370698E-3</v>
      </c>
      <c r="CI45" s="38">
        <v>3.2431628900198E-3</v>
      </c>
      <c r="CJ45" s="38">
        <v>3.0173647624479401E-3</v>
      </c>
      <c r="CK45" s="38">
        <v>2.7332565492321301E-3</v>
      </c>
      <c r="CL45" s="38">
        <v>2.4826872405498599E-3</v>
      </c>
      <c r="CM45" s="38">
        <v>2.34130518556024E-3</v>
      </c>
      <c r="CN45" s="38">
        <v>2.0221625798959001E-3</v>
      </c>
      <c r="CO45" s="38">
        <v>1.90382805237402E-3</v>
      </c>
      <c r="CP45" s="38">
        <v>1.7559211828860101E-3</v>
      </c>
      <c r="CQ45" s="38">
        <v>1.5775157272393499E-3</v>
      </c>
      <c r="CR45" s="38">
        <v>1.2768018998287299E-3</v>
      </c>
      <c r="CS45" s="38">
        <v>1.0539394273688101E-3</v>
      </c>
      <c r="CT45" s="38">
        <v>8.5335649359236099E-4</v>
      </c>
      <c r="CV45" s="33">
        <v>1.5980500000000001E-4</v>
      </c>
      <c r="CW45" s="33">
        <v>1.5738220000000001E-4</v>
      </c>
      <c r="CX45" s="33">
        <v>1.575983E-4</v>
      </c>
      <c r="CY45" s="33">
        <f t="shared" si="7"/>
        <v>1.5826183333333334E-4</v>
      </c>
      <c r="CZ45" s="33">
        <f t="shared" si="8"/>
        <v>1.3407823549455512E-6</v>
      </c>
      <c r="DA45" s="33"/>
      <c r="DB45" s="33">
        <v>1.5705440000000001E-4</v>
      </c>
      <c r="DC45" s="33">
        <v>1.57069E-4</v>
      </c>
      <c r="DD45" s="33">
        <v>1.5708359999999999E-4</v>
      </c>
      <c r="DE45" s="33">
        <f t="shared" si="2"/>
        <v>1.57069E-4</v>
      </c>
      <c r="DF45" s="33">
        <f t="shared" si="3"/>
        <v>1.4599999999991356E-8</v>
      </c>
      <c r="DH45" s="41">
        <f t="shared" si="4"/>
        <v>0.75370878007016218</v>
      </c>
      <c r="DI45" s="35">
        <f t="shared" si="5"/>
        <v>1.2795942121035251E-4</v>
      </c>
      <c r="DJ45" s="35">
        <f t="shared" si="6"/>
        <v>0.80852988061147091</v>
      </c>
      <c r="DK45" s="2"/>
    </row>
    <row r="46" spans="1:115" x14ac:dyDescent="0.25">
      <c r="A46" s="11">
        <v>354</v>
      </c>
      <c r="B46" s="11" t="s">
        <v>2</v>
      </c>
      <c r="C46" s="11" t="s">
        <v>4</v>
      </c>
      <c r="D46" s="11">
        <v>24</v>
      </c>
      <c r="E46" s="11" t="s">
        <v>7</v>
      </c>
      <c r="F46" s="11">
        <v>2</v>
      </c>
      <c r="G46" s="11" t="s">
        <v>10</v>
      </c>
      <c r="H46" s="11">
        <v>97</v>
      </c>
      <c r="I46" s="11">
        <v>99</v>
      </c>
      <c r="J46" s="11">
        <f>(H46+I46)/200+132.5</f>
        <v>133.47999999999999</v>
      </c>
      <c r="K46" s="11" t="s">
        <v>47</v>
      </c>
      <c r="M46" s="10">
        <v>253.93</v>
      </c>
      <c r="N46" s="10">
        <v>4.83</v>
      </c>
      <c r="O46" s="10">
        <v>8.7100000000000009</v>
      </c>
      <c r="P46" s="17">
        <v>12.2960314285714</v>
      </c>
      <c r="Q46" s="17">
        <v>12.339851363218401</v>
      </c>
      <c r="R46" s="10" t="s">
        <v>22</v>
      </c>
      <c r="T46" s="24">
        <v>4.0494299367318399E-3</v>
      </c>
      <c r="U46" s="24">
        <v>1.5480077922930501E-3</v>
      </c>
      <c r="V46" s="24">
        <v>1.42081512696058E-3</v>
      </c>
      <c r="W46" s="24">
        <v>1.28356254717096E-3</v>
      </c>
      <c r="X46" s="24">
        <v>1.18117344328638E-3</v>
      </c>
      <c r="Y46" s="24">
        <v>1.1206739322836101E-3</v>
      </c>
      <c r="Z46" s="24">
        <v>1.05261368150903E-3</v>
      </c>
      <c r="AA46" s="24">
        <v>9.2318566015996996E-4</v>
      </c>
      <c r="AB46" s="24">
        <v>8.37588577405399E-4</v>
      </c>
      <c r="AC46" s="24">
        <v>7.6953821380097796E-4</v>
      </c>
      <c r="AD46" s="24">
        <v>7.6764075460139601E-4</v>
      </c>
      <c r="AE46" s="24">
        <v>6.6898192240149505E-4</v>
      </c>
      <c r="AF46" s="24">
        <v>6.3363514738372904E-4</v>
      </c>
      <c r="AG46" s="24">
        <v>5.8657640167330302E-4</v>
      </c>
      <c r="AH46" s="24">
        <v>5.7181613084976901E-4</v>
      </c>
      <c r="AI46" s="24">
        <v>4.7721090725171E-4</v>
      </c>
      <c r="AJ46" s="24">
        <v>4.7959035188898503E-4</v>
      </c>
      <c r="AK46" s="24">
        <v>4.0708114977237598E-4</v>
      </c>
      <c r="AL46" s="24">
        <v>4.4074688030660002E-4</v>
      </c>
      <c r="AN46" s="29">
        <v>-156.569444035054</v>
      </c>
      <c r="AO46" s="29">
        <v>-115.06044232670401</v>
      </c>
      <c r="AP46" s="29">
        <v>-114.60035010147099</v>
      </c>
      <c r="AQ46" s="29">
        <v>-115.636960797695</v>
      </c>
      <c r="AR46" s="29">
        <v>-114.227745317954</v>
      </c>
      <c r="AS46" s="29">
        <v>-114.676863170337</v>
      </c>
      <c r="AT46" s="29">
        <v>-113.520272732884</v>
      </c>
      <c r="AU46" s="29">
        <v>-115.24654404347299</v>
      </c>
      <c r="AV46" s="29">
        <v>-114.64951836777</v>
      </c>
      <c r="AW46" s="29">
        <v>-116.105692524825</v>
      </c>
      <c r="AX46" s="29">
        <v>-115.769327624339</v>
      </c>
      <c r="AY46" s="29">
        <v>-121.607502246249</v>
      </c>
      <c r="AZ46" s="29">
        <v>-119.098610065473</v>
      </c>
      <c r="BA46" s="29">
        <v>-119.364436825102</v>
      </c>
      <c r="BB46" s="29">
        <v>-121.221650272109</v>
      </c>
      <c r="BC46" s="29">
        <v>-123.011038227862</v>
      </c>
      <c r="BD46" s="29">
        <v>-122.654464850948</v>
      </c>
      <c r="BE46" s="29">
        <v>-126.86989764584401</v>
      </c>
      <c r="BF46" s="29">
        <v>-128.30362238379999</v>
      </c>
      <c r="BH46" s="31">
        <v>73.121937158511301</v>
      </c>
      <c r="BI46" s="31">
        <v>15.694556019853501</v>
      </c>
      <c r="BJ46" s="31">
        <v>9.2648940724315594</v>
      </c>
      <c r="BK46" s="31">
        <v>5.8129185592674597</v>
      </c>
      <c r="BL46" s="31">
        <v>3.6101341524228499</v>
      </c>
      <c r="BM46" s="31">
        <v>2.3140888223449698</v>
      </c>
      <c r="BN46" s="31">
        <v>1.0478727980483</v>
      </c>
      <c r="BO46" s="31">
        <v>0.17222540865101199</v>
      </c>
      <c r="BP46" s="31">
        <v>-3.30240013294903</v>
      </c>
      <c r="BQ46" s="31">
        <v>-4.6585533467924796</v>
      </c>
      <c r="BR46" s="31">
        <v>-4.9228853355660096</v>
      </c>
      <c r="BS46" s="31">
        <v>-3.3849948809855102</v>
      </c>
      <c r="BT46" s="31">
        <v>-3.7099730232567998</v>
      </c>
      <c r="BU46" s="31">
        <v>-5.62553575927965</v>
      </c>
      <c r="BV46" s="31">
        <v>-1.82895431078024</v>
      </c>
      <c r="BW46" s="31">
        <v>-11.2378529654501</v>
      </c>
      <c r="BX46" s="31">
        <v>0.76760592534378103</v>
      </c>
      <c r="BY46" s="31">
        <v>-3.6619355755198</v>
      </c>
      <c r="BZ46" s="31">
        <v>-4.06581821069478</v>
      </c>
      <c r="CA46" s="3"/>
      <c r="CB46" s="38">
        <v>4.8693480958441997E-3</v>
      </c>
      <c r="CC46" s="38">
        <v>4.2437411318215204E-3</v>
      </c>
      <c r="CD46" s="38">
        <v>4.0163006644503198E-3</v>
      </c>
      <c r="CE46" s="38">
        <v>3.75376991823907E-3</v>
      </c>
      <c r="CF46" s="38">
        <v>3.4860956629222499E-3</v>
      </c>
      <c r="CG46" s="38">
        <v>3.25554522757806E-3</v>
      </c>
      <c r="CH46" s="38">
        <v>2.9652351475602302E-3</v>
      </c>
      <c r="CI46" s="38">
        <v>2.7575838240911301E-3</v>
      </c>
      <c r="CJ46" s="38">
        <v>2.4957317149998802E-3</v>
      </c>
      <c r="CK46" s="38">
        <v>2.2204757695103998E-3</v>
      </c>
      <c r="CL46" s="38">
        <v>2.0294742257910099E-3</v>
      </c>
      <c r="CM46" s="38">
        <v>1.84075094254229E-3</v>
      </c>
      <c r="CN46" s="38">
        <v>1.6336257187809301E-3</v>
      </c>
      <c r="CO46" s="38">
        <v>1.5801928400435801E-3</v>
      </c>
      <c r="CP46" s="38">
        <v>1.44627086631447E-3</v>
      </c>
      <c r="CQ46" s="38">
        <v>1.33139949796492E-3</v>
      </c>
      <c r="CR46" s="38">
        <v>1.09202456783619E-3</v>
      </c>
      <c r="CS46" s="38">
        <v>8.9643711821525002E-4</v>
      </c>
      <c r="CT46" s="38">
        <v>7.4399509351960797E-4</v>
      </c>
      <c r="CV46" s="33">
        <v>1.6778149999999999E-4</v>
      </c>
      <c r="CW46" s="33">
        <v>1.687387E-4</v>
      </c>
      <c r="CX46" s="33">
        <v>1.7131380000000001E-4</v>
      </c>
      <c r="CY46" s="33">
        <f t="shared" si="7"/>
        <v>1.69278E-4</v>
      </c>
      <c r="CZ46" s="33">
        <f t="shared" si="8"/>
        <v>1.8268604735994538E-6</v>
      </c>
      <c r="DA46" s="33"/>
      <c r="DB46" s="33">
        <v>1.702954E-4</v>
      </c>
      <c r="DC46" s="33">
        <v>1.7027279999999999E-4</v>
      </c>
      <c r="DD46" s="33">
        <v>1.7029489999999999E-4</v>
      </c>
      <c r="DE46" s="33">
        <f t="shared" si="2"/>
        <v>1.702877E-4</v>
      </c>
      <c r="DF46" s="33">
        <f t="shared" si="3"/>
        <v>1.2906200060439009E-8</v>
      </c>
      <c r="DH46" s="41">
        <f t="shared" si="4"/>
        <v>-0.59647443849761816</v>
      </c>
      <c r="DI46" s="35">
        <f t="shared" si="5"/>
        <v>1.2238006564540467E-4</v>
      </c>
      <c r="DJ46" s="35">
        <f t="shared" si="6"/>
        <v>0.72295316370352125</v>
      </c>
      <c r="DK46" s="2"/>
    </row>
    <row r="47" spans="1:115" x14ac:dyDescent="0.25">
      <c r="A47" s="11">
        <v>354</v>
      </c>
      <c r="B47" s="11" t="s">
        <v>2</v>
      </c>
      <c r="C47" s="11" t="s">
        <v>4</v>
      </c>
      <c r="D47" s="11">
        <v>24</v>
      </c>
      <c r="E47" s="11" t="s">
        <v>7</v>
      </c>
      <c r="F47" s="11">
        <v>2</v>
      </c>
      <c r="G47" s="11" t="s">
        <v>10</v>
      </c>
      <c r="H47" s="11">
        <v>127</v>
      </c>
      <c r="I47" s="11">
        <v>129</v>
      </c>
      <c r="J47" s="11">
        <f>(H47+I47)/200+132.5</f>
        <v>133.78</v>
      </c>
      <c r="K47" s="11" t="s">
        <v>47</v>
      </c>
      <c r="M47" s="10">
        <v>241.43</v>
      </c>
      <c r="N47" s="10">
        <v>17.260000000000002</v>
      </c>
      <c r="O47" s="10">
        <v>3.47</v>
      </c>
      <c r="P47" s="17">
        <v>4.9388014285714297</v>
      </c>
      <c r="Q47" s="17">
        <v>5.1716921724524401</v>
      </c>
      <c r="R47" s="10" t="s">
        <v>28</v>
      </c>
      <c r="T47" s="24">
        <v>8.8276111576122401E-3</v>
      </c>
      <c r="U47" s="24">
        <v>4.01103945380745E-3</v>
      </c>
      <c r="V47" s="24">
        <v>3.6539576146967E-3</v>
      </c>
      <c r="W47" s="24">
        <v>3.3130433516632401E-3</v>
      </c>
      <c r="X47" s="24">
        <v>3.0486072639813698E-3</v>
      </c>
      <c r="Y47" s="24">
        <v>2.7518459713435999E-3</v>
      </c>
      <c r="Z47" s="24">
        <v>2.48957513945653E-3</v>
      </c>
      <c r="AA47" s="24">
        <v>2.23720319260455E-3</v>
      </c>
      <c r="AB47" s="24">
        <v>2.0171894122764E-3</v>
      </c>
      <c r="AC47" s="24">
        <v>1.7883603698639701E-3</v>
      </c>
      <c r="AD47" s="24">
        <v>1.6043032950474199E-3</v>
      </c>
      <c r="AE47" s="24">
        <v>1.4532399148110399E-3</v>
      </c>
      <c r="AF47" s="24">
        <v>1.3272251363276701E-3</v>
      </c>
      <c r="AG47" s="24">
        <v>1.2386938685567199E-3</v>
      </c>
      <c r="AH47" s="24">
        <v>1.06785854634404E-3</v>
      </c>
      <c r="AI47" s="24">
        <v>1.01606163690989E-3</v>
      </c>
      <c r="AJ47" s="24">
        <v>8.2977971474361802E-4</v>
      </c>
      <c r="AK47" s="24">
        <v>6.2312343279642397E-4</v>
      </c>
      <c r="AL47" s="24">
        <v>5.3465234031097302E-4</v>
      </c>
      <c r="AN47" s="29">
        <v>-153.34720650328401</v>
      </c>
      <c r="AO47" s="29">
        <v>-123.40782458970899</v>
      </c>
      <c r="AP47" s="29">
        <v>-122.32331134144501</v>
      </c>
      <c r="AQ47" s="29">
        <v>-121.95630760594101</v>
      </c>
      <c r="AR47" s="29">
        <v>-121.347142643213</v>
      </c>
      <c r="AS47" s="29">
        <v>-121.48161718308801</v>
      </c>
      <c r="AT47" s="29">
        <v>-121.349875537503</v>
      </c>
      <c r="AU47" s="29">
        <v>-121.84990938070401</v>
      </c>
      <c r="AV47" s="29">
        <v>-123.180923656256</v>
      </c>
      <c r="AW47" s="29">
        <v>-122.63350284678501</v>
      </c>
      <c r="AX47" s="29">
        <v>-123.36154028057</v>
      </c>
      <c r="AY47" s="29">
        <v>-124.092338204502</v>
      </c>
      <c r="AZ47" s="29">
        <v>-125.08570189976</v>
      </c>
      <c r="BA47" s="29">
        <v>-125.69426214118199</v>
      </c>
      <c r="BB47" s="29">
        <v>-122.68842643291001</v>
      </c>
      <c r="BC47" s="29">
        <v>-127.758133141084</v>
      </c>
      <c r="BD47" s="29">
        <v>-128.518372403352</v>
      </c>
      <c r="BE47" s="29">
        <v>-130.66640345733501</v>
      </c>
      <c r="BF47" s="29">
        <v>-133.44624591702799</v>
      </c>
      <c r="BH47" s="31">
        <v>65.573912321598897</v>
      </c>
      <c r="BI47" s="31">
        <v>28.6805345366461</v>
      </c>
      <c r="BJ47" s="31">
        <v>23.807928081317499</v>
      </c>
      <c r="BK47" s="31">
        <v>20.957611986021099</v>
      </c>
      <c r="BL47" s="31">
        <v>18.949729867364098</v>
      </c>
      <c r="BM47" s="31">
        <v>18.5401054034186</v>
      </c>
      <c r="BN47" s="31">
        <v>16.6001763405161</v>
      </c>
      <c r="BO47" s="31">
        <v>16.189071368521699</v>
      </c>
      <c r="BP47" s="31">
        <v>18.610449297829099</v>
      </c>
      <c r="BQ47" s="31">
        <v>18.882016722972601</v>
      </c>
      <c r="BR47" s="31">
        <v>19.5747514059032</v>
      </c>
      <c r="BS47" s="31">
        <v>17.9346857137615</v>
      </c>
      <c r="BT47" s="31">
        <v>19.3037960227635</v>
      </c>
      <c r="BU47" s="31">
        <v>19.206607509318498</v>
      </c>
      <c r="BV47" s="31">
        <v>18.707402429168901</v>
      </c>
      <c r="BW47" s="31">
        <v>17.764156238916001</v>
      </c>
      <c r="BX47" s="31">
        <v>17.6253267708314</v>
      </c>
      <c r="BY47" s="31">
        <v>16.790156652768601</v>
      </c>
      <c r="BZ47" s="31">
        <v>23.857821378213</v>
      </c>
      <c r="CA47" s="3"/>
      <c r="CB47" s="38">
        <v>7.26739754042842E-3</v>
      </c>
      <c r="CC47" s="38">
        <v>6.45005895951735E-3</v>
      </c>
      <c r="CD47" s="38">
        <v>6.1204202808514598E-3</v>
      </c>
      <c r="CE47" s="38">
        <v>5.8038561280423099E-3</v>
      </c>
      <c r="CF47" s="38">
        <v>5.4205676307353999E-3</v>
      </c>
      <c r="CG47" s="38">
        <v>5.0495585037748899E-3</v>
      </c>
      <c r="CH47" s="38">
        <v>4.6740762691119004E-3</v>
      </c>
      <c r="CI47" s="38">
        <v>4.1259155340355397E-3</v>
      </c>
      <c r="CJ47" s="38">
        <v>3.7826353641913801E-3</v>
      </c>
      <c r="CK47" s="38">
        <v>3.3364535801179498E-3</v>
      </c>
      <c r="CL47" s="38">
        <v>3.05233948925349E-3</v>
      </c>
      <c r="CM47" s="38">
        <v>2.7485192423970001E-3</v>
      </c>
      <c r="CN47" s="38">
        <v>2.4772958670560802E-3</v>
      </c>
      <c r="CO47" s="38">
        <v>2.3547087241847101E-3</v>
      </c>
      <c r="CP47" s="38">
        <v>1.9748462872244202E-3</v>
      </c>
      <c r="CQ47" s="38">
        <v>1.75099783888939E-3</v>
      </c>
      <c r="CR47" s="38">
        <v>1.37738018910902E-3</v>
      </c>
      <c r="CS47" s="38">
        <v>1.1754319022704001E-3</v>
      </c>
      <c r="CT47" s="38">
        <v>9.3600104939594599E-4</v>
      </c>
      <c r="CV47" s="33">
        <v>2.1209620000000001E-4</v>
      </c>
      <c r="CW47" s="33">
        <v>2.0976290000000001E-4</v>
      </c>
      <c r="CX47" s="33">
        <v>2.0986860000000001E-4</v>
      </c>
      <c r="CY47" s="33">
        <f t="shared" si="7"/>
        <v>2.1057590000000002E-4</v>
      </c>
      <c r="CZ47" s="33">
        <f t="shared" si="8"/>
        <v>1.3176787127369114E-6</v>
      </c>
      <c r="DA47" s="33"/>
      <c r="DB47" s="33">
        <v>2.075364E-4</v>
      </c>
      <c r="DC47" s="33">
        <v>2.0753610000000001E-4</v>
      </c>
      <c r="DD47" s="33">
        <v>2.075433E-4</v>
      </c>
      <c r="DE47" s="33">
        <f t="shared" si="2"/>
        <v>2.0753860000000002E-4</v>
      </c>
      <c r="DF47" s="33">
        <f t="shared" si="3"/>
        <v>4.0730823708783829E-9</v>
      </c>
      <c r="DH47" s="41">
        <f t="shared" si="4"/>
        <v>1.4423777839724292</v>
      </c>
      <c r="DI47" s="35">
        <f t="shared" si="5"/>
        <v>1.8264962178981165E-4</v>
      </c>
      <c r="DJ47" s="35">
        <f t="shared" si="6"/>
        <v>0.86738141349419207</v>
      </c>
      <c r="DK47" s="2"/>
    </row>
    <row r="48" spans="1:115" x14ac:dyDescent="0.25">
      <c r="A48" s="11">
        <v>354</v>
      </c>
      <c r="B48" s="11" t="s">
        <v>2</v>
      </c>
      <c r="C48" s="11" t="s">
        <v>4</v>
      </c>
      <c r="D48" s="11">
        <v>24</v>
      </c>
      <c r="E48" s="11" t="s">
        <v>7</v>
      </c>
      <c r="F48" s="11">
        <v>3</v>
      </c>
      <c r="G48" s="11" t="s">
        <v>10</v>
      </c>
      <c r="H48" s="11">
        <v>7</v>
      </c>
      <c r="I48" s="11">
        <v>9</v>
      </c>
      <c r="J48" s="11">
        <f>(H48+I48)/200+134</f>
        <v>134.08000000000001</v>
      </c>
      <c r="K48" s="11" t="s">
        <v>47</v>
      </c>
      <c r="M48" s="10">
        <v>225.64</v>
      </c>
      <c r="N48" s="10">
        <v>11.3</v>
      </c>
      <c r="O48" s="10">
        <v>3.15</v>
      </c>
      <c r="P48" s="17">
        <v>4.4286750000000001</v>
      </c>
      <c r="Q48" s="17">
        <v>4.5162235353118403</v>
      </c>
      <c r="R48" s="10" t="s">
        <v>21</v>
      </c>
      <c r="T48" s="24">
        <v>4.2135755303542403E-3</v>
      </c>
      <c r="U48" s="24">
        <v>2.5343712237949701E-3</v>
      </c>
      <c r="V48" s="24">
        <v>2.3633229386818902E-3</v>
      </c>
      <c r="W48" s="24">
        <v>2.1830816092166601E-3</v>
      </c>
      <c r="X48" s="24">
        <v>2.0013667205187602E-3</v>
      </c>
      <c r="Y48" s="24">
        <v>1.8595282499870799E-3</v>
      </c>
      <c r="Z48" s="24">
        <v>1.6707258901447601E-3</v>
      </c>
      <c r="AA48" s="24">
        <v>1.4882629345985901E-3</v>
      </c>
      <c r="AB48" s="24">
        <v>1.3497603954035701E-3</v>
      </c>
      <c r="AC48" s="24">
        <v>1.18686035404339E-3</v>
      </c>
      <c r="AD48" s="24">
        <v>1.08024881393131E-3</v>
      </c>
      <c r="AE48" s="24">
        <v>1.00017654691559E-3</v>
      </c>
      <c r="AF48" s="24">
        <v>9.2883879117960997E-4</v>
      </c>
      <c r="AG48" s="24">
        <v>8.1130007549611396E-4</v>
      </c>
      <c r="AH48" s="24">
        <v>7.3306718655250197E-4</v>
      </c>
      <c r="AI48" s="24">
        <v>7.2198078229271498E-4</v>
      </c>
      <c r="AJ48" s="24">
        <v>5.6355690983697496E-4</v>
      </c>
      <c r="AK48" s="24">
        <v>4.9317631228598202E-4</v>
      </c>
      <c r="AL48" s="24">
        <v>4.02889737552348E-4</v>
      </c>
      <c r="AN48" s="29">
        <v>-145.86852534016899</v>
      </c>
      <c r="AO48" s="29">
        <v>-134.36575528557401</v>
      </c>
      <c r="AP48" s="29">
        <v>-133.451842301022</v>
      </c>
      <c r="AQ48" s="29">
        <v>-133.33627499570801</v>
      </c>
      <c r="AR48" s="29">
        <v>-132.93618027154301</v>
      </c>
      <c r="AS48" s="29">
        <v>-133.06319961377901</v>
      </c>
      <c r="AT48" s="29">
        <v>-133.770665513522</v>
      </c>
      <c r="AU48" s="29">
        <v>-132.681738890779</v>
      </c>
      <c r="AV48" s="29">
        <v>-132.839634949714</v>
      </c>
      <c r="AW48" s="29">
        <v>-131.52125485985499</v>
      </c>
      <c r="AX48" s="29">
        <v>-133.38512384912201</v>
      </c>
      <c r="AY48" s="29">
        <v>-131.97644362468799</v>
      </c>
      <c r="AZ48" s="29">
        <v>-132.69182264854101</v>
      </c>
      <c r="BA48" s="29">
        <v>-131.26997348376099</v>
      </c>
      <c r="BB48" s="29">
        <v>-129.932838274147</v>
      </c>
      <c r="BC48" s="29">
        <v>-131.18592516570999</v>
      </c>
      <c r="BD48" s="29">
        <v>-131.93029617727399</v>
      </c>
      <c r="BE48" s="29">
        <v>-129.44558250563901</v>
      </c>
      <c r="BF48" s="29">
        <v>-128.37922391768501</v>
      </c>
      <c r="BH48" s="31">
        <v>57.7235573037348</v>
      </c>
      <c r="BI48" s="31">
        <v>19.057141645704601</v>
      </c>
      <c r="BJ48" s="31">
        <v>14.300289404172901</v>
      </c>
      <c r="BK48" s="31">
        <v>12.5334618369914</v>
      </c>
      <c r="BL48" s="31">
        <v>11.1639841585976</v>
      </c>
      <c r="BM48" s="31">
        <v>10.1047139489618</v>
      </c>
      <c r="BN48" s="31">
        <v>9.4739469409189994</v>
      </c>
      <c r="BO48" s="31">
        <v>10.3546010454489</v>
      </c>
      <c r="BP48" s="31">
        <v>8.0385666812685805</v>
      </c>
      <c r="BQ48" s="31">
        <v>10.928029359210999</v>
      </c>
      <c r="BR48" s="31">
        <v>9.1886381274574092</v>
      </c>
      <c r="BS48" s="31">
        <v>8.6978253467838904</v>
      </c>
      <c r="BT48" s="31">
        <v>7.0809883634601603</v>
      </c>
      <c r="BU48" s="31">
        <v>8.8630775350591104</v>
      </c>
      <c r="BV48" s="31">
        <v>10.6120310649711</v>
      </c>
      <c r="BW48" s="31">
        <v>6.3617957760923503</v>
      </c>
      <c r="BX48" s="31">
        <v>5.2559859980232302</v>
      </c>
      <c r="BY48" s="31">
        <v>11.0766453568523</v>
      </c>
      <c r="BZ48" s="31">
        <v>8.3309533565756997</v>
      </c>
      <c r="CA48" s="3"/>
      <c r="CB48" s="38">
        <v>5.84502487996483E-3</v>
      </c>
      <c r="CC48" s="38">
        <v>5.3948952182138101E-3</v>
      </c>
      <c r="CD48" s="38">
        <v>5.1842530053610699E-3</v>
      </c>
      <c r="CE48" s="38">
        <v>4.9406939622163703E-3</v>
      </c>
      <c r="CF48" s="38">
        <v>4.6776970420309401E-3</v>
      </c>
      <c r="CG48" s="38">
        <v>4.2589226194991196E-3</v>
      </c>
      <c r="CH48" s="38">
        <v>3.9705855033965497E-3</v>
      </c>
      <c r="CI48" s="38">
        <v>3.6800775747744502E-3</v>
      </c>
      <c r="CJ48" s="38">
        <v>3.37512737143819E-3</v>
      </c>
      <c r="CK48" s="38">
        <v>3.0380218060709302E-3</v>
      </c>
      <c r="CL48" s="38">
        <v>2.7858287325161399E-3</v>
      </c>
      <c r="CM48" s="38">
        <v>2.5153127955658901E-3</v>
      </c>
      <c r="CN48" s="38">
        <v>2.2550231414887999E-3</v>
      </c>
      <c r="CO48" s="38">
        <v>2.1283037978061898E-3</v>
      </c>
      <c r="CP48" s="38">
        <v>1.8823066338608499E-3</v>
      </c>
      <c r="CQ48" s="38">
        <v>1.6998264557098899E-3</v>
      </c>
      <c r="CR48" s="38">
        <v>1.3825952318579199E-3</v>
      </c>
      <c r="CS48" s="38">
        <v>1.1175775112939601E-3</v>
      </c>
      <c r="CT48" s="38">
        <v>8.2006462931283699E-4</v>
      </c>
      <c r="CV48" s="33">
        <v>1.7870200000000001E-4</v>
      </c>
      <c r="CW48" s="33">
        <v>1.7715189999999999E-4</v>
      </c>
      <c r="CX48" s="33">
        <v>1.7646059999999999E-4</v>
      </c>
      <c r="CY48" s="33">
        <f t="shared" si="7"/>
        <v>1.7743816666666669E-4</v>
      </c>
      <c r="CZ48" s="33">
        <f t="shared" si="8"/>
        <v>1.1477935107559024E-6</v>
      </c>
      <c r="DA48" s="33"/>
      <c r="DB48" s="33">
        <v>1.7442909999999999E-4</v>
      </c>
      <c r="DC48" s="33">
        <v>1.7442139999999999E-4</v>
      </c>
      <c r="DD48" s="33">
        <v>1.7442860000000001E-4</v>
      </c>
      <c r="DE48" s="33">
        <f t="shared" si="2"/>
        <v>1.7442636666666666E-4</v>
      </c>
      <c r="DF48" s="33">
        <f t="shared" si="3"/>
        <v>4.3085186936300016E-9</v>
      </c>
      <c r="DH48" s="41">
        <f t="shared" si="4"/>
        <v>1.6973800262814731</v>
      </c>
      <c r="DI48" s="35">
        <f t="shared" si="5"/>
        <v>1.4690149778357657E-4</v>
      </c>
      <c r="DJ48" s="35">
        <f t="shared" si="6"/>
        <v>0.82790247748413703</v>
      </c>
      <c r="DK48" s="2"/>
    </row>
    <row r="49" spans="1:115" x14ac:dyDescent="0.25">
      <c r="A49" s="11">
        <v>354</v>
      </c>
      <c r="B49" s="11" t="s">
        <v>2</v>
      </c>
      <c r="C49" s="11" t="s">
        <v>4</v>
      </c>
      <c r="D49" s="11">
        <v>24</v>
      </c>
      <c r="E49" s="11" t="s">
        <v>7</v>
      </c>
      <c r="F49" s="11">
        <v>3</v>
      </c>
      <c r="G49" s="11" t="s">
        <v>10</v>
      </c>
      <c r="H49" s="11">
        <v>37</v>
      </c>
      <c r="I49" s="11">
        <v>39</v>
      </c>
      <c r="J49" s="11">
        <f>(H49+I49)/200+134</f>
        <v>134.38</v>
      </c>
      <c r="K49" s="11" t="s">
        <v>47</v>
      </c>
      <c r="M49" s="10">
        <v>238.17</v>
      </c>
      <c r="N49" s="10">
        <v>8.59</v>
      </c>
      <c r="O49" s="10">
        <v>2.57</v>
      </c>
      <c r="P49" s="17">
        <v>3.61323642857143</v>
      </c>
      <c r="Q49" s="17">
        <v>3.6542278580955201</v>
      </c>
      <c r="R49" s="10" t="s">
        <v>26</v>
      </c>
      <c r="T49" s="24">
        <v>6.8951636129971601E-3</v>
      </c>
      <c r="U49" s="24">
        <v>4.5610401774156704E-3</v>
      </c>
      <c r="V49" s="24">
        <v>4.2400561980355904E-3</v>
      </c>
      <c r="W49" s="24">
        <v>3.94113403730449E-3</v>
      </c>
      <c r="X49" s="24">
        <v>3.54830086978261E-3</v>
      </c>
      <c r="Y49" s="24">
        <v>3.2888219775475801E-3</v>
      </c>
      <c r="Z49" s="24">
        <v>3.0005387537074099E-3</v>
      </c>
      <c r="AA49" s="24">
        <v>2.6970380165099602E-3</v>
      </c>
      <c r="AB49" s="24">
        <v>2.45518615638407E-3</v>
      </c>
      <c r="AC49" s="24">
        <v>2.14094933674293E-3</v>
      </c>
      <c r="AD49" s="24">
        <v>1.9308005140355601E-3</v>
      </c>
      <c r="AE49" s="24">
        <v>1.71041387535298E-3</v>
      </c>
      <c r="AF49" s="24">
        <v>1.52234091943953E-3</v>
      </c>
      <c r="AG49" s="24">
        <v>1.4366736755436101E-3</v>
      </c>
      <c r="AH49" s="24">
        <v>1.2795537552209399E-3</v>
      </c>
      <c r="AI49" s="24">
        <v>1.1782998875498501E-3</v>
      </c>
      <c r="AJ49" s="24">
        <v>1.03544827248878E-3</v>
      </c>
      <c r="AK49" s="24">
        <v>8.8850295441264603E-4</v>
      </c>
      <c r="AL49" s="24">
        <v>7.5102430053893704E-4</v>
      </c>
      <c r="AN49" s="29">
        <v>-119.012649667098</v>
      </c>
      <c r="AO49" s="29">
        <v>-122.433979189664</v>
      </c>
      <c r="AP49" s="29">
        <v>-122.49757156132</v>
      </c>
      <c r="AQ49" s="29">
        <v>-122.259248327183</v>
      </c>
      <c r="AR49" s="29">
        <v>-123.349700562462</v>
      </c>
      <c r="AS49" s="29">
        <v>-123.079261460078</v>
      </c>
      <c r="AT49" s="29">
        <v>-122.82201607623399</v>
      </c>
      <c r="AU49" s="29">
        <v>-123.169886673832</v>
      </c>
      <c r="AV49" s="29">
        <v>-123.69006752598</v>
      </c>
      <c r="AW49" s="29">
        <v>-123.306604926261</v>
      </c>
      <c r="AX49" s="29">
        <v>-123.431046779196</v>
      </c>
      <c r="AY49" s="29">
        <v>-124.473770633152</v>
      </c>
      <c r="AZ49" s="29">
        <v>-124.48157756106799</v>
      </c>
      <c r="BA49" s="29">
        <v>-125.03334721066</v>
      </c>
      <c r="BB49" s="29">
        <v>-123.627208769506</v>
      </c>
      <c r="BC49" s="29">
        <v>-123.97986816432601</v>
      </c>
      <c r="BD49" s="29">
        <v>-126.688626619196</v>
      </c>
      <c r="BE49" s="29">
        <v>-126.015290766237</v>
      </c>
      <c r="BF49" s="29">
        <v>-125.424131013327</v>
      </c>
      <c r="BH49" s="31">
        <v>43.829475400226599</v>
      </c>
      <c r="BI49" s="31">
        <v>13.8587252189482</v>
      </c>
      <c r="BJ49" s="31">
        <v>10.823974602567301</v>
      </c>
      <c r="BK49" s="31">
        <v>9.4561550499833604</v>
      </c>
      <c r="BL49" s="31">
        <v>9.3054163593084898</v>
      </c>
      <c r="BM49" s="31">
        <v>8.5683721770051395</v>
      </c>
      <c r="BN49" s="31">
        <v>7.4923173155743301</v>
      </c>
      <c r="BO49" s="31">
        <v>7.6439273498546401</v>
      </c>
      <c r="BP49" s="31">
        <v>7.57730333725672</v>
      </c>
      <c r="BQ49" s="31">
        <v>7.2449930154551199</v>
      </c>
      <c r="BR49" s="31">
        <v>6.8040511214205903</v>
      </c>
      <c r="BS49" s="31">
        <v>6.8415035460568001</v>
      </c>
      <c r="BT49" s="31">
        <v>8.4518138853621299</v>
      </c>
      <c r="BU49" s="31">
        <v>8.8084456317031297</v>
      </c>
      <c r="BV49" s="31">
        <v>8.9357958379908098</v>
      </c>
      <c r="BW49" s="31">
        <v>8.5411140754325192</v>
      </c>
      <c r="BX49" s="31">
        <v>7.2124890918485098</v>
      </c>
      <c r="BY49" s="31">
        <v>11.1948859857581</v>
      </c>
      <c r="BZ49" s="31">
        <v>12.495982752919801</v>
      </c>
      <c r="CA49" s="3"/>
      <c r="CB49" s="38">
        <v>6.9402715310769103E-3</v>
      </c>
      <c r="CC49" s="38">
        <v>6.2757115187368397E-3</v>
      </c>
      <c r="CD49" s="38">
        <v>5.9985950204115498E-3</v>
      </c>
      <c r="CE49" s="38">
        <v>5.7022196055708197E-3</v>
      </c>
      <c r="CF49" s="38">
        <v>5.3983011021553097E-3</v>
      </c>
      <c r="CG49" s="38">
        <v>5.0829167830218304E-3</v>
      </c>
      <c r="CH49" s="38">
        <v>4.7575402431955299E-3</v>
      </c>
      <c r="CI49" s="38">
        <v>4.2860167835539597E-3</v>
      </c>
      <c r="CJ49" s="38">
        <v>3.9419583558849601E-3</v>
      </c>
      <c r="CK49" s="38">
        <v>3.6132913279697302E-3</v>
      </c>
      <c r="CL49" s="38">
        <v>3.3052120472113799E-3</v>
      </c>
      <c r="CM49" s="38">
        <v>2.9655827219589202E-3</v>
      </c>
      <c r="CN49" s="38">
        <v>2.6774553305680899E-3</v>
      </c>
      <c r="CO49" s="38">
        <v>2.53467769129529E-3</v>
      </c>
      <c r="CP49" s="38">
        <v>2.3371937599194099E-3</v>
      </c>
      <c r="CQ49" s="38">
        <v>2.0572744138939001E-3</v>
      </c>
      <c r="CR49" s="38">
        <v>1.6222024448358E-3</v>
      </c>
      <c r="CS49" s="38">
        <v>1.35009218898192E-3</v>
      </c>
      <c r="CT49" s="38">
        <v>1.05520854914443E-3</v>
      </c>
      <c r="CV49" s="33">
        <v>1.7587479999999999E-4</v>
      </c>
      <c r="CW49" s="33">
        <v>1.7430200000000001E-4</v>
      </c>
      <c r="CX49" s="33">
        <v>1.743712E-4</v>
      </c>
      <c r="CY49" s="33">
        <f t="shared" si="7"/>
        <v>1.7484933333333333E-4</v>
      </c>
      <c r="CZ49" s="33">
        <f t="shared" si="8"/>
        <v>8.8875394420127173E-7</v>
      </c>
      <c r="DA49" s="33"/>
      <c r="DB49" s="33">
        <v>1.7113219999999999E-4</v>
      </c>
      <c r="DC49" s="33">
        <v>1.7194279999999999E-4</v>
      </c>
      <c r="DD49" s="33">
        <v>1.719425E-4</v>
      </c>
      <c r="DE49" s="33">
        <f t="shared" si="2"/>
        <v>1.7167249999999997E-4</v>
      </c>
      <c r="DF49" s="33">
        <f t="shared" si="3"/>
        <v>4.6791354970763856E-7</v>
      </c>
      <c r="DH49" s="41">
        <f t="shared" si="4"/>
        <v>1.8168975956442615</v>
      </c>
      <c r="DI49" s="35">
        <f t="shared" si="5"/>
        <v>1.7442804844759686E-4</v>
      </c>
      <c r="DJ49" s="35">
        <f t="shared" si="6"/>
        <v>0.99759058340283557</v>
      </c>
      <c r="DK49" s="2"/>
    </row>
    <row r="50" spans="1:115" x14ac:dyDescent="0.25">
      <c r="A50" s="11">
        <v>354</v>
      </c>
      <c r="B50" s="11" t="s">
        <v>2</v>
      </c>
      <c r="C50" s="11" t="s">
        <v>4</v>
      </c>
      <c r="D50" s="11">
        <v>24</v>
      </c>
      <c r="E50" s="11" t="s">
        <v>7</v>
      </c>
      <c r="F50" s="11">
        <v>3</v>
      </c>
      <c r="G50" s="11" t="s">
        <v>10</v>
      </c>
      <c r="H50" s="11">
        <v>67</v>
      </c>
      <c r="I50" s="11">
        <v>69</v>
      </c>
      <c r="J50" s="11">
        <f>(H50+I50)/200+134</f>
        <v>134.68</v>
      </c>
      <c r="K50" s="11" t="s">
        <v>47</v>
      </c>
      <c r="M50" s="10">
        <v>232.92</v>
      </c>
      <c r="N50" s="10">
        <v>25.44</v>
      </c>
      <c r="O50" s="10">
        <v>4.1900000000000004</v>
      </c>
      <c r="P50" s="17">
        <v>5.9150828571428598</v>
      </c>
      <c r="Q50" s="17">
        <v>6.5502209759805403</v>
      </c>
      <c r="R50" s="10" t="s">
        <v>29</v>
      </c>
      <c r="T50" s="24">
        <v>4.8192809370278498E-3</v>
      </c>
      <c r="U50" s="24">
        <v>1.8805019276778199E-3</v>
      </c>
      <c r="V50" s="24">
        <v>1.65368622326002E-3</v>
      </c>
      <c r="W50" s="24">
        <v>1.49603381896934E-3</v>
      </c>
      <c r="X50" s="24">
        <v>1.38382452373847E-3</v>
      </c>
      <c r="Y50" s="24">
        <v>1.27383893212604E-3</v>
      </c>
      <c r="Z50" s="24">
        <v>1.1306704316466399E-3</v>
      </c>
      <c r="AA50" s="24">
        <v>1.0104926088299699E-3</v>
      </c>
      <c r="AB50" s="24">
        <v>9.2170443337330195E-4</v>
      </c>
      <c r="AC50" s="24">
        <v>7.9840563781827104E-4</v>
      </c>
      <c r="AD50" s="24">
        <v>7.0827475247957296E-4</v>
      </c>
      <c r="AE50" s="24">
        <v>6.5991713494953298E-4</v>
      </c>
      <c r="AF50" s="24">
        <v>6.2399544269169202E-4</v>
      </c>
      <c r="AG50" s="24">
        <v>5.3315394118397003E-4</v>
      </c>
      <c r="AH50" s="24">
        <v>5.3507884932970404E-4</v>
      </c>
      <c r="AI50" s="24">
        <v>4.6673399811884299E-4</v>
      </c>
      <c r="AJ50" s="24">
        <v>4.2092079124224802E-4</v>
      </c>
      <c r="AK50" s="24">
        <v>3.46201011877493E-4</v>
      </c>
      <c r="AL50" s="24">
        <v>3.1412141860274301E-4</v>
      </c>
      <c r="AN50" s="29">
        <v>-128.05901657125699</v>
      </c>
      <c r="AO50" s="29">
        <v>-130.641173378438</v>
      </c>
      <c r="AP50" s="29">
        <v>-130.253727684099</v>
      </c>
      <c r="AQ50" s="29">
        <v>-130.27369670706</v>
      </c>
      <c r="AR50" s="29">
        <v>-130.12120760109099</v>
      </c>
      <c r="AS50" s="29">
        <v>-129.913778290365</v>
      </c>
      <c r="AT50" s="29">
        <v>-130.616059695448</v>
      </c>
      <c r="AU50" s="29">
        <v>-133.13521474066101</v>
      </c>
      <c r="AV50" s="29">
        <v>-132.50540875762101</v>
      </c>
      <c r="AW50" s="29">
        <v>-132.66677106832699</v>
      </c>
      <c r="AX50" s="29">
        <v>-131.395579460824</v>
      </c>
      <c r="AY50" s="29">
        <v>-131.47980291661801</v>
      </c>
      <c r="AZ50" s="29">
        <v>-136.19705104388899</v>
      </c>
      <c r="BA50" s="29">
        <v>-138.45926605627099</v>
      </c>
      <c r="BB50" s="29">
        <v>-132.01853878001799</v>
      </c>
      <c r="BC50" s="29">
        <v>-135.79414806453599</v>
      </c>
      <c r="BD50" s="29">
        <v>-136.36098279297599</v>
      </c>
      <c r="BE50" s="29">
        <v>-139.12759170251201</v>
      </c>
      <c r="BF50" s="29">
        <v>-143.13010235415601</v>
      </c>
      <c r="BH50" s="31">
        <v>64.852664175298997</v>
      </c>
      <c r="BI50" s="31">
        <v>34.034430865885199</v>
      </c>
      <c r="BJ50" s="31">
        <v>28.536637328140099</v>
      </c>
      <c r="BK50" s="31">
        <v>25.3808608527006</v>
      </c>
      <c r="BL50" s="31">
        <v>22.519419000312901</v>
      </c>
      <c r="BM50" s="31">
        <v>21.349561355217801</v>
      </c>
      <c r="BN50" s="31">
        <v>21.465032922060299</v>
      </c>
      <c r="BO50" s="31">
        <v>19.812525389100699</v>
      </c>
      <c r="BP50" s="31">
        <v>18.666506163953901</v>
      </c>
      <c r="BQ50" s="31">
        <v>17.8701949616921</v>
      </c>
      <c r="BR50" s="31">
        <v>17.671221275077102</v>
      </c>
      <c r="BS50" s="31">
        <v>20.2815994276963</v>
      </c>
      <c r="BT50" s="31">
        <v>18.330963994806499</v>
      </c>
      <c r="BU50" s="31">
        <v>15.920959511370199</v>
      </c>
      <c r="BV50" s="31">
        <v>17.679582535062998</v>
      </c>
      <c r="BW50" s="31">
        <v>16.973068436533399</v>
      </c>
      <c r="BX50" s="31">
        <v>13.4633249482827</v>
      </c>
      <c r="BY50" s="31">
        <v>6.6972459644751101</v>
      </c>
      <c r="BZ50" s="31">
        <v>17.245213791144401</v>
      </c>
      <c r="CA50" s="3"/>
      <c r="CB50" s="38">
        <v>6.3256760828982999E-3</v>
      </c>
      <c r="CC50" s="38">
        <v>5.8428537942501E-3</v>
      </c>
      <c r="CD50" s="38">
        <v>5.6169981524204996E-3</v>
      </c>
      <c r="CE50" s="38">
        <v>5.3638155838231496E-3</v>
      </c>
      <c r="CF50" s="38">
        <v>5.0563815804388797E-3</v>
      </c>
      <c r="CG50" s="38">
        <v>4.7893425291539197E-3</v>
      </c>
      <c r="CH50" s="38">
        <v>4.3187955244445801E-3</v>
      </c>
      <c r="CI50" s="38">
        <v>4.0125675914184401E-3</v>
      </c>
      <c r="CJ50" s="38">
        <v>3.67879367186531E-3</v>
      </c>
      <c r="CK50" s="38">
        <v>3.31106004268271E-3</v>
      </c>
      <c r="CL50" s="38">
        <v>3.0425557728046E-3</v>
      </c>
      <c r="CM50" s="38">
        <v>2.7494126419337298E-3</v>
      </c>
      <c r="CN50" s="38">
        <v>2.4737051972663999E-3</v>
      </c>
      <c r="CO50" s="38">
        <v>2.3586196576665902E-3</v>
      </c>
      <c r="CP50" s="38">
        <v>2.1274890216006399E-3</v>
      </c>
      <c r="CQ50" s="38">
        <v>1.90147500800201E-3</v>
      </c>
      <c r="CR50" s="38">
        <v>1.4960330806628201E-3</v>
      </c>
      <c r="CS50" s="38">
        <v>1.20870915216658E-3</v>
      </c>
      <c r="CT50" s="38">
        <v>9.5183420718565799E-4</v>
      </c>
      <c r="CV50" s="33">
        <v>1.606415E-4</v>
      </c>
      <c r="CW50" s="33">
        <v>1.632324E-4</v>
      </c>
      <c r="CX50" s="33">
        <v>1.649438E-4</v>
      </c>
      <c r="CY50" s="33">
        <f t="shared" si="7"/>
        <v>1.6293923333333333E-4</v>
      </c>
      <c r="CZ50" s="33">
        <f t="shared" si="8"/>
        <v>2.1660808718358882E-6</v>
      </c>
      <c r="DA50" s="33"/>
      <c r="DB50" s="33">
        <v>1.611916E-4</v>
      </c>
      <c r="DC50" s="33">
        <v>1.6119880000000001E-4</v>
      </c>
      <c r="DD50" s="33">
        <v>1.6119849999999999E-4</v>
      </c>
      <c r="DE50" s="33">
        <f t="shared" si="2"/>
        <v>1.611963E-4</v>
      </c>
      <c r="DF50" s="33">
        <f t="shared" si="3"/>
        <v>4.073082370886701E-9</v>
      </c>
      <c r="DH50" s="41">
        <f t="shared" si="4"/>
        <v>1.0696830331634881</v>
      </c>
      <c r="DI50" s="35">
        <f t="shared" si="5"/>
        <v>1.5898158008817567E-4</v>
      </c>
      <c r="DJ50" s="35">
        <f t="shared" si="6"/>
        <v>0.97571086371161886</v>
      </c>
      <c r="DK50" s="2"/>
    </row>
    <row r="51" spans="1:115" x14ac:dyDescent="0.25">
      <c r="A51" s="11">
        <v>354</v>
      </c>
      <c r="B51" s="11" t="s">
        <v>2</v>
      </c>
      <c r="C51" s="11" t="s">
        <v>4</v>
      </c>
      <c r="D51" s="11">
        <v>24</v>
      </c>
      <c r="E51" s="11" t="s">
        <v>7</v>
      </c>
      <c r="F51" s="11">
        <v>3</v>
      </c>
      <c r="G51" s="11" t="s">
        <v>10</v>
      </c>
      <c r="H51" s="11">
        <v>95</v>
      </c>
      <c r="I51" s="11">
        <v>97</v>
      </c>
      <c r="J51" s="11">
        <f>(H51+I51)/200+134</f>
        <v>134.96</v>
      </c>
      <c r="K51" s="11" t="s">
        <v>47</v>
      </c>
      <c r="M51" s="10">
        <v>246.02</v>
      </c>
      <c r="N51" s="10">
        <v>38.590000000000003</v>
      </c>
      <c r="O51" s="10">
        <v>11.24</v>
      </c>
      <c r="P51" s="17">
        <v>15.802637142857099</v>
      </c>
      <c r="Q51" s="17">
        <v>20.217558593932001</v>
      </c>
      <c r="R51" s="10" t="s">
        <v>21</v>
      </c>
      <c r="T51" s="24">
        <v>5.1307359669447005E-4</v>
      </c>
      <c r="U51" s="24">
        <v>2.1977790636230901E-4</v>
      </c>
      <c r="V51" s="24">
        <v>1.82851630427514E-4</v>
      </c>
      <c r="W51" s="24">
        <v>1.6087694249021501E-4</v>
      </c>
      <c r="X51" s="24">
        <v>1.4318464914228799E-4</v>
      </c>
      <c r="Y51" s="24">
        <v>1.32599785539042E-4</v>
      </c>
      <c r="Z51" s="24">
        <v>1.2262646533273299E-4</v>
      </c>
      <c r="AA51" s="24">
        <v>1.08852968494203E-4</v>
      </c>
      <c r="AB51" s="24">
        <v>1.06910666563257E-4</v>
      </c>
      <c r="AC51" s="24">
        <v>8.8330522754028802E-5</v>
      </c>
      <c r="AD51" s="24">
        <v>8.1734516882404107E-5</v>
      </c>
      <c r="AE51" s="24">
        <v>7.9364172489858396E-5</v>
      </c>
      <c r="AF51" s="24">
        <v>7.2798630653330302E-5</v>
      </c>
      <c r="AG51" s="24">
        <v>7.0128564971771694E-5</v>
      </c>
      <c r="AH51" s="24">
        <v>6.5089961783672899E-5</v>
      </c>
      <c r="AI51" s="24">
        <v>7.3666159971862304E-5</v>
      </c>
      <c r="AJ51" s="24">
        <v>5.88809710347919E-5</v>
      </c>
      <c r="AK51" s="24">
        <v>5.9287040109960001E-5</v>
      </c>
      <c r="AL51" s="24">
        <v>5.3436767538839799E-5</v>
      </c>
      <c r="AN51" s="29">
        <v>-94.983308638597606</v>
      </c>
      <c r="AO51" s="29">
        <v>-118.89071248252699</v>
      </c>
      <c r="AP51" s="29">
        <v>-118.91745391894401</v>
      </c>
      <c r="AQ51" s="29">
        <v>-123.557643001732</v>
      </c>
      <c r="AR51" s="29">
        <v>-123.930669889048</v>
      </c>
      <c r="AS51" s="29">
        <v>-129.433114148285</v>
      </c>
      <c r="AT51" s="29">
        <v>-126.86989764584401</v>
      </c>
      <c r="AU51" s="29">
        <v>-126.130638290436</v>
      </c>
      <c r="AV51" s="29">
        <v>-126.97210713390599</v>
      </c>
      <c r="AW51" s="29">
        <v>-130.84614691304901</v>
      </c>
      <c r="AX51" s="29">
        <v>-128.464772313597</v>
      </c>
      <c r="AY51" s="29">
        <v>-132.077925504137</v>
      </c>
      <c r="AZ51" s="29">
        <v>-135.79272120625799</v>
      </c>
      <c r="BA51" s="29">
        <v>-126.51222282579199</v>
      </c>
      <c r="BB51" s="29">
        <v>-136.142499423044</v>
      </c>
      <c r="BC51" s="29">
        <v>-135.151175848425</v>
      </c>
      <c r="BD51" s="29">
        <v>-147.548375939099</v>
      </c>
      <c r="BE51" s="29">
        <v>-143.27905118545999</v>
      </c>
      <c r="BF51" s="29">
        <v>-134.710141868211</v>
      </c>
      <c r="BH51" s="31">
        <v>66.354986337911797</v>
      </c>
      <c r="BI51" s="31">
        <v>44.3925042852998</v>
      </c>
      <c r="BJ51" s="31">
        <v>36.445713095177297</v>
      </c>
      <c r="BK51" s="31">
        <v>32.949114227968202</v>
      </c>
      <c r="BL51" s="31">
        <v>30.130698335092301</v>
      </c>
      <c r="BM51" s="31">
        <v>29.2296615765799</v>
      </c>
      <c r="BN51" s="31">
        <v>28.759618533722499</v>
      </c>
      <c r="BO51" s="31">
        <v>27.122224969083302</v>
      </c>
      <c r="BP51" s="31">
        <v>23.423742165360501</v>
      </c>
      <c r="BQ51" s="31">
        <v>26.110794045928898</v>
      </c>
      <c r="BR51" s="31">
        <v>24.1962640937267</v>
      </c>
      <c r="BS51" s="31">
        <v>15.999451260389</v>
      </c>
      <c r="BT51" s="31">
        <v>15.129046018911</v>
      </c>
      <c r="BU51" s="31">
        <v>23.978665661221701</v>
      </c>
      <c r="BV51" s="31">
        <v>17.548066504746899</v>
      </c>
      <c r="BW51" s="31">
        <v>24.565097486642198</v>
      </c>
      <c r="BX51" s="31">
        <v>17.545052403666499</v>
      </c>
      <c r="BY51" s="31">
        <v>13.2861295078793</v>
      </c>
      <c r="BZ51" s="31">
        <v>11.2226749043796</v>
      </c>
      <c r="CA51" s="3"/>
      <c r="CB51" s="38">
        <v>1.5177774482467001E-3</v>
      </c>
      <c r="CC51" s="38">
        <v>1.3938613258257799E-3</v>
      </c>
      <c r="CD51" s="38">
        <v>1.33023311922431E-3</v>
      </c>
      <c r="CE51" s="38">
        <v>1.25475299720346E-3</v>
      </c>
      <c r="CF51" s="38">
        <v>1.1758712334192099E-3</v>
      </c>
      <c r="CG51" s="38">
        <v>1.09668055537352E-3</v>
      </c>
      <c r="CH51" s="38">
        <v>1.00702133066876E-3</v>
      </c>
      <c r="CI51" s="38">
        <v>9.3671290677326804E-4</v>
      </c>
      <c r="CJ51" s="38">
        <v>8.6667237390799102E-4</v>
      </c>
      <c r="CK51" s="38">
        <v>7.7481231874745795E-4</v>
      </c>
      <c r="CL51" s="38">
        <v>7.0234895776156005E-4</v>
      </c>
      <c r="CM51" s="38">
        <v>6.3366111060176504E-4</v>
      </c>
      <c r="CN51" s="38">
        <v>5.83417615195421E-4</v>
      </c>
      <c r="CO51" s="38">
        <v>5.4398529603577096E-4</v>
      </c>
      <c r="CP51" s="38">
        <v>4.9361624603690103E-4</v>
      </c>
      <c r="CQ51" s="38">
        <v>4.4558014970653699E-4</v>
      </c>
      <c r="CR51" s="38">
        <v>3.6494997624888598E-4</v>
      </c>
      <c r="CS51" s="38">
        <v>2.79501045671121E-4</v>
      </c>
      <c r="CT51" s="38">
        <v>2.57432467394363E-4</v>
      </c>
      <c r="CV51" s="33">
        <v>4.7843000000000003E-5</v>
      </c>
      <c r="CW51" s="33">
        <v>5.03696E-5</v>
      </c>
      <c r="CX51" s="33">
        <v>5.0522300000000002E-5</v>
      </c>
      <c r="CY51" s="33">
        <f t="shared" si="7"/>
        <v>4.9578300000000006E-5</v>
      </c>
      <c r="CZ51" s="33">
        <f t="shared" si="8"/>
        <v>1.5047521025072527E-6</v>
      </c>
      <c r="DA51" s="33"/>
      <c r="DB51" s="33">
        <v>4.7127599999999999E-5</v>
      </c>
      <c r="DC51" s="33">
        <v>4.7134800000000001E-5</v>
      </c>
      <c r="DD51" s="33">
        <v>4.7133899999999999E-5</v>
      </c>
      <c r="DE51" s="33">
        <f t="shared" si="2"/>
        <v>4.7132100000000002E-5</v>
      </c>
      <c r="DF51" s="33">
        <f t="shared" si="3"/>
        <v>3.9230090491874359E-9</v>
      </c>
      <c r="DH51" s="41">
        <f t="shared" si="4"/>
        <v>4.9340134696026361</v>
      </c>
      <c r="DI51" s="35">
        <f t="shared" si="5"/>
        <v>3.8145907849568763E-5</v>
      </c>
      <c r="DJ51" s="35">
        <f t="shared" si="6"/>
        <v>0.76940733848415055</v>
      </c>
      <c r="DK51" s="2"/>
    </row>
    <row r="52" spans="1:115" x14ac:dyDescent="0.25">
      <c r="A52" s="11">
        <v>354</v>
      </c>
      <c r="B52" s="11" t="s">
        <v>2</v>
      </c>
      <c r="C52" s="11" t="s">
        <v>4</v>
      </c>
      <c r="D52" s="11">
        <v>24</v>
      </c>
      <c r="E52" s="11" t="s">
        <v>7</v>
      </c>
      <c r="F52" s="11">
        <v>4</v>
      </c>
      <c r="G52" s="11" t="s">
        <v>10</v>
      </c>
      <c r="H52" s="11">
        <v>27</v>
      </c>
      <c r="I52" s="11">
        <v>29</v>
      </c>
      <c r="J52" s="11">
        <f>(H52+I52)/200+135</f>
        <v>135.28</v>
      </c>
      <c r="K52" s="11" t="s">
        <v>47</v>
      </c>
      <c r="M52" s="10">
        <v>250</v>
      </c>
      <c r="N52" s="10">
        <v>24.31</v>
      </c>
      <c r="O52" s="10">
        <v>7.39</v>
      </c>
      <c r="P52" s="17">
        <v>10.6035942857143</v>
      </c>
      <c r="Q52" s="17">
        <v>11.6352775959326</v>
      </c>
      <c r="R52" s="10" t="s">
        <v>27</v>
      </c>
      <c r="T52" s="24">
        <v>8.3195271049501401E-4</v>
      </c>
      <c r="U52" s="24">
        <v>3.7415947468960402E-4</v>
      </c>
      <c r="V52" s="24">
        <v>3.2369207976099798E-4</v>
      </c>
      <c r="W52" s="24">
        <v>2.9097186290086502E-4</v>
      </c>
      <c r="X52" s="24">
        <v>2.5819275745070797E-4</v>
      </c>
      <c r="Y52" s="24">
        <v>2.3342135988379501E-4</v>
      </c>
      <c r="Z52" s="24">
        <v>2.17826228046578E-4</v>
      </c>
      <c r="AA52" s="24">
        <v>2.05502166959378E-4</v>
      </c>
      <c r="AB52" s="24">
        <v>1.7963348101063999E-4</v>
      </c>
      <c r="AC52" s="24">
        <v>1.7002688206574899E-4</v>
      </c>
      <c r="AD52" s="24">
        <v>1.62263337279251E-4</v>
      </c>
      <c r="AE52" s="24">
        <v>1.3895896426643399E-4</v>
      </c>
      <c r="AF52" s="24">
        <v>1.28156642434171E-4</v>
      </c>
      <c r="AG52" s="24">
        <v>1.14369125532199E-4</v>
      </c>
      <c r="AH52" s="24">
        <v>1.04069087629324E-4</v>
      </c>
      <c r="AI52" s="24">
        <v>9.2569990412660197E-5</v>
      </c>
      <c r="AJ52" s="24">
        <v>8.5160800107796103E-5</v>
      </c>
      <c r="AK52" s="24">
        <v>7.04411323375767E-5</v>
      </c>
      <c r="AL52" s="24">
        <v>5.6621447184348801E-5</v>
      </c>
      <c r="AN52" s="29">
        <v>-124.721280195868</v>
      </c>
      <c r="AO52" s="29">
        <v>-120.22183826706301</v>
      </c>
      <c r="AP52" s="29">
        <v>-120.478584468509</v>
      </c>
      <c r="AQ52" s="29">
        <v>-119.609829621272</v>
      </c>
      <c r="AR52" s="29">
        <v>-119.521361834582</v>
      </c>
      <c r="AS52" s="29">
        <v>-119.414990277862</v>
      </c>
      <c r="AT52" s="29">
        <v>-122.42582747094301</v>
      </c>
      <c r="AU52" s="29">
        <v>-122.73080496032399</v>
      </c>
      <c r="AV52" s="29">
        <v>-124.27114070199001</v>
      </c>
      <c r="AW52" s="29">
        <v>-126.67733693648999</v>
      </c>
      <c r="AX52" s="29">
        <v>-127.415988618578</v>
      </c>
      <c r="AY52" s="29">
        <v>-129.181266567488</v>
      </c>
      <c r="AZ52" s="29">
        <v>-123.49661036746799</v>
      </c>
      <c r="BA52" s="29">
        <v>-130.03025927189</v>
      </c>
      <c r="BB52" s="29">
        <v>-137.12109639666099</v>
      </c>
      <c r="BC52" s="29">
        <v>-138.851173883439</v>
      </c>
      <c r="BD52" s="29">
        <v>-138.598768116808</v>
      </c>
      <c r="BE52" s="29">
        <v>-119.403839018083</v>
      </c>
      <c r="BF52" s="29">
        <v>-130.545573019476</v>
      </c>
      <c r="BH52" s="31">
        <v>65.368346580419598</v>
      </c>
      <c r="BI52" s="31">
        <v>37.206443070046703</v>
      </c>
      <c r="BJ52" s="31">
        <v>30.6467595667613</v>
      </c>
      <c r="BK52" s="31">
        <v>25.2784146896193</v>
      </c>
      <c r="BL52" s="31">
        <v>22.5465838311111</v>
      </c>
      <c r="BM52" s="31">
        <v>20.861835672378099</v>
      </c>
      <c r="BN52" s="31">
        <v>19.0925845114017</v>
      </c>
      <c r="BO52" s="31">
        <v>18.696566675347501</v>
      </c>
      <c r="BP52" s="31">
        <v>17.912891929978102</v>
      </c>
      <c r="BQ52" s="31">
        <v>15.740486120845899</v>
      </c>
      <c r="BR52" s="31">
        <v>14.0891564243339</v>
      </c>
      <c r="BS52" s="31">
        <v>13.472724914509</v>
      </c>
      <c r="BT52" s="31">
        <v>15.9652335705336</v>
      </c>
      <c r="BU52" s="31">
        <v>15.531809045729201</v>
      </c>
      <c r="BV52" s="31">
        <v>15.4650064569822</v>
      </c>
      <c r="BW52" s="31">
        <v>11.2124478686777</v>
      </c>
      <c r="BX52" s="31">
        <v>7.2010318287223898</v>
      </c>
      <c r="BY52" s="31">
        <v>15.9651347620762</v>
      </c>
      <c r="BZ52" s="31">
        <v>9.9797470638129795</v>
      </c>
      <c r="CA52" s="3"/>
      <c r="CB52" s="38">
        <v>1.9525535710692599E-3</v>
      </c>
      <c r="CC52" s="38">
        <v>1.7784914896202199E-3</v>
      </c>
      <c r="CD52" s="38">
        <v>1.69608799989306E-3</v>
      </c>
      <c r="CE52" s="38">
        <v>1.5949270169573E-3</v>
      </c>
      <c r="CF52" s="38">
        <v>1.4863762407373499E-3</v>
      </c>
      <c r="CG52" s="38">
        <v>1.3771903778617501E-3</v>
      </c>
      <c r="CH52" s="38">
        <v>1.2560156619999101E-3</v>
      </c>
      <c r="CI52" s="38">
        <v>1.1531403010610901E-3</v>
      </c>
      <c r="CJ52" s="38">
        <v>1.0454192216501699E-3</v>
      </c>
      <c r="CK52" s="38">
        <v>9.16664988777252E-4</v>
      </c>
      <c r="CL52" s="38">
        <v>8.1854787081300296E-4</v>
      </c>
      <c r="CM52" s="38">
        <v>7.1969129116782602E-4</v>
      </c>
      <c r="CN52" s="38">
        <v>6.5278025766356696E-4</v>
      </c>
      <c r="CO52" s="38">
        <v>6.1283344616165896E-4</v>
      </c>
      <c r="CP52" s="38">
        <v>5.5876892858458299E-4</v>
      </c>
      <c r="CQ52" s="38">
        <v>5.0395502277764104E-4</v>
      </c>
      <c r="CR52" s="38">
        <v>3.8477613930456401E-4</v>
      </c>
      <c r="CS52" s="38">
        <v>3.16954907454318E-4</v>
      </c>
      <c r="CT52" s="38">
        <v>2.54299341724595E-4</v>
      </c>
      <c r="CV52" s="33">
        <v>6.4794000000000003E-5</v>
      </c>
      <c r="CW52" s="33">
        <v>6.2411199999999996E-5</v>
      </c>
      <c r="CX52" s="33">
        <v>6.2504199999999997E-5</v>
      </c>
      <c r="CY52" s="33">
        <f t="shared" si="7"/>
        <v>6.3236466666666657E-5</v>
      </c>
      <c r="CZ52" s="33">
        <f t="shared" si="8"/>
        <v>1.3496647040407273E-6</v>
      </c>
      <c r="DA52" s="33"/>
      <c r="DB52" s="33">
        <v>6.2042499999999994E-5</v>
      </c>
      <c r="DC52" s="33">
        <v>6.1990199999999995E-5</v>
      </c>
      <c r="DD52" s="33">
        <v>6.1989900000000001E-5</v>
      </c>
      <c r="DE52" s="33">
        <f t="shared" si="2"/>
        <v>6.2007533333333325E-5</v>
      </c>
      <c r="DF52" s="33">
        <f t="shared" si="3"/>
        <v>3.0282393124276147E-8</v>
      </c>
      <c r="DH52" s="41">
        <f t="shared" si="4"/>
        <v>1.9433934217281768</v>
      </c>
      <c r="DI52" s="35">
        <f t="shared" si="5"/>
        <v>4.907302363689362E-5</v>
      </c>
      <c r="DJ52" s="35">
        <f t="shared" si="6"/>
        <v>0.77602412379503005</v>
      </c>
      <c r="DK52" s="2"/>
    </row>
    <row r="53" spans="1:115" s="19" customFormat="1" x14ac:dyDescent="0.25">
      <c r="A53" s="18">
        <v>354</v>
      </c>
      <c r="B53" s="18" t="s">
        <v>2</v>
      </c>
      <c r="C53" s="18" t="s">
        <v>4</v>
      </c>
      <c r="D53" s="18">
        <v>24</v>
      </c>
      <c r="E53" s="18" t="s">
        <v>7</v>
      </c>
      <c r="F53" s="18">
        <v>4</v>
      </c>
      <c r="G53" s="18" t="s">
        <v>10</v>
      </c>
      <c r="H53" s="18">
        <v>30</v>
      </c>
      <c r="I53" s="18">
        <v>32</v>
      </c>
      <c r="J53" s="18">
        <v>135.31</v>
      </c>
      <c r="K53" s="18" t="s">
        <v>48</v>
      </c>
      <c r="M53" s="20">
        <v>234.8</v>
      </c>
      <c r="N53" s="20">
        <v>10.3</v>
      </c>
      <c r="O53" s="20">
        <v>10.3</v>
      </c>
      <c r="P53" s="21"/>
      <c r="Q53" s="21"/>
      <c r="R53" s="20" t="s">
        <v>38</v>
      </c>
      <c r="T53" s="25">
        <v>1.4519999999999999E-3</v>
      </c>
      <c r="U53" s="25">
        <v>3.2749999999999999E-4</v>
      </c>
      <c r="V53" s="25"/>
      <c r="W53" s="25">
        <v>2.8229999999999998E-4</v>
      </c>
      <c r="X53" s="25"/>
      <c r="Y53" s="25">
        <v>2.1680000000000001E-4</v>
      </c>
      <c r="Z53" s="25"/>
      <c r="AA53" s="25">
        <v>1.695E-4</v>
      </c>
      <c r="AB53" s="25"/>
      <c r="AC53" s="25">
        <v>1.3329999999999999E-4</v>
      </c>
      <c r="AD53" s="25"/>
      <c r="AE53" s="25">
        <v>1.261E-4</v>
      </c>
      <c r="AF53" s="25"/>
      <c r="AG53" s="25">
        <v>1.1730000000000001E-4</v>
      </c>
      <c r="AH53" s="25"/>
      <c r="AI53" s="25"/>
      <c r="AJ53" s="25">
        <v>8.1310000000000006E-5</v>
      </c>
      <c r="AK53" s="25"/>
      <c r="AL53" s="25">
        <v>6.1140000000000001E-5</v>
      </c>
      <c r="AM53" s="22"/>
      <c r="AN53" s="30">
        <v>233.2</v>
      </c>
      <c r="AO53" s="30">
        <v>236.1</v>
      </c>
      <c r="AP53" s="30"/>
      <c r="AQ53" s="30">
        <v>231</v>
      </c>
      <c r="AR53" s="30"/>
      <c r="AS53" s="30">
        <v>231.2</v>
      </c>
      <c r="AT53" s="30"/>
      <c r="AU53" s="30">
        <v>233</v>
      </c>
      <c r="AV53" s="30"/>
      <c r="AW53" s="30">
        <v>231.7</v>
      </c>
      <c r="AX53" s="30"/>
      <c r="AY53" s="30">
        <v>227.1</v>
      </c>
      <c r="AZ53" s="30"/>
      <c r="BA53" s="30">
        <v>230.2</v>
      </c>
      <c r="BB53" s="30"/>
      <c r="BC53" s="30"/>
      <c r="BD53" s="30">
        <v>212.5</v>
      </c>
      <c r="BE53" s="30"/>
      <c r="BF53" s="30">
        <v>235.4</v>
      </c>
      <c r="BG53" s="3"/>
      <c r="BH53" s="32">
        <v>69</v>
      </c>
      <c r="BI53" s="32">
        <v>8.4</v>
      </c>
      <c r="BJ53" s="32"/>
      <c r="BK53" s="32">
        <v>14.6</v>
      </c>
      <c r="BL53" s="32"/>
      <c r="BM53" s="32">
        <v>2.5</v>
      </c>
      <c r="BN53" s="32"/>
      <c r="BO53" s="32">
        <v>0.1</v>
      </c>
      <c r="BP53" s="32"/>
      <c r="BQ53" s="32">
        <v>8.8000000000000007</v>
      </c>
      <c r="BR53" s="32"/>
      <c r="BS53" s="32">
        <v>7.3</v>
      </c>
      <c r="BT53" s="32"/>
      <c r="BU53" s="32">
        <v>9.3000000000000007</v>
      </c>
      <c r="BV53" s="32"/>
      <c r="BW53" s="32"/>
      <c r="BX53" s="32">
        <v>1</v>
      </c>
      <c r="BY53" s="32"/>
      <c r="BZ53" s="32">
        <v>-1.1000000000000001</v>
      </c>
      <c r="CA53" s="3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H53" s="42"/>
      <c r="DI53" s="36"/>
      <c r="DJ53" s="36"/>
      <c r="DK53" s="22"/>
    </row>
    <row r="54" spans="1:115" x14ac:dyDescent="0.25">
      <c r="A54" s="11">
        <v>354</v>
      </c>
      <c r="B54" s="11" t="s">
        <v>2</v>
      </c>
      <c r="C54" s="11" t="s">
        <v>4</v>
      </c>
      <c r="D54" s="11">
        <v>24</v>
      </c>
      <c r="E54" s="11" t="s">
        <v>7</v>
      </c>
      <c r="F54" s="11">
        <v>4</v>
      </c>
      <c r="G54" s="11" t="s">
        <v>10</v>
      </c>
      <c r="H54" s="11">
        <v>52</v>
      </c>
      <c r="I54" s="11">
        <v>54</v>
      </c>
      <c r="J54" s="11">
        <f>(H54+I54)/200+135</f>
        <v>135.53</v>
      </c>
      <c r="K54" s="11" t="s">
        <v>47</v>
      </c>
      <c r="M54" s="10">
        <v>237.79</v>
      </c>
      <c r="N54" s="10">
        <v>36.01</v>
      </c>
      <c r="O54" s="10">
        <v>9.92</v>
      </c>
      <c r="P54" s="17">
        <v>14.405965714285699</v>
      </c>
      <c r="Q54" s="17">
        <v>17.809011457876998</v>
      </c>
      <c r="R54" s="10" t="s">
        <v>24</v>
      </c>
      <c r="T54" s="24">
        <v>5.95560345389113E-4</v>
      </c>
      <c r="U54" s="24">
        <v>2.6274084189558398E-4</v>
      </c>
      <c r="V54" s="24">
        <v>2.2942060173401999E-4</v>
      </c>
      <c r="W54" s="24">
        <v>2.1202538910470101E-4</v>
      </c>
      <c r="X54" s="24">
        <v>1.9847311688236301E-4</v>
      </c>
      <c r="Y54" s="24">
        <v>1.7798617397146301E-4</v>
      </c>
      <c r="Z54" s="24">
        <v>1.6159154719539001E-4</v>
      </c>
      <c r="AA54" s="24">
        <v>1.4120674116344399E-4</v>
      </c>
      <c r="AB54" s="24">
        <v>1.3310416503626001E-4</v>
      </c>
      <c r="AC54" s="24">
        <v>1.2894148382115001E-4</v>
      </c>
      <c r="AD54" s="24">
        <v>1.10752045692168E-4</v>
      </c>
      <c r="AE54" s="24">
        <v>9.8452002899890301E-5</v>
      </c>
      <c r="AF54" s="24">
        <v>9.7340253749412405E-5</v>
      </c>
      <c r="AG54" s="24">
        <v>9.2144672255101105E-5</v>
      </c>
      <c r="AH54" s="24">
        <v>7.5312474066385594E-5</v>
      </c>
      <c r="AI54" s="24">
        <v>8.35855661881883E-5</v>
      </c>
      <c r="AJ54" s="24">
        <v>8.1571383615824499E-5</v>
      </c>
      <c r="AK54" s="24">
        <v>4.6255067289973801E-5</v>
      </c>
      <c r="AL54" s="24">
        <v>6.1249617345743505E-5</v>
      </c>
      <c r="AN54" s="29">
        <v>-125.963940497084</v>
      </c>
      <c r="AO54" s="29">
        <v>-123.563958163566</v>
      </c>
      <c r="AP54" s="29">
        <v>-124.176175086659</v>
      </c>
      <c r="AQ54" s="29">
        <v>-125.42440786471801</v>
      </c>
      <c r="AR54" s="29">
        <v>-125.822435962534</v>
      </c>
      <c r="AS54" s="29">
        <v>-128.86777750232099</v>
      </c>
      <c r="AT54" s="29">
        <v>-129.86484256717</v>
      </c>
      <c r="AU54" s="29">
        <v>-131.934263003447</v>
      </c>
      <c r="AV54" s="29">
        <v>-130.00042743364099</v>
      </c>
      <c r="AW54" s="29">
        <v>-132.70593090281901</v>
      </c>
      <c r="AX54" s="29">
        <v>-133.89525963285001</v>
      </c>
      <c r="AY54" s="29">
        <v>-135.57065622464401</v>
      </c>
      <c r="AZ54" s="29">
        <v>-135</v>
      </c>
      <c r="BA54" s="29">
        <v>-137.94954017418999</v>
      </c>
      <c r="BB54" s="29">
        <v>-131.74637741727099</v>
      </c>
      <c r="BC54" s="29">
        <v>-139.105773605709</v>
      </c>
      <c r="BD54" s="29">
        <v>-147.34119940939399</v>
      </c>
      <c r="BE54" s="29">
        <v>-130.091904438255</v>
      </c>
      <c r="BF54" s="29">
        <v>-154.9831065219</v>
      </c>
      <c r="BH54" s="31">
        <v>70.456846251062103</v>
      </c>
      <c r="BI54" s="31">
        <v>43.995414972164703</v>
      </c>
      <c r="BJ54" s="31">
        <v>38.3986942475182</v>
      </c>
      <c r="BK54" s="31">
        <v>33.694768819895998</v>
      </c>
      <c r="BL54" s="31">
        <v>31.304872862379899</v>
      </c>
      <c r="BM54" s="31">
        <v>32.211561952485802</v>
      </c>
      <c r="BN54" s="31">
        <v>30.494276296926</v>
      </c>
      <c r="BO54" s="31">
        <v>31.307312942901198</v>
      </c>
      <c r="BP54" s="31">
        <v>27.883729473396201</v>
      </c>
      <c r="BQ54" s="31">
        <v>24.819692142129401</v>
      </c>
      <c r="BR54" s="31">
        <v>29.626734789815099</v>
      </c>
      <c r="BS54" s="31">
        <v>25.655053332284801</v>
      </c>
      <c r="BT54" s="31">
        <v>24.263249670299</v>
      </c>
      <c r="BU54" s="31">
        <v>24.014556694156798</v>
      </c>
      <c r="BV54" s="31">
        <v>24.515405951744</v>
      </c>
      <c r="BW54" s="31">
        <v>31.060196969969201</v>
      </c>
      <c r="BX54" s="31">
        <v>26.188850466095499</v>
      </c>
      <c r="BY54" s="31">
        <v>46.181984934029202</v>
      </c>
      <c r="BZ54" s="31">
        <v>18.934790098722701</v>
      </c>
      <c r="CA54" s="3"/>
      <c r="CB54" s="38">
        <v>1.6039991209259601E-3</v>
      </c>
      <c r="CC54" s="38">
        <v>1.4963785455735499E-3</v>
      </c>
      <c r="CD54" s="38">
        <v>1.41965488771589E-3</v>
      </c>
      <c r="CE54" s="38">
        <v>1.3607332050061299E-3</v>
      </c>
      <c r="CF54" s="38">
        <v>1.27408230527469E-3</v>
      </c>
      <c r="CG54" s="38">
        <v>1.1925802543238399E-3</v>
      </c>
      <c r="CH54" s="38">
        <v>1.1093577538175E-3</v>
      </c>
      <c r="CI54" s="38">
        <v>1.0221309939105201E-3</v>
      </c>
      <c r="CJ54" s="38">
        <v>9.3717139827555901E-4</v>
      </c>
      <c r="CK54" s="38">
        <v>8.4930662454748901E-4</v>
      </c>
      <c r="CL54" s="38">
        <v>7.74989607786382E-4</v>
      </c>
      <c r="CM54" s="38">
        <v>6.9848753038780195E-4</v>
      </c>
      <c r="CN54" s="38">
        <v>6.2821687454458195E-4</v>
      </c>
      <c r="CO54" s="38">
        <v>5.7942969807228597E-4</v>
      </c>
      <c r="CP54" s="38">
        <v>5.2722648549006297E-4</v>
      </c>
      <c r="CQ54" s="38">
        <v>4.7712047498810499E-4</v>
      </c>
      <c r="CR54" s="38">
        <v>3.79340548959438E-4</v>
      </c>
      <c r="CS54" s="38">
        <v>3.0392640912267399E-4</v>
      </c>
      <c r="CT54" s="38">
        <v>2.3426619902530899E-4</v>
      </c>
      <c r="CV54" s="33">
        <v>5.2352399999999997E-5</v>
      </c>
      <c r="CW54" s="33">
        <v>5.3003100000000001E-5</v>
      </c>
      <c r="CX54" s="33">
        <v>5.35808E-5</v>
      </c>
      <c r="CY54" s="33">
        <f t="shared" si="7"/>
        <v>5.2978766666666662E-5</v>
      </c>
      <c r="CZ54" s="33">
        <f t="shared" si="8"/>
        <v>6.1456140729249783E-7</v>
      </c>
      <c r="DA54" s="33"/>
      <c r="DB54" s="33">
        <v>4.39233E-5</v>
      </c>
      <c r="DC54" s="33">
        <v>4.3977000000000003E-5</v>
      </c>
      <c r="DD54" s="33">
        <v>4.40375E-5</v>
      </c>
      <c r="DE54" s="33">
        <f t="shared" si="2"/>
        <v>4.3979266666666667E-5</v>
      </c>
      <c r="DF54" s="33">
        <f t="shared" si="3"/>
        <v>5.7133732009499509E-8</v>
      </c>
      <c r="DH54" s="41">
        <f t="shared" si="4"/>
        <v>16.986994160553621</v>
      </c>
      <c r="DI54" s="35">
        <f t="shared" si="5"/>
        <v>4.0312894837323858E-5</v>
      </c>
      <c r="DJ54" s="35">
        <f t="shared" si="6"/>
        <v>0.76092550607993004</v>
      </c>
      <c r="DK54" s="2"/>
    </row>
    <row r="55" spans="1:115" x14ac:dyDescent="0.25">
      <c r="A55" s="11">
        <v>354</v>
      </c>
      <c r="B55" s="11" t="s">
        <v>2</v>
      </c>
      <c r="C55" s="11" t="s">
        <v>4</v>
      </c>
      <c r="D55" s="11">
        <v>24</v>
      </c>
      <c r="E55" s="11" t="s">
        <v>7</v>
      </c>
      <c r="F55" s="11">
        <v>4</v>
      </c>
      <c r="G55" s="11" t="s">
        <v>10</v>
      </c>
      <c r="H55" s="11">
        <v>87</v>
      </c>
      <c r="I55" s="11">
        <v>89</v>
      </c>
      <c r="J55" s="11">
        <f>(H55+I55)/200+135</f>
        <v>135.88</v>
      </c>
      <c r="K55" s="11" t="s">
        <v>47</v>
      </c>
      <c r="M55" s="10">
        <v>243.72</v>
      </c>
      <c r="N55" s="10">
        <v>18.34</v>
      </c>
      <c r="O55" s="10">
        <v>5.76</v>
      </c>
      <c r="P55" s="17">
        <v>8.0981485714285704</v>
      </c>
      <c r="Q55" s="17">
        <v>8.5314971096878605</v>
      </c>
      <c r="R55" s="10" t="s">
        <v>21</v>
      </c>
      <c r="T55" s="24">
        <v>6.6650909596193797E-4</v>
      </c>
      <c r="U55" s="24">
        <v>3.4836672487480798E-4</v>
      </c>
      <c r="V55" s="24">
        <v>3.1813420910049899E-4</v>
      </c>
      <c r="W55" s="24">
        <v>2.9045731721717699E-4</v>
      </c>
      <c r="X55" s="24">
        <v>2.6648757006659802E-4</v>
      </c>
      <c r="Y55" s="24">
        <v>2.43935474306219E-4</v>
      </c>
      <c r="Z55" s="24">
        <v>2.2451938251518501E-4</v>
      </c>
      <c r="AA55" s="24">
        <v>1.9762088863528601E-4</v>
      </c>
      <c r="AB55" s="24">
        <v>1.8467826753573399E-4</v>
      </c>
      <c r="AC55" s="24">
        <v>1.7850297616566499E-4</v>
      </c>
      <c r="AD55" s="24">
        <v>1.56271048582263E-4</v>
      </c>
      <c r="AE55" s="24">
        <v>1.4447431648912599E-4</v>
      </c>
      <c r="AF55" s="24">
        <v>1.35022336115178E-4</v>
      </c>
      <c r="AG55" s="24">
        <v>1.2904722972617401E-4</v>
      </c>
      <c r="AH55" s="24">
        <v>1.11482832198505E-4</v>
      </c>
      <c r="AI55" s="24">
        <v>1.03393891865042E-4</v>
      </c>
      <c r="AJ55" s="24">
        <v>9.55426933365394E-5</v>
      </c>
      <c r="AK55" s="24">
        <v>6.7298425873121306E-5</v>
      </c>
      <c r="AL55" s="24">
        <v>6.8002872181989504E-5</v>
      </c>
      <c r="AN55" s="29">
        <v>-127.010673233603</v>
      </c>
      <c r="AO55" s="29">
        <v>-119.124053494777</v>
      </c>
      <c r="AP55" s="29">
        <v>-120.579226872489</v>
      </c>
      <c r="AQ55" s="29">
        <v>-120.371219873774</v>
      </c>
      <c r="AR55" s="29">
        <v>-121.55138494831399</v>
      </c>
      <c r="AS55" s="29">
        <v>-122.452176101864</v>
      </c>
      <c r="AT55" s="29">
        <v>-122.055082136956</v>
      </c>
      <c r="AU55" s="29">
        <v>-123.658574795817</v>
      </c>
      <c r="AV55" s="29">
        <v>-124.09497795476599</v>
      </c>
      <c r="AW55" s="29">
        <v>-122.90111111514101</v>
      </c>
      <c r="AX55" s="29">
        <v>-125.79889449383499</v>
      </c>
      <c r="AY55" s="29">
        <v>-126.31214131618501</v>
      </c>
      <c r="AZ55" s="29">
        <v>-125.699621339001</v>
      </c>
      <c r="BA55" s="29">
        <v>-132.047532891126</v>
      </c>
      <c r="BB55" s="29">
        <v>-130.66626400302499</v>
      </c>
      <c r="BC55" s="29">
        <v>-129.20568706160699</v>
      </c>
      <c r="BD55" s="29">
        <v>-137.063317772353</v>
      </c>
      <c r="BE55" s="29">
        <v>-136.48888476414999</v>
      </c>
      <c r="BF55" s="29">
        <v>-128.90722834266401</v>
      </c>
      <c r="BH55" s="31">
        <v>62.742864400220903</v>
      </c>
      <c r="BI55" s="31">
        <v>30.393264215337101</v>
      </c>
      <c r="BJ55" s="31">
        <v>25.358350598831802</v>
      </c>
      <c r="BK55" s="31">
        <v>21.908072611878101</v>
      </c>
      <c r="BL55" s="31">
        <v>19.7384401262787</v>
      </c>
      <c r="BM55" s="31">
        <v>18.679200974011099</v>
      </c>
      <c r="BN55" s="31">
        <v>17.7304557864279</v>
      </c>
      <c r="BO55" s="31">
        <v>16.764048443698599</v>
      </c>
      <c r="BP55" s="31">
        <v>17.0017194763189</v>
      </c>
      <c r="BQ55" s="31">
        <v>16.433866955981401</v>
      </c>
      <c r="BR55" s="31">
        <v>16.5446011643266</v>
      </c>
      <c r="BS55" s="31">
        <v>16.2797006858614</v>
      </c>
      <c r="BT55" s="31">
        <v>17.844263881672202</v>
      </c>
      <c r="BU55" s="31">
        <v>16.7773905580882</v>
      </c>
      <c r="BV55" s="31">
        <v>15.1443042636007</v>
      </c>
      <c r="BW55" s="31">
        <v>21.339880335225899</v>
      </c>
      <c r="BX55" s="31">
        <v>18.063497683430199</v>
      </c>
      <c r="BY55" s="31">
        <v>16.177249881173399</v>
      </c>
      <c r="BZ55" s="31">
        <v>21.456416396518598</v>
      </c>
      <c r="CA55" s="3"/>
      <c r="CB55" s="38">
        <v>1.7230765418254201E-3</v>
      </c>
      <c r="CC55" s="38">
        <v>1.60778327370521E-3</v>
      </c>
      <c r="CD55" s="38">
        <v>1.53640450939238E-3</v>
      </c>
      <c r="CE55" s="38">
        <v>1.44974684385165E-3</v>
      </c>
      <c r="CF55" s="38">
        <v>1.37583417883593E-3</v>
      </c>
      <c r="CG55" s="38">
        <v>1.2875320862506701E-3</v>
      </c>
      <c r="CH55" s="38">
        <v>1.1797497725219599E-3</v>
      </c>
      <c r="CI55" s="38">
        <v>1.0930052580135699E-3</v>
      </c>
      <c r="CJ55" s="38">
        <v>1.0043998222764999E-3</v>
      </c>
      <c r="CK55" s="38">
        <v>9.0069027592209799E-4</v>
      </c>
      <c r="CL55" s="38">
        <v>8.2672988997408499E-4</v>
      </c>
      <c r="CM55" s="38">
        <v>7.3945698759820503E-4</v>
      </c>
      <c r="CN55" s="38">
        <v>6.6506872518583597E-4</v>
      </c>
      <c r="CO55" s="38">
        <v>6.2973325640826902E-4</v>
      </c>
      <c r="CP55" s="38">
        <v>5.6509983942690397E-4</v>
      </c>
      <c r="CQ55" s="38">
        <v>5.0381389230362095E-4</v>
      </c>
      <c r="CR55" s="38">
        <v>4.0179618294758601E-4</v>
      </c>
      <c r="CS55" s="38">
        <v>3.2492236327505999E-4</v>
      </c>
      <c r="CT55" s="38">
        <v>2.5704178971095798E-4</v>
      </c>
      <c r="CV55" s="33">
        <v>4.9784000000000003E-5</v>
      </c>
      <c r="CW55" s="33">
        <v>5.2064700000000003E-5</v>
      </c>
      <c r="CX55" s="33">
        <v>5.2608200000000002E-5</v>
      </c>
      <c r="CY55" s="33">
        <f t="shared" si="7"/>
        <v>5.1485633333333334E-5</v>
      </c>
      <c r="CZ55" s="33">
        <f t="shared" si="8"/>
        <v>1.4985042753803983E-6</v>
      </c>
      <c r="DA55" s="33"/>
      <c r="DB55" s="33">
        <v>4.4944100000000002E-5</v>
      </c>
      <c r="DC55" s="33">
        <v>4.5822200000000003E-5</v>
      </c>
      <c r="DD55" s="33">
        <v>4.49957E-5</v>
      </c>
      <c r="DE55" s="33">
        <f t="shared" si="2"/>
        <v>4.5254000000000004E-5</v>
      </c>
      <c r="DF55" s="33">
        <f t="shared" si="3"/>
        <v>4.9275152967799207E-7</v>
      </c>
      <c r="DH55" s="41">
        <f t="shared" si="4"/>
        <v>12.103635383074495</v>
      </c>
      <c r="DI55" s="35">
        <f t="shared" si="5"/>
        <v>4.3305636842973165E-5</v>
      </c>
      <c r="DJ55" s="35">
        <f t="shared" si="6"/>
        <v>0.84112079504974846</v>
      </c>
      <c r="DK55" s="2"/>
    </row>
    <row r="56" spans="1:115" x14ac:dyDescent="0.25">
      <c r="A56" s="11">
        <v>354</v>
      </c>
      <c r="B56" s="11" t="s">
        <v>2</v>
      </c>
      <c r="C56" s="11" t="s">
        <v>4</v>
      </c>
      <c r="D56" s="11">
        <v>24</v>
      </c>
      <c r="E56" s="11" t="s">
        <v>7</v>
      </c>
      <c r="F56" s="11">
        <v>5</v>
      </c>
      <c r="G56" s="11" t="s">
        <v>10</v>
      </c>
      <c r="H56" s="11">
        <v>15</v>
      </c>
      <c r="I56" s="11">
        <v>17</v>
      </c>
      <c r="J56" s="11">
        <f>(H56+I56)/200+136</f>
        <v>136.16</v>
      </c>
      <c r="K56" s="11" t="s">
        <v>47</v>
      </c>
      <c r="M56" s="10">
        <v>240.13</v>
      </c>
      <c r="N56" s="10">
        <v>23.51</v>
      </c>
      <c r="O56" s="10">
        <v>6.09</v>
      </c>
      <c r="P56" s="17">
        <v>8.6678099999999993</v>
      </c>
      <c r="Q56" s="17">
        <v>9.4524537881114004</v>
      </c>
      <c r="R56" s="10" t="s">
        <v>33</v>
      </c>
      <c r="T56" s="24">
        <v>1.18103106436706E-3</v>
      </c>
      <c r="U56" s="24">
        <v>6.9829815444407404E-4</v>
      </c>
      <c r="V56" s="24">
        <v>6.2370991855188599E-4</v>
      </c>
      <c r="W56" s="24">
        <v>5.7247543615425098E-4</v>
      </c>
      <c r="X56" s="24">
        <v>5.3124558821697498E-4</v>
      </c>
      <c r="Y56" s="24">
        <v>4.8767464820308198E-4</v>
      </c>
      <c r="Z56" s="24">
        <v>4.3524597930365798E-4</v>
      </c>
      <c r="AA56" s="24">
        <v>3.8723579702811602E-4</v>
      </c>
      <c r="AB56" s="24">
        <v>3.4627707475372999E-4</v>
      </c>
      <c r="AC56" s="24">
        <v>3.1492717412125599E-4</v>
      </c>
      <c r="AD56" s="24">
        <v>2.7754506953826401E-4</v>
      </c>
      <c r="AE56" s="24">
        <v>2.5853541826991502E-4</v>
      </c>
      <c r="AF56" s="24">
        <v>2.3597205872729899E-4</v>
      </c>
      <c r="AG56" s="24">
        <v>2.2539621364388499E-4</v>
      </c>
      <c r="AH56" s="24">
        <v>2.20270465848239E-4</v>
      </c>
      <c r="AI56" s="24">
        <v>1.9085060420391699E-4</v>
      </c>
      <c r="AJ56" s="24">
        <v>1.6533261928609199E-4</v>
      </c>
      <c r="AK56" s="24">
        <v>1.4034800497335199E-4</v>
      </c>
      <c r="AL56" s="24">
        <v>1.4524978485354101E-4</v>
      </c>
      <c r="AN56" s="29">
        <v>-129.239959154817</v>
      </c>
      <c r="AO56" s="29">
        <v>-127.19756601524701</v>
      </c>
      <c r="AP56" s="29">
        <v>-127.12230032813299</v>
      </c>
      <c r="AQ56" s="29">
        <v>-127.486822740096</v>
      </c>
      <c r="AR56" s="29">
        <v>-127.38528805796901</v>
      </c>
      <c r="AS56" s="29">
        <v>-128.709329226645</v>
      </c>
      <c r="AT56" s="29">
        <v>-127.87498365109801</v>
      </c>
      <c r="AU56" s="29">
        <v>-129.190888055985</v>
      </c>
      <c r="AV56" s="29">
        <v>-130.84614691304901</v>
      </c>
      <c r="AW56" s="29">
        <v>-129.61720208487301</v>
      </c>
      <c r="AX56" s="29">
        <v>-134.209763497571</v>
      </c>
      <c r="AY56" s="29">
        <v>-134.37949235216601</v>
      </c>
      <c r="AZ56" s="29">
        <v>-136.15036306133001</v>
      </c>
      <c r="BA56" s="29">
        <v>-135.71318863501801</v>
      </c>
      <c r="BB56" s="29">
        <v>-138.08765128498499</v>
      </c>
      <c r="BC56" s="29">
        <v>-139.23333167265099</v>
      </c>
      <c r="BD56" s="29">
        <v>-145.57182243947599</v>
      </c>
      <c r="BE56" s="29">
        <v>-133.05719746318499</v>
      </c>
      <c r="BF56" s="29">
        <v>-152.682338193547</v>
      </c>
      <c r="BH56" s="31">
        <v>52.842020053475999</v>
      </c>
      <c r="BI56" s="31">
        <v>28.785235092074601</v>
      </c>
      <c r="BJ56" s="31">
        <v>24.510268439264699</v>
      </c>
      <c r="BK56" s="31">
        <v>21.117237189879202</v>
      </c>
      <c r="BL56" s="31">
        <v>19.662158501195901</v>
      </c>
      <c r="BM56" s="31">
        <v>22.134871003711499</v>
      </c>
      <c r="BN56" s="31">
        <v>23.528148149305501</v>
      </c>
      <c r="BO56" s="31">
        <v>22.389743504058501</v>
      </c>
      <c r="BP56" s="31">
        <v>23.621363944192399</v>
      </c>
      <c r="BQ56" s="31">
        <v>21.956093226624098</v>
      </c>
      <c r="BR56" s="31">
        <v>22.5364489809484</v>
      </c>
      <c r="BS56" s="31">
        <v>18.7257820337414</v>
      </c>
      <c r="BT56" s="31">
        <v>21.113224769771701</v>
      </c>
      <c r="BU56" s="31">
        <v>19.065388689503902</v>
      </c>
      <c r="BV56" s="31">
        <v>14.4257725275046</v>
      </c>
      <c r="BW56" s="31">
        <v>16.2795414933945</v>
      </c>
      <c r="BX56" s="31">
        <v>19.246836628568801</v>
      </c>
      <c r="BY56" s="31">
        <v>21.746924596794699</v>
      </c>
      <c r="BZ56" s="31">
        <v>20.3452917423031</v>
      </c>
      <c r="CA56" s="3"/>
      <c r="CB56" s="38">
        <v>2.4764561007128301E-3</v>
      </c>
      <c r="CC56" s="38">
        <v>2.3219210846681599E-3</v>
      </c>
      <c r="CD56" s="38">
        <v>2.1527081071542899E-3</v>
      </c>
      <c r="CE56" s="38">
        <v>2.03654789030704E-3</v>
      </c>
      <c r="CF56" s="38">
        <v>1.9370792331807999E-3</v>
      </c>
      <c r="CG56" s="38">
        <v>1.80568369209603E-3</v>
      </c>
      <c r="CH56" s="38">
        <v>1.6853993591449601E-3</v>
      </c>
      <c r="CI56" s="38">
        <v>1.5503774103872499E-3</v>
      </c>
      <c r="CJ56" s="38">
        <v>1.4217087419061999E-3</v>
      </c>
      <c r="CK56" s="38">
        <v>1.28116995820349E-3</v>
      </c>
      <c r="CL56" s="38">
        <v>1.17287797119415E-3</v>
      </c>
      <c r="CM56" s="38">
        <v>1.04754757598551E-3</v>
      </c>
      <c r="CN56" s="38">
        <v>9.5023761692553099E-4</v>
      </c>
      <c r="CO56" s="38">
        <v>8.9167942794849905E-4</v>
      </c>
      <c r="CP56" s="38">
        <v>7.8822507265929496E-4</v>
      </c>
      <c r="CQ56" s="38">
        <v>7.1022992954416695E-4</v>
      </c>
      <c r="CR56" s="38">
        <v>5.5821226921446505E-4</v>
      </c>
      <c r="CS56" s="38">
        <v>4.5535795977759397E-4</v>
      </c>
      <c r="CT56" s="38">
        <v>3.6719398992988002E-4</v>
      </c>
      <c r="CV56" s="33">
        <v>7.0338800000000005E-5</v>
      </c>
      <c r="CW56" s="33">
        <v>6.8442900000000002E-5</v>
      </c>
      <c r="CX56" s="33">
        <v>6.6571500000000005E-5</v>
      </c>
      <c r="CY56" s="33">
        <f t="shared" si="7"/>
        <v>6.8451066666666666E-5</v>
      </c>
      <c r="CZ56" s="33">
        <f t="shared" si="8"/>
        <v>1.8836632775879382E-6</v>
      </c>
      <c r="DA56" s="33"/>
      <c r="DB56" s="33">
        <v>6.1638999999999997E-5</v>
      </c>
      <c r="DC56" s="33">
        <v>6.0903899999999998E-5</v>
      </c>
      <c r="DD56" s="33">
        <v>6.0930700000000003E-5</v>
      </c>
      <c r="DE56" s="33">
        <f t="shared" si="2"/>
        <v>6.1157866666666666E-5</v>
      </c>
      <c r="DF56" s="33">
        <f t="shared" si="3"/>
        <v>4.1688910196037971E-7</v>
      </c>
      <c r="DH56" s="41">
        <f t="shared" si="4"/>
        <v>10.654618481718327</v>
      </c>
      <c r="DI56" s="35">
        <f t="shared" si="5"/>
        <v>6.2240130343496413E-5</v>
      </c>
      <c r="DJ56" s="35">
        <f t="shared" si="6"/>
        <v>0.90926457941969852</v>
      </c>
      <c r="DK56" s="2"/>
    </row>
    <row r="57" spans="1:115" x14ac:dyDescent="0.25">
      <c r="A57" s="11">
        <v>354</v>
      </c>
      <c r="B57" s="11" t="s">
        <v>2</v>
      </c>
      <c r="C57" s="11" t="s">
        <v>4</v>
      </c>
      <c r="D57" s="11">
        <v>24</v>
      </c>
      <c r="E57" s="11" t="s">
        <v>7</v>
      </c>
      <c r="F57" s="11">
        <v>5</v>
      </c>
      <c r="G57" s="11" t="s">
        <v>10</v>
      </c>
      <c r="H57" s="11">
        <v>47</v>
      </c>
      <c r="I57" s="11">
        <v>49</v>
      </c>
      <c r="J57" s="11">
        <f>(H57+I57)/200+136</f>
        <v>136.47999999999999</v>
      </c>
      <c r="K57" s="11" t="s">
        <v>47</v>
      </c>
      <c r="M57" s="10">
        <v>240.54</v>
      </c>
      <c r="N57" s="10">
        <v>32.49</v>
      </c>
      <c r="O57" s="10">
        <v>15.09</v>
      </c>
      <c r="P57" s="17">
        <v>21.215462142857099</v>
      </c>
      <c r="Q57" s="17">
        <v>25.152144821796099</v>
      </c>
      <c r="R57" s="10" t="s">
        <v>21</v>
      </c>
      <c r="T57" s="24">
        <v>5.1556742102755102E-4</v>
      </c>
      <c r="U57" s="24">
        <v>2.3339307642901501E-4</v>
      </c>
      <c r="V57" s="24">
        <v>2.09712191169231E-4</v>
      </c>
      <c r="W57" s="24">
        <v>1.8575458439833999E-4</v>
      </c>
      <c r="X57" s="24">
        <v>1.6467278160035999E-4</v>
      </c>
      <c r="Y57" s="24">
        <v>1.5802857732068599E-4</v>
      </c>
      <c r="Z57" s="24">
        <v>1.4101163515823801E-4</v>
      </c>
      <c r="AA57" s="24">
        <v>1.32662282695573E-4</v>
      </c>
      <c r="AB57" s="24">
        <v>1.29234887897967E-4</v>
      </c>
      <c r="AC57" s="24">
        <v>1.17275383712866E-4</v>
      </c>
      <c r="AD57" s="24">
        <v>1.1610145078766201E-4</v>
      </c>
      <c r="AE57" s="24">
        <v>9.4205311023317598E-5</v>
      </c>
      <c r="AF57" s="24">
        <v>7.8125499998399998E-5</v>
      </c>
      <c r="AG57" s="24">
        <v>9.8995659627076603E-5</v>
      </c>
      <c r="AH57" s="24">
        <v>7.9860522944694002E-5</v>
      </c>
      <c r="AI57" s="24">
        <v>6.5812826447433505E-5</v>
      </c>
      <c r="AJ57" s="24">
        <v>6.1165886121268594E-5</v>
      </c>
      <c r="AK57" s="24">
        <v>6.6819953980828197E-5</v>
      </c>
      <c r="AL57" s="24">
        <v>4.4274887069308298E-5</v>
      </c>
      <c r="AN57" s="29">
        <v>-123.25674636286099</v>
      </c>
      <c r="AO57" s="29">
        <v>-124.44362849290999</v>
      </c>
      <c r="AP57" s="29">
        <v>-125.095816787026</v>
      </c>
      <c r="AQ57" s="29">
        <v>-124.918709792</v>
      </c>
      <c r="AR57" s="29">
        <v>-123.716556557617</v>
      </c>
      <c r="AS57" s="29">
        <v>-125.207671191676</v>
      </c>
      <c r="AT57" s="29">
        <v>-121.72443947790499</v>
      </c>
      <c r="AU57" s="29">
        <v>-126.205103034557</v>
      </c>
      <c r="AV57" s="29">
        <v>-128.76699411113299</v>
      </c>
      <c r="AW57" s="29">
        <v>-129.98014635798</v>
      </c>
      <c r="AX57" s="29">
        <v>-132.15860725282599</v>
      </c>
      <c r="AY57" s="29">
        <v>-121.25153487501299</v>
      </c>
      <c r="AZ57" s="29">
        <v>-130.61180184817201</v>
      </c>
      <c r="BA57" s="29">
        <v>-129.65291839970101</v>
      </c>
      <c r="BB57" s="29">
        <v>-132.605977418246</v>
      </c>
      <c r="BC57" s="29">
        <v>-131.77215788751599</v>
      </c>
      <c r="BD57" s="29">
        <v>-133.28506980447301</v>
      </c>
      <c r="BE57" s="29">
        <v>-135.75055679636401</v>
      </c>
      <c r="BF57" s="29">
        <v>-130.75016285047701</v>
      </c>
      <c r="BH57" s="31">
        <v>66.414780515037904</v>
      </c>
      <c r="BI57" s="31">
        <v>38.801577771709901</v>
      </c>
      <c r="BJ57" s="31">
        <v>36.036908910510903</v>
      </c>
      <c r="BK57" s="31">
        <v>30.490128154189101</v>
      </c>
      <c r="BL57" s="31">
        <v>24.3896635388714</v>
      </c>
      <c r="BM57" s="31">
        <v>28.590918193333</v>
      </c>
      <c r="BN57" s="31">
        <v>20.117301130544401</v>
      </c>
      <c r="BO57" s="31">
        <v>26.708371558000099</v>
      </c>
      <c r="BP57" s="31">
        <v>27.350639759120799</v>
      </c>
      <c r="BQ57" s="31">
        <v>26.389221913690001</v>
      </c>
      <c r="BR57" s="31">
        <v>33.971368166722101</v>
      </c>
      <c r="BS57" s="31">
        <v>17.929002812120199</v>
      </c>
      <c r="BT57" s="31">
        <v>18.856432908336998</v>
      </c>
      <c r="BU57" s="31">
        <v>24.466401861241401</v>
      </c>
      <c r="BV57" s="31">
        <v>11.3743715084532</v>
      </c>
      <c r="BW57" s="31">
        <v>12.0594111158773</v>
      </c>
      <c r="BX57" s="31">
        <v>15.0427748693503</v>
      </c>
      <c r="BY57" s="31">
        <v>24.655781879078901</v>
      </c>
      <c r="BZ57" s="31">
        <v>19.4598344378376</v>
      </c>
      <c r="CA57" s="3"/>
      <c r="CB57" s="38">
        <v>1.4574291760670801E-3</v>
      </c>
      <c r="CC57" s="38">
        <v>1.3402964025566299E-3</v>
      </c>
      <c r="CD57" s="38">
        <v>1.26402219158785E-3</v>
      </c>
      <c r="CE57" s="38">
        <v>1.1882379683176101E-3</v>
      </c>
      <c r="CF57" s="38">
        <v>1.12927007966706E-3</v>
      </c>
      <c r="CG57" s="38">
        <v>1.05945964704965E-3</v>
      </c>
      <c r="CH57" s="38">
        <v>9.9155286256268202E-4</v>
      </c>
      <c r="CI57" s="38">
        <v>9.1791028087410303E-4</v>
      </c>
      <c r="CJ57" s="38">
        <v>8.2994919545660302E-4</v>
      </c>
      <c r="CK57" s="38">
        <v>7.6166995577562995E-4</v>
      </c>
      <c r="CL57" s="38">
        <v>6.8503143396170198E-4</v>
      </c>
      <c r="CM57" s="38">
        <v>6.21580280653171E-4</v>
      </c>
      <c r="CN57" s="38">
        <v>5.4799184104470302E-4</v>
      </c>
      <c r="CO57" s="38">
        <v>5.2144292530738703E-4</v>
      </c>
      <c r="CP57" s="38">
        <v>4.64263549418593E-4</v>
      </c>
      <c r="CQ57" s="38">
        <v>4.27650980426065E-4</v>
      </c>
      <c r="CR57" s="38">
        <v>3.4364104875672999E-4</v>
      </c>
      <c r="CS57" s="38">
        <v>2.76846612246746E-4</v>
      </c>
      <c r="CT57" s="38">
        <v>2.1316026327404999E-4</v>
      </c>
      <c r="CV57" s="33">
        <v>5.9374399999999999E-5</v>
      </c>
      <c r="CW57" s="33">
        <v>6.3313199999999995E-5</v>
      </c>
      <c r="CX57" s="33">
        <v>6.3076400000000005E-5</v>
      </c>
      <c r="CY57" s="33">
        <f t="shared" si="7"/>
        <v>6.1921333333333326E-5</v>
      </c>
      <c r="CZ57" s="33">
        <f t="shared" si="8"/>
        <v>2.2088844726090444E-6</v>
      </c>
      <c r="DA57" s="33"/>
      <c r="DB57" s="33">
        <v>5.7733299999999998E-5</v>
      </c>
      <c r="DC57" s="33">
        <v>5.7772600000000003E-5</v>
      </c>
      <c r="DD57" s="33">
        <v>5.7828100000000003E-5</v>
      </c>
      <c r="DE57" s="33">
        <f t="shared" si="2"/>
        <v>5.7778000000000001E-5</v>
      </c>
      <c r="DF57" s="33">
        <f t="shared" si="3"/>
        <v>4.7630137518174388E-8</v>
      </c>
      <c r="DH57" s="41">
        <f t="shared" si="4"/>
        <v>6.6912857173618008</v>
      </c>
      <c r="DI57" s="35">
        <f t="shared" si="5"/>
        <v>3.662919034127811E-5</v>
      </c>
      <c r="DJ57" s="35">
        <f t="shared" si="6"/>
        <v>0.59154395374687418</v>
      </c>
      <c r="DK57" s="2"/>
    </row>
    <row r="58" spans="1:115" s="19" customFormat="1" x14ac:dyDescent="0.25">
      <c r="A58" s="18">
        <v>354</v>
      </c>
      <c r="B58" s="18" t="s">
        <v>2</v>
      </c>
      <c r="C58" s="18" t="s">
        <v>4</v>
      </c>
      <c r="D58" s="18">
        <v>24</v>
      </c>
      <c r="E58" s="18" t="s">
        <v>7</v>
      </c>
      <c r="F58" s="18">
        <v>5</v>
      </c>
      <c r="G58" s="18" t="s">
        <v>10</v>
      </c>
      <c r="H58" s="18">
        <v>6</v>
      </c>
      <c r="I58" s="18">
        <v>8</v>
      </c>
      <c r="J58" s="18">
        <v>137.57</v>
      </c>
      <c r="K58" s="18" t="s">
        <v>48</v>
      </c>
      <c r="M58" s="20">
        <v>243.1</v>
      </c>
      <c r="N58" s="20">
        <v>18.100000000000001</v>
      </c>
      <c r="O58" s="20">
        <v>10.8</v>
      </c>
      <c r="P58" s="21"/>
      <c r="Q58" s="21"/>
      <c r="R58" s="20" t="s">
        <v>39</v>
      </c>
      <c r="T58" s="25">
        <v>5.8080000000000002E-4</v>
      </c>
      <c r="U58" s="25">
        <v>1.796E-4</v>
      </c>
      <c r="V58" s="25"/>
      <c r="W58" s="25">
        <v>1.449E-4</v>
      </c>
      <c r="X58" s="25"/>
      <c r="Y58" s="25">
        <v>1.1959999999999999E-4</v>
      </c>
      <c r="Z58" s="25"/>
      <c r="AA58" s="25">
        <v>1.052E-4</v>
      </c>
      <c r="AB58" s="25"/>
      <c r="AC58" s="25">
        <v>7.8360000000000002E-5</v>
      </c>
      <c r="AD58" s="25"/>
      <c r="AE58" s="25">
        <v>7.606E-5</v>
      </c>
      <c r="AF58" s="25"/>
      <c r="AG58" s="25">
        <v>6.4839999999999996E-5</v>
      </c>
      <c r="AH58" s="25"/>
      <c r="AI58" s="25"/>
      <c r="AJ58" s="25">
        <v>5.7160000000000002E-5</v>
      </c>
      <c r="AK58" s="25"/>
      <c r="AL58" s="25">
        <v>3.913E-5</v>
      </c>
      <c r="AM58" s="22"/>
      <c r="AN58" s="30">
        <v>250.1</v>
      </c>
      <c r="AO58" s="30">
        <v>245.5</v>
      </c>
      <c r="AP58" s="30"/>
      <c r="AQ58" s="30">
        <v>241.4</v>
      </c>
      <c r="AR58" s="30"/>
      <c r="AS58" s="30">
        <v>252.2</v>
      </c>
      <c r="AT58" s="30"/>
      <c r="AU58" s="30">
        <v>250.5</v>
      </c>
      <c r="AV58" s="30"/>
      <c r="AW58" s="30">
        <v>253.6</v>
      </c>
      <c r="AX58" s="30"/>
      <c r="AY58" s="30">
        <v>255</v>
      </c>
      <c r="AZ58" s="30"/>
      <c r="BA58" s="30">
        <v>258.89999999999998</v>
      </c>
      <c r="BB58" s="30"/>
      <c r="BC58" s="30"/>
      <c r="BD58" s="30">
        <v>248.4</v>
      </c>
      <c r="BE58" s="30"/>
      <c r="BF58" s="30">
        <v>255.7</v>
      </c>
      <c r="BG58" s="3"/>
      <c r="BH58" s="32">
        <v>52.3</v>
      </c>
      <c r="BI58" s="32">
        <v>15.3</v>
      </c>
      <c r="BJ58" s="32"/>
      <c r="BK58" s="32">
        <v>18.5</v>
      </c>
      <c r="BL58" s="32"/>
      <c r="BM58" s="32">
        <v>10.199999999999999</v>
      </c>
      <c r="BN58" s="32"/>
      <c r="BO58" s="32">
        <v>8.1999999999999993</v>
      </c>
      <c r="BP58" s="32"/>
      <c r="BQ58" s="32">
        <v>7.6</v>
      </c>
      <c r="BR58" s="32"/>
      <c r="BS58" s="32">
        <v>8.1</v>
      </c>
      <c r="BT58" s="32"/>
      <c r="BU58" s="32">
        <v>3.8</v>
      </c>
      <c r="BV58" s="32"/>
      <c r="BW58" s="32"/>
      <c r="BX58" s="32">
        <v>3.3</v>
      </c>
      <c r="BY58" s="32"/>
      <c r="BZ58" s="32">
        <v>0.2</v>
      </c>
      <c r="CA58" s="3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H58" s="42"/>
      <c r="DI58" s="36"/>
      <c r="DJ58" s="36"/>
      <c r="DK58" s="22"/>
    </row>
    <row r="59" spans="1:115" x14ac:dyDescent="0.25">
      <c r="A59" s="11">
        <v>354</v>
      </c>
      <c r="B59" s="11" t="s">
        <v>2</v>
      </c>
      <c r="C59" s="11" t="s">
        <v>4</v>
      </c>
      <c r="D59" s="11">
        <v>24</v>
      </c>
      <c r="E59" s="11" t="s">
        <v>7</v>
      </c>
      <c r="F59" s="11">
        <v>5</v>
      </c>
      <c r="G59" s="11" t="s">
        <v>10</v>
      </c>
      <c r="H59" s="11">
        <v>77</v>
      </c>
      <c r="I59" s="11">
        <v>79</v>
      </c>
      <c r="J59" s="11">
        <f>(H59+I59)/200+136</f>
        <v>136.78</v>
      </c>
      <c r="K59" s="11" t="s">
        <v>47</v>
      </c>
      <c r="M59" s="10">
        <v>242.29</v>
      </c>
      <c r="N59" s="10">
        <v>23.37</v>
      </c>
      <c r="O59" s="10">
        <v>5.16</v>
      </c>
      <c r="P59" s="17">
        <v>7.2844457142857104</v>
      </c>
      <c r="Q59" s="17">
        <v>7.9354506776060001</v>
      </c>
      <c r="R59" s="10" t="s">
        <v>22</v>
      </c>
      <c r="T59" s="24">
        <v>1.26023621297755E-3</v>
      </c>
      <c r="U59" s="24">
        <v>6.1718362340554701E-4</v>
      </c>
      <c r="V59" s="24">
        <v>5.3877465140817502E-4</v>
      </c>
      <c r="W59" s="24">
        <v>4.8156320976586203E-4</v>
      </c>
      <c r="X59" s="24">
        <v>4.3748035670187498E-4</v>
      </c>
      <c r="Y59" s="24">
        <v>3.9817160245301299E-4</v>
      </c>
      <c r="Z59" s="24">
        <v>3.5221176158669102E-4</v>
      </c>
      <c r="AA59" s="24">
        <v>3.0765009040304201E-4</v>
      </c>
      <c r="AB59" s="24">
        <v>2.7638503486983502E-4</v>
      </c>
      <c r="AC59" s="24">
        <v>2.4774448152279803E-4</v>
      </c>
      <c r="AD59" s="24">
        <v>2.14262579852386E-4</v>
      </c>
      <c r="AE59" s="24">
        <v>2.03990885213041E-4</v>
      </c>
      <c r="AF59" s="24">
        <v>1.90923454884412E-4</v>
      </c>
      <c r="AG59" s="24">
        <v>1.64565573936349E-4</v>
      </c>
      <c r="AH59" s="24">
        <v>1.4940977628656E-4</v>
      </c>
      <c r="AI59" s="24">
        <v>1.4168241334054101E-4</v>
      </c>
      <c r="AJ59" s="24">
        <v>1.00723631785197E-4</v>
      </c>
      <c r="AK59" s="24">
        <v>7.1654423493947703E-5</v>
      </c>
      <c r="AL59" s="24">
        <v>6.3524096067948895E-5</v>
      </c>
      <c r="AN59" s="29">
        <v>-128.35909838653001</v>
      </c>
      <c r="AO59" s="29">
        <v>-122.79679678211799</v>
      </c>
      <c r="AP59" s="29">
        <v>-123.082867765562</v>
      </c>
      <c r="AQ59" s="29">
        <v>-121.881328203488</v>
      </c>
      <c r="AR59" s="29">
        <v>-121.986233549868</v>
      </c>
      <c r="AS59" s="29">
        <v>-122.06739160326001</v>
      </c>
      <c r="AT59" s="29">
        <v>-121.33677065987099</v>
      </c>
      <c r="AU59" s="29">
        <v>-122.452176101864</v>
      </c>
      <c r="AV59" s="29">
        <v>-124.07051199782001</v>
      </c>
      <c r="AW59" s="29">
        <v>-125.29056259190099</v>
      </c>
      <c r="AX59" s="29">
        <v>-129.21444513530301</v>
      </c>
      <c r="AY59" s="29">
        <v>-127.34778697919501</v>
      </c>
      <c r="AZ59" s="29">
        <v>-128.53701422967799</v>
      </c>
      <c r="BA59" s="29">
        <v>-128.08188530468999</v>
      </c>
      <c r="BB59" s="29">
        <v>-125.380862568041</v>
      </c>
      <c r="BC59" s="29">
        <v>-129.29316125470501</v>
      </c>
      <c r="BD59" s="29">
        <v>-143.73003623440999</v>
      </c>
      <c r="BE59" s="29">
        <v>-135.85297588038199</v>
      </c>
      <c r="BF59" s="29">
        <v>-133.943601802323</v>
      </c>
      <c r="BH59" s="31">
        <v>63.722104634174897</v>
      </c>
      <c r="BI59" s="31">
        <v>37.5623266255676</v>
      </c>
      <c r="BJ59" s="31">
        <v>31.779928660909999</v>
      </c>
      <c r="BK59" s="31">
        <v>27.183741914399199</v>
      </c>
      <c r="BL59" s="31">
        <v>25.016303201085002</v>
      </c>
      <c r="BM59" s="31">
        <v>22.714533824686299</v>
      </c>
      <c r="BN59" s="31">
        <v>20.787323709256</v>
      </c>
      <c r="BO59" s="31">
        <v>20.129366102874702</v>
      </c>
      <c r="BP59" s="31">
        <v>19.168432549065798</v>
      </c>
      <c r="BQ59" s="31">
        <v>17.834172891124702</v>
      </c>
      <c r="BR59" s="31">
        <v>19.742070973467101</v>
      </c>
      <c r="BS59" s="31">
        <v>19.882279747823301</v>
      </c>
      <c r="BT59" s="31">
        <v>17.4097804920941</v>
      </c>
      <c r="BU59" s="31">
        <v>19.8019981343861</v>
      </c>
      <c r="BV59" s="31">
        <v>16.376187096408501</v>
      </c>
      <c r="BW59" s="31">
        <v>18.6785597918925</v>
      </c>
      <c r="BX59" s="31">
        <v>18.523948821064302</v>
      </c>
      <c r="BY59" s="31">
        <v>6.0985599261233396</v>
      </c>
      <c r="BZ59" s="31">
        <v>11.1530544846892</v>
      </c>
      <c r="CA59" s="3"/>
      <c r="CB59" s="38">
        <v>3.8536578790337702E-3</v>
      </c>
      <c r="CC59" s="38">
        <v>3.6252531016961898E-3</v>
      </c>
      <c r="CD59" s="38">
        <v>3.4830579083525901E-3</v>
      </c>
      <c r="CE59" s="38">
        <v>3.3285265082640199E-3</v>
      </c>
      <c r="CF59" s="38">
        <v>3.1534294742993798E-3</v>
      </c>
      <c r="CG59" s="38">
        <v>2.9762565512294701E-3</v>
      </c>
      <c r="CH59" s="38">
        <v>2.7733385815468998E-3</v>
      </c>
      <c r="CI59" s="38">
        <v>2.5691676983921898E-3</v>
      </c>
      <c r="CJ59" s="38">
        <v>2.3746573867568302E-3</v>
      </c>
      <c r="CK59" s="38">
        <v>2.0704300336856401E-3</v>
      </c>
      <c r="CL59" s="38">
        <v>1.87612193103428E-3</v>
      </c>
      <c r="CM59" s="38">
        <v>1.71533147271571E-3</v>
      </c>
      <c r="CN59" s="38">
        <v>1.5221472206685201E-3</v>
      </c>
      <c r="CO59" s="38">
        <v>1.4464291660467299E-3</v>
      </c>
      <c r="CP59" s="38">
        <v>1.2844195318861499E-3</v>
      </c>
      <c r="CQ59" s="38">
        <v>1.13736028805808E-3</v>
      </c>
      <c r="CR59" s="38">
        <v>8.6052905376409296E-4</v>
      </c>
      <c r="CS59" s="38">
        <v>6.8155937458705699E-4</v>
      </c>
      <c r="CT59" s="38">
        <v>5.4249680672735295E-4</v>
      </c>
      <c r="CV59" s="33">
        <v>6.6686000000000005E-5</v>
      </c>
      <c r="CW59" s="33">
        <v>6.9763600000000004E-5</v>
      </c>
      <c r="CX59" s="33">
        <v>7.0397700000000005E-5</v>
      </c>
      <c r="CY59" s="33">
        <f t="shared" si="7"/>
        <v>6.89491E-5</v>
      </c>
      <c r="CZ59" s="33">
        <f t="shared" si="8"/>
        <v>1.9853807972275747E-6</v>
      </c>
      <c r="DA59" s="33"/>
      <c r="DB59" s="33">
        <v>6.6179699999999999E-5</v>
      </c>
      <c r="DC59" s="33">
        <v>6.6225799999999999E-5</v>
      </c>
      <c r="DD59" s="33">
        <v>6.6256599999999999E-5</v>
      </c>
      <c r="DE59" s="33">
        <f t="shared" si="2"/>
        <v>6.6220699999999994E-5</v>
      </c>
      <c r="DF59" s="33">
        <f t="shared" si="3"/>
        <v>3.8702842272886998E-8</v>
      </c>
      <c r="DH59" s="41">
        <f t="shared" si="4"/>
        <v>3.957121992890416</v>
      </c>
      <c r="DI59" s="35">
        <f t="shared" si="5"/>
        <v>9.6852986257767323E-5</v>
      </c>
      <c r="DJ59" s="35">
        <f t="shared" si="6"/>
        <v>1.4047026902130313</v>
      </c>
      <c r="DK59" s="2"/>
    </row>
    <row r="60" spans="1:115" x14ac:dyDescent="0.25">
      <c r="A60" s="11">
        <v>354</v>
      </c>
      <c r="B60" s="11" t="s">
        <v>2</v>
      </c>
      <c r="C60" s="11" t="s">
        <v>4</v>
      </c>
      <c r="D60" s="11">
        <v>24</v>
      </c>
      <c r="E60" s="11" t="s">
        <v>7</v>
      </c>
      <c r="F60" s="11">
        <v>5</v>
      </c>
      <c r="G60" s="11" t="s">
        <v>10</v>
      </c>
      <c r="H60" s="11">
        <v>107</v>
      </c>
      <c r="I60" s="11">
        <v>109</v>
      </c>
      <c r="J60" s="11">
        <f>(H60+I60)/200+136</f>
        <v>137.08000000000001</v>
      </c>
      <c r="K60" s="11" t="s">
        <v>47</v>
      </c>
      <c r="M60" s="10">
        <v>248.02</v>
      </c>
      <c r="N60" s="10">
        <v>36.08</v>
      </c>
      <c r="O60" s="10">
        <v>9.7200000000000006</v>
      </c>
      <c r="P60" s="17">
        <v>14.452945714285701</v>
      </c>
      <c r="Q60" s="17">
        <v>17.882982101126998</v>
      </c>
      <c r="R60" s="10" t="s">
        <v>34</v>
      </c>
      <c r="T60" s="24">
        <v>3.7385661104894202E-4</v>
      </c>
      <c r="U60" s="24">
        <v>1.62212726843488E-4</v>
      </c>
      <c r="V60" s="24">
        <v>1.4587012631104399E-4</v>
      </c>
      <c r="W60" s="24">
        <v>1.30611362924517E-4</v>
      </c>
      <c r="X60" s="24">
        <v>1.17959738894252E-4</v>
      </c>
      <c r="Y60" s="24">
        <v>1.1332558184276E-4</v>
      </c>
      <c r="Z60" s="24">
        <v>1.0259652467311E-4</v>
      </c>
      <c r="AA60" s="24">
        <v>9.1311537469259603E-5</v>
      </c>
      <c r="AB60" s="24">
        <v>8.2236511051965195E-5</v>
      </c>
      <c r="AC60" s="24">
        <v>7.8654108284310198E-5</v>
      </c>
      <c r="AD60" s="24">
        <v>6.9018339953957206E-5</v>
      </c>
      <c r="AE60" s="24">
        <v>6.2425330395601394E-5</v>
      </c>
      <c r="AF60" s="24">
        <v>5.5377398367926302E-5</v>
      </c>
      <c r="AG60" s="24">
        <v>5.1706805644905202E-5</v>
      </c>
      <c r="AH60" s="24">
        <v>4.9661667813314499E-5</v>
      </c>
      <c r="AI60" s="24">
        <v>4.56963483223769E-5</v>
      </c>
      <c r="AJ60" s="24">
        <v>4.04586980759391E-5</v>
      </c>
      <c r="AK60" s="24">
        <v>4.4366330138969102E-5</v>
      </c>
      <c r="AL60" s="24">
        <v>4.2707032500514503E-5</v>
      </c>
      <c r="AN60" s="29">
        <v>-119.806546472486</v>
      </c>
      <c r="AO60" s="29">
        <v>-115.724997307381</v>
      </c>
      <c r="AP60" s="29">
        <v>-121.192025362227</v>
      </c>
      <c r="AQ60" s="29">
        <v>-120.196828592117</v>
      </c>
      <c r="AR60" s="29">
        <v>-117.675910460029</v>
      </c>
      <c r="AS60" s="29">
        <v>-119.586418462496</v>
      </c>
      <c r="AT60" s="29">
        <v>-118.650034034249</v>
      </c>
      <c r="AU60" s="29">
        <v>-123.23171106797901</v>
      </c>
      <c r="AV60" s="29">
        <v>-120.275085097619</v>
      </c>
      <c r="AW60" s="29">
        <v>-116.25196260205701</v>
      </c>
      <c r="AX60" s="29">
        <v>-120.441149897014</v>
      </c>
      <c r="AY60" s="29">
        <v>-120.146135264368</v>
      </c>
      <c r="AZ60" s="29">
        <v>-131.00195790079701</v>
      </c>
      <c r="BA60" s="29">
        <v>-133.16315556993899</v>
      </c>
      <c r="BB60" s="29">
        <v>-126.240830750265</v>
      </c>
      <c r="BC60" s="29">
        <v>-147.58769338164899</v>
      </c>
      <c r="BD60" s="29">
        <v>-135.19825450119899</v>
      </c>
      <c r="BE60" s="29">
        <v>-157.53505566569001</v>
      </c>
      <c r="BF60" s="29">
        <v>-144.70665240933999</v>
      </c>
      <c r="BH60" s="31">
        <v>74.351806417685097</v>
      </c>
      <c r="BI60" s="31">
        <v>54.010305475084799</v>
      </c>
      <c r="BJ60" s="31">
        <v>51.164203637154699</v>
      </c>
      <c r="BK60" s="31">
        <v>48.535015255816802</v>
      </c>
      <c r="BL60" s="31">
        <v>46.807841886983802</v>
      </c>
      <c r="BM60" s="31">
        <v>46.167943593020198</v>
      </c>
      <c r="BN60" s="31">
        <v>45.259875658695499</v>
      </c>
      <c r="BO60" s="31">
        <v>44.609099829542501</v>
      </c>
      <c r="BP60" s="31">
        <v>47.752117845430703</v>
      </c>
      <c r="BQ60" s="31">
        <v>49.433807862364702</v>
      </c>
      <c r="BR60" s="31">
        <v>49.683186460987201</v>
      </c>
      <c r="BS60" s="31">
        <v>47.636330067210999</v>
      </c>
      <c r="BT60" s="31">
        <v>53.473044895167597</v>
      </c>
      <c r="BU60" s="31">
        <v>54.081738448863703</v>
      </c>
      <c r="BV60" s="31">
        <v>53.411118740228503</v>
      </c>
      <c r="BW60" s="31">
        <v>52.236431490027698</v>
      </c>
      <c r="BX60" s="31">
        <v>50.848770529256903</v>
      </c>
      <c r="BY60" s="31">
        <v>60.201121077864698</v>
      </c>
      <c r="BZ60" s="31">
        <v>50.334096215413901</v>
      </c>
      <c r="CA60" s="3"/>
      <c r="CB60" s="38">
        <v>1.42703434699943E-3</v>
      </c>
      <c r="CC60" s="38">
        <v>1.31120784187024E-3</v>
      </c>
      <c r="CD60" s="38">
        <v>1.24851952613308E-3</v>
      </c>
      <c r="CE60" s="38">
        <v>1.18963422459049E-3</v>
      </c>
      <c r="CF60" s="38">
        <v>1.1197436644189401E-3</v>
      </c>
      <c r="CG60" s="38">
        <v>1.0678111002481001E-3</v>
      </c>
      <c r="CH60" s="38">
        <v>9.9962412816671396E-4</v>
      </c>
      <c r="CI60" s="38">
        <v>9.2685578825254698E-4</v>
      </c>
      <c r="CJ60" s="38">
        <v>8.5869564113980501E-4</v>
      </c>
      <c r="CK60" s="38">
        <v>7.7164462314661302E-4</v>
      </c>
      <c r="CL60" s="38">
        <v>6.9830690809998203E-4</v>
      </c>
      <c r="CM60" s="38">
        <v>6.3696215157977903E-4</v>
      </c>
      <c r="CN60" s="38">
        <v>5.7200349656581502E-4</v>
      </c>
      <c r="CO60" s="38">
        <v>5.4752604672312201E-4</v>
      </c>
      <c r="CP60" s="38">
        <v>4.8954096233620997E-4</v>
      </c>
      <c r="CQ60" s="38">
        <v>4.5008627365025798E-4</v>
      </c>
      <c r="CR60" s="38">
        <v>3.7022019622460199E-4</v>
      </c>
      <c r="CS60" s="38">
        <v>3.01052027375486E-4</v>
      </c>
      <c r="CT60" s="38">
        <v>2.4781658566067701E-4</v>
      </c>
      <c r="CV60" s="33">
        <v>4.3399699999999997E-5</v>
      </c>
      <c r="CW60" s="33">
        <v>4.6516600000000001E-5</v>
      </c>
      <c r="CX60" s="33">
        <v>4.6260500000000002E-5</v>
      </c>
      <c r="CY60" s="33">
        <f t="shared" si="7"/>
        <v>4.5392266666666669E-5</v>
      </c>
      <c r="CZ60" s="33">
        <f t="shared" si="8"/>
        <v>1.7303578367879119E-6</v>
      </c>
      <c r="DA60" s="33"/>
      <c r="DB60" s="33">
        <v>4.23936E-5</v>
      </c>
      <c r="DC60" s="33">
        <v>4.16612E-5</v>
      </c>
      <c r="DD60" s="33">
        <v>4.16921E-5</v>
      </c>
      <c r="DE60" s="33">
        <f t="shared" si="2"/>
        <v>4.1915633333333329E-5</v>
      </c>
      <c r="DF60" s="33">
        <f t="shared" si="3"/>
        <v>4.142195110485904E-7</v>
      </c>
      <c r="DH60" s="41">
        <f t="shared" si="4"/>
        <v>7.6590873041516767</v>
      </c>
      <c r="DI60" s="35">
        <f t="shared" si="5"/>
        <v>3.5865284967629737E-5</v>
      </c>
      <c r="DJ60" s="35">
        <f t="shared" si="6"/>
        <v>0.7901188374443312</v>
      </c>
      <c r="DK60" s="2"/>
    </row>
    <row r="61" spans="1:115" x14ac:dyDescent="0.25">
      <c r="A61" s="11">
        <v>354</v>
      </c>
      <c r="B61" s="11" t="s">
        <v>2</v>
      </c>
      <c r="C61" s="11" t="s">
        <v>4</v>
      </c>
      <c r="D61" s="11">
        <v>24</v>
      </c>
      <c r="E61" s="11" t="s">
        <v>7</v>
      </c>
      <c r="F61" s="11">
        <v>5</v>
      </c>
      <c r="G61" s="11" t="s">
        <v>10</v>
      </c>
      <c r="H61" s="11">
        <v>137</v>
      </c>
      <c r="I61" s="11">
        <v>139</v>
      </c>
      <c r="J61" s="11">
        <f>(H61+I61)/200+136</f>
        <v>137.38</v>
      </c>
      <c r="K61" s="11" t="s">
        <v>47</v>
      </c>
      <c r="M61" s="10">
        <v>234.33</v>
      </c>
      <c r="N61" s="10">
        <v>15.27</v>
      </c>
      <c r="O61" s="10">
        <v>14.66</v>
      </c>
      <c r="P61" s="17">
        <v>21.543917142857101</v>
      </c>
      <c r="Q61" s="17">
        <v>22.332350739787199</v>
      </c>
      <c r="R61" s="10" t="s">
        <v>16</v>
      </c>
      <c r="T61" s="24">
        <v>2.7239725700711499E-4</v>
      </c>
      <c r="U61" s="24">
        <v>1.07080431218781E-4</v>
      </c>
      <c r="V61" s="24">
        <v>9.5809544148795498E-5</v>
      </c>
      <c r="W61" s="24">
        <v>8.9648881058270903E-5</v>
      </c>
      <c r="X61" s="24">
        <v>7.6154961263203303E-5</v>
      </c>
      <c r="Y61" s="24">
        <v>7.1871630355794801E-5</v>
      </c>
      <c r="Z61" s="24">
        <v>6.6469095262384898E-5</v>
      </c>
      <c r="AA61" s="24">
        <v>6.3411976392476494E-5</v>
      </c>
      <c r="AB61" s="24">
        <v>5.5466235506387097E-5</v>
      </c>
      <c r="AC61" s="24">
        <v>5.4859046655952801E-5</v>
      </c>
      <c r="AD61" s="24">
        <v>4.6106366493684998E-5</v>
      </c>
      <c r="AE61" s="24">
        <v>5.0049856393400403E-5</v>
      </c>
      <c r="AF61" s="24">
        <v>4.8716135673922298E-5</v>
      </c>
      <c r="AG61" s="24">
        <v>4.0605266361027603E-5</v>
      </c>
      <c r="AH61" s="24">
        <v>4.91067475633441E-5</v>
      </c>
      <c r="AI61" s="24">
        <v>4.6344176076935498E-5</v>
      </c>
      <c r="AJ61" s="24">
        <v>3.5537532975714603E-5</v>
      </c>
      <c r="AK61" s="24">
        <v>3.4233800913716901E-5</v>
      </c>
      <c r="AL61" s="24">
        <v>3.4749840377331203E-5</v>
      </c>
      <c r="AN61" s="29">
        <v>-133.162917691903</v>
      </c>
      <c r="AO61" s="29">
        <v>-132.196124752587</v>
      </c>
      <c r="AP61" s="29">
        <v>-132.86643806299301</v>
      </c>
      <c r="AQ61" s="29">
        <v>-136.388716589551</v>
      </c>
      <c r="AR61" s="29">
        <v>-135.68044044973399</v>
      </c>
      <c r="AS61" s="29">
        <v>-137.08910843338199</v>
      </c>
      <c r="AT61" s="29">
        <v>-134.37724431279401</v>
      </c>
      <c r="AU61" s="29">
        <v>-141.68134089854499</v>
      </c>
      <c r="AV61" s="29">
        <v>-145.94522842757999</v>
      </c>
      <c r="AW61" s="29">
        <v>-143.87485234203601</v>
      </c>
      <c r="AX61" s="29">
        <v>-141.38960594626101</v>
      </c>
      <c r="AY61" s="29">
        <v>-147.917812843934</v>
      </c>
      <c r="AZ61" s="29">
        <v>-135.210645299155</v>
      </c>
      <c r="BA61" s="29">
        <v>-157.69805770674799</v>
      </c>
      <c r="BB61" s="29">
        <v>-156.29403505584301</v>
      </c>
      <c r="BC61" s="29">
        <v>-146.956584243149</v>
      </c>
      <c r="BD61" s="29">
        <v>-131.63353933657001</v>
      </c>
      <c r="BE61" s="29">
        <v>-147.949854473279</v>
      </c>
      <c r="BF61" s="29">
        <v>-156.858820067853</v>
      </c>
      <c r="BH61" s="31">
        <v>62.903912907237498</v>
      </c>
      <c r="BI61" s="31">
        <v>21.862697411047801</v>
      </c>
      <c r="BJ61" s="31">
        <v>19.670184785789701</v>
      </c>
      <c r="BK61" s="31">
        <v>12.4812984021095</v>
      </c>
      <c r="BL61" s="31">
        <v>12.224300562102099</v>
      </c>
      <c r="BM61" s="31">
        <v>11.9446242457549</v>
      </c>
      <c r="BN61" s="31">
        <v>11.8284734553381</v>
      </c>
      <c r="BO61" s="31">
        <v>10.770364641516601</v>
      </c>
      <c r="BP61" s="31">
        <v>10.899040217244</v>
      </c>
      <c r="BQ61" s="31">
        <v>10.981275237807401</v>
      </c>
      <c r="BR61" s="31">
        <v>10.924041019035799</v>
      </c>
      <c r="BS61" s="31">
        <v>9.0816957541034693</v>
      </c>
      <c r="BT61" s="31">
        <v>9.2431404018788292</v>
      </c>
      <c r="BU61" s="31">
        <v>11.021059324164501</v>
      </c>
      <c r="BV61" s="31">
        <v>11.080230391758001</v>
      </c>
      <c r="BW61" s="31">
        <v>6.1469747969264201</v>
      </c>
      <c r="BX61" s="31">
        <v>13.0509599583772</v>
      </c>
      <c r="BY61" s="31">
        <v>7.7644252394265898</v>
      </c>
      <c r="BZ61" s="31">
        <v>19.478600619443501</v>
      </c>
      <c r="CA61" s="3"/>
      <c r="CB61" s="38">
        <v>1.1741258753243801E-3</v>
      </c>
      <c r="CC61" s="38">
        <v>1.06430477930798E-3</v>
      </c>
      <c r="CD61" s="38">
        <v>1.01314896588326E-3</v>
      </c>
      <c r="CE61" s="38">
        <v>9.6453894220243903E-4</v>
      </c>
      <c r="CF61" s="38">
        <v>8.9738854863361699E-4</v>
      </c>
      <c r="CG61" s="38">
        <v>8.4891442247308601E-4</v>
      </c>
      <c r="CH61" s="38">
        <v>7.7552450751289899E-4</v>
      </c>
      <c r="CI61" s="38">
        <v>7.1692061649111501E-4</v>
      </c>
      <c r="CJ61" s="38">
        <v>6.5843147589674195E-4</v>
      </c>
      <c r="CK61" s="38">
        <v>6.0006028411344905E-4</v>
      </c>
      <c r="CL61" s="38">
        <v>5.4871838851716604E-4</v>
      </c>
      <c r="CM61" s="38">
        <v>4.9601075745170299E-4</v>
      </c>
      <c r="CN61" s="38">
        <v>4.5176817365387997E-4</v>
      </c>
      <c r="CO61" s="38">
        <v>4.26786851303215E-4</v>
      </c>
      <c r="CP61" s="38">
        <v>3.8976571726848E-4</v>
      </c>
      <c r="CQ61" s="38">
        <v>3.5537585124106598E-4</v>
      </c>
      <c r="CR61" s="38">
        <v>2.9082545241142899E-4</v>
      </c>
      <c r="CS61" s="38">
        <v>2.3458605683735799E-4</v>
      </c>
      <c r="CT61" s="38">
        <v>1.89138374898842E-4</v>
      </c>
      <c r="CV61" s="33">
        <v>4.7429799999999998E-5</v>
      </c>
      <c r="CW61" s="33">
        <v>4.6337600000000002E-5</v>
      </c>
      <c r="CX61" s="33">
        <v>4.4540599999999998E-5</v>
      </c>
      <c r="CY61" s="33">
        <f t="shared" si="7"/>
        <v>4.6102666666666661E-5</v>
      </c>
      <c r="CZ61" s="33">
        <f t="shared" si="8"/>
        <v>1.4588572285639651E-6</v>
      </c>
      <c r="DA61" s="33"/>
      <c r="DB61" s="33">
        <v>4.2588600000000001E-5</v>
      </c>
      <c r="DC61" s="33">
        <v>4.1845899999999999E-5</v>
      </c>
      <c r="DD61" s="33">
        <v>4.1884600000000002E-5</v>
      </c>
      <c r="DE61" s="33">
        <f t="shared" si="2"/>
        <v>4.210636666666666E-5</v>
      </c>
      <c r="DF61" s="33">
        <f t="shared" si="3"/>
        <v>4.1807435144162291E-7</v>
      </c>
      <c r="DH61" s="41">
        <f t="shared" si="4"/>
        <v>8.6682621395725512</v>
      </c>
      <c r="DI61" s="35">
        <f t="shared" si="5"/>
        <v>2.9509001794470061E-5</v>
      </c>
      <c r="DJ61" s="35">
        <f t="shared" si="6"/>
        <v>0.64007147369212336</v>
      </c>
      <c r="DK61" s="2"/>
    </row>
    <row r="62" spans="1:115" x14ac:dyDescent="0.25">
      <c r="A62" s="11">
        <v>354</v>
      </c>
      <c r="B62" s="11" t="s">
        <v>2</v>
      </c>
      <c r="C62" s="11" t="s">
        <v>4</v>
      </c>
      <c r="D62" s="11">
        <v>24</v>
      </c>
      <c r="E62" s="11" t="s">
        <v>7</v>
      </c>
      <c r="F62" s="11">
        <v>6</v>
      </c>
      <c r="G62" s="11" t="s">
        <v>10</v>
      </c>
      <c r="H62" s="11">
        <v>17</v>
      </c>
      <c r="I62" s="11">
        <v>19</v>
      </c>
      <c r="J62" s="11">
        <f>(H62+I62)/200+137.5</f>
        <v>137.68</v>
      </c>
      <c r="K62" s="11" t="s">
        <v>47</v>
      </c>
      <c r="M62" s="10">
        <v>260.14</v>
      </c>
      <c r="N62" s="10">
        <v>26.64</v>
      </c>
      <c r="O62" s="10">
        <v>9.76</v>
      </c>
      <c r="P62" s="17">
        <v>13.7783314285714</v>
      </c>
      <c r="Q62" s="17">
        <v>15.414738069064599</v>
      </c>
      <c r="R62" s="10" t="s">
        <v>22</v>
      </c>
      <c r="T62" s="24">
        <v>6.2621506888608201E-4</v>
      </c>
      <c r="U62" s="24">
        <v>2.6309052624524498E-4</v>
      </c>
      <c r="V62" s="24">
        <v>2.27495741718389E-4</v>
      </c>
      <c r="W62" s="24">
        <v>2.0734911682956399E-4</v>
      </c>
      <c r="X62" s="24">
        <v>1.88314273556202E-4</v>
      </c>
      <c r="Y62" s="24">
        <v>1.7566467523380999E-4</v>
      </c>
      <c r="Z62" s="24">
        <v>1.5554872628858099E-4</v>
      </c>
      <c r="AA62" s="24">
        <v>1.37234117933552E-4</v>
      </c>
      <c r="AB62" s="24">
        <v>1.28843230807831E-4</v>
      </c>
      <c r="AC62" s="24">
        <v>1.17982188804073E-4</v>
      </c>
      <c r="AD62" s="24">
        <v>1.0500126487333401E-4</v>
      </c>
      <c r="AE62" s="24">
        <v>1.00206427563306E-4</v>
      </c>
      <c r="AF62" s="24">
        <v>9.0384854234545304E-5</v>
      </c>
      <c r="AG62" s="24">
        <v>8.6513095107041495E-5</v>
      </c>
      <c r="AH62" s="24">
        <v>8.6571682725935297E-5</v>
      </c>
      <c r="AI62" s="24">
        <v>8.0618022953927597E-5</v>
      </c>
      <c r="AJ62" s="24">
        <v>6.9216485572441504E-5</v>
      </c>
      <c r="AK62" s="24">
        <v>5.7565316163467702E-5</v>
      </c>
      <c r="AL62" s="24">
        <v>4.1425761912124203E-5</v>
      </c>
      <c r="AN62" s="29">
        <v>-116.886934192477</v>
      </c>
      <c r="AO62" s="29">
        <v>-111.18134950026599</v>
      </c>
      <c r="AP62" s="29">
        <v>-111.07138044779001</v>
      </c>
      <c r="AQ62" s="29">
        <v>-110.75201120879299</v>
      </c>
      <c r="AR62" s="29">
        <v>-110.107763990723</v>
      </c>
      <c r="AS62" s="29">
        <v>-111.15987412031301</v>
      </c>
      <c r="AT62" s="29">
        <v>-113.797479289119</v>
      </c>
      <c r="AU62" s="29">
        <v>-109.853692245643</v>
      </c>
      <c r="AV62" s="29">
        <v>-110.365107140079</v>
      </c>
      <c r="AW62" s="29">
        <v>-110.97879632743</v>
      </c>
      <c r="AX62" s="29">
        <v>-117.709468001216</v>
      </c>
      <c r="AY62" s="29">
        <v>-111.40174436270399</v>
      </c>
      <c r="AZ62" s="29">
        <v>-115.068716708824</v>
      </c>
      <c r="BA62" s="29">
        <v>-116.00137230567501</v>
      </c>
      <c r="BB62" s="29">
        <v>-119.423320867486</v>
      </c>
      <c r="BC62" s="29">
        <v>-124.676411045964</v>
      </c>
      <c r="BD62" s="29">
        <v>-121.434992893359</v>
      </c>
      <c r="BE62" s="29">
        <v>-136.74191080418899</v>
      </c>
      <c r="BF62" s="29">
        <v>-149.19548646954999</v>
      </c>
      <c r="BH62" s="31">
        <v>71.469872721043899</v>
      </c>
      <c r="BI62" s="31">
        <v>42.798643498396302</v>
      </c>
      <c r="BJ62" s="31">
        <v>36.792037182097502</v>
      </c>
      <c r="BK62" s="31">
        <v>34.393165370841103</v>
      </c>
      <c r="BL62" s="31">
        <v>33.477157894525298</v>
      </c>
      <c r="BM62" s="31">
        <v>27.734513177977998</v>
      </c>
      <c r="BN62" s="31">
        <v>28.564383670890901</v>
      </c>
      <c r="BO62" s="31">
        <v>26.391089818426899</v>
      </c>
      <c r="BP62" s="31">
        <v>23.0758382057906</v>
      </c>
      <c r="BQ62" s="31">
        <v>27.033910256815201</v>
      </c>
      <c r="BR62" s="31">
        <v>24.999727836384402</v>
      </c>
      <c r="BS62" s="31">
        <v>21.591731254529201</v>
      </c>
      <c r="BT62" s="31">
        <v>22.524849870045099</v>
      </c>
      <c r="BU62" s="31">
        <v>23.14155211936</v>
      </c>
      <c r="BV62" s="31">
        <v>26.682738793807101</v>
      </c>
      <c r="BW62" s="31">
        <v>25.9283693392264</v>
      </c>
      <c r="BX62" s="31">
        <v>25.341017156349199</v>
      </c>
      <c r="BY62" s="31">
        <v>30.827918974696299</v>
      </c>
      <c r="BZ62" s="31">
        <v>21.414411974747999</v>
      </c>
      <c r="CA62" s="3"/>
      <c r="CB62" s="38">
        <v>2.07354316472631E-3</v>
      </c>
      <c r="CC62" s="38">
        <v>1.89636774071966E-3</v>
      </c>
      <c r="CD62" s="38">
        <v>1.8110439177208199E-3</v>
      </c>
      <c r="CE62" s="38">
        <v>1.7077365254251999E-3</v>
      </c>
      <c r="CF62" s="38">
        <v>1.6175635230504901E-3</v>
      </c>
      <c r="CG62" s="38">
        <v>1.5167945132932899E-3</v>
      </c>
      <c r="CH62" s="38">
        <v>1.3867748168813799E-3</v>
      </c>
      <c r="CI62" s="38">
        <v>1.2761416313757899E-3</v>
      </c>
      <c r="CJ62" s="38">
        <v>1.18108880406352E-3</v>
      </c>
      <c r="CK62" s="38">
        <v>1.0442941005898701E-3</v>
      </c>
      <c r="CL62" s="38">
        <v>9.62134491840441E-4</v>
      </c>
      <c r="CM62" s="38">
        <v>8.6902093235541496E-4</v>
      </c>
      <c r="CN62" s="38">
        <v>7.6970918947109499E-4</v>
      </c>
      <c r="CO62" s="38">
        <v>7.3490191014792105E-4</v>
      </c>
      <c r="CP62" s="38">
        <v>6.6176119268726802E-4</v>
      </c>
      <c r="CQ62" s="38">
        <v>5.8189341802214901E-4</v>
      </c>
      <c r="CR62" s="38">
        <v>4.5549226210496701E-4</v>
      </c>
      <c r="CS62" s="38">
        <v>3.7528706197722801E-4</v>
      </c>
      <c r="CT62" s="38">
        <v>3.0078533918778802E-4</v>
      </c>
      <c r="CV62" s="33">
        <v>5.2284299999999997E-5</v>
      </c>
      <c r="CW62" s="33">
        <v>5.1186700000000002E-5</v>
      </c>
      <c r="CX62" s="33">
        <v>5.0145600000000003E-5</v>
      </c>
      <c r="CY62" s="33">
        <f t="shared" si="7"/>
        <v>5.1205533333333336E-5</v>
      </c>
      <c r="CZ62" s="33">
        <f t="shared" si="8"/>
        <v>1.0694743771280013E-6</v>
      </c>
      <c r="DA62" s="33"/>
      <c r="DB62" s="33">
        <v>4.9432299999999998E-5</v>
      </c>
      <c r="DC62" s="33">
        <v>4.9468900000000003E-5</v>
      </c>
      <c r="DD62" s="33">
        <v>4.9484300000000003E-5</v>
      </c>
      <c r="DE62" s="33">
        <f t="shared" si="2"/>
        <v>4.9461833333333328E-5</v>
      </c>
      <c r="DF62" s="33">
        <f t="shared" si="3"/>
        <v>2.671054723013925E-8</v>
      </c>
      <c r="DH62" s="41">
        <f t="shared" si="4"/>
        <v>3.4052960422246197</v>
      </c>
      <c r="DI62" s="35">
        <f t="shared" si="5"/>
        <v>5.2113823785644043E-5</v>
      </c>
      <c r="DJ62" s="35">
        <f t="shared" si="6"/>
        <v>1.0177381308851525</v>
      </c>
      <c r="DK62" s="2"/>
    </row>
    <row r="63" spans="1:115" x14ac:dyDescent="0.25">
      <c r="A63" s="11">
        <v>354</v>
      </c>
      <c r="B63" s="11" t="s">
        <v>2</v>
      </c>
      <c r="C63" s="11" t="s">
        <v>4</v>
      </c>
      <c r="D63" s="11">
        <v>24</v>
      </c>
      <c r="E63" s="11" t="s">
        <v>7</v>
      </c>
      <c r="F63" s="11">
        <v>6</v>
      </c>
      <c r="G63" s="11" t="s">
        <v>10</v>
      </c>
      <c r="H63" s="11">
        <v>47</v>
      </c>
      <c r="I63" s="11">
        <v>49</v>
      </c>
      <c r="J63" s="11">
        <f>(H63+I63)/200+137.5</f>
        <v>137.97999999999999</v>
      </c>
      <c r="K63" s="11" t="s">
        <v>47</v>
      </c>
      <c r="M63" s="10">
        <v>252.83</v>
      </c>
      <c r="N63" s="10">
        <v>24.72</v>
      </c>
      <c r="O63" s="10">
        <v>6.79</v>
      </c>
      <c r="P63" s="17">
        <v>9.6641100000000009</v>
      </c>
      <c r="Q63" s="17">
        <v>10.6390483572675</v>
      </c>
      <c r="R63" s="10" t="s">
        <v>33</v>
      </c>
      <c r="T63" s="24">
        <v>9.1761848689964802E-4</v>
      </c>
      <c r="U63" s="24">
        <v>4.1428637815525601E-4</v>
      </c>
      <c r="V63" s="24">
        <v>3.5998456998182599E-4</v>
      </c>
      <c r="W63" s="24">
        <v>3.1920117578887502E-4</v>
      </c>
      <c r="X63" s="24">
        <v>2.8500770274678502E-4</v>
      </c>
      <c r="Y63" s="24">
        <v>2.5534000004895401E-4</v>
      </c>
      <c r="Z63" s="24">
        <v>2.33613897542505E-4</v>
      </c>
      <c r="AA63" s="24">
        <v>2.08167900983797E-4</v>
      </c>
      <c r="AB63" s="24">
        <v>1.8298569787007901E-4</v>
      </c>
      <c r="AC63" s="24">
        <v>1.59705833096353E-4</v>
      </c>
      <c r="AD63" s="24">
        <v>1.3873119241900899E-4</v>
      </c>
      <c r="AE63" s="24">
        <v>1.30880372382569E-4</v>
      </c>
      <c r="AF63" s="24">
        <v>1.15854569396291E-4</v>
      </c>
      <c r="AG63" s="24">
        <v>1.0367987087665599E-4</v>
      </c>
      <c r="AH63" s="24">
        <v>9.4588748009475198E-5</v>
      </c>
      <c r="AI63" s="24">
        <v>8.4419802919694103E-5</v>
      </c>
      <c r="AJ63" s="24">
        <v>7.5221132336598104E-5</v>
      </c>
      <c r="AK63" s="24">
        <v>4.7678939270919201E-5</v>
      </c>
      <c r="AL63" s="24">
        <v>9.7294566427164904E-5</v>
      </c>
      <c r="AN63" s="29">
        <v>-111.927407918735</v>
      </c>
      <c r="AO63" s="29">
        <v>-110.39758760233801</v>
      </c>
      <c r="AP63" s="29">
        <v>-111.514181777681</v>
      </c>
      <c r="AQ63" s="29">
        <v>-110.59191673126099</v>
      </c>
      <c r="AR63" s="29">
        <v>-111.24769840412699</v>
      </c>
      <c r="AS63" s="29">
        <v>-110.392688413081</v>
      </c>
      <c r="AT63" s="29">
        <v>-111.588979073833</v>
      </c>
      <c r="AU63" s="29">
        <v>-113.709200219764</v>
      </c>
      <c r="AV63" s="29">
        <v>-109.32930065228599</v>
      </c>
      <c r="AW63" s="29">
        <v>-110.937285274275</v>
      </c>
      <c r="AX63" s="29">
        <v>-110.774020726477</v>
      </c>
      <c r="AY63" s="29">
        <v>-109.642152479581</v>
      </c>
      <c r="AZ63" s="29">
        <v>-117.447330747173</v>
      </c>
      <c r="BA63" s="29">
        <v>-113.207972498092</v>
      </c>
      <c r="BB63" s="29">
        <v>-113.732322931089</v>
      </c>
      <c r="BC63" s="29">
        <v>-126.239721999984</v>
      </c>
      <c r="BD63" s="29">
        <v>-123.12973546841199</v>
      </c>
      <c r="BE63" s="29">
        <v>-126.68387304133699</v>
      </c>
      <c r="BF63" s="29">
        <v>-152.808249688442</v>
      </c>
      <c r="BH63" s="31">
        <v>69.8129245873603</v>
      </c>
      <c r="BI63" s="31">
        <v>39.991307527241901</v>
      </c>
      <c r="BJ63" s="31">
        <v>33.273392961027902</v>
      </c>
      <c r="BK63" s="31">
        <v>28.538888530794001</v>
      </c>
      <c r="BL63" s="31">
        <v>22.023686438691001</v>
      </c>
      <c r="BM63" s="31">
        <v>22.417594678445202</v>
      </c>
      <c r="BN63" s="31">
        <v>20.287189682135899</v>
      </c>
      <c r="BO63" s="31">
        <v>20.308549960900098</v>
      </c>
      <c r="BP63" s="31">
        <v>19.7636651784435</v>
      </c>
      <c r="BQ63" s="31">
        <v>15.479700492867901</v>
      </c>
      <c r="BR63" s="31">
        <v>19.528733464174</v>
      </c>
      <c r="BS63" s="31">
        <v>18.8910085307202</v>
      </c>
      <c r="BT63" s="31">
        <v>13.731164251776701</v>
      </c>
      <c r="BU63" s="31">
        <v>14.808812195746301</v>
      </c>
      <c r="BV63" s="31">
        <v>14.385450889475701</v>
      </c>
      <c r="BW63" s="31">
        <v>14.228844799472499</v>
      </c>
      <c r="BX63" s="31">
        <v>19.512662634098501</v>
      </c>
      <c r="BY63" s="31">
        <v>36.148712314885898</v>
      </c>
      <c r="BZ63" s="31">
        <v>-3.5577080362577398</v>
      </c>
      <c r="CA63" s="3"/>
      <c r="CB63" s="37">
        <v>2.3843204446504498E-3</v>
      </c>
      <c r="CC63" s="37">
        <v>2.1155388702142801E-3</v>
      </c>
      <c r="CD63" s="37">
        <v>2.0403588187762E-3</v>
      </c>
      <c r="CE63" s="37">
        <v>1.9526066598368099E-3</v>
      </c>
      <c r="CF63" s="37">
        <v>1.8373558351910599E-3</v>
      </c>
      <c r="CG63" s="37">
        <v>1.7110612940461299E-3</v>
      </c>
      <c r="CH63" s="37">
        <v>1.5981197269921801E-3</v>
      </c>
      <c r="CI63" s="37">
        <v>1.4638984960083899E-3</v>
      </c>
      <c r="CJ63" s="37">
        <v>1.33324966599119E-3</v>
      </c>
      <c r="CK63" s="37">
        <v>1.2085232354652399E-3</v>
      </c>
      <c r="CL63" s="37">
        <v>1.09675271467655E-3</v>
      </c>
      <c r="CM63" s="37">
        <v>9.7651711731049095E-4</v>
      </c>
      <c r="CN63" s="37">
        <v>8.8056258063027497E-4</v>
      </c>
      <c r="CO63" s="37">
        <v>8.0719475698009602E-4</v>
      </c>
      <c r="CP63" s="37">
        <v>7.4944041044619795E-4</v>
      </c>
      <c r="CQ63" s="37">
        <v>6.4223051854089895E-4</v>
      </c>
      <c r="CR63" s="37">
        <v>5.1131666632729905E-4</v>
      </c>
      <c r="CS63" s="37">
        <v>3.8696563721908801E-4</v>
      </c>
      <c r="CT63" s="37">
        <v>3.1805486788838802E-4</v>
      </c>
      <c r="CV63" s="33">
        <v>4.5767199999999998E-5</v>
      </c>
      <c r="CW63" s="33">
        <v>4.3829399999999997E-5</v>
      </c>
      <c r="CX63" s="33">
        <v>4.5174499999999999E-5</v>
      </c>
      <c r="CY63" s="33">
        <f t="shared" si="7"/>
        <v>4.4923699999999991E-5</v>
      </c>
      <c r="CZ63" s="33">
        <f t="shared" si="8"/>
        <v>9.9294646884915228E-7</v>
      </c>
      <c r="DA63" s="33"/>
      <c r="DB63" s="33">
        <v>4.4011499999999997E-5</v>
      </c>
      <c r="DC63" s="33">
        <v>4.3747700000000001E-5</v>
      </c>
      <c r="DD63" s="33">
        <v>4.3462099999999998E-5</v>
      </c>
      <c r="DE63" s="33">
        <f t="shared" si="2"/>
        <v>4.3740433333333332E-5</v>
      </c>
      <c r="DF63" s="33">
        <f t="shared" si="3"/>
        <v>2.7477207524297831E-7</v>
      </c>
      <c r="DH63" s="41">
        <f t="shared" si="4"/>
        <v>2.6339474857740108</v>
      </c>
      <c r="DI63" s="35">
        <f t="shared" si="5"/>
        <v>5.9924508741742416E-5</v>
      </c>
      <c r="DJ63" s="35">
        <f t="shared" si="6"/>
        <v>1.3339174810120811</v>
      </c>
      <c r="DK63" s="2"/>
    </row>
  </sheetData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Supplementary Table 1</vt:lpstr>
    </vt:vector>
  </TitlesOfParts>
  <Company>Oregon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Stoner</dc:creator>
  <cp:lastModifiedBy>Brendan Reilly</cp:lastModifiedBy>
  <dcterms:created xsi:type="dcterms:W3CDTF">2016-09-09T19:08:31Z</dcterms:created>
  <dcterms:modified xsi:type="dcterms:W3CDTF">2018-05-17T18:34:19Z</dcterms:modified>
</cp:coreProperties>
</file>