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410"/>
  <workbookPr/>
  <mc:AlternateContent xmlns:mc="http://schemas.openxmlformats.org/markup-compatibility/2006">
    <mc:Choice Requires="x15">
      <x15ac:absPath xmlns:x15ac="http://schemas.microsoft.com/office/spreadsheetml/2010/11/ac" url="/Volumes/Temporary/Struct_geology/Data/01.Exp358_cuttings_data/01.Cuttings_Structure_Observations/HoleR/"/>
    </mc:Choice>
  </mc:AlternateContent>
  <bookViews>
    <workbookView xWindow="1660" yWindow="540" windowWidth="27140" windowHeight="16420" tabRatio="783" activeTab="5"/>
  </bookViews>
  <sheets>
    <sheet name="&gt;4mm_description" sheetId="1" r:id="rId1"/>
    <sheet name="1-4mm description" sheetId="4" r:id="rId2"/>
    <sheet name="Cement description" sheetId="15" r:id="rId3"/>
    <sheet name="Cavings" sheetId="16" r:id="rId4"/>
    <sheet name="Summary" sheetId="2" r:id="rId5"/>
    <sheet name="Hole R For plotting" sheetId="12" r:id="rId6"/>
    <sheet name="Bit samples" sheetId="18" r:id="rId7"/>
    <sheet name="FOR STRATER" sheetId="17" r:id="rId8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Z8" i="12" l="1"/>
  <c r="Z9" i="12"/>
  <c r="Z10" i="12"/>
  <c r="Z11" i="12"/>
  <c r="Z12" i="12"/>
  <c r="Z13" i="12"/>
  <c r="Z14" i="12"/>
  <c r="Z15" i="12"/>
  <c r="Z16" i="12"/>
  <c r="Z17" i="12"/>
  <c r="Z18" i="12"/>
  <c r="Z19" i="12"/>
  <c r="Z20" i="12"/>
  <c r="Z21" i="12"/>
  <c r="Z22" i="12"/>
  <c r="Z23" i="12"/>
  <c r="Z24" i="12"/>
  <c r="Z25" i="12"/>
  <c r="Z26" i="12"/>
  <c r="Z27" i="12"/>
  <c r="Z28" i="12"/>
  <c r="Z29" i="12"/>
  <c r="Z30" i="12"/>
  <c r="Z31" i="12"/>
  <c r="Z32" i="12"/>
  <c r="Z33" i="12"/>
  <c r="Z34" i="12"/>
  <c r="Z35" i="12"/>
  <c r="Z36" i="12"/>
  <c r="Z37" i="12"/>
  <c r="Z38" i="12"/>
  <c r="Z39" i="12"/>
  <c r="Z40" i="12"/>
  <c r="Z41" i="12"/>
  <c r="Z42" i="12"/>
  <c r="Z43" i="12"/>
  <c r="Z44" i="12"/>
  <c r="Z45" i="12"/>
  <c r="Z46" i="12"/>
  <c r="Z47" i="12"/>
  <c r="Z48" i="12"/>
  <c r="Z49" i="12"/>
  <c r="Z50" i="12"/>
  <c r="Z51" i="12"/>
  <c r="Z52" i="12"/>
  <c r="Z53" i="12"/>
  <c r="Z54" i="12"/>
  <c r="Z55" i="12"/>
  <c r="Z56" i="12"/>
  <c r="Z57" i="12"/>
  <c r="Z58" i="12"/>
  <c r="Z59" i="12"/>
  <c r="Z60" i="12"/>
  <c r="Z61" i="12"/>
  <c r="Z62" i="12"/>
  <c r="Z63" i="12"/>
  <c r="Z64" i="12"/>
  <c r="Z65" i="12"/>
  <c r="Z66" i="12"/>
  <c r="Z67" i="12"/>
  <c r="Z68" i="12"/>
  <c r="Z69" i="12"/>
  <c r="Z70" i="12"/>
  <c r="Z71" i="12"/>
  <c r="Z72" i="12"/>
  <c r="Z73" i="12"/>
  <c r="Z74" i="12"/>
  <c r="Z75" i="12"/>
  <c r="Z76" i="12"/>
  <c r="Z77" i="12"/>
  <c r="Z78" i="12"/>
  <c r="Z79" i="12"/>
  <c r="Z80" i="12"/>
  <c r="Z81" i="12"/>
  <c r="Z82" i="12"/>
  <c r="Z83" i="12"/>
  <c r="Z84" i="12"/>
  <c r="Z85" i="12"/>
  <c r="Z86" i="12"/>
  <c r="Z87" i="12"/>
  <c r="Z88" i="12"/>
  <c r="Z89" i="12"/>
  <c r="Z90" i="12"/>
  <c r="Z91" i="12"/>
  <c r="Z92" i="12"/>
  <c r="Z93" i="12"/>
  <c r="Z94" i="12"/>
  <c r="Z95" i="12"/>
  <c r="Z96" i="12"/>
  <c r="Z97" i="12"/>
  <c r="Z98" i="12"/>
  <c r="Z99" i="12"/>
  <c r="Z100" i="12"/>
  <c r="Z101" i="12"/>
  <c r="Z102" i="12"/>
  <c r="Z103" i="12"/>
  <c r="Z104" i="12"/>
  <c r="Z105" i="12"/>
  <c r="Z106" i="12"/>
  <c r="Z107" i="12"/>
  <c r="Z108" i="12"/>
  <c r="Z109" i="12"/>
  <c r="Z110" i="12"/>
  <c r="Z111" i="12"/>
  <c r="Z112" i="12"/>
  <c r="Z113" i="12"/>
  <c r="Z114" i="12"/>
  <c r="Z115" i="12"/>
  <c r="Z116" i="12"/>
  <c r="Z117" i="12"/>
  <c r="Z7" i="12"/>
  <c r="B31" i="18"/>
  <c r="B30" i="18"/>
  <c r="B29" i="18"/>
  <c r="B28" i="18"/>
  <c r="B27" i="18"/>
  <c r="B26" i="18"/>
  <c r="B25" i="18"/>
  <c r="B24" i="18"/>
  <c r="B23" i="18"/>
  <c r="B22" i="18"/>
  <c r="B21" i="18"/>
  <c r="J6" i="17"/>
  <c r="J7" i="17"/>
  <c r="J8" i="17"/>
  <c r="J9" i="17"/>
  <c r="J10" i="17"/>
  <c r="J11" i="17"/>
  <c r="J12" i="17"/>
  <c r="J13" i="17"/>
  <c r="J14" i="17"/>
  <c r="J15" i="17"/>
  <c r="J16" i="17"/>
  <c r="J17" i="17"/>
  <c r="J5" i="17"/>
  <c r="L120" i="4"/>
  <c r="L121" i="4"/>
  <c r="L122" i="4"/>
  <c r="L123" i="4"/>
  <c r="L124" i="4"/>
  <c r="L125" i="4"/>
  <c r="L126" i="4"/>
  <c r="L127" i="4"/>
  <c r="L128" i="4"/>
  <c r="AA128" i="4"/>
  <c r="L111" i="4"/>
  <c r="L112" i="4"/>
  <c r="L113" i="4"/>
  <c r="L114" i="4"/>
  <c r="L115" i="4"/>
  <c r="L116" i="4"/>
  <c r="L117" i="4"/>
  <c r="L118" i="4"/>
  <c r="L119" i="4"/>
  <c r="AA119" i="4"/>
  <c r="L102" i="4"/>
  <c r="L103" i="4"/>
  <c r="L104" i="4"/>
  <c r="L105" i="4"/>
  <c r="L106" i="4"/>
  <c r="L107" i="4"/>
  <c r="L108" i="4"/>
  <c r="L109" i="4"/>
  <c r="L110" i="4"/>
  <c r="AA110" i="4"/>
  <c r="L93" i="4"/>
  <c r="L94" i="4"/>
  <c r="L95" i="4"/>
  <c r="L96" i="4"/>
  <c r="L97" i="4"/>
  <c r="L98" i="4"/>
  <c r="L99" i="4"/>
  <c r="L100" i="4"/>
  <c r="L101" i="4"/>
  <c r="AA101" i="4"/>
  <c r="L84" i="4"/>
  <c r="L85" i="4"/>
  <c r="L86" i="4"/>
  <c r="L87" i="4"/>
  <c r="L88" i="4"/>
  <c r="L89" i="4"/>
  <c r="L90" i="4"/>
  <c r="L91" i="4"/>
  <c r="L92" i="4"/>
  <c r="AA92" i="4"/>
  <c r="L75" i="4"/>
  <c r="L76" i="4"/>
  <c r="L77" i="4"/>
  <c r="L78" i="4"/>
  <c r="L79" i="4"/>
  <c r="L80" i="4"/>
  <c r="L81" i="4"/>
  <c r="L82" i="4"/>
  <c r="L83" i="4"/>
  <c r="AA83" i="4"/>
  <c r="L66" i="4"/>
  <c r="L67" i="4"/>
  <c r="L68" i="4"/>
  <c r="L69" i="4"/>
  <c r="L70" i="4"/>
  <c r="L71" i="4"/>
  <c r="L72" i="4"/>
  <c r="L73" i="4"/>
  <c r="L74" i="4"/>
  <c r="AA74" i="4"/>
  <c r="L57" i="4"/>
  <c r="L58" i="4"/>
  <c r="L59" i="4"/>
  <c r="L60" i="4"/>
  <c r="L61" i="4"/>
  <c r="L62" i="4"/>
  <c r="L63" i="4"/>
  <c r="L64" i="4"/>
  <c r="L65" i="4"/>
  <c r="AA65" i="4"/>
  <c r="L48" i="4"/>
  <c r="L49" i="4"/>
  <c r="L50" i="4"/>
  <c r="L51" i="4"/>
  <c r="L52" i="4"/>
  <c r="L53" i="4"/>
  <c r="L54" i="4"/>
  <c r="L55" i="4"/>
  <c r="L56" i="4"/>
  <c r="AA56" i="4"/>
  <c r="L39" i="4"/>
  <c r="L40" i="4"/>
  <c r="L41" i="4"/>
  <c r="L42" i="4"/>
  <c r="L43" i="4"/>
  <c r="L44" i="4"/>
  <c r="L45" i="4"/>
  <c r="L46" i="4"/>
  <c r="L47" i="4"/>
  <c r="AA47" i="4"/>
  <c r="L30" i="4"/>
  <c r="L31" i="4"/>
  <c r="L32" i="4"/>
  <c r="L33" i="4"/>
  <c r="L34" i="4"/>
  <c r="L35" i="4"/>
  <c r="L36" i="4"/>
  <c r="L37" i="4"/>
  <c r="L38" i="4"/>
  <c r="AA38" i="4"/>
  <c r="L21" i="4"/>
  <c r="L22" i="4"/>
  <c r="L23" i="4"/>
  <c r="L24" i="4"/>
  <c r="L25" i="4"/>
  <c r="L26" i="4"/>
  <c r="L27" i="4"/>
  <c r="L28" i="4"/>
  <c r="L29" i="4"/>
  <c r="AA29" i="4"/>
  <c r="L12" i="4"/>
  <c r="L13" i="4"/>
  <c r="L14" i="4"/>
  <c r="L15" i="4"/>
  <c r="L16" i="4"/>
  <c r="L17" i="4"/>
  <c r="L18" i="4"/>
  <c r="L19" i="4"/>
  <c r="L20" i="4"/>
  <c r="AA20" i="4"/>
  <c r="C121" i="4"/>
  <c r="C122" i="4"/>
  <c r="C123" i="4"/>
  <c r="C124" i="4"/>
  <c r="C126" i="4"/>
  <c r="C125" i="4"/>
  <c r="C127" i="4"/>
  <c r="F127" i="4"/>
  <c r="S127" i="4"/>
  <c r="S128" i="4"/>
  <c r="R127" i="4"/>
  <c r="R128" i="4"/>
  <c r="C112" i="4"/>
  <c r="C113" i="4"/>
  <c r="C114" i="4"/>
  <c r="C115" i="4"/>
  <c r="C117" i="4"/>
  <c r="C116" i="4"/>
  <c r="C118" i="4"/>
  <c r="F118" i="4"/>
  <c r="S118" i="4"/>
  <c r="S119" i="4"/>
  <c r="R118" i="4"/>
  <c r="R119" i="4"/>
  <c r="C103" i="4"/>
  <c r="C104" i="4"/>
  <c r="C105" i="4"/>
  <c r="C106" i="4"/>
  <c r="C108" i="4"/>
  <c r="C107" i="4"/>
  <c r="C109" i="4"/>
  <c r="F109" i="4"/>
  <c r="S109" i="4"/>
  <c r="S110" i="4"/>
  <c r="R109" i="4"/>
  <c r="R110" i="4"/>
  <c r="C94" i="4"/>
  <c r="C95" i="4"/>
  <c r="C96" i="4"/>
  <c r="C97" i="4"/>
  <c r="C99" i="4"/>
  <c r="C98" i="4"/>
  <c r="C100" i="4"/>
  <c r="F100" i="4"/>
  <c r="S100" i="4"/>
  <c r="S101" i="4"/>
  <c r="R100" i="4"/>
  <c r="R101" i="4"/>
  <c r="C85" i="4"/>
  <c r="C86" i="4"/>
  <c r="C87" i="4"/>
  <c r="C88" i="4"/>
  <c r="C90" i="4"/>
  <c r="C89" i="4"/>
  <c r="C91" i="4"/>
  <c r="F91" i="4"/>
  <c r="S91" i="4"/>
  <c r="S92" i="4"/>
  <c r="R91" i="4"/>
  <c r="R92" i="4"/>
  <c r="C76" i="4"/>
  <c r="C77" i="4"/>
  <c r="C78" i="4"/>
  <c r="C79" i="4"/>
  <c r="C81" i="4"/>
  <c r="C80" i="4"/>
  <c r="C82" i="4"/>
  <c r="F82" i="4"/>
  <c r="S82" i="4"/>
  <c r="S83" i="4"/>
  <c r="R82" i="4"/>
  <c r="R83" i="4"/>
  <c r="C67" i="4"/>
  <c r="C68" i="4"/>
  <c r="C69" i="4"/>
  <c r="C70" i="4"/>
  <c r="C72" i="4"/>
  <c r="C71" i="4"/>
  <c r="C73" i="4"/>
  <c r="F73" i="4"/>
  <c r="S73" i="4"/>
  <c r="S74" i="4"/>
  <c r="R73" i="4"/>
  <c r="R74" i="4"/>
  <c r="C58" i="4"/>
  <c r="C59" i="4"/>
  <c r="C60" i="4"/>
  <c r="C61" i="4"/>
  <c r="C63" i="4"/>
  <c r="C62" i="4"/>
  <c r="C64" i="4"/>
  <c r="F64" i="4"/>
  <c r="S64" i="4"/>
  <c r="S65" i="4"/>
  <c r="R64" i="4"/>
  <c r="R65" i="4"/>
  <c r="C49" i="4"/>
  <c r="C50" i="4"/>
  <c r="C51" i="4"/>
  <c r="C52" i="4"/>
  <c r="C54" i="4"/>
  <c r="C53" i="4"/>
  <c r="C55" i="4"/>
  <c r="F55" i="4"/>
  <c r="S55" i="4"/>
  <c r="S56" i="4"/>
  <c r="R55" i="4"/>
  <c r="R56" i="4"/>
  <c r="C40" i="4"/>
  <c r="C41" i="4"/>
  <c r="C42" i="4"/>
  <c r="C43" i="4"/>
  <c r="C45" i="4"/>
  <c r="C44" i="4"/>
  <c r="C46" i="4"/>
  <c r="F46" i="4"/>
  <c r="S46" i="4"/>
  <c r="S47" i="4"/>
  <c r="R46" i="4"/>
  <c r="R47" i="4"/>
  <c r="C31" i="4"/>
  <c r="C32" i="4"/>
  <c r="C33" i="4"/>
  <c r="C34" i="4"/>
  <c r="C36" i="4"/>
  <c r="C35" i="4"/>
  <c r="C37" i="4"/>
  <c r="F37" i="4"/>
  <c r="S37" i="4"/>
  <c r="S38" i="4"/>
  <c r="R37" i="4"/>
  <c r="R38" i="4"/>
  <c r="C22" i="4"/>
  <c r="C23" i="4"/>
  <c r="C24" i="4"/>
  <c r="C25" i="4"/>
  <c r="C27" i="4"/>
  <c r="C26" i="4"/>
  <c r="C28" i="4"/>
  <c r="F28" i="4"/>
  <c r="S28" i="4"/>
  <c r="S29" i="4"/>
  <c r="R28" i="4"/>
  <c r="R29" i="4"/>
  <c r="C13" i="4"/>
  <c r="C14" i="4"/>
  <c r="C15" i="4"/>
  <c r="C16" i="4"/>
  <c r="C18" i="4"/>
  <c r="C17" i="4"/>
  <c r="C19" i="4"/>
  <c r="F19" i="4"/>
  <c r="S19" i="4"/>
  <c r="S20" i="4"/>
  <c r="R19" i="4"/>
  <c r="R20" i="4"/>
  <c r="C123" i="1"/>
  <c r="C124" i="1"/>
  <c r="C125" i="1"/>
  <c r="C126" i="1"/>
  <c r="C128" i="1"/>
  <c r="C127" i="1"/>
  <c r="C129" i="1"/>
  <c r="F129" i="1"/>
  <c r="S129" i="1"/>
  <c r="S130" i="1"/>
  <c r="R129" i="1"/>
  <c r="R130" i="1"/>
  <c r="C114" i="1"/>
  <c r="C115" i="1"/>
  <c r="C116" i="1"/>
  <c r="C117" i="1"/>
  <c r="C119" i="1"/>
  <c r="C118" i="1"/>
  <c r="C120" i="1"/>
  <c r="F120" i="1"/>
  <c r="S120" i="1"/>
  <c r="S121" i="1"/>
  <c r="R120" i="1"/>
  <c r="R121" i="1"/>
  <c r="C105" i="1"/>
  <c r="C106" i="1"/>
  <c r="C107" i="1"/>
  <c r="C108" i="1"/>
  <c r="C110" i="1"/>
  <c r="C109" i="1"/>
  <c r="C111" i="1"/>
  <c r="F111" i="1"/>
  <c r="S111" i="1"/>
  <c r="S112" i="1"/>
  <c r="R111" i="1"/>
  <c r="R112" i="1"/>
  <c r="C96" i="1"/>
  <c r="C97" i="1"/>
  <c r="C98" i="1"/>
  <c r="C99" i="1"/>
  <c r="C101" i="1"/>
  <c r="C100" i="1"/>
  <c r="C102" i="1"/>
  <c r="F102" i="1"/>
  <c r="S102" i="1"/>
  <c r="S103" i="1"/>
  <c r="R102" i="1"/>
  <c r="R103" i="1"/>
  <c r="C87" i="1"/>
  <c r="C88" i="1"/>
  <c r="C89" i="1"/>
  <c r="C90" i="1"/>
  <c r="C92" i="1"/>
  <c r="C91" i="1"/>
  <c r="C93" i="1"/>
  <c r="F93" i="1"/>
  <c r="S93" i="1"/>
  <c r="S94" i="1"/>
  <c r="R93" i="1"/>
  <c r="R94" i="1"/>
  <c r="C78" i="1"/>
  <c r="C79" i="1"/>
  <c r="C80" i="1"/>
  <c r="C81" i="1"/>
  <c r="C83" i="1"/>
  <c r="C82" i="1"/>
  <c r="C84" i="1"/>
  <c r="F84" i="1"/>
  <c r="S84" i="1"/>
  <c r="S85" i="1"/>
  <c r="R84" i="1"/>
  <c r="R85" i="1"/>
  <c r="C69" i="1"/>
  <c r="C70" i="1"/>
  <c r="C71" i="1"/>
  <c r="C72" i="1"/>
  <c r="C74" i="1"/>
  <c r="C73" i="1"/>
  <c r="C75" i="1"/>
  <c r="F75" i="1"/>
  <c r="S75" i="1"/>
  <c r="S76" i="1"/>
  <c r="R75" i="1"/>
  <c r="R76" i="1"/>
  <c r="C60" i="1"/>
  <c r="C61" i="1"/>
  <c r="C62" i="1"/>
  <c r="C63" i="1"/>
  <c r="C65" i="1"/>
  <c r="C64" i="1"/>
  <c r="C66" i="1"/>
  <c r="F66" i="1"/>
  <c r="S66" i="1"/>
  <c r="S67" i="1"/>
  <c r="R66" i="1"/>
  <c r="R67" i="1"/>
  <c r="C51" i="1"/>
  <c r="C52" i="1"/>
  <c r="C53" i="1"/>
  <c r="C54" i="1"/>
  <c r="C56" i="1"/>
  <c r="C55" i="1"/>
  <c r="C57" i="1"/>
  <c r="F57" i="1"/>
  <c r="S57" i="1"/>
  <c r="S58" i="1"/>
  <c r="R57" i="1"/>
  <c r="R58" i="1"/>
  <c r="C42" i="1"/>
  <c r="C43" i="1"/>
  <c r="C44" i="1"/>
  <c r="C45" i="1"/>
  <c r="C47" i="1"/>
  <c r="C46" i="1"/>
  <c r="C48" i="1"/>
  <c r="F48" i="1"/>
  <c r="S48" i="1"/>
  <c r="S49" i="1"/>
  <c r="R48" i="1"/>
  <c r="R49" i="1"/>
  <c r="C33" i="1"/>
  <c r="C34" i="1"/>
  <c r="C35" i="1"/>
  <c r="C36" i="1"/>
  <c r="C38" i="1"/>
  <c r="C37" i="1"/>
  <c r="C39" i="1"/>
  <c r="F39" i="1"/>
  <c r="S39" i="1"/>
  <c r="S40" i="1"/>
  <c r="R39" i="1"/>
  <c r="R40" i="1"/>
  <c r="C24" i="1"/>
  <c r="C25" i="1"/>
  <c r="C26" i="1"/>
  <c r="C27" i="1"/>
  <c r="C29" i="1"/>
  <c r="C28" i="1"/>
  <c r="C30" i="1"/>
  <c r="F30" i="1"/>
  <c r="S30" i="1"/>
  <c r="S31" i="1"/>
  <c r="R30" i="1"/>
  <c r="R31" i="1"/>
  <c r="C15" i="1"/>
  <c r="C16" i="1"/>
  <c r="C17" i="1"/>
  <c r="C18" i="1"/>
  <c r="C20" i="1"/>
  <c r="C19" i="1"/>
  <c r="C21" i="1"/>
  <c r="F21" i="1"/>
  <c r="S21" i="1"/>
  <c r="S22" i="1"/>
  <c r="R21" i="1"/>
  <c r="R22" i="1"/>
  <c r="L122" i="1"/>
  <c r="L123" i="1"/>
  <c r="L124" i="1"/>
  <c r="L125" i="1"/>
  <c r="L126" i="1"/>
  <c r="L127" i="1"/>
  <c r="L128" i="1"/>
  <c r="L129" i="1"/>
  <c r="L130" i="1"/>
  <c r="AA130" i="1"/>
  <c r="L113" i="1"/>
  <c r="L114" i="1"/>
  <c r="L115" i="1"/>
  <c r="L116" i="1"/>
  <c r="L117" i="1"/>
  <c r="L118" i="1"/>
  <c r="L119" i="1"/>
  <c r="L120" i="1"/>
  <c r="L121" i="1"/>
  <c r="AA121" i="1"/>
  <c r="L104" i="1"/>
  <c r="L105" i="1"/>
  <c r="L106" i="1"/>
  <c r="L107" i="1"/>
  <c r="L108" i="1"/>
  <c r="L109" i="1"/>
  <c r="L110" i="1"/>
  <c r="L111" i="1"/>
  <c r="L112" i="1"/>
  <c r="AA112" i="1"/>
  <c r="L95" i="1"/>
  <c r="L96" i="1"/>
  <c r="L97" i="1"/>
  <c r="L98" i="1"/>
  <c r="L99" i="1"/>
  <c r="L100" i="1"/>
  <c r="L101" i="1"/>
  <c r="L102" i="1"/>
  <c r="L103" i="1"/>
  <c r="AA103" i="1"/>
  <c r="L86" i="1"/>
  <c r="L87" i="1"/>
  <c r="L88" i="1"/>
  <c r="L89" i="1"/>
  <c r="L90" i="1"/>
  <c r="L91" i="1"/>
  <c r="L92" i="1"/>
  <c r="L93" i="1"/>
  <c r="L94" i="1"/>
  <c r="AA94" i="1"/>
  <c r="L77" i="1"/>
  <c r="L78" i="1"/>
  <c r="L79" i="1"/>
  <c r="L80" i="1"/>
  <c r="L81" i="1"/>
  <c r="L82" i="1"/>
  <c r="L83" i="1"/>
  <c r="L84" i="1"/>
  <c r="L85" i="1"/>
  <c r="AA85" i="1"/>
  <c r="L68" i="1"/>
  <c r="L69" i="1"/>
  <c r="L70" i="1"/>
  <c r="L71" i="1"/>
  <c r="L72" i="1"/>
  <c r="L73" i="1"/>
  <c r="L74" i="1"/>
  <c r="L75" i="1"/>
  <c r="L76" i="1"/>
  <c r="AA76" i="1"/>
  <c r="L59" i="1"/>
  <c r="L60" i="1"/>
  <c r="L61" i="1"/>
  <c r="L62" i="1"/>
  <c r="L63" i="1"/>
  <c r="L64" i="1"/>
  <c r="L65" i="1"/>
  <c r="L66" i="1"/>
  <c r="L67" i="1"/>
  <c r="AA67" i="1"/>
  <c r="AA58" i="1"/>
  <c r="L41" i="1"/>
  <c r="L42" i="1"/>
  <c r="L43" i="1"/>
  <c r="L44" i="1"/>
  <c r="L45" i="1"/>
  <c r="L46" i="1"/>
  <c r="L47" i="1"/>
  <c r="L48" i="1"/>
  <c r="L49" i="1"/>
  <c r="AA49" i="1"/>
  <c r="L32" i="1"/>
  <c r="L33" i="1"/>
  <c r="L34" i="1"/>
  <c r="L35" i="1"/>
  <c r="L36" i="1"/>
  <c r="L37" i="1"/>
  <c r="L38" i="1"/>
  <c r="L39" i="1"/>
  <c r="L40" i="1"/>
  <c r="AA40" i="1"/>
  <c r="L23" i="1"/>
  <c r="L24" i="1"/>
  <c r="L25" i="1"/>
  <c r="L26" i="1"/>
  <c r="L27" i="1"/>
  <c r="L28" i="1"/>
  <c r="L29" i="1"/>
  <c r="L30" i="1"/>
  <c r="L31" i="1"/>
  <c r="AA31" i="1"/>
  <c r="L14" i="1"/>
  <c r="L15" i="1"/>
  <c r="L16" i="1"/>
  <c r="L17" i="1"/>
  <c r="L18" i="1"/>
  <c r="L19" i="1"/>
  <c r="L20" i="1"/>
  <c r="L21" i="1"/>
  <c r="L22" i="1"/>
  <c r="AA22" i="1"/>
  <c r="F15" i="1"/>
  <c r="S15" i="1"/>
  <c r="F16" i="1"/>
  <c r="S16" i="1"/>
  <c r="F17" i="1"/>
  <c r="S17" i="1"/>
  <c r="F18" i="1"/>
  <c r="S18" i="1"/>
  <c r="F19" i="1"/>
  <c r="S19" i="1"/>
  <c r="F20" i="1"/>
  <c r="S20" i="1"/>
  <c r="F14" i="1"/>
  <c r="S14" i="1"/>
  <c r="R15" i="1"/>
  <c r="R16" i="1"/>
  <c r="R17" i="1"/>
  <c r="R18" i="1"/>
  <c r="R19" i="1"/>
  <c r="R20" i="1"/>
  <c r="R14" i="1"/>
  <c r="D17" i="16"/>
  <c r="D18" i="16"/>
  <c r="D19" i="16"/>
  <c r="D20" i="16"/>
  <c r="D21" i="16"/>
  <c r="D22" i="16"/>
  <c r="D23" i="16"/>
  <c r="D24" i="16"/>
  <c r="D25" i="16"/>
  <c r="D26" i="16"/>
  <c r="D27" i="16"/>
  <c r="D28" i="16"/>
  <c r="D16" i="16"/>
  <c r="AE47" i="15"/>
  <c r="AE46" i="15"/>
  <c r="AE45" i="15"/>
  <c r="AE44" i="15"/>
  <c r="AE43" i="15"/>
  <c r="AE42" i="15"/>
  <c r="AE41" i="15"/>
  <c r="AE40" i="15"/>
  <c r="AE39" i="15"/>
  <c r="AE38" i="15"/>
  <c r="AE37" i="15"/>
  <c r="AE36" i="15"/>
  <c r="AE35" i="15"/>
  <c r="AE15" i="15"/>
  <c r="AE16" i="15"/>
  <c r="AE17" i="15"/>
  <c r="AE18" i="15"/>
  <c r="AE19" i="15"/>
  <c r="AE20" i="15"/>
  <c r="AE21" i="15"/>
  <c r="AE22" i="15"/>
  <c r="AE23" i="15"/>
  <c r="AE24" i="15"/>
  <c r="AE25" i="15"/>
  <c r="AE26" i="15"/>
  <c r="AE14" i="15"/>
  <c r="W47" i="15"/>
  <c r="W46" i="15"/>
  <c r="W45" i="15"/>
  <c r="W44" i="15"/>
  <c r="W43" i="15"/>
  <c r="W42" i="15"/>
  <c r="W41" i="15"/>
  <c r="W40" i="15"/>
  <c r="W39" i="15"/>
  <c r="W38" i="15"/>
  <c r="W37" i="15"/>
  <c r="W36" i="15"/>
  <c r="W35" i="15"/>
  <c r="W26" i="15"/>
  <c r="W25" i="15"/>
  <c r="W24" i="15"/>
  <c r="W23" i="15"/>
  <c r="W22" i="15"/>
  <c r="W21" i="15"/>
  <c r="W20" i="15"/>
  <c r="W19" i="15"/>
  <c r="W18" i="15"/>
  <c r="W17" i="15"/>
  <c r="W16" i="15"/>
  <c r="W15" i="15"/>
  <c r="W14" i="15"/>
  <c r="J17" i="16"/>
  <c r="L17" i="16"/>
  <c r="J18" i="16"/>
  <c r="L18" i="16"/>
  <c r="J19" i="16"/>
  <c r="L19" i="16"/>
  <c r="J20" i="16"/>
  <c r="L20" i="16"/>
  <c r="J21" i="16"/>
  <c r="L21" i="16"/>
  <c r="J22" i="16"/>
  <c r="L22" i="16"/>
  <c r="J23" i="16"/>
  <c r="L23" i="16"/>
  <c r="J24" i="16"/>
  <c r="L24" i="16"/>
  <c r="J25" i="16"/>
  <c r="L25" i="16"/>
  <c r="J26" i="16"/>
  <c r="L26" i="16"/>
  <c r="J27" i="16"/>
  <c r="L27" i="16"/>
  <c r="J28" i="16"/>
  <c r="L28" i="16"/>
  <c r="J16" i="16"/>
  <c r="L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16" i="16"/>
  <c r="P133" i="15"/>
  <c r="F133" i="15"/>
  <c r="Q131" i="15"/>
  <c r="L126" i="15"/>
  <c r="M126" i="15"/>
  <c r="M127" i="15"/>
  <c r="M128" i="15"/>
  <c r="M129" i="15"/>
  <c r="M130" i="15"/>
  <c r="M131" i="15"/>
  <c r="L127" i="15"/>
  <c r="L128" i="15"/>
  <c r="L129" i="15"/>
  <c r="L130" i="15"/>
  <c r="L131" i="15"/>
  <c r="G131" i="15"/>
  <c r="C126" i="15"/>
  <c r="C127" i="15"/>
  <c r="C128" i="15"/>
  <c r="C129" i="15"/>
  <c r="C130" i="15"/>
  <c r="C131" i="15"/>
  <c r="B127" i="15"/>
  <c r="B128" i="15"/>
  <c r="B129" i="15"/>
  <c r="B130" i="15"/>
  <c r="B131" i="15"/>
  <c r="Q130" i="15"/>
  <c r="G130" i="15"/>
  <c r="Q129" i="15"/>
  <c r="G129" i="15"/>
  <c r="Q128" i="15"/>
  <c r="G128" i="15"/>
  <c r="Q127" i="15"/>
  <c r="G127" i="15"/>
  <c r="Q126" i="15"/>
  <c r="G126" i="15"/>
  <c r="P125" i="15"/>
  <c r="F125" i="15"/>
  <c r="Q123" i="15"/>
  <c r="L118" i="15"/>
  <c r="M118" i="15"/>
  <c r="M119" i="15"/>
  <c r="M120" i="15"/>
  <c r="M121" i="15"/>
  <c r="M122" i="15"/>
  <c r="M123" i="15"/>
  <c r="L119" i="15"/>
  <c r="L120" i="15"/>
  <c r="L121" i="15"/>
  <c r="L122" i="15"/>
  <c r="L123" i="15"/>
  <c r="G123" i="15"/>
  <c r="C118" i="15"/>
  <c r="C119" i="15"/>
  <c r="C120" i="15"/>
  <c r="C121" i="15"/>
  <c r="C122" i="15"/>
  <c r="C123" i="15"/>
  <c r="B119" i="15"/>
  <c r="B120" i="15"/>
  <c r="B121" i="15"/>
  <c r="B122" i="15"/>
  <c r="B123" i="15"/>
  <c r="Q122" i="15"/>
  <c r="G122" i="15"/>
  <c r="Q121" i="15"/>
  <c r="G121" i="15"/>
  <c r="Q120" i="15"/>
  <c r="G120" i="15"/>
  <c r="Q119" i="15"/>
  <c r="G119" i="15"/>
  <c r="Q118" i="15"/>
  <c r="G118" i="15"/>
  <c r="P117" i="15"/>
  <c r="F117" i="15"/>
  <c r="Q115" i="15"/>
  <c r="L110" i="15"/>
  <c r="M110" i="15"/>
  <c r="M111" i="15"/>
  <c r="M112" i="15"/>
  <c r="M113" i="15"/>
  <c r="M114" i="15"/>
  <c r="M115" i="15"/>
  <c r="L111" i="15"/>
  <c r="L112" i="15"/>
  <c r="L113" i="15"/>
  <c r="L114" i="15"/>
  <c r="L115" i="15"/>
  <c r="G115" i="15"/>
  <c r="C110" i="15"/>
  <c r="C111" i="15"/>
  <c r="C112" i="15"/>
  <c r="C113" i="15"/>
  <c r="C114" i="15"/>
  <c r="C115" i="15"/>
  <c r="B111" i="15"/>
  <c r="B112" i="15"/>
  <c r="B113" i="15"/>
  <c r="B114" i="15"/>
  <c r="B115" i="15"/>
  <c r="Q114" i="15"/>
  <c r="G114" i="15"/>
  <c r="Q113" i="15"/>
  <c r="G113" i="15"/>
  <c r="Q112" i="15"/>
  <c r="G112" i="15"/>
  <c r="Q111" i="15"/>
  <c r="G111" i="15"/>
  <c r="Q110" i="15"/>
  <c r="G110" i="15"/>
  <c r="P109" i="15"/>
  <c r="F109" i="15"/>
  <c r="Q107" i="15"/>
  <c r="L102" i="15"/>
  <c r="M102" i="15"/>
  <c r="M103" i="15"/>
  <c r="M104" i="15"/>
  <c r="M105" i="15"/>
  <c r="M106" i="15"/>
  <c r="M107" i="15"/>
  <c r="L103" i="15"/>
  <c r="L104" i="15"/>
  <c r="L105" i="15"/>
  <c r="L106" i="15"/>
  <c r="L107" i="15"/>
  <c r="G107" i="15"/>
  <c r="C102" i="15"/>
  <c r="C103" i="15"/>
  <c r="C104" i="15"/>
  <c r="C105" i="15"/>
  <c r="C106" i="15"/>
  <c r="C107" i="15"/>
  <c r="B103" i="15"/>
  <c r="B104" i="15"/>
  <c r="B105" i="15"/>
  <c r="B106" i="15"/>
  <c r="B107" i="15"/>
  <c r="Q106" i="15"/>
  <c r="G106" i="15"/>
  <c r="Q105" i="15"/>
  <c r="G105" i="15"/>
  <c r="Q104" i="15"/>
  <c r="G104" i="15"/>
  <c r="Q103" i="15"/>
  <c r="G103" i="15"/>
  <c r="Q102" i="15"/>
  <c r="G102" i="15"/>
  <c r="P101" i="15"/>
  <c r="F101" i="15"/>
  <c r="Q99" i="15"/>
  <c r="L94" i="15"/>
  <c r="M94" i="15"/>
  <c r="M95" i="15"/>
  <c r="M96" i="15"/>
  <c r="M97" i="15"/>
  <c r="M98" i="15"/>
  <c r="M99" i="15"/>
  <c r="L95" i="15"/>
  <c r="L96" i="15"/>
  <c r="L97" i="15"/>
  <c r="L98" i="15"/>
  <c r="L99" i="15"/>
  <c r="G99" i="15"/>
  <c r="C94" i="15"/>
  <c r="C95" i="15"/>
  <c r="C96" i="15"/>
  <c r="C97" i="15"/>
  <c r="C98" i="15"/>
  <c r="C99" i="15"/>
  <c r="B95" i="15"/>
  <c r="B96" i="15"/>
  <c r="B97" i="15"/>
  <c r="B98" i="15"/>
  <c r="B99" i="15"/>
  <c r="Q98" i="15"/>
  <c r="G98" i="15"/>
  <c r="Q97" i="15"/>
  <c r="G97" i="15"/>
  <c r="Q96" i="15"/>
  <c r="G96" i="15"/>
  <c r="Q95" i="15"/>
  <c r="G95" i="15"/>
  <c r="Q94" i="15"/>
  <c r="G94" i="15"/>
  <c r="L78" i="15"/>
  <c r="L86" i="15"/>
  <c r="M86" i="15"/>
  <c r="M87" i="15"/>
  <c r="M88" i="15"/>
  <c r="M89" i="15"/>
  <c r="M90" i="15"/>
  <c r="M91" i="15"/>
  <c r="M78" i="15"/>
  <c r="M79" i="15"/>
  <c r="M80" i="15"/>
  <c r="M81" i="15"/>
  <c r="M82" i="15"/>
  <c r="M83" i="15"/>
  <c r="L70" i="15"/>
  <c r="M70" i="15"/>
  <c r="M71" i="15"/>
  <c r="M72" i="15"/>
  <c r="M73" i="15"/>
  <c r="M74" i="15"/>
  <c r="M75" i="15"/>
  <c r="L62" i="15"/>
  <c r="M62" i="15"/>
  <c r="M63" i="15"/>
  <c r="M64" i="15"/>
  <c r="M65" i="15"/>
  <c r="M66" i="15"/>
  <c r="M67" i="15"/>
  <c r="L54" i="15"/>
  <c r="M54" i="15"/>
  <c r="M55" i="15"/>
  <c r="M56" i="15"/>
  <c r="M57" i="15"/>
  <c r="M58" i="15"/>
  <c r="M59" i="15"/>
  <c r="L46" i="15"/>
  <c r="M46" i="15"/>
  <c r="M47" i="15"/>
  <c r="M48" i="15"/>
  <c r="M49" i="15"/>
  <c r="M50" i="15"/>
  <c r="M51" i="15"/>
  <c r="M38" i="15"/>
  <c r="M39" i="15"/>
  <c r="M40" i="15"/>
  <c r="M41" i="15"/>
  <c r="M42" i="15"/>
  <c r="M43" i="15"/>
  <c r="M30" i="15"/>
  <c r="M31" i="15"/>
  <c r="M32" i="15"/>
  <c r="M33" i="15"/>
  <c r="M34" i="15"/>
  <c r="M35" i="15"/>
  <c r="M22" i="15"/>
  <c r="M23" i="15"/>
  <c r="M24" i="15"/>
  <c r="M25" i="15"/>
  <c r="M26" i="15"/>
  <c r="M27" i="15"/>
  <c r="M14" i="15"/>
  <c r="C86" i="15"/>
  <c r="C87" i="15"/>
  <c r="C88" i="15"/>
  <c r="C89" i="15"/>
  <c r="C90" i="15"/>
  <c r="C91" i="15"/>
  <c r="C78" i="15"/>
  <c r="C79" i="15"/>
  <c r="C80" i="15"/>
  <c r="C81" i="15"/>
  <c r="C82" i="15"/>
  <c r="C83" i="15"/>
  <c r="C70" i="15"/>
  <c r="C71" i="15"/>
  <c r="C72" i="15"/>
  <c r="C73" i="15"/>
  <c r="C74" i="15"/>
  <c r="C75" i="15"/>
  <c r="C62" i="15"/>
  <c r="C63" i="15"/>
  <c r="C64" i="15"/>
  <c r="C65" i="15"/>
  <c r="C66" i="15"/>
  <c r="C67" i="15"/>
  <c r="C54" i="15"/>
  <c r="C55" i="15"/>
  <c r="C56" i="15"/>
  <c r="C57" i="15"/>
  <c r="C58" i="15"/>
  <c r="C59" i="15"/>
  <c r="C46" i="15"/>
  <c r="C47" i="15"/>
  <c r="C48" i="15"/>
  <c r="C49" i="15"/>
  <c r="C50" i="15"/>
  <c r="C51" i="15"/>
  <c r="C38" i="15"/>
  <c r="C39" i="15"/>
  <c r="C40" i="15"/>
  <c r="C41" i="15"/>
  <c r="C42" i="15"/>
  <c r="C43" i="15"/>
  <c r="C30" i="15"/>
  <c r="C31" i="15"/>
  <c r="C32" i="15"/>
  <c r="C33" i="15"/>
  <c r="C34" i="15"/>
  <c r="C35" i="15"/>
  <c r="C22" i="15"/>
  <c r="C23" i="15"/>
  <c r="C24" i="15"/>
  <c r="C25" i="15"/>
  <c r="C26" i="15"/>
  <c r="C27" i="15"/>
  <c r="C14" i="15"/>
  <c r="P93" i="15"/>
  <c r="F93" i="15"/>
  <c r="Q91" i="15"/>
  <c r="L87" i="15"/>
  <c r="L88" i="15"/>
  <c r="L89" i="15"/>
  <c r="L90" i="15"/>
  <c r="L91" i="15"/>
  <c r="G91" i="15"/>
  <c r="B87" i="15"/>
  <c r="B88" i="15"/>
  <c r="B89" i="15"/>
  <c r="B90" i="15"/>
  <c r="B91" i="15"/>
  <c r="Q90" i="15"/>
  <c r="G90" i="15"/>
  <c r="Q89" i="15"/>
  <c r="G89" i="15"/>
  <c r="Q88" i="15"/>
  <c r="G88" i="15"/>
  <c r="Q87" i="15"/>
  <c r="G87" i="15"/>
  <c r="Q86" i="15"/>
  <c r="G86" i="15"/>
  <c r="P85" i="15"/>
  <c r="F85" i="15"/>
  <c r="Q83" i="15"/>
  <c r="L79" i="15"/>
  <c r="L80" i="15"/>
  <c r="L81" i="15"/>
  <c r="L82" i="15"/>
  <c r="L83" i="15"/>
  <c r="G83" i="15"/>
  <c r="B79" i="15"/>
  <c r="B80" i="15"/>
  <c r="B81" i="15"/>
  <c r="B82" i="15"/>
  <c r="B83" i="15"/>
  <c r="Q82" i="15"/>
  <c r="G82" i="15"/>
  <c r="Q81" i="15"/>
  <c r="G81" i="15"/>
  <c r="Q80" i="15"/>
  <c r="G80" i="15"/>
  <c r="Q79" i="15"/>
  <c r="G79" i="15"/>
  <c r="Q78" i="15"/>
  <c r="G78" i="15"/>
  <c r="P77" i="15"/>
  <c r="F77" i="15"/>
  <c r="Q75" i="15"/>
  <c r="L71" i="15"/>
  <c r="L72" i="15"/>
  <c r="L73" i="15"/>
  <c r="L74" i="15"/>
  <c r="L75" i="15"/>
  <c r="G75" i="15"/>
  <c r="B71" i="15"/>
  <c r="B72" i="15"/>
  <c r="B73" i="15"/>
  <c r="B74" i="15"/>
  <c r="B75" i="15"/>
  <c r="Q74" i="15"/>
  <c r="G74" i="15"/>
  <c r="Q73" i="15"/>
  <c r="G73" i="15"/>
  <c r="Q72" i="15"/>
  <c r="G72" i="15"/>
  <c r="Q71" i="15"/>
  <c r="G71" i="15"/>
  <c r="Q70" i="15"/>
  <c r="G70" i="15"/>
  <c r="P69" i="15"/>
  <c r="F69" i="15"/>
  <c r="Q67" i="15"/>
  <c r="L63" i="15"/>
  <c r="L64" i="15"/>
  <c r="L65" i="15"/>
  <c r="L66" i="15"/>
  <c r="L67" i="15"/>
  <c r="G67" i="15"/>
  <c r="B63" i="15"/>
  <c r="B64" i="15"/>
  <c r="B65" i="15"/>
  <c r="B66" i="15"/>
  <c r="B67" i="15"/>
  <c r="Q66" i="15"/>
  <c r="G66" i="15"/>
  <c r="Q65" i="15"/>
  <c r="G65" i="15"/>
  <c r="Q64" i="15"/>
  <c r="G64" i="15"/>
  <c r="Q63" i="15"/>
  <c r="G63" i="15"/>
  <c r="Q62" i="15"/>
  <c r="G62" i="15"/>
  <c r="G43" i="15"/>
  <c r="P61" i="15"/>
  <c r="F61" i="15"/>
  <c r="Q59" i="15"/>
  <c r="L55" i="15"/>
  <c r="L56" i="15"/>
  <c r="L57" i="15"/>
  <c r="L58" i="15"/>
  <c r="L59" i="15"/>
  <c r="G59" i="15"/>
  <c r="B55" i="15"/>
  <c r="B56" i="15"/>
  <c r="B57" i="15"/>
  <c r="B58" i="15"/>
  <c r="B59" i="15"/>
  <c r="Q58" i="15"/>
  <c r="G58" i="15"/>
  <c r="Q57" i="15"/>
  <c r="G57" i="15"/>
  <c r="Q56" i="15"/>
  <c r="G56" i="15"/>
  <c r="Q55" i="15"/>
  <c r="G55" i="15"/>
  <c r="Q54" i="15"/>
  <c r="G54" i="15"/>
  <c r="P53" i="15"/>
  <c r="F53" i="15"/>
  <c r="Q51" i="15"/>
  <c r="L47" i="15"/>
  <c r="L48" i="15"/>
  <c r="L49" i="15"/>
  <c r="L50" i="15"/>
  <c r="L51" i="15"/>
  <c r="G51" i="15"/>
  <c r="B47" i="15"/>
  <c r="B48" i="15"/>
  <c r="B49" i="15"/>
  <c r="B50" i="15"/>
  <c r="B51" i="15"/>
  <c r="Q50" i="15"/>
  <c r="G50" i="15"/>
  <c r="Q49" i="15"/>
  <c r="G49" i="15"/>
  <c r="Q48" i="15"/>
  <c r="G48" i="15"/>
  <c r="Q47" i="15"/>
  <c r="G47" i="15"/>
  <c r="Q46" i="15"/>
  <c r="G46" i="15"/>
  <c r="P45" i="15"/>
  <c r="F45" i="15"/>
  <c r="Q43" i="15"/>
  <c r="L38" i="15"/>
  <c r="L39" i="15"/>
  <c r="L40" i="15"/>
  <c r="L41" i="15"/>
  <c r="L42" i="15"/>
  <c r="L43" i="15"/>
  <c r="B39" i="15"/>
  <c r="B40" i="15"/>
  <c r="B41" i="15"/>
  <c r="B42" i="15"/>
  <c r="B43" i="15"/>
  <c r="Q42" i="15"/>
  <c r="G42" i="15"/>
  <c r="Q41" i="15"/>
  <c r="G41" i="15"/>
  <c r="Q40" i="15"/>
  <c r="G40" i="15"/>
  <c r="Q39" i="15"/>
  <c r="G39" i="15"/>
  <c r="Q38" i="15"/>
  <c r="G38" i="15"/>
  <c r="P37" i="15"/>
  <c r="F37" i="15"/>
  <c r="Q35" i="15"/>
  <c r="L30" i="15"/>
  <c r="L31" i="15"/>
  <c r="L32" i="15"/>
  <c r="L33" i="15"/>
  <c r="L34" i="15"/>
  <c r="L35" i="15"/>
  <c r="G35" i="15"/>
  <c r="B31" i="15"/>
  <c r="B32" i="15"/>
  <c r="B33" i="15"/>
  <c r="B34" i="15"/>
  <c r="B35" i="15"/>
  <c r="Q34" i="15"/>
  <c r="G34" i="15"/>
  <c r="Q33" i="15"/>
  <c r="G33" i="15"/>
  <c r="Q32" i="15"/>
  <c r="G32" i="15"/>
  <c r="Q31" i="15"/>
  <c r="G31" i="15"/>
  <c r="Q30" i="15"/>
  <c r="G30" i="15"/>
  <c r="P29" i="15"/>
  <c r="F29" i="15"/>
  <c r="Q27" i="15"/>
  <c r="L22" i="15"/>
  <c r="L23" i="15"/>
  <c r="L24" i="15"/>
  <c r="L25" i="15"/>
  <c r="L26" i="15"/>
  <c r="L27" i="15"/>
  <c r="G27" i="15"/>
  <c r="B23" i="15"/>
  <c r="B24" i="15"/>
  <c r="B25" i="15"/>
  <c r="B26" i="15"/>
  <c r="B27" i="15"/>
  <c r="Q26" i="15"/>
  <c r="G26" i="15"/>
  <c r="Q25" i="15"/>
  <c r="G25" i="15"/>
  <c r="Q24" i="15"/>
  <c r="G24" i="15"/>
  <c r="Q23" i="15"/>
  <c r="G23" i="15"/>
  <c r="Q22" i="15"/>
  <c r="G22" i="15"/>
  <c r="P21" i="15"/>
  <c r="F21" i="15"/>
  <c r="Q19" i="15"/>
  <c r="L14" i="15"/>
  <c r="M15" i="15"/>
  <c r="M16" i="15"/>
  <c r="M17" i="15"/>
  <c r="M18" i="15"/>
  <c r="M19" i="15"/>
  <c r="L15" i="15"/>
  <c r="L16" i="15"/>
  <c r="L17" i="15"/>
  <c r="L18" i="15"/>
  <c r="L19" i="15"/>
  <c r="G19" i="15"/>
  <c r="C15" i="15"/>
  <c r="C16" i="15"/>
  <c r="C17" i="15"/>
  <c r="C18" i="15"/>
  <c r="C19" i="15"/>
  <c r="B15" i="15"/>
  <c r="B16" i="15"/>
  <c r="B17" i="15"/>
  <c r="B18" i="15"/>
  <c r="B19" i="15"/>
  <c r="Q18" i="15"/>
  <c r="G18" i="15"/>
  <c r="Q17" i="15"/>
  <c r="G17" i="15"/>
  <c r="Q16" i="15"/>
  <c r="G16" i="15"/>
  <c r="Q15" i="15"/>
  <c r="G15" i="15"/>
  <c r="Q14" i="15"/>
  <c r="G14" i="15"/>
  <c r="L147" i="4"/>
  <c r="L148" i="4"/>
  <c r="L149" i="4"/>
  <c r="L150" i="4"/>
  <c r="L151" i="4"/>
  <c r="L152" i="4"/>
  <c r="L153" i="4"/>
  <c r="L154" i="4"/>
  <c r="L155" i="4"/>
  <c r="V147" i="4"/>
  <c r="AC155" i="4"/>
  <c r="Z147" i="4"/>
  <c r="AC154" i="4"/>
  <c r="Z154" i="4"/>
  <c r="X154" i="4"/>
  <c r="W154" i="4"/>
  <c r="V154" i="4"/>
  <c r="C148" i="4"/>
  <c r="C149" i="4"/>
  <c r="C150" i="4"/>
  <c r="C151" i="4"/>
  <c r="C153" i="4"/>
  <c r="C152" i="4"/>
  <c r="C154" i="4"/>
  <c r="F154" i="4"/>
  <c r="S154" i="4"/>
  <c r="R154" i="4"/>
  <c r="E154" i="4"/>
  <c r="D154" i="4"/>
  <c r="Z153" i="4"/>
  <c r="X153" i="4"/>
  <c r="W153" i="4"/>
  <c r="V153" i="4"/>
  <c r="F153" i="4"/>
  <c r="S153" i="4"/>
  <c r="R153" i="4"/>
  <c r="E153" i="4"/>
  <c r="D153" i="4"/>
  <c r="Z152" i="4"/>
  <c r="X152" i="4"/>
  <c r="W152" i="4"/>
  <c r="V152" i="4"/>
  <c r="F152" i="4"/>
  <c r="S152" i="4"/>
  <c r="R152" i="4"/>
  <c r="E152" i="4"/>
  <c r="D152" i="4"/>
  <c r="Z151" i="4"/>
  <c r="X151" i="4"/>
  <c r="W151" i="4"/>
  <c r="V151" i="4"/>
  <c r="F151" i="4"/>
  <c r="S151" i="4"/>
  <c r="R151" i="4"/>
  <c r="E151" i="4"/>
  <c r="D151" i="4"/>
  <c r="Z150" i="4"/>
  <c r="X150" i="4"/>
  <c r="W150" i="4"/>
  <c r="V150" i="4"/>
  <c r="F150" i="4"/>
  <c r="S150" i="4"/>
  <c r="R150" i="4"/>
  <c r="E150" i="4"/>
  <c r="D150" i="4"/>
  <c r="Z149" i="4"/>
  <c r="X149" i="4"/>
  <c r="W149" i="4"/>
  <c r="V149" i="4"/>
  <c r="F149" i="4"/>
  <c r="S149" i="4"/>
  <c r="R149" i="4"/>
  <c r="E149" i="4"/>
  <c r="D149" i="4"/>
  <c r="Z148" i="4"/>
  <c r="X148" i="4"/>
  <c r="W148" i="4"/>
  <c r="V148" i="4"/>
  <c r="F148" i="4"/>
  <c r="S148" i="4"/>
  <c r="R148" i="4"/>
  <c r="E148" i="4"/>
  <c r="D148" i="4"/>
  <c r="X147" i="4"/>
  <c r="W147" i="4"/>
  <c r="F147" i="4"/>
  <c r="S147" i="4"/>
  <c r="R147" i="4"/>
  <c r="E147" i="4"/>
  <c r="D147" i="4"/>
  <c r="L138" i="4"/>
  <c r="L139" i="4"/>
  <c r="L140" i="4"/>
  <c r="L141" i="4"/>
  <c r="L142" i="4"/>
  <c r="L143" i="4"/>
  <c r="L144" i="4"/>
  <c r="L145" i="4"/>
  <c r="L146" i="4"/>
  <c r="V138" i="4"/>
  <c r="AC146" i="4"/>
  <c r="Z138" i="4"/>
  <c r="AC145" i="4"/>
  <c r="Z145" i="4"/>
  <c r="X145" i="4"/>
  <c r="W145" i="4"/>
  <c r="V145" i="4"/>
  <c r="C139" i="4"/>
  <c r="C140" i="4"/>
  <c r="C141" i="4"/>
  <c r="C142" i="4"/>
  <c r="C144" i="4"/>
  <c r="C143" i="4"/>
  <c r="C145" i="4"/>
  <c r="F145" i="4"/>
  <c r="S145" i="4"/>
  <c r="R145" i="4"/>
  <c r="E145" i="4"/>
  <c r="D145" i="4"/>
  <c r="Z144" i="4"/>
  <c r="X144" i="4"/>
  <c r="W144" i="4"/>
  <c r="V144" i="4"/>
  <c r="F144" i="4"/>
  <c r="S144" i="4"/>
  <c r="R144" i="4"/>
  <c r="E144" i="4"/>
  <c r="D144" i="4"/>
  <c r="Z143" i="4"/>
  <c r="X143" i="4"/>
  <c r="W143" i="4"/>
  <c r="V143" i="4"/>
  <c r="F143" i="4"/>
  <c r="S143" i="4"/>
  <c r="R143" i="4"/>
  <c r="E143" i="4"/>
  <c r="D143" i="4"/>
  <c r="Z142" i="4"/>
  <c r="X142" i="4"/>
  <c r="W142" i="4"/>
  <c r="V142" i="4"/>
  <c r="F142" i="4"/>
  <c r="S142" i="4"/>
  <c r="R142" i="4"/>
  <c r="E142" i="4"/>
  <c r="D142" i="4"/>
  <c r="Z141" i="4"/>
  <c r="X141" i="4"/>
  <c r="W141" i="4"/>
  <c r="V141" i="4"/>
  <c r="F141" i="4"/>
  <c r="S141" i="4"/>
  <c r="R141" i="4"/>
  <c r="E141" i="4"/>
  <c r="D141" i="4"/>
  <c r="Z140" i="4"/>
  <c r="X140" i="4"/>
  <c r="W140" i="4"/>
  <c r="V140" i="4"/>
  <c r="F140" i="4"/>
  <c r="S140" i="4"/>
  <c r="R140" i="4"/>
  <c r="E140" i="4"/>
  <c r="D140" i="4"/>
  <c r="Z139" i="4"/>
  <c r="X139" i="4"/>
  <c r="W139" i="4"/>
  <c r="V139" i="4"/>
  <c r="F139" i="4"/>
  <c r="S139" i="4"/>
  <c r="R139" i="4"/>
  <c r="E139" i="4"/>
  <c r="D139" i="4"/>
  <c r="X138" i="4"/>
  <c r="W138" i="4"/>
  <c r="F138" i="4"/>
  <c r="S138" i="4"/>
  <c r="R138" i="4"/>
  <c r="E138" i="4"/>
  <c r="D138" i="4"/>
  <c r="L129" i="4"/>
  <c r="L130" i="4"/>
  <c r="L131" i="4"/>
  <c r="L132" i="4"/>
  <c r="L133" i="4"/>
  <c r="L134" i="4"/>
  <c r="L135" i="4"/>
  <c r="L136" i="4"/>
  <c r="L137" i="4"/>
  <c r="V129" i="4"/>
  <c r="AC137" i="4"/>
  <c r="Z129" i="4"/>
  <c r="AC136" i="4"/>
  <c r="Z136" i="4"/>
  <c r="X136" i="4"/>
  <c r="W136" i="4"/>
  <c r="V136" i="4"/>
  <c r="C130" i="4"/>
  <c r="C131" i="4"/>
  <c r="C132" i="4"/>
  <c r="C133" i="4"/>
  <c r="C135" i="4"/>
  <c r="C134" i="4"/>
  <c r="C136" i="4"/>
  <c r="F136" i="4"/>
  <c r="S136" i="4"/>
  <c r="R136" i="4"/>
  <c r="E136" i="4"/>
  <c r="D136" i="4"/>
  <c r="Z135" i="4"/>
  <c r="X135" i="4"/>
  <c r="W135" i="4"/>
  <c r="V135" i="4"/>
  <c r="F135" i="4"/>
  <c r="S135" i="4"/>
  <c r="R135" i="4"/>
  <c r="E135" i="4"/>
  <c r="D135" i="4"/>
  <c r="Z134" i="4"/>
  <c r="X134" i="4"/>
  <c r="W134" i="4"/>
  <c r="V134" i="4"/>
  <c r="F134" i="4"/>
  <c r="S134" i="4"/>
  <c r="R134" i="4"/>
  <c r="E134" i="4"/>
  <c r="D134" i="4"/>
  <c r="Z133" i="4"/>
  <c r="X133" i="4"/>
  <c r="W133" i="4"/>
  <c r="V133" i="4"/>
  <c r="F133" i="4"/>
  <c r="S133" i="4"/>
  <c r="R133" i="4"/>
  <c r="E133" i="4"/>
  <c r="D133" i="4"/>
  <c r="Z132" i="4"/>
  <c r="X132" i="4"/>
  <c r="W132" i="4"/>
  <c r="V132" i="4"/>
  <c r="F132" i="4"/>
  <c r="S132" i="4"/>
  <c r="R132" i="4"/>
  <c r="E132" i="4"/>
  <c r="D132" i="4"/>
  <c r="Z131" i="4"/>
  <c r="X131" i="4"/>
  <c r="W131" i="4"/>
  <c r="V131" i="4"/>
  <c r="F131" i="4"/>
  <c r="S131" i="4"/>
  <c r="R131" i="4"/>
  <c r="E131" i="4"/>
  <c r="D131" i="4"/>
  <c r="Z130" i="4"/>
  <c r="X130" i="4"/>
  <c r="W130" i="4"/>
  <c r="V130" i="4"/>
  <c r="F130" i="4"/>
  <c r="S130" i="4"/>
  <c r="R130" i="4"/>
  <c r="E130" i="4"/>
  <c r="D130" i="4"/>
  <c r="X129" i="4"/>
  <c r="W129" i="4"/>
  <c r="F129" i="4"/>
  <c r="S129" i="4"/>
  <c r="R129" i="4"/>
  <c r="E129" i="4"/>
  <c r="D129" i="4"/>
  <c r="L149" i="1"/>
  <c r="L150" i="1"/>
  <c r="L151" i="1"/>
  <c r="L152" i="1"/>
  <c r="L153" i="1"/>
  <c r="L154" i="1"/>
  <c r="L155" i="1"/>
  <c r="L156" i="1"/>
  <c r="L157" i="1"/>
  <c r="V149" i="1"/>
  <c r="AC157" i="1"/>
  <c r="Z149" i="1"/>
  <c r="AC156" i="1"/>
  <c r="Z156" i="1"/>
  <c r="X156" i="1"/>
  <c r="W156" i="1"/>
  <c r="V156" i="1"/>
  <c r="C150" i="1"/>
  <c r="C151" i="1"/>
  <c r="C152" i="1"/>
  <c r="C153" i="1"/>
  <c r="C155" i="1"/>
  <c r="C154" i="1"/>
  <c r="C156" i="1"/>
  <c r="F156" i="1"/>
  <c r="S156" i="1"/>
  <c r="R156" i="1"/>
  <c r="E156" i="1"/>
  <c r="D156" i="1"/>
  <c r="Z155" i="1"/>
  <c r="X155" i="1"/>
  <c r="W155" i="1"/>
  <c r="V155" i="1"/>
  <c r="F155" i="1"/>
  <c r="S155" i="1"/>
  <c r="R155" i="1"/>
  <c r="E155" i="1"/>
  <c r="D155" i="1"/>
  <c r="Z154" i="1"/>
  <c r="X154" i="1"/>
  <c r="W154" i="1"/>
  <c r="V154" i="1"/>
  <c r="F154" i="1"/>
  <c r="S154" i="1"/>
  <c r="R154" i="1"/>
  <c r="E154" i="1"/>
  <c r="D154" i="1"/>
  <c r="Z153" i="1"/>
  <c r="X153" i="1"/>
  <c r="W153" i="1"/>
  <c r="V153" i="1"/>
  <c r="F153" i="1"/>
  <c r="S153" i="1"/>
  <c r="R153" i="1"/>
  <c r="E153" i="1"/>
  <c r="D153" i="1"/>
  <c r="Z152" i="1"/>
  <c r="X152" i="1"/>
  <c r="W152" i="1"/>
  <c r="V152" i="1"/>
  <c r="F152" i="1"/>
  <c r="S152" i="1"/>
  <c r="R152" i="1"/>
  <c r="E152" i="1"/>
  <c r="D152" i="1"/>
  <c r="Z151" i="1"/>
  <c r="X151" i="1"/>
  <c r="W151" i="1"/>
  <c r="V151" i="1"/>
  <c r="F151" i="1"/>
  <c r="S151" i="1"/>
  <c r="R151" i="1"/>
  <c r="E151" i="1"/>
  <c r="D151" i="1"/>
  <c r="Z150" i="1"/>
  <c r="X150" i="1"/>
  <c r="W150" i="1"/>
  <c r="V150" i="1"/>
  <c r="F150" i="1"/>
  <c r="S150" i="1"/>
  <c r="R150" i="1"/>
  <c r="E150" i="1"/>
  <c r="D150" i="1"/>
  <c r="X149" i="1"/>
  <c r="W149" i="1"/>
  <c r="F149" i="1"/>
  <c r="S149" i="1"/>
  <c r="R149" i="1"/>
  <c r="E149" i="1"/>
  <c r="D149" i="1"/>
  <c r="L140" i="1"/>
  <c r="L141" i="1"/>
  <c r="L142" i="1"/>
  <c r="L143" i="1"/>
  <c r="L144" i="1"/>
  <c r="L145" i="1"/>
  <c r="L146" i="1"/>
  <c r="L147" i="1"/>
  <c r="L148" i="1"/>
  <c r="V140" i="1"/>
  <c r="AC148" i="1"/>
  <c r="Z140" i="1"/>
  <c r="AC147" i="1"/>
  <c r="Z147" i="1"/>
  <c r="X147" i="1"/>
  <c r="W147" i="1"/>
  <c r="V147" i="1"/>
  <c r="C141" i="1"/>
  <c r="C142" i="1"/>
  <c r="C143" i="1"/>
  <c r="C144" i="1"/>
  <c r="C146" i="1"/>
  <c r="C145" i="1"/>
  <c r="C147" i="1"/>
  <c r="F147" i="1"/>
  <c r="S147" i="1"/>
  <c r="R147" i="1"/>
  <c r="E147" i="1"/>
  <c r="D147" i="1"/>
  <c r="Z146" i="1"/>
  <c r="X146" i="1"/>
  <c r="W146" i="1"/>
  <c r="V146" i="1"/>
  <c r="F146" i="1"/>
  <c r="S146" i="1"/>
  <c r="R146" i="1"/>
  <c r="E146" i="1"/>
  <c r="D146" i="1"/>
  <c r="Z145" i="1"/>
  <c r="X145" i="1"/>
  <c r="W145" i="1"/>
  <c r="V145" i="1"/>
  <c r="F145" i="1"/>
  <c r="S145" i="1"/>
  <c r="R145" i="1"/>
  <c r="E145" i="1"/>
  <c r="D145" i="1"/>
  <c r="Z144" i="1"/>
  <c r="X144" i="1"/>
  <c r="W144" i="1"/>
  <c r="V144" i="1"/>
  <c r="F144" i="1"/>
  <c r="S144" i="1"/>
  <c r="R144" i="1"/>
  <c r="E144" i="1"/>
  <c r="D144" i="1"/>
  <c r="Z143" i="1"/>
  <c r="X143" i="1"/>
  <c r="W143" i="1"/>
  <c r="V143" i="1"/>
  <c r="F143" i="1"/>
  <c r="S143" i="1"/>
  <c r="R143" i="1"/>
  <c r="E143" i="1"/>
  <c r="D143" i="1"/>
  <c r="Z142" i="1"/>
  <c r="X142" i="1"/>
  <c r="W142" i="1"/>
  <c r="V142" i="1"/>
  <c r="F142" i="1"/>
  <c r="S142" i="1"/>
  <c r="R142" i="1"/>
  <c r="E142" i="1"/>
  <c r="D142" i="1"/>
  <c r="Z141" i="1"/>
  <c r="X141" i="1"/>
  <c r="W141" i="1"/>
  <c r="V141" i="1"/>
  <c r="F141" i="1"/>
  <c r="S141" i="1"/>
  <c r="R141" i="1"/>
  <c r="E141" i="1"/>
  <c r="D141" i="1"/>
  <c r="X140" i="1"/>
  <c r="W140" i="1"/>
  <c r="F140" i="1"/>
  <c r="S140" i="1"/>
  <c r="R140" i="1"/>
  <c r="E140" i="1"/>
  <c r="D140" i="1"/>
  <c r="L131" i="1"/>
  <c r="L132" i="1"/>
  <c r="L133" i="1"/>
  <c r="L134" i="1"/>
  <c r="L135" i="1"/>
  <c r="L136" i="1"/>
  <c r="L137" i="1"/>
  <c r="L138" i="1"/>
  <c r="L139" i="1"/>
  <c r="V131" i="1"/>
  <c r="AC139" i="1"/>
  <c r="Z131" i="1"/>
  <c r="AC138" i="1"/>
  <c r="Z138" i="1"/>
  <c r="X138" i="1"/>
  <c r="W138" i="1"/>
  <c r="V138" i="1"/>
  <c r="C132" i="1"/>
  <c r="C133" i="1"/>
  <c r="C134" i="1"/>
  <c r="C135" i="1"/>
  <c r="C137" i="1"/>
  <c r="C136" i="1"/>
  <c r="C138" i="1"/>
  <c r="F138" i="1"/>
  <c r="S138" i="1"/>
  <c r="R138" i="1"/>
  <c r="E138" i="1"/>
  <c r="D138" i="1"/>
  <c r="Z137" i="1"/>
  <c r="X137" i="1"/>
  <c r="W137" i="1"/>
  <c r="V137" i="1"/>
  <c r="F137" i="1"/>
  <c r="S137" i="1"/>
  <c r="R137" i="1"/>
  <c r="E137" i="1"/>
  <c r="D137" i="1"/>
  <c r="Z136" i="1"/>
  <c r="X136" i="1"/>
  <c r="W136" i="1"/>
  <c r="V136" i="1"/>
  <c r="F136" i="1"/>
  <c r="S136" i="1"/>
  <c r="R136" i="1"/>
  <c r="E136" i="1"/>
  <c r="D136" i="1"/>
  <c r="Z135" i="1"/>
  <c r="X135" i="1"/>
  <c r="W135" i="1"/>
  <c r="V135" i="1"/>
  <c r="F135" i="1"/>
  <c r="S135" i="1"/>
  <c r="R135" i="1"/>
  <c r="E135" i="1"/>
  <c r="D135" i="1"/>
  <c r="Z134" i="1"/>
  <c r="X134" i="1"/>
  <c r="W134" i="1"/>
  <c r="V134" i="1"/>
  <c r="F134" i="1"/>
  <c r="S134" i="1"/>
  <c r="R134" i="1"/>
  <c r="E134" i="1"/>
  <c r="D134" i="1"/>
  <c r="Z133" i="1"/>
  <c r="X133" i="1"/>
  <c r="W133" i="1"/>
  <c r="V133" i="1"/>
  <c r="F133" i="1"/>
  <c r="S133" i="1"/>
  <c r="R133" i="1"/>
  <c r="E133" i="1"/>
  <c r="D133" i="1"/>
  <c r="Z132" i="1"/>
  <c r="X132" i="1"/>
  <c r="W132" i="1"/>
  <c r="V132" i="1"/>
  <c r="F132" i="1"/>
  <c r="S132" i="1"/>
  <c r="R132" i="1"/>
  <c r="E132" i="1"/>
  <c r="D132" i="1"/>
  <c r="X131" i="1"/>
  <c r="W131" i="1"/>
  <c r="F131" i="1"/>
  <c r="S131" i="1"/>
  <c r="R131" i="1"/>
  <c r="E131" i="1"/>
  <c r="D131" i="1"/>
  <c r="V122" i="1"/>
  <c r="W122" i="1"/>
  <c r="X122" i="1"/>
  <c r="V123" i="1"/>
  <c r="W123" i="1"/>
  <c r="X123" i="1"/>
  <c r="V124" i="1"/>
  <c r="W124" i="1"/>
  <c r="X124" i="1"/>
  <c r="V125" i="1"/>
  <c r="W125" i="1"/>
  <c r="X125" i="1"/>
  <c r="V126" i="1"/>
  <c r="W126" i="1"/>
  <c r="X126" i="1"/>
  <c r="V127" i="1"/>
  <c r="W127" i="1"/>
  <c r="X127" i="1"/>
  <c r="V128" i="1"/>
  <c r="W128" i="1"/>
  <c r="X128" i="1"/>
  <c r="V129" i="1"/>
  <c r="W129" i="1"/>
  <c r="X129" i="1"/>
  <c r="AC130" i="1"/>
  <c r="Z122" i="1"/>
  <c r="Z123" i="1"/>
  <c r="Z124" i="1"/>
  <c r="Z125" i="1"/>
  <c r="Z126" i="1"/>
  <c r="Z127" i="1"/>
  <c r="Z128" i="1"/>
  <c r="Z129" i="1"/>
  <c r="AC129" i="1"/>
  <c r="E129" i="1"/>
  <c r="D129" i="1"/>
  <c r="F128" i="1"/>
  <c r="S128" i="1"/>
  <c r="R128" i="1"/>
  <c r="E128" i="1"/>
  <c r="D128" i="1"/>
  <c r="F127" i="1"/>
  <c r="S127" i="1"/>
  <c r="R127" i="1"/>
  <c r="E127" i="1"/>
  <c r="D127" i="1"/>
  <c r="F126" i="1"/>
  <c r="S126" i="1"/>
  <c r="R126" i="1"/>
  <c r="E126" i="1"/>
  <c r="D126" i="1"/>
  <c r="F125" i="1"/>
  <c r="S125" i="1"/>
  <c r="R125" i="1"/>
  <c r="E125" i="1"/>
  <c r="D125" i="1"/>
  <c r="F124" i="1"/>
  <c r="S124" i="1"/>
  <c r="R124" i="1"/>
  <c r="E124" i="1"/>
  <c r="D124" i="1"/>
  <c r="F123" i="1"/>
  <c r="S123" i="1"/>
  <c r="R123" i="1"/>
  <c r="E123" i="1"/>
  <c r="D123" i="1"/>
  <c r="F122" i="1"/>
  <c r="S122" i="1"/>
  <c r="R122" i="1"/>
  <c r="E122" i="1"/>
  <c r="D122" i="1"/>
  <c r="V113" i="1"/>
  <c r="W113" i="1"/>
  <c r="X113" i="1"/>
  <c r="V114" i="1"/>
  <c r="W114" i="1"/>
  <c r="X114" i="1"/>
  <c r="V115" i="1"/>
  <c r="W115" i="1"/>
  <c r="X115" i="1"/>
  <c r="V116" i="1"/>
  <c r="W116" i="1"/>
  <c r="X116" i="1"/>
  <c r="V117" i="1"/>
  <c r="W117" i="1"/>
  <c r="X117" i="1"/>
  <c r="V118" i="1"/>
  <c r="W118" i="1"/>
  <c r="X118" i="1"/>
  <c r="V119" i="1"/>
  <c r="W119" i="1"/>
  <c r="X119" i="1"/>
  <c r="V120" i="1"/>
  <c r="W120" i="1"/>
  <c r="X120" i="1"/>
  <c r="AC121" i="1"/>
  <c r="Z113" i="1"/>
  <c r="Z114" i="1"/>
  <c r="Z115" i="1"/>
  <c r="Z116" i="1"/>
  <c r="Z117" i="1"/>
  <c r="Z118" i="1"/>
  <c r="Z119" i="1"/>
  <c r="Z120" i="1"/>
  <c r="AC120" i="1"/>
  <c r="E120" i="1"/>
  <c r="D120" i="1"/>
  <c r="F119" i="1"/>
  <c r="S119" i="1"/>
  <c r="R119" i="1"/>
  <c r="E119" i="1"/>
  <c r="D119" i="1"/>
  <c r="F118" i="1"/>
  <c r="S118" i="1"/>
  <c r="R118" i="1"/>
  <c r="E118" i="1"/>
  <c r="D118" i="1"/>
  <c r="F117" i="1"/>
  <c r="S117" i="1"/>
  <c r="R117" i="1"/>
  <c r="E117" i="1"/>
  <c r="D117" i="1"/>
  <c r="F116" i="1"/>
  <c r="S116" i="1"/>
  <c r="R116" i="1"/>
  <c r="E116" i="1"/>
  <c r="D116" i="1"/>
  <c r="F115" i="1"/>
  <c r="S115" i="1"/>
  <c r="R115" i="1"/>
  <c r="E115" i="1"/>
  <c r="D115" i="1"/>
  <c r="F114" i="1"/>
  <c r="S114" i="1"/>
  <c r="R114" i="1"/>
  <c r="E114" i="1"/>
  <c r="D114" i="1"/>
  <c r="F113" i="1"/>
  <c r="S113" i="1"/>
  <c r="R113" i="1"/>
  <c r="E113" i="1"/>
  <c r="D113" i="1"/>
  <c r="V104" i="1"/>
  <c r="W104" i="1"/>
  <c r="X104" i="1"/>
  <c r="V105" i="1"/>
  <c r="W105" i="1"/>
  <c r="X105" i="1"/>
  <c r="V106" i="1"/>
  <c r="W106" i="1"/>
  <c r="X106" i="1"/>
  <c r="V107" i="1"/>
  <c r="W107" i="1"/>
  <c r="X107" i="1"/>
  <c r="V108" i="1"/>
  <c r="W108" i="1"/>
  <c r="X108" i="1"/>
  <c r="V109" i="1"/>
  <c r="W109" i="1"/>
  <c r="X109" i="1"/>
  <c r="V110" i="1"/>
  <c r="W110" i="1"/>
  <c r="X110" i="1"/>
  <c r="V111" i="1"/>
  <c r="W111" i="1"/>
  <c r="X111" i="1"/>
  <c r="AC112" i="1"/>
  <c r="Z104" i="1"/>
  <c r="Z105" i="1"/>
  <c r="Z106" i="1"/>
  <c r="Z107" i="1"/>
  <c r="Z108" i="1"/>
  <c r="Z109" i="1"/>
  <c r="Z110" i="1"/>
  <c r="Z111" i="1"/>
  <c r="AC111" i="1"/>
  <c r="E111" i="1"/>
  <c r="D111" i="1"/>
  <c r="F110" i="1"/>
  <c r="S110" i="1"/>
  <c r="R110" i="1"/>
  <c r="E110" i="1"/>
  <c r="D110" i="1"/>
  <c r="F109" i="1"/>
  <c r="S109" i="1"/>
  <c r="R109" i="1"/>
  <c r="E109" i="1"/>
  <c r="D109" i="1"/>
  <c r="F108" i="1"/>
  <c r="S108" i="1"/>
  <c r="R108" i="1"/>
  <c r="E108" i="1"/>
  <c r="D108" i="1"/>
  <c r="F107" i="1"/>
  <c r="S107" i="1"/>
  <c r="R107" i="1"/>
  <c r="E107" i="1"/>
  <c r="D107" i="1"/>
  <c r="F106" i="1"/>
  <c r="S106" i="1"/>
  <c r="R106" i="1"/>
  <c r="E106" i="1"/>
  <c r="D106" i="1"/>
  <c r="F105" i="1"/>
  <c r="S105" i="1"/>
  <c r="R105" i="1"/>
  <c r="E105" i="1"/>
  <c r="D105" i="1"/>
  <c r="F104" i="1"/>
  <c r="S104" i="1"/>
  <c r="R104" i="1"/>
  <c r="E104" i="1"/>
  <c r="D104" i="1"/>
  <c r="V95" i="1"/>
  <c r="W95" i="1"/>
  <c r="X95" i="1"/>
  <c r="V96" i="1"/>
  <c r="W96" i="1"/>
  <c r="X96" i="1"/>
  <c r="V97" i="1"/>
  <c r="W97" i="1"/>
  <c r="X97" i="1"/>
  <c r="V98" i="1"/>
  <c r="W98" i="1"/>
  <c r="X98" i="1"/>
  <c r="V99" i="1"/>
  <c r="W99" i="1"/>
  <c r="X99" i="1"/>
  <c r="V100" i="1"/>
  <c r="W100" i="1"/>
  <c r="X100" i="1"/>
  <c r="V101" i="1"/>
  <c r="W101" i="1"/>
  <c r="X101" i="1"/>
  <c r="V102" i="1"/>
  <c r="W102" i="1"/>
  <c r="X102" i="1"/>
  <c r="AC103" i="1"/>
  <c r="Z95" i="1"/>
  <c r="Z96" i="1"/>
  <c r="Z97" i="1"/>
  <c r="Z98" i="1"/>
  <c r="Z99" i="1"/>
  <c r="Z100" i="1"/>
  <c r="Z101" i="1"/>
  <c r="Z102" i="1"/>
  <c r="AC102" i="1"/>
  <c r="E102" i="1"/>
  <c r="D102" i="1"/>
  <c r="F101" i="1"/>
  <c r="S101" i="1"/>
  <c r="R101" i="1"/>
  <c r="E101" i="1"/>
  <c r="D101" i="1"/>
  <c r="F100" i="1"/>
  <c r="S100" i="1"/>
  <c r="R100" i="1"/>
  <c r="E100" i="1"/>
  <c r="D100" i="1"/>
  <c r="F99" i="1"/>
  <c r="S99" i="1"/>
  <c r="R99" i="1"/>
  <c r="E99" i="1"/>
  <c r="D99" i="1"/>
  <c r="F98" i="1"/>
  <c r="S98" i="1"/>
  <c r="R98" i="1"/>
  <c r="E98" i="1"/>
  <c r="D98" i="1"/>
  <c r="F97" i="1"/>
  <c r="S97" i="1"/>
  <c r="R97" i="1"/>
  <c r="E97" i="1"/>
  <c r="D97" i="1"/>
  <c r="F96" i="1"/>
  <c r="S96" i="1"/>
  <c r="R96" i="1"/>
  <c r="E96" i="1"/>
  <c r="D96" i="1"/>
  <c r="F95" i="1"/>
  <c r="S95" i="1"/>
  <c r="R95" i="1"/>
  <c r="E95" i="1"/>
  <c r="D95" i="1"/>
  <c r="V86" i="1"/>
  <c r="W86" i="1"/>
  <c r="X86" i="1"/>
  <c r="V87" i="1"/>
  <c r="W87" i="1"/>
  <c r="X87" i="1"/>
  <c r="V88" i="1"/>
  <c r="W88" i="1"/>
  <c r="X88" i="1"/>
  <c r="V89" i="1"/>
  <c r="W89" i="1"/>
  <c r="X89" i="1"/>
  <c r="V90" i="1"/>
  <c r="W90" i="1"/>
  <c r="X90" i="1"/>
  <c r="V91" i="1"/>
  <c r="W91" i="1"/>
  <c r="X91" i="1"/>
  <c r="V92" i="1"/>
  <c r="W92" i="1"/>
  <c r="X92" i="1"/>
  <c r="V93" i="1"/>
  <c r="W93" i="1"/>
  <c r="X93" i="1"/>
  <c r="AC94" i="1"/>
  <c r="Z86" i="1"/>
  <c r="Z87" i="1"/>
  <c r="Z88" i="1"/>
  <c r="Z89" i="1"/>
  <c r="Z90" i="1"/>
  <c r="Z91" i="1"/>
  <c r="Z92" i="1"/>
  <c r="Z93" i="1"/>
  <c r="AC93" i="1"/>
  <c r="E93" i="1"/>
  <c r="D93" i="1"/>
  <c r="F92" i="1"/>
  <c r="S92" i="1"/>
  <c r="R92" i="1"/>
  <c r="E92" i="1"/>
  <c r="D92" i="1"/>
  <c r="F91" i="1"/>
  <c r="S91" i="1"/>
  <c r="R91" i="1"/>
  <c r="E91" i="1"/>
  <c r="D91" i="1"/>
  <c r="F90" i="1"/>
  <c r="S90" i="1"/>
  <c r="R90" i="1"/>
  <c r="E90" i="1"/>
  <c r="D90" i="1"/>
  <c r="F89" i="1"/>
  <c r="S89" i="1"/>
  <c r="R89" i="1"/>
  <c r="E89" i="1"/>
  <c r="D89" i="1"/>
  <c r="F88" i="1"/>
  <c r="S88" i="1"/>
  <c r="R88" i="1"/>
  <c r="E88" i="1"/>
  <c r="D88" i="1"/>
  <c r="F87" i="1"/>
  <c r="S87" i="1"/>
  <c r="R87" i="1"/>
  <c r="E87" i="1"/>
  <c r="D87" i="1"/>
  <c r="F86" i="1"/>
  <c r="S86" i="1"/>
  <c r="R86" i="1"/>
  <c r="E86" i="1"/>
  <c r="D86" i="1"/>
  <c r="V120" i="4"/>
  <c r="W120" i="4"/>
  <c r="X120" i="4"/>
  <c r="V121" i="4"/>
  <c r="W121" i="4"/>
  <c r="X121" i="4"/>
  <c r="V122" i="4"/>
  <c r="W122" i="4"/>
  <c r="X122" i="4"/>
  <c r="V123" i="4"/>
  <c r="W123" i="4"/>
  <c r="X123" i="4"/>
  <c r="V124" i="4"/>
  <c r="W124" i="4"/>
  <c r="X124" i="4"/>
  <c r="V125" i="4"/>
  <c r="W125" i="4"/>
  <c r="X125" i="4"/>
  <c r="V126" i="4"/>
  <c r="W126" i="4"/>
  <c r="X126" i="4"/>
  <c r="V127" i="4"/>
  <c r="W127" i="4"/>
  <c r="X127" i="4"/>
  <c r="AC128" i="4"/>
  <c r="Z120" i="4"/>
  <c r="Z121" i="4"/>
  <c r="Z122" i="4"/>
  <c r="Z123" i="4"/>
  <c r="Z124" i="4"/>
  <c r="Z125" i="4"/>
  <c r="Z126" i="4"/>
  <c r="Z127" i="4"/>
  <c r="AC127" i="4"/>
  <c r="E127" i="4"/>
  <c r="D127" i="4"/>
  <c r="F126" i="4"/>
  <c r="S126" i="4"/>
  <c r="R126" i="4"/>
  <c r="E126" i="4"/>
  <c r="D126" i="4"/>
  <c r="F125" i="4"/>
  <c r="S125" i="4"/>
  <c r="R125" i="4"/>
  <c r="E125" i="4"/>
  <c r="D125" i="4"/>
  <c r="F124" i="4"/>
  <c r="S124" i="4"/>
  <c r="R124" i="4"/>
  <c r="E124" i="4"/>
  <c r="D124" i="4"/>
  <c r="F123" i="4"/>
  <c r="S123" i="4"/>
  <c r="R123" i="4"/>
  <c r="E123" i="4"/>
  <c r="D123" i="4"/>
  <c r="F122" i="4"/>
  <c r="S122" i="4"/>
  <c r="R122" i="4"/>
  <c r="E122" i="4"/>
  <c r="D122" i="4"/>
  <c r="F121" i="4"/>
  <c r="S121" i="4"/>
  <c r="R121" i="4"/>
  <c r="E121" i="4"/>
  <c r="D121" i="4"/>
  <c r="F120" i="4"/>
  <c r="S120" i="4"/>
  <c r="R120" i="4"/>
  <c r="E120" i="4"/>
  <c r="D120" i="4"/>
  <c r="V111" i="4"/>
  <c r="W111" i="4"/>
  <c r="X111" i="4"/>
  <c r="V112" i="4"/>
  <c r="W112" i="4"/>
  <c r="X112" i="4"/>
  <c r="V113" i="4"/>
  <c r="W113" i="4"/>
  <c r="X113" i="4"/>
  <c r="V114" i="4"/>
  <c r="W114" i="4"/>
  <c r="X114" i="4"/>
  <c r="V115" i="4"/>
  <c r="W115" i="4"/>
  <c r="X115" i="4"/>
  <c r="V116" i="4"/>
  <c r="W116" i="4"/>
  <c r="X116" i="4"/>
  <c r="V117" i="4"/>
  <c r="W117" i="4"/>
  <c r="X117" i="4"/>
  <c r="V118" i="4"/>
  <c r="W118" i="4"/>
  <c r="X118" i="4"/>
  <c r="AC119" i="4"/>
  <c r="Z111" i="4"/>
  <c r="Z112" i="4"/>
  <c r="Z113" i="4"/>
  <c r="Z114" i="4"/>
  <c r="Z115" i="4"/>
  <c r="Z116" i="4"/>
  <c r="Z117" i="4"/>
  <c r="Z118" i="4"/>
  <c r="AC118" i="4"/>
  <c r="E118" i="4"/>
  <c r="D118" i="4"/>
  <c r="F117" i="4"/>
  <c r="S117" i="4"/>
  <c r="R117" i="4"/>
  <c r="E117" i="4"/>
  <c r="D117" i="4"/>
  <c r="F116" i="4"/>
  <c r="S116" i="4"/>
  <c r="R116" i="4"/>
  <c r="E116" i="4"/>
  <c r="D116" i="4"/>
  <c r="F115" i="4"/>
  <c r="S115" i="4"/>
  <c r="R115" i="4"/>
  <c r="E115" i="4"/>
  <c r="D115" i="4"/>
  <c r="F114" i="4"/>
  <c r="S114" i="4"/>
  <c r="R114" i="4"/>
  <c r="E114" i="4"/>
  <c r="D114" i="4"/>
  <c r="F113" i="4"/>
  <c r="S113" i="4"/>
  <c r="R113" i="4"/>
  <c r="E113" i="4"/>
  <c r="D113" i="4"/>
  <c r="F112" i="4"/>
  <c r="S112" i="4"/>
  <c r="R112" i="4"/>
  <c r="E112" i="4"/>
  <c r="D112" i="4"/>
  <c r="F111" i="4"/>
  <c r="S111" i="4"/>
  <c r="R111" i="4"/>
  <c r="E111" i="4"/>
  <c r="D111" i="4"/>
  <c r="V102" i="4"/>
  <c r="W102" i="4"/>
  <c r="X102" i="4"/>
  <c r="V103" i="4"/>
  <c r="W103" i="4"/>
  <c r="X103" i="4"/>
  <c r="V104" i="4"/>
  <c r="W104" i="4"/>
  <c r="X104" i="4"/>
  <c r="V105" i="4"/>
  <c r="W105" i="4"/>
  <c r="X105" i="4"/>
  <c r="V106" i="4"/>
  <c r="W106" i="4"/>
  <c r="X106" i="4"/>
  <c r="V107" i="4"/>
  <c r="W107" i="4"/>
  <c r="X107" i="4"/>
  <c r="V108" i="4"/>
  <c r="W108" i="4"/>
  <c r="X108" i="4"/>
  <c r="V109" i="4"/>
  <c r="W109" i="4"/>
  <c r="X109" i="4"/>
  <c r="AC110" i="4"/>
  <c r="Z102" i="4"/>
  <c r="Z103" i="4"/>
  <c r="Z104" i="4"/>
  <c r="Z105" i="4"/>
  <c r="Z106" i="4"/>
  <c r="Z107" i="4"/>
  <c r="Z108" i="4"/>
  <c r="Z109" i="4"/>
  <c r="AC109" i="4"/>
  <c r="E109" i="4"/>
  <c r="D109" i="4"/>
  <c r="F108" i="4"/>
  <c r="S108" i="4"/>
  <c r="R108" i="4"/>
  <c r="E108" i="4"/>
  <c r="D108" i="4"/>
  <c r="F107" i="4"/>
  <c r="S107" i="4"/>
  <c r="R107" i="4"/>
  <c r="E107" i="4"/>
  <c r="D107" i="4"/>
  <c r="F106" i="4"/>
  <c r="S106" i="4"/>
  <c r="R106" i="4"/>
  <c r="E106" i="4"/>
  <c r="D106" i="4"/>
  <c r="F105" i="4"/>
  <c r="S105" i="4"/>
  <c r="R105" i="4"/>
  <c r="E105" i="4"/>
  <c r="D105" i="4"/>
  <c r="F104" i="4"/>
  <c r="S104" i="4"/>
  <c r="R104" i="4"/>
  <c r="E104" i="4"/>
  <c r="D104" i="4"/>
  <c r="F103" i="4"/>
  <c r="S103" i="4"/>
  <c r="R103" i="4"/>
  <c r="E103" i="4"/>
  <c r="D103" i="4"/>
  <c r="F102" i="4"/>
  <c r="S102" i="4"/>
  <c r="R102" i="4"/>
  <c r="E102" i="4"/>
  <c r="D102" i="4"/>
  <c r="V93" i="4"/>
  <c r="W93" i="4"/>
  <c r="X93" i="4"/>
  <c r="V94" i="4"/>
  <c r="W94" i="4"/>
  <c r="X94" i="4"/>
  <c r="V95" i="4"/>
  <c r="W95" i="4"/>
  <c r="X95" i="4"/>
  <c r="V96" i="4"/>
  <c r="W96" i="4"/>
  <c r="X96" i="4"/>
  <c r="V97" i="4"/>
  <c r="W97" i="4"/>
  <c r="X97" i="4"/>
  <c r="V98" i="4"/>
  <c r="W98" i="4"/>
  <c r="X98" i="4"/>
  <c r="V99" i="4"/>
  <c r="W99" i="4"/>
  <c r="X99" i="4"/>
  <c r="V100" i="4"/>
  <c r="W100" i="4"/>
  <c r="X100" i="4"/>
  <c r="AC101" i="4"/>
  <c r="Z93" i="4"/>
  <c r="Z94" i="4"/>
  <c r="Z95" i="4"/>
  <c r="Z96" i="4"/>
  <c r="Z97" i="4"/>
  <c r="Z98" i="4"/>
  <c r="Z99" i="4"/>
  <c r="Z100" i="4"/>
  <c r="AC100" i="4"/>
  <c r="E100" i="4"/>
  <c r="D100" i="4"/>
  <c r="F99" i="4"/>
  <c r="S99" i="4"/>
  <c r="R99" i="4"/>
  <c r="E99" i="4"/>
  <c r="D99" i="4"/>
  <c r="F98" i="4"/>
  <c r="S98" i="4"/>
  <c r="R98" i="4"/>
  <c r="E98" i="4"/>
  <c r="D98" i="4"/>
  <c r="F97" i="4"/>
  <c r="S97" i="4"/>
  <c r="R97" i="4"/>
  <c r="E97" i="4"/>
  <c r="D97" i="4"/>
  <c r="F96" i="4"/>
  <c r="S96" i="4"/>
  <c r="R96" i="4"/>
  <c r="E96" i="4"/>
  <c r="D96" i="4"/>
  <c r="F95" i="4"/>
  <c r="S95" i="4"/>
  <c r="R95" i="4"/>
  <c r="E95" i="4"/>
  <c r="D95" i="4"/>
  <c r="F94" i="4"/>
  <c r="S94" i="4"/>
  <c r="R94" i="4"/>
  <c r="E94" i="4"/>
  <c r="D94" i="4"/>
  <c r="F93" i="4"/>
  <c r="S93" i="4"/>
  <c r="R93" i="4"/>
  <c r="E93" i="4"/>
  <c r="D93" i="4"/>
  <c r="V84" i="4"/>
  <c r="W84" i="4"/>
  <c r="X84" i="4"/>
  <c r="V85" i="4"/>
  <c r="W85" i="4"/>
  <c r="X85" i="4"/>
  <c r="V86" i="4"/>
  <c r="W86" i="4"/>
  <c r="X86" i="4"/>
  <c r="V87" i="4"/>
  <c r="W87" i="4"/>
  <c r="X87" i="4"/>
  <c r="V88" i="4"/>
  <c r="W88" i="4"/>
  <c r="X88" i="4"/>
  <c r="V89" i="4"/>
  <c r="W89" i="4"/>
  <c r="X89" i="4"/>
  <c r="V90" i="4"/>
  <c r="W90" i="4"/>
  <c r="X90" i="4"/>
  <c r="V91" i="4"/>
  <c r="W91" i="4"/>
  <c r="X91" i="4"/>
  <c r="AC92" i="4"/>
  <c r="Z84" i="4"/>
  <c r="Z85" i="4"/>
  <c r="Z86" i="4"/>
  <c r="Z87" i="4"/>
  <c r="Z88" i="4"/>
  <c r="Z89" i="4"/>
  <c r="Z90" i="4"/>
  <c r="Z91" i="4"/>
  <c r="AC91" i="4"/>
  <c r="E91" i="4"/>
  <c r="D91" i="4"/>
  <c r="F90" i="4"/>
  <c r="S90" i="4"/>
  <c r="R90" i="4"/>
  <c r="E90" i="4"/>
  <c r="D90" i="4"/>
  <c r="F89" i="4"/>
  <c r="S89" i="4"/>
  <c r="R89" i="4"/>
  <c r="E89" i="4"/>
  <c r="D89" i="4"/>
  <c r="F88" i="4"/>
  <c r="S88" i="4"/>
  <c r="R88" i="4"/>
  <c r="E88" i="4"/>
  <c r="D88" i="4"/>
  <c r="F87" i="4"/>
  <c r="S87" i="4"/>
  <c r="R87" i="4"/>
  <c r="E87" i="4"/>
  <c r="D87" i="4"/>
  <c r="F86" i="4"/>
  <c r="S86" i="4"/>
  <c r="R86" i="4"/>
  <c r="E86" i="4"/>
  <c r="D86" i="4"/>
  <c r="F85" i="4"/>
  <c r="S85" i="4"/>
  <c r="R85" i="4"/>
  <c r="E85" i="4"/>
  <c r="D85" i="4"/>
  <c r="F84" i="4"/>
  <c r="S84" i="4"/>
  <c r="R84" i="4"/>
  <c r="E84" i="4"/>
  <c r="D84" i="4"/>
  <c r="E82" i="4"/>
  <c r="F81" i="4"/>
  <c r="E81" i="4"/>
  <c r="F80" i="4"/>
  <c r="E80" i="4"/>
  <c r="F79" i="4"/>
  <c r="E79" i="4"/>
  <c r="F78" i="4"/>
  <c r="E78" i="4"/>
  <c r="F77" i="4"/>
  <c r="E77" i="4"/>
  <c r="F76" i="4"/>
  <c r="E76" i="4"/>
  <c r="F75" i="4"/>
  <c r="E75" i="4"/>
  <c r="E73" i="4"/>
  <c r="F72" i="4"/>
  <c r="E72" i="4"/>
  <c r="F71" i="4"/>
  <c r="E71" i="4"/>
  <c r="F70" i="4"/>
  <c r="E70" i="4"/>
  <c r="F69" i="4"/>
  <c r="E69" i="4"/>
  <c r="F68" i="4"/>
  <c r="E68" i="4"/>
  <c r="F67" i="4"/>
  <c r="E67" i="4"/>
  <c r="F66" i="4"/>
  <c r="E66" i="4"/>
  <c r="E64" i="4"/>
  <c r="F63" i="4"/>
  <c r="E63" i="4"/>
  <c r="F62" i="4"/>
  <c r="E62" i="4"/>
  <c r="F61" i="4"/>
  <c r="E61" i="4"/>
  <c r="F60" i="4"/>
  <c r="E60" i="4"/>
  <c r="F59" i="4"/>
  <c r="E59" i="4"/>
  <c r="F58" i="4"/>
  <c r="E58" i="4"/>
  <c r="F57" i="4"/>
  <c r="E57" i="4"/>
  <c r="E55" i="4"/>
  <c r="F54" i="4"/>
  <c r="E54" i="4"/>
  <c r="F53" i="4"/>
  <c r="E53" i="4"/>
  <c r="F52" i="4"/>
  <c r="E52" i="4"/>
  <c r="F51" i="4"/>
  <c r="E51" i="4"/>
  <c r="F50" i="4"/>
  <c r="E50" i="4"/>
  <c r="F49" i="4"/>
  <c r="E49" i="4"/>
  <c r="F48" i="4"/>
  <c r="E48" i="4"/>
  <c r="E46" i="4"/>
  <c r="F45" i="4"/>
  <c r="E45" i="4"/>
  <c r="F44" i="4"/>
  <c r="E44" i="4"/>
  <c r="F43" i="4"/>
  <c r="E43" i="4"/>
  <c r="F42" i="4"/>
  <c r="E42" i="4"/>
  <c r="F41" i="4"/>
  <c r="E41" i="4"/>
  <c r="F40" i="4"/>
  <c r="E40" i="4"/>
  <c r="F39" i="4"/>
  <c r="E39" i="4"/>
  <c r="E37" i="4"/>
  <c r="F36" i="4"/>
  <c r="E36" i="4"/>
  <c r="F35" i="4"/>
  <c r="E35" i="4"/>
  <c r="F34" i="4"/>
  <c r="E34" i="4"/>
  <c r="F33" i="4"/>
  <c r="E33" i="4"/>
  <c r="F32" i="4"/>
  <c r="E32" i="4"/>
  <c r="F31" i="4"/>
  <c r="E31" i="4"/>
  <c r="F30" i="4"/>
  <c r="E30" i="4"/>
  <c r="E28" i="4"/>
  <c r="F27" i="4"/>
  <c r="E27" i="4"/>
  <c r="F26" i="4"/>
  <c r="E26" i="4"/>
  <c r="F25" i="4"/>
  <c r="E25" i="4"/>
  <c r="F24" i="4"/>
  <c r="E24" i="4"/>
  <c r="F23" i="4"/>
  <c r="E23" i="4"/>
  <c r="F22" i="4"/>
  <c r="E22" i="4"/>
  <c r="F21" i="4"/>
  <c r="E21" i="4"/>
  <c r="E19" i="4"/>
  <c r="F18" i="4"/>
  <c r="E18" i="4"/>
  <c r="F17" i="4"/>
  <c r="E17" i="4"/>
  <c r="F16" i="4"/>
  <c r="E16" i="4"/>
  <c r="F15" i="4"/>
  <c r="E15" i="4"/>
  <c r="F14" i="4"/>
  <c r="E14" i="4"/>
  <c r="F13" i="4"/>
  <c r="E13" i="4"/>
  <c r="F12" i="4"/>
  <c r="E12" i="4"/>
  <c r="E84" i="1"/>
  <c r="F83" i="1"/>
  <c r="E83" i="1"/>
  <c r="F82" i="1"/>
  <c r="E82" i="1"/>
  <c r="F81" i="1"/>
  <c r="E81" i="1"/>
  <c r="F80" i="1"/>
  <c r="E80" i="1"/>
  <c r="F79" i="1"/>
  <c r="E79" i="1"/>
  <c r="F78" i="1"/>
  <c r="E78" i="1"/>
  <c r="F77" i="1"/>
  <c r="E77" i="1"/>
  <c r="E75" i="1"/>
  <c r="F74" i="1"/>
  <c r="E74" i="1"/>
  <c r="F73" i="1"/>
  <c r="E73" i="1"/>
  <c r="F72" i="1"/>
  <c r="E72" i="1"/>
  <c r="F71" i="1"/>
  <c r="E71" i="1"/>
  <c r="F70" i="1"/>
  <c r="E70" i="1"/>
  <c r="F69" i="1"/>
  <c r="E69" i="1"/>
  <c r="F68" i="1"/>
  <c r="E68" i="1"/>
  <c r="E66" i="1"/>
  <c r="F65" i="1"/>
  <c r="E65" i="1"/>
  <c r="F64" i="1"/>
  <c r="E64" i="1"/>
  <c r="F63" i="1"/>
  <c r="E63" i="1"/>
  <c r="F62" i="1"/>
  <c r="E62" i="1"/>
  <c r="F61" i="1"/>
  <c r="E61" i="1"/>
  <c r="F60" i="1"/>
  <c r="E60" i="1"/>
  <c r="F59" i="1"/>
  <c r="E59" i="1"/>
  <c r="E57" i="1"/>
  <c r="F56" i="1"/>
  <c r="E56" i="1"/>
  <c r="F55" i="1"/>
  <c r="E55" i="1"/>
  <c r="F54" i="1"/>
  <c r="E54" i="1"/>
  <c r="F53" i="1"/>
  <c r="E53" i="1"/>
  <c r="F52" i="1"/>
  <c r="E52" i="1"/>
  <c r="F51" i="1"/>
  <c r="E51" i="1"/>
  <c r="F50" i="1"/>
  <c r="E50" i="1"/>
  <c r="E48" i="1"/>
  <c r="F47" i="1"/>
  <c r="E47" i="1"/>
  <c r="F46" i="1"/>
  <c r="E46" i="1"/>
  <c r="F45" i="1"/>
  <c r="E45" i="1"/>
  <c r="F44" i="1"/>
  <c r="E44" i="1"/>
  <c r="F43" i="1"/>
  <c r="E43" i="1"/>
  <c r="F42" i="1"/>
  <c r="E42" i="1"/>
  <c r="F41" i="1"/>
  <c r="E41" i="1"/>
  <c r="E39" i="1"/>
  <c r="F38" i="1"/>
  <c r="E38" i="1"/>
  <c r="F37" i="1"/>
  <c r="E37" i="1"/>
  <c r="F36" i="1"/>
  <c r="E36" i="1"/>
  <c r="F35" i="1"/>
  <c r="E35" i="1"/>
  <c r="F34" i="1"/>
  <c r="E34" i="1"/>
  <c r="F33" i="1"/>
  <c r="E33" i="1"/>
  <c r="F32" i="1"/>
  <c r="E32" i="1"/>
  <c r="E30" i="1"/>
  <c r="F29" i="1"/>
  <c r="E29" i="1"/>
  <c r="F28" i="1"/>
  <c r="E28" i="1"/>
  <c r="F27" i="1"/>
  <c r="E27" i="1"/>
  <c r="F26" i="1"/>
  <c r="E26" i="1"/>
  <c r="F25" i="1"/>
  <c r="E25" i="1"/>
  <c r="F24" i="1"/>
  <c r="E24" i="1"/>
  <c r="F23" i="1"/>
  <c r="E23" i="1"/>
  <c r="E15" i="1"/>
  <c r="E16" i="1"/>
  <c r="E17" i="1"/>
  <c r="E18" i="1"/>
  <c r="E19" i="1"/>
  <c r="E20" i="1"/>
  <c r="E21" i="1"/>
  <c r="E14" i="1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7" i="2"/>
  <c r="V75" i="4"/>
  <c r="W75" i="4"/>
  <c r="X75" i="4"/>
  <c r="V76" i="4"/>
  <c r="W76" i="4"/>
  <c r="X76" i="4"/>
  <c r="V77" i="4"/>
  <c r="W77" i="4"/>
  <c r="X77" i="4"/>
  <c r="V78" i="4"/>
  <c r="W78" i="4"/>
  <c r="X78" i="4"/>
  <c r="V79" i="4"/>
  <c r="W79" i="4"/>
  <c r="X79" i="4"/>
  <c r="V80" i="4"/>
  <c r="W80" i="4"/>
  <c r="X80" i="4"/>
  <c r="V81" i="4"/>
  <c r="W81" i="4"/>
  <c r="X81" i="4"/>
  <c r="V82" i="4"/>
  <c r="W82" i="4"/>
  <c r="X82" i="4"/>
  <c r="AC83" i="4"/>
  <c r="Z75" i="4"/>
  <c r="Z76" i="4"/>
  <c r="Z77" i="4"/>
  <c r="Z78" i="4"/>
  <c r="Z79" i="4"/>
  <c r="Z80" i="4"/>
  <c r="Z81" i="4"/>
  <c r="Z82" i="4"/>
  <c r="AC82" i="4"/>
  <c r="D82" i="4"/>
  <c r="S81" i="4"/>
  <c r="R81" i="4"/>
  <c r="D81" i="4"/>
  <c r="S80" i="4"/>
  <c r="R80" i="4"/>
  <c r="D80" i="4"/>
  <c r="S79" i="4"/>
  <c r="R79" i="4"/>
  <c r="D79" i="4"/>
  <c r="S78" i="4"/>
  <c r="R78" i="4"/>
  <c r="D78" i="4"/>
  <c r="S77" i="4"/>
  <c r="R77" i="4"/>
  <c r="D77" i="4"/>
  <c r="S76" i="4"/>
  <c r="R76" i="4"/>
  <c r="D76" i="4"/>
  <c r="S75" i="4"/>
  <c r="R75" i="4"/>
  <c r="D75" i="4"/>
  <c r="V66" i="4"/>
  <c r="W66" i="4"/>
  <c r="X66" i="4"/>
  <c r="V67" i="4"/>
  <c r="W67" i="4"/>
  <c r="X67" i="4"/>
  <c r="V68" i="4"/>
  <c r="W68" i="4"/>
  <c r="X68" i="4"/>
  <c r="V69" i="4"/>
  <c r="W69" i="4"/>
  <c r="X69" i="4"/>
  <c r="V70" i="4"/>
  <c r="W70" i="4"/>
  <c r="X70" i="4"/>
  <c r="V71" i="4"/>
  <c r="W71" i="4"/>
  <c r="X71" i="4"/>
  <c r="V72" i="4"/>
  <c r="W72" i="4"/>
  <c r="X72" i="4"/>
  <c r="V73" i="4"/>
  <c r="W73" i="4"/>
  <c r="X73" i="4"/>
  <c r="AC74" i="4"/>
  <c r="Z66" i="4"/>
  <c r="Z67" i="4"/>
  <c r="Z68" i="4"/>
  <c r="Z69" i="4"/>
  <c r="Z70" i="4"/>
  <c r="Z71" i="4"/>
  <c r="Z72" i="4"/>
  <c r="Z73" i="4"/>
  <c r="AC73" i="4"/>
  <c r="D73" i="4"/>
  <c r="S72" i="4"/>
  <c r="R72" i="4"/>
  <c r="D72" i="4"/>
  <c r="S71" i="4"/>
  <c r="R71" i="4"/>
  <c r="D71" i="4"/>
  <c r="S70" i="4"/>
  <c r="R70" i="4"/>
  <c r="D70" i="4"/>
  <c r="S69" i="4"/>
  <c r="R69" i="4"/>
  <c r="D69" i="4"/>
  <c r="S68" i="4"/>
  <c r="R68" i="4"/>
  <c r="D68" i="4"/>
  <c r="S67" i="4"/>
  <c r="R67" i="4"/>
  <c r="D67" i="4"/>
  <c r="S66" i="4"/>
  <c r="R66" i="4"/>
  <c r="D66" i="4"/>
  <c r="V57" i="4"/>
  <c r="W57" i="4"/>
  <c r="X57" i="4"/>
  <c r="V58" i="4"/>
  <c r="W58" i="4"/>
  <c r="X58" i="4"/>
  <c r="V59" i="4"/>
  <c r="W59" i="4"/>
  <c r="X59" i="4"/>
  <c r="V60" i="4"/>
  <c r="W60" i="4"/>
  <c r="X60" i="4"/>
  <c r="V61" i="4"/>
  <c r="W61" i="4"/>
  <c r="X61" i="4"/>
  <c r="V62" i="4"/>
  <c r="W62" i="4"/>
  <c r="X62" i="4"/>
  <c r="V63" i="4"/>
  <c r="W63" i="4"/>
  <c r="X63" i="4"/>
  <c r="V64" i="4"/>
  <c r="W64" i="4"/>
  <c r="X64" i="4"/>
  <c r="AC65" i="4"/>
  <c r="Z57" i="4"/>
  <c r="Z58" i="4"/>
  <c r="Z59" i="4"/>
  <c r="Z60" i="4"/>
  <c r="Z61" i="4"/>
  <c r="Z62" i="4"/>
  <c r="Z63" i="4"/>
  <c r="Z64" i="4"/>
  <c r="AC64" i="4"/>
  <c r="D64" i="4"/>
  <c r="S63" i="4"/>
  <c r="R63" i="4"/>
  <c r="D63" i="4"/>
  <c r="S62" i="4"/>
  <c r="R62" i="4"/>
  <c r="D62" i="4"/>
  <c r="S61" i="4"/>
  <c r="R61" i="4"/>
  <c r="D61" i="4"/>
  <c r="S60" i="4"/>
  <c r="R60" i="4"/>
  <c r="D60" i="4"/>
  <c r="S59" i="4"/>
  <c r="R59" i="4"/>
  <c r="D59" i="4"/>
  <c r="S58" i="4"/>
  <c r="R58" i="4"/>
  <c r="D58" i="4"/>
  <c r="S57" i="4"/>
  <c r="R57" i="4"/>
  <c r="D57" i="4"/>
  <c r="V48" i="4"/>
  <c r="W48" i="4"/>
  <c r="X48" i="4"/>
  <c r="V49" i="4"/>
  <c r="W49" i="4"/>
  <c r="X49" i="4"/>
  <c r="V50" i="4"/>
  <c r="W50" i="4"/>
  <c r="X50" i="4"/>
  <c r="V51" i="4"/>
  <c r="W51" i="4"/>
  <c r="X51" i="4"/>
  <c r="V52" i="4"/>
  <c r="W52" i="4"/>
  <c r="X52" i="4"/>
  <c r="V53" i="4"/>
  <c r="W53" i="4"/>
  <c r="X53" i="4"/>
  <c r="V54" i="4"/>
  <c r="W54" i="4"/>
  <c r="X54" i="4"/>
  <c r="V55" i="4"/>
  <c r="W55" i="4"/>
  <c r="X55" i="4"/>
  <c r="AC56" i="4"/>
  <c r="Z48" i="4"/>
  <c r="Z49" i="4"/>
  <c r="Z50" i="4"/>
  <c r="Z51" i="4"/>
  <c r="Z52" i="4"/>
  <c r="Z53" i="4"/>
  <c r="Z54" i="4"/>
  <c r="Z55" i="4"/>
  <c r="AC55" i="4"/>
  <c r="D55" i="4"/>
  <c r="S54" i="4"/>
  <c r="R54" i="4"/>
  <c r="D54" i="4"/>
  <c r="S53" i="4"/>
  <c r="R53" i="4"/>
  <c r="D53" i="4"/>
  <c r="S52" i="4"/>
  <c r="R52" i="4"/>
  <c r="D52" i="4"/>
  <c r="S51" i="4"/>
  <c r="R51" i="4"/>
  <c r="D51" i="4"/>
  <c r="S50" i="4"/>
  <c r="R50" i="4"/>
  <c r="D50" i="4"/>
  <c r="S49" i="4"/>
  <c r="R49" i="4"/>
  <c r="D49" i="4"/>
  <c r="S48" i="4"/>
  <c r="R48" i="4"/>
  <c r="D48" i="4"/>
  <c r="V39" i="4"/>
  <c r="W39" i="4"/>
  <c r="X39" i="4"/>
  <c r="V40" i="4"/>
  <c r="W40" i="4"/>
  <c r="X40" i="4"/>
  <c r="V41" i="4"/>
  <c r="W41" i="4"/>
  <c r="X41" i="4"/>
  <c r="V42" i="4"/>
  <c r="W42" i="4"/>
  <c r="X42" i="4"/>
  <c r="V43" i="4"/>
  <c r="W43" i="4"/>
  <c r="X43" i="4"/>
  <c r="V44" i="4"/>
  <c r="W44" i="4"/>
  <c r="X44" i="4"/>
  <c r="V45" i="4"/>
  <c r="W45" i="4"/>
  <c r="X45" i="4"/>
  <c r="V46" i="4"/>
  <c r="W46" i="4"/>
  <c r="X46" i="4"/>
  <c r="AC47" i="4"/>
  <c r="Z39" i="4"/>
  <c r="Z40" i="4"/>
  <c r="Z41" i="4"/>
  <c r="Z42" i="4"/>
  <c r="Z43" i="4"/>
  <c r="Z44" i="4"/>
  <c r="Z45" i="4"/>
  <c r="Z46" i="4"/>
  <c r="AC46" i="4"/>
  <c r="D46" i="4"/>
  <c r="S45" i="4"/>
  <c r="R45" i="4"/>
  <c r="D45" i="4"/>
  <c r="S44" i="4"/>
  <c r="R44" i="4"/>
  <c r="D44" i="4"/>
  <c r="S43" i="4"/>
  <c r="R43" i="4"/>
  <c r="D43" i="4"/>
  <c r="S42" i="4"/>
  <c r="R42" i="4"/>
  <c r="D42" i="4"/>
  <c r="S41" i="4"/>
  <c r="R41" i="4"/>
  <c r="D41" i="4"/>
  <c r="S40" i="4"/>
  <c r="R40" i="4"/>
  <c r="D40" i="4"/>
  <c r="S39" i="4"/>
  <c r="R39" i="4"/>
  <c r="D39" i="4"/>
  <c r="V30" i="4"/>
  <c r="W30" i="4"/>
  <c r="X30" i="4"/>
  <c r="V31" i="4"/>
  <c r="W31" i="4"/>
  <c r="X31" i="4"/>
  <c r="V32" i="4"/>
  <c r="W32" i="4"/>
  <c r="X32" i="4"/>
  <c r="V33" i="4"/>
  <c r="W33" i="4"/>
  <c r="X33" i="4"/>
  <c r="V34" i="4"/>
  <c r="W34" i="4"/>
  <c r="X34" i="4"/>
  <c r="V35" i="4"/>
  <c r="W35" i="4"/>
  <c r="X35" i="4"/>
  <c r="V36" i="4"/>
  <c r="W36" i="4"/>
  <c r="X36" i="4"/>
  <c r="V37" i="4"/>
  <c r="W37" i="4"/>
  <c r="X37" i="4"/>
  <c r="AC38" i="4"/>
  <c r="Z30" i="4"/>
  <c r="Z31" i="4"/>
  <c r="Z32" i="4"/>
  <c r="Z33" i="4"/>
  <c r="Z34" i="4"/>
  <c r="Z35" i="4"/>
  <c r="Z36" i="4"/>
  <c r="Z37" i="4"/>
  <c r="AC37" i="4"/>
  <c r="D37" i="4"/>
  <c r="S36" i="4"/>
  <c r="R36" i="4"/>
  <c r="D36" i="4"/>
  <c r="S35" i="4"/>
  <c r="R35" i="4"/>
  <c r="D35" i="4"/>
  <c r="S34" i="4"/>
  <c r="R34" i="4"/>
  <c r="D34" i="4"/>
  <c r="S33" i="4"/>
  <c r="R33" i="4"/>
  <c r="D33" i="4"/>
  <c r="S32" i="4"/>
  <c r="R32" i="4"/>
  <c r="D32" i="4"/>
  <c r="S31" i="4"/>
  <c r="R31" i="4"/>
  <c r="D31" i="4"/>
  <c r="S30" i="4"/>
  <c r="R30" i="4"/>
  <c r="D30" i="4"/>
  <c r="V77" i="1"/>
  <c r="W77" i="1"/>
  <c r="X77" i="1"/>
  <c r="V78" i="1"/>
  <c r="W78" i="1"/>
  <c r="X78" i="1"/>
  <c r="V79" i="1"/>
  <c r="W79" i="1"/>
  <c r="X79" i="1"/>
  <c r="V80" i="1"/>
  <c r="W80" i="1"/>
  <c r="X80" i="1"/>
  <c r="V81" i="1"/>
  <c r="W81" i="1"/>
  <c r="X81" i="1"/>
  <c r="V82" i="1"/>
  <c r="W82" i="1"/>
  <c r="X82" i="1"/>
  <c r="V83" i="1"/>
  <c r="W83" i="1"/>
  <c r="X83" i="1"/>
  <c r="V84" i="1"/>
  <c r="W84" i="1"/>
  <c r="X84" i="1"/>
  <c r="AC85" i="1"/>
  <c r="Z77" i="1"/>
  <c r="Z78" i="1"/>
  <c r="Z79" i="1"/>
  <c r="Z80" i="1"/>
  <c r="Z81" i="1"/>
  <c r="Z82" i="1"/>
  <c r="Z83" i="1"/>
  <c r="Z84" i="1"/>
  <c r="AC84" i="1"/>
  <c r="D84" i="1"/>
  <c r="S83" i="1"/>
  <c r="R83" i="1"/>
  <c r="D83" i="1"/>
  <c r="S82" i="1"/>
  <c r="R82" i="1"/>
  <c r="D82" i="1"/>
  <c r="S81" i="1"/>
  <c r="R81" i="1"/>
  <c r="D81" i="1"/>
  <c r="S80" i="1"/>
  <c r="R80" i="1"/>
  <c r="D80" i="1"/>
  <c r="S79" i="1"/>
  <c r="R79" i="1"/>
  <c r="D79" i="1"/>
  <c r="S78" i="1"/>
  <c r="R78" i="1"/>
  <c r="D78" i="1"/>
  <c r="S77" i="1"/>
  <c r="R77" i="1"/>
  <c r="D77" i="1"/>
  <c r="V68" i="1"/>
  <c r="W68" i="1"/>
  <c r="X68" i="1"/>
  <c r="V69" i="1"/>
  <c r="W69" i="1"/>
  <c r="X69" i="1"/>
  <c r="V70" i="1"/>
  <c r="W70" i="1"/>
  <c r="X70" i="1"/>
  <c r="V71" i="1"/>
  <c r="W71" i="1"/>
  <c r="X71" i="1"/>
  <c r="V72" i="1"/>
  <c r="W72" i="1"/>
  <c r="X72" i="1"/>
  <c r="V73" i="1"/>
  <c r="W73" i="1"/>
  <c r="X73" i="1"/>
  <c r="V74" i="1"/>
  <c r="W74" i="1"/>
  <c r="X74" i="1"/>
  <c r="V75" i="1"/>
  <c r="W75" i="1"/>
  <c r="X75" i="1"/>
  <c r="AC76" i="1"/>
  <c r="Z68" i="1"/>
  <c r="Z69" i="1"/>
  <c r="Z70" i="1"/>
  <c r="Z71" i="1"/>
  <c r="Z72" i="1"/>
  <c r="Z73" i="1"/>
  <c r="Z74" i="1"/>
  <c r="Z75" i="1"/>
  <c r="AC75" i="1"/>
  <c r="D75" i="1"/>
  <c r="S74" i="1"/>
  <c r="R74" i="1"/>
  <c r="D74" i="1"/>
  <c r="S73" i="1"/>
  <c r="R73" i="1"/>
  <c r="D73" i="1"/>
  <c r="S72" i="1"/>
  <c r="R72" i="1"/>
  <c r="D72" i="1"/>
  <c r="S71" i="1"/>
  <c r="R71" i="1"/>
  <c r="D71" i="1"/>
  <c r="S70" i="1"/>
  <c r="R70" i="1"/>
  <c r="D70" i="1"/>
  <c r="S69" i="1"/>
  <c r="R69" i="1"/>
  <c r="D69" i="1"/>
  <c r="S68" i="1"/>
  <c r="R68" i="1"/>
  <c r="D68" i="1"/>
  <c r="V59" i="1"/>
  <c r="W59" i="1"/>
  <c r="X59" i="1"/>
  <c r="V60" i="1"/>
  <c r="W60" i="1"/>
  <c r="X60" i="1"/>
  <c r="V61" i="1"/>
  <c r="W61" i="1"/>
  <c r="X61" i="1"/>
  <c r="V62" i="1"/>
  <c r="W62" i="1"/>
  <c r="X62" i="1"/>
  <c r="V63" i="1"/>
  <c r="W63" i="1"/>
  <c r="X63" i="1"/>
  <c r="V64" i="1"/>
  <c r="W64" i="1"/>
  <c r="X64" i="1"/>
  <c r="V65" i="1"/>
  <c r="W65" i="1"/>
  <c r="X65" i="1"/>
  <c r="V66" i="1"/>
  <c r="W66" i="1"/>
  <c r="X66" i="1"/>
  <c r="AC67" i="1"/>
  <c r="Z59" i="1"/>
  <c r="Z60" i="1"/>
  <c r="Z61" i="1"/>
  <c r="Z62" i="1"/>
  <c r="Z63" i="1"/>
  <c r="Z64" i="1"/>
  <c r="Z65" i="1"/>
  <c r="Z66" i="1"/>
  <c r="AC66" i="1"/>
  <c r="D66" i="1"/>
  <c r="S65" i="1"/>
  <c r="R65" i="1"/>
  <c r="D65" i="1"/>
  <c r="S64" i="1"/>
  <c r="R64" i="1"/>
  <c r="D64" i="1"/>
  <c r="S63" i="1"/>
  <c r="R63" i="1"/>
  <c r="D63" i="1"/>
  <c r="S62" i="1"/>
  <c r="R62" i="1"/>
  <c r="D62" i="1"/>
  <c r="S61" i="1"/>
  <c r="R61" i="1"/>
  <c r="D61" i="1"/>
  <c r="S60" i="1"/>
  <c r="R60" i="1"/>
  <c r="D60" i="1"/>
  <c r="S59" i="1"/>
  <c r="R59" i="1"/>
  <c r="D59" i="1"/>
  <c r="V50" i="1"/>
  <c r="W50" i="1"/>
  <c r="X50" i="1"/>
  <c r="V51" i="1"/>
  <c r="W51" i="1"/>
  <c r="X51" i="1"/>
  <c r="V52" i="1"/>
  <c r="W52" i="1"/>
  <c r="X52" i="1"/>
  <c r="V53" i="1"/>
  <c r="W53" i="1"/>
  <c r="X53" i="1"/>
  <c r="V54" i="1"/>
  <c r="W54" i="1"/>
  <c r="X54" i="1"/>
  <c r="V55" i="1"/>
  <c r="W55" i="1"/>
  <c r="X55" i="1"/>
  <c r="V56" i="1"/>
  <c r="W56" i="1"/>
  <c r="X56" i="1"/>
  <c r="V57" i="1"/>
  <c r="W57" i="1"/>
  <c r="X57" i="1"/>
  <c r="AC58" i="1"/>
  <c r="Z50" i="1"/>
  <c r="Z51" i="1"/>
  <c r="Z52" i="1"/>
  <c r="Z53" i="1"/>
  <c r="Z54" i="1"/>
  <c r="Z55" i="1"/>
  <c r="Z56" i="1"/>
  <c r="Z57" i="1"/>
  <c r="AC57" i="1"/>
  <c r="D57" i="1"/>
  <c r="S56" i="1"/>
  <c r="R56" i="1"/>
  <c r="D56" i="1"/>
  <c r="S55" i="1"/>
  <c r="R55" i="1"/>
  <c r="D55" i="1"/>
  <c r="S54" i="1"/>
  <c r="R54" i="1"/>
  <c r="D54" i="1"/>
  <c r="S53" i="1"/>
  <c r="R53" i="1"/>
  <c r="D53" i="1"/>
  <c r="S52" i="1"/>
  <c r="R52" i="1"/>
  <c r="D52" i="1"/>
  <c r="S51" i="1"/>
  <c r="R51" i="1"/>
  <c r="D51" i="1"/>
  <c r="S50" i="1"/>
  <c r="R50" i="1"/>
  <c r="D50" i="1"/>
  <c r="V41" i="1"/>
  <c r="W41" i="1"/>
  <c r="X41" i="1"/>
  <c r="V42" i="1"/>
  <c r="W42" i="1"/>
  <c r="X42" i="1"/>
  <c r="V43" i="1"/>
  <c r="W43" i="1"/>
  <c r="X43" i="1"/>
  <c r="V44" i="1"/>
  <c r="W44" i="1"/>
  <c r="X44" i="1"/>
  <c r="V45" i="1"/>
  <c r="W45" i="1"/>
  <c r="X45" i="1"/>
  <c r="V46" i="1"/>
  <c r="W46" i="1"/>
  <c r="X46" i="1"/>
  <c r="V47" i="1"/>
  <c r="W47" i="1"/>
  <c r="X47" i="1"/>
  <c r="V48" i="1"/>
  <c r="W48" i="1"/>
  <c r="X48" i="1"/>
  <c r="AC49" i="1"/>
  <c r="Z41" i="1"/>
  <c r="Z42" i="1"/>
  <c r="Z43" i="1"/>
  <c r="Z44" i="1"/>
  <c r="Z45" i="1"/>
  <c r="Z46" i="1"/>
  <c r="Z47" i="1"/>
  <c r="Z48" i="1"/>
  <c r="AC48" i="1"/>
  <c r="D48" i="1"/>
  <c r="S47" i="1"/>
  <c r="R47" i="1"/>
  <c r="D47" i="1"/>
  <c r="S46" i="1"/>
  <c r="R46" i="1"/>
  <c r="D46" i="1"/>
  <c r="S45" i="1"/>
  <c r="R45" i="1"/>
  <c r="D45" i="1"/>
  <c r="S44" i="1"/>
  <c r="R44" i="1"/>
  <c r="D44" i="1"/>
  <c r="S43" i="1"/>
  <c r="R43" i="1"/>
  <c r="D43" i="1"/>
  <c r="S42" i="1"/>
  <c r="R42" i="1"/>
  <c r="D42" i="1"/>
  <c r="S41" i="1"/>
  <c r="R41" i="1"/>
  <c r="D41" i="1"/>
  <c r="V32" i="1"/>
  <c r="W32" i="1"/>
  <c r="X32" i="1"/>
  <c r="V33" i="1"/>
  <c r="W33" i="1"/>
  <c r="X33" i="1"/>
  <c r="V34" i="1"/>
  <c r="W34" i="1"/>
  <c r="X34" i="1"/>
  <c r="V35" i="1"/>
  <c r="W35" i="1"/>
  <c r="X35" i="1"/>
  <c r="V36" i="1"/>
  <c r="W36" i="1"/>
  <c r="X36" i="1"/>
  <c r="V37" i="1"/>
  <c r="W37" i="1"/>
  <c r="X37" i="1"/>
  <c r="V38" i="1"/>
  <c r="W38" i="1"/>
  <c r="X38" i="1"/>
  <c r="V39" i="1"/>
  <c r="W39" i="1"/>
  <c r="X39" i="1"/>
  <c r="AC40" i="1"/>
  <c r="Z32" i="1"/>
  <c r="Z33" i="1"/>
  <c r="Z34" i="1"/>
  <c r="Z35" i="1"/>
  <c r="Z36" i="1"/>
  <c r="Z37" i="1"/>
  <c r="Z38" i="1"/>
  <c r="Z39" i="1"/>
  <c r="AC39" i="1"/>
  <c r="D39" i="1"/>
  <c r="S38" i="1"/>
  <c r="R38" i="1"/>
  <c r="D38" i="1"/>
  <c r="S37" i="1"/>
  <c r="R37" i="1"/>
  <c r="D37" i="1"/>
  <c r="S36" i="1"/>
  <c r="R36" i="1"/>
  <c r="D36" i="1"/>
  <c r="S35" i="1"/>
  <c r="R35" i="1"/>
  <c r="D35" i="1"/>
  <c r="S34" i="1"/>
  <c r="R34" i="1"/>
  <c r="D34" i="1"/>
  <c r="S33" i="1"/>
  <c r="R33" i="1"/>
  <c r="D33" i="1"/>
  <c r="S32" i="1"/>
  <c r="R32" i="1"/>
  <c r="D32" i="1"/>
  <c r="V21" i="1"/>
  <c r="V30" i="1"/>
  <c r="V19" i="4"/>
  <c r="V28" i="4"/>
  <c r="V21" i="4"/>
  <c r="W21" i="4"/>
  <c r="X21" i="4"/>
  <c r="V22" i="4"/>
  <c r="W22" i="4"/>
  <c r="X22" i="4"/>
  <c r="V23" i="4"/>
  <c r="W23" i="4"/>
  <c r="X23" i="4"/>
  <c r="V24" i="4"/>
  <c r="W24" i="4"/>
  <c r="X24" i="4"/>
  <c r="V25" i="4"/>
  <c r="W25" i="4"/>
  <c r="X25" i="4"/>
  <c r="V26" i="4"/>
  <c r="W26" i="4"/>
  <c r="X26" i="4"/>
  <c r="V27" i="4"/>
  <c r="W27" i="4"/>
  <c r="X27" i="4"/>
  <c r="W28" i="4"/>
  <c r="X28" i="4"/>
  <c r="AC29" i="4"/>
  <c r="Z21" i="4"/>
  <c r="Z22" i="4"/>
  <c r="Z23" i="4"/>
  <c r="Z24" i="4"/>
  <c r="Z25" i="4"/>
  <c r="Z26" i="4"/>
  <c r="Z27" i="4"/>
  <c r="Z28" i="4"/>
  <c r="AC28" i="4"/>
  <c r="V12" i="4"/>
  <c r="W12" i="4"/>
  <c r="X12" i="4"/>
  <c r="V13" i="4"/>
  <c r="W13" i="4"/>
  <c r="X13" i="4"/>
  <c r="V14" i="4"/>
  <c r="W14" i="4"/>
  <c r="X14" i="4"/>
  <c r="V15" i="4"/>
  <c r="W15" i="4"/>
  <c r="X15" i="4"/>
  <c r="V16" i="4"/>
  <c r="W16" i="4"/>
  <c r="X16" i="4"/>
  <c r="V17" i="4"/>
  <c r="W17" i="4"/>
  <c r="X17" i="4"/>
  <c r="V18" i="4"/>
  <c r="W18" i="4"/>
  <c r="X18" i="4"/>
  <c r="W19" i="4"/>
  <c r="X19" i="4"/>
  <c r="AC20" i="4"/>
  <c r="Z12" i="4"/>
  <c r="Z13" i="4"/>
  <c r="Z14" i="4"/>
  <c r="Z15" i="4"/>
  <c r="Z16" i="4"/>
  <c r="Z17" i="4"/>
  <c r="Z18" i="4"/>
  <c r="Z19" i="4"/>
  <c r="AC19" i="4"/>
  <c r="D28" i="4"/>
  <c r="D19" i="4"/>
  <c r="Z30" i="1"/>
  <c r="X30" i="1"/>
  <c r="W30" i="1"/>
  <c r="Z29" i="1"/>
  <c r="X29" i="1"/>
  <c r="W29" i="1"/>
  <c r="V29" i="1"/>
  <c r="Z28" i="1"/>
  <c r="X28" i="1"/>
  <c r="W28" i="1"/>
  <c r="V28" i="1"/>
  <c r="Z27" i="1"/>
  <c r="X27" i="1"/>
  <c r="W27" i="1"/>
  <c r="V27" i="1"/>
  <c r="Z26" i="1"/>
  <c r="X26" i="1"/>
  <c r="W26" i="1"/>
  <c r="V26" i="1"/>
  <c r="Z25" i="1"/>
  <c r="X25" i="1"/>
  <c r="W25" i="1"/>
  <c r="V25" i="1"/>
  <c r="Z24" i="1"/>
  <c r="X24" i="1"/>
  <c r="W24" i="1"/>
  <c r="V24" i="1"/>
  <c r="Z23" i="1"/>
  <c r="X23" i="1"/>
  <c r="W23" i="1"/>
  <c r="V23" i="1"/>
  <c r="Z21" i="1"/>
  <c r="X21" i="1"/>
  <c r="W21" i="1"/>
  <c r="Z20" i="1"/>
  <c r="X20" i="1"/>
  <c r="W20" i="1"/>
  <c r="V20" i="1"/>
  <c r="Z19" i="1"/>
  <c r="X19" i="1"/>
  <c r="W19" i="1"/>
  <c r="V19" i="1"/>
  <c r="Z18" i="1"/>
  <c r="X18" i="1"/>
  <c r="W18" i="1"/>
  <c r="V18" i="1"/>
  <c r="Z17" i="1"/>
  <c r="X17" i="1"/>
  <c r="W17" i="1"/>
  <c r="V17" i="1"/>
  <c r="Z16" i="1"/>
  <c r="X16" i="1"/>
  <c r="W16" i="1"/>
  <c r="V16" i="1"/>
  <c r="Z15" i="1"/>
  <c r="X15" i="1"/>
  <c r="W15" i="1"/>
  <c r="V15" i="1"/>
  <c r="Z14" i="1"/>
  <c r="X14" i="1"/>
  <c r="W14" i="1"/>
  <c r="V14" i="1"/>
  <c r="AC31" i="1"/>
  <c r="AC30" i="1"/>
  <c r="AC22" i="1"/>
  <c r="AC21" i="1"/>
  <c r="D30" i="1"/>
  <c r="D21" i="1"/>
  <c r="S28" i="1"/>
  <c r="R28" i="1"/>
  <c r="S26" i="4"/>
  <c r="R26" i="4"/>
  <c r="S17" i="4"/>
  <c r="R17" i="4"/>
  <c r="D26" i="4"/>
  <c r="S27" i="4"/>
  <c r="R27" i="4"/>
  <c r="D27" i="4"/>
  <c r="S25" i="4"/>
  <c r="R25" i="4"/>
  <c r="D25" i="4"/>
  <c r="S24" i="4"/>
  <c r="R24" i="4"/>
  <c r="D24" i="4"/>
  <c r="S23" i="4"/>
  <c r="R23" i="4"/>
  <c r="D23" i="4"/>
  <c r="S22" i="4"/>
  <c r="R22" i="4"/>
  <c r="D22" i="4"/>
  <c r="S21" i="4"/>
  <c r="R21" i="4"/>
  <c r="D21" i="4"/>
  <c r="D17" i="4"/>
  <c r="S18" i="4"/>
  <c r="R18" i="4"/>
  <c r="D18" i="4"/>
  <c r="S16" i="4"/>
  <c r="R16" i="4"/>
  <c r="D16" i="4"/>
  <c r="S15" i="4"/>
  <c r="R15" i="4"/>
  <c r="D15" i="4"/>
  <c r="S14" i="4"/>
  <c r="R14" i="4"/>
  <c r="D14" i="4"/>
  <c r="S13" i="4"/>
  <c r="R13" i="4"/>
  <c r="D13" i="4"/>
  <c r="S12" i="4"/>
  <c r="R12" i="4"/>
  <c r="D12" i="4"/>
  <c r="D28" i="1"/>
  <c r="S29" i="1"/>
  <c r="R29" i="1"/>
  <c r="D29" i="1"/>
  <c r="S27" i="1"/>
  <c r="R27" i="1"/>
  <c r="D27" i="1"/>
  <c r="S26" i="1"/>
  <c r="R26" i="1"/>
  <c r="D26" i="1"/>
  <c r="S25" i="1"/>
  <c r="R25" i="1"/>
  <c r="D25" i="1"/>
  <c r="S24" i="1"/>
  <c r="R24" i="1"/>
  <c r="D24" i="1"/>
  <c r="S23" i="1"/>
  <c r="R23" i="1"/>
  <c r="D23" i="1"/>
  <c r="D19" i="1"/>
  <c r="D20" i="1"/>
  <c r="D18" i="1"/>
  <c r="D17" i="1"/>
  <c r="D16" i="1"/>
  <c r="D15" i="1"/>
  <c r="D14" i="1"/>
</calcChain>
</file>

<file path=xl/sharedStrings.xml><?xml version="1.0" encoding="utf-8"?>
<sst xmlns="http://schemas.openxmlformats.org/spreadsheetml/2006/main" count="5180" uniqueCount="1102">
  <si>
    <t>Structural Geology Cuttings Observation Sheet &gt;4mm</t>
  </si>
  <si>
    <t>Site:C0002</t>
    <phoneticPr fontId="0" type="noConversion"/>
  </si>
  <si>
    <t>Summary:</t>
  </si>
  <si>
    <t>YY</t>
  </si>
  <si>
    <t>JD</t>
  </si>
  <si>
    <t>CR</t>
  </si>
  <si>
    <t>Jade Dutilleul</t>
  </si>
  <si>
    <t>Christine Regalla</t>
  </si>
  <si>
    <t>Yuzuru Yamomoto</t>
  </si>
  <si>
    <t>Observer initials</t>
  </si>
  <si>
    <t>size
(mm)</t>
  </si>
  <si>
    <t>Bottom Depth (mbrt)</t>
  </si>
  <si>
    <r>
      <t xml:space="preserve">Top Depth (mbsf)    </t>
    </r>
    <r>
      <rPr>
        <b/>
        <sz val="8"/>
        <color theme="1"/>
        <rFont val="Arial"/>
        <family val="2"/>
      </rPr>
      <t>from Curaor Summary  table</t>
    </r>
    <r>
      <rPr>
        <b/>
        <sz val="12"/>
        <color theme="1"/>
        <rFont val="Arial"/>
        <family val="2"/>
      </rPr>
      <t xml:space="preserve"> </t>
    </r>
  </si>
  <si>
    <r>
      <t xml:space="preserve">Bottom Depth (mbsf)    </t>
    </r>
    <r>
      <rPr>
        <b/>
        <sz val="8"/>
        <color theme="1"/>
        <rFont val="Arial"/>
        <family val="2"/>
      </rPr>
      <t xml:space="preserve">from Summary Curated table </t>
    </r>
  </si>
  <si>
    <t>Expedition</t>
  </si>
  <si>
    <t>Hole</t>
  </si>
  <si>
    <t>Expedition name</t>
  </si>
  <si>
    <t>NanTroSEIZE Deep Riser Drilling</t>
  </si>
  <si>
    <t>Miscellaneous Material Summary</t>
  </si>
  <si>
    <t>Drilling Mud (before downhole)</t>
  </si>
  <si>
    <t>Bit sample</t>
  </si>
  <si>
    <t>Mud gas</t>
  </si>
  <si>
    <t>29SMW</t>
  </si>
  <si>
    <t>Cuttings (Temporary Archive)</t>
  </si>
  <si>
    <t>30SMW</t>
  </si>
  <si>
    <t>Cuttings</t>
  </si>
  <si>
    <t>31SMW</t>
  </si>
  <si>
    <t>32SMW</t>
  </si>
  <si>
    <t>33SMW</t>
  </si>
  <si>
    <t>Drilling Mud (after downhole)</t>
  </si>
  <si>
    <t>36SMW</t>
  </si>
  <si>
    <t>37SMW</t>
  </si>
  <si>
    <t>38SMW</t>
  </si>
  <si>
    <t>39SMW</t>
  </si>
  <si>
    <t>40SMW</t>
  </si>
  <si>
    <t>42SMW</t>
  </si>
  <si>
    <t>43SMW</t>
  </si>
  <si>
    <t>44SMW</t>
  </si>
  <si>
    <t>45SMW</t>
  </si>
  <si>
    <t>46SMW</t>
  </si>
  <si>
    <t>47SMW</t>
  </si>
  <si>
    <t>50SMW</t>
  </si>
  <si>
    <t>51SMW</t>
  </si>
  <si>
    <t>52SMW</t>
  </si>
  <si>
    <t>53SMW</t>
  </si>
  <si>
    <t>54SMW</t>
  </si>
  <si>
    <t>55SMW</t>
  </si>
  <si>
    <t>56SMW</t>
  </si>
  <si>
    <t>57SMW</t>
  </si>
  <si>
    <t>58SMW</t>
  </si>
  <si>
    <t>61SMW</t>
  </si>
  <si>
    <t>Cuttings(RTGT)</t>
  </si>
  <si>
    <t>62SMW</t>
  </si>
  <si>
    <t>63SMW</t>
  </si>
  <si>
    <t>64SMW</t>
  </si>
  <si>
    <t>65SMW</t>
  </si>
  <si>
    <t>66SMW</t>
  </si>
  <si>
    <t>67SMW</t>
  </si>
  <si>
    <t>68SMW</t>
  </si>
  <si>
    <t>69SMW</t>
  </si>
  <si>
    <t>70SMW</t>
  </si>
  <si>
    <t>71SMW</t>
  </si>
  <si>
    <t>73SMW</t>
  </si>
  <si>
    <t>74SMW</t>
  </si>
  <si>
    <t>75SMW</t>
  </si>
  <si>
    <t>76SMW</t>
  </si>
  <si>
    <t>77SMW</t>
  </si>
  <si>
    <t>78SMW</t>
  </si>
  <si>
    <t>79SMW</t>
  </si>
  <si>
    <t>80SMW</t>
  </si>
  <si>
    <t>81SMW</t>
  </si>
  <si>
    <t>82SMW</t>
  </si>
  <si>
    <t>83SMW</t>
  </si>
  <si>
    <t>84SMW</t>
  </si>
  <si>
    <t>85SMW</t>
  </si>
  <si>
    <t>86SMW</t>
  </si>
  <si>
    <t>87SMW</t>
  </si>
  <si>
    <t>88SMW</t>
  </si>
  <si>
    <t>89SMW</t>
  </si>
  <si>
    <t>90SMW</t>
  </si>
  <si>
    <t>93SMW</t>
  </si>
  <si>
    <t>94SMW</t>
  </si>
  <si>
    <t>95SMW</t>
  </si>
  <si>
    <t>96SMW</t>
  </si>
  <si>
    <t>97SMW</t>
  </si>
  <si>
    <t>98SMW</t>
  </si>
  <si>
    <t>99SMW</t>
  </si>
  <si>
    <t>100SMW</t>
  </si>
  <si>
    <t>101SMW</t>
  </si>
  <si>
    <t>102SMW</t>
  </si>
  <si>
    <t>103SMW</t>
  </si>
  <si>
    <t>104SMW</t>
  </si>
  <si>
    <t>105SMW</t>
  </si>
  <si>
    <t>106SMW</t>
  </si>
  <si>
    <t>107SMW</t>
  </si>
  <si>
    <t>108SMW</t>
  </si>
  <si>
    <t>109SMW</t>
  </si>
  <si>
    <t>110SMW</t>
  </si>
  <si>
    <t>111SMW</t>
  </si>
  <si>
    <t>112SMW</t>
  </si>
  <si>
    <t>113SMW</t>
  </si>
  <si>
    <t>114SMW</t>
  </si>
  <si>
    <t>115SMW</t>
  </si>
  <si>
    <t>116SMW</t>
  </si>
  <si>
    <t>117SMW</t>
  </si>
  <si>
    <t>118SMW</t>
  </si>
  <si>
    <t>119SMW</t>
  </si>
  <si>
    <t>120SMW</t>
  </si>
  <si>
    <t>121SMW</t>
  </si>
  <si>
    <t>122SMW</t>
  </si>
  <si>
    <t>123SMW</t>
  </si>
  <si>
    <t>124SMW</t>
  </si>
  <si>
    <t>125SMW</t>
  </si>
  <si>
    <t>126SMW</t>
  </si>
  <si>
    <t>127SMW</t>
  </si>
  <si>
    <t>128SMW</t>
  </si>
  <si>
    <t>129SMW</t>
  </si>
  <si>
    <t>130SMW</t>
  </si>
  <si>
    <t>131SMW</t>
  </si>
  <si>
    <t>132SMW</t>
  </si>
  <si>
    <t>133SMW</t>
  </si>
  <si>
    <t>134SMW</t>
  </si>
  <si>
    <t>135SMW</t>
  </si>
  <si>
    <t>136SMW</t>
  </si>
  <si>
    <t>137SMW</t>
  </si>
  <si>
    <t>138SMW</t>
  </si>
  <si>
    <t>139SMW</t>
  </si>
  <si>
    <t>140SMW</t>
  </si>
  <si>
    <t>141SMW</t>
  </si>
  <si>
    <t>142SMW</t>
  </si>
  <si>
    <t>143SMW</t>
  </si>
  <si>
    <t>144SMW</t>
  </si>
  <si>
    <t>145SMW</t>
  </si>
  <si>
    <t>146SMW</t>
  </si>
  <si>
    <t>147SMW</t>
  </si>
  <si>
    <t>150SMW</t>
  </si>
  <si>
    <t>151SMW</t>
  </si>
  <si>
    <t>152SMW</t>
  </si>
  <si>
    <t>153SMW</t>
  </si>
  <si>
    <t>154SMW</t>
  </si>
  <si>
    <t>155SMW</t>
  </si>
  <si>
    <t>158SMW</t>
  </si>
  <si>
    <t>159SMW</t>
  </si>
  <si>
    <t>160SMW</t>
  </si>
  <si>
    <t>161SMW</t>
  </si>
  <si>
    <t>162SMW</t>
  </si>
  <si>
    <t>163SMW</t>
  </si>
  <si>
    <t>164SMW</t>
  </si>
  <si>
    <t>165SMW</t>
  </si>
  <si>
    <t>166SMW</t>
  </si>
  <si>
    <t>167SMW</t>
  </si>
  <si>
    <t>168SMW</t>
  </si>
  <si>
    <t>169SMW</t>
  </si>
  <si>
    <t>170SMW</t>
  </si>
  <si>
    <t>171SMW</t>
  </si>
  <si>
    <t>172SMW</t>
  </si>
  <si>
    <t>173SMW</t>
  </si>
  <si>
    <t>174SMW</t>
  </si>
  <si>
    <t>175SMW</t>
  </si>
  <si>
    <t>176SMW</t>
  </si>
  <si>
    <t>177SMW</t>
  </si>
  <si>
    <t>178SMW</t>
  </si>
  <si>
    <t>179SMW</t>
  </si>
  <si>
    <t>180SMW</t>
  </si>
  <si>
    <t>181SMW</t>
  </si>
  <si>
    <t>182SMW</t>
  </si>
  <si>
    <t>183SMW</t>
  </si>
  <si>
    <t>184SMW</t>
  </si>
  <si>
    <t>185SMW</t>
  </si>
  <si>
    <t>186SMW</t>
  </si>
  <si>
    <t>187SMW</t>
  </si>
  <si>
    <t>188SMW</t>
  </si>
  <si>
    <t>Structural Deformation feature</t>
  </si>
  <si>
    <t xml:space="preserve">Cuttings
Sample No. </t>
  </si>
  <si>
    <t>observer:</t>
  </si>
  <si>
    <t>no deformation</t>
  </si>
  <si>
    <t xml:space="preserve">     slickenline</t>
  </si>
  <si>
    <t xml:space="preserve">     scaly fabric</t>
  </si>
  <si>
    <t xml:space="preserve">     deformation band/ opaque band/ cataclastic band</t>
  </si>
  <si>
    <t xml:space="preserve">     open fracture (drilling induced)</t>
  </si>
  <si>
    <t>TOTAL OBSERVED</t>
  </si>
  <si>
    <t xml:space="preserve">     vein or mineral filled fracture</t>
  </si>
  <si>
    <r>
      <t xml:space="preserve">Number of cuttings in </t>
    </r>
    <r>
      <rPr>
        <b/>
        <u/>
        <sz val="12"/>
        <color theme="1"/>
        <rFont val="Arial"/>
        <family val="2"/>
      </rPr>
      <t>sandstone</t>
    </r>
  </si>
  <si>
    <r>
      <t xml:space="preserve">Number of cuttings in </t>
    </r>
    <r>
      <rPr>
        <b/>
        <u/>
        <sz val="12"/>
        <color theme="1"/>
        <rFont val="Arial"/>
        <family val="2"/>
      </rPr>
      <t>silty claystone</t>
    </r>
  </si>
  <si>
    <r>
      <t xml:space="preserve">Number of cuttings, </t>
    </r>
    <r>
      <rPr>
        <b/>
        <u/>
        <sz val="12"/>
        <color theme="1"/>
        <rFont val="Arial"/>
        <family val="2"/>
      </rPr>
      <t>lithology not noted</t>
    </r>
  </si>
  <si>
    <t>Comments</t>
  </si>
  <si>
    <t>&gt;4</t>
  </si>
  <si>
    <r>
      <t xml:space="preserve">Number of cuttings in </t>
    </r>
    <r>
      <rPr>
        <b/>
        <u/>
        <sz val="12"/>
        <color theme="1"/>
        <rFont val="Arial"/>
        <family val="2"/>
      </rPr>
      <t>cement</t>
    </r>
  </si>
  <si>
    <t>% FOR PLOTTING</t>
  </si>
  <si>
    <t>% features</t>
  </si>
  <si>
    <r>
      <t xml:space="preserve">% cuttings in </t>
    </r>
    <r>
      <rPr>
        <b/>
        <u/>
        <sz val="12"/>
        <color theme="1"/>
        <rFont val="Arial"/>
        <family val="2"/>
      </rPr>
      <t>sandstone</t>
    </r>
  </si>
  <si>
    <r>
      <t xml:space="preserve">% cuttings in </t>
    </r>
    <r>
      <rPr>
        <b/>
        <u/>
        <sz val="12"/>
        <color theme="1"/>
        <rFont val="Arial"/>
        <family val="2"/>
      </rPr>
      <t>silty claystone</t>
    </r>
  </si>
  <si>
    <r>
      <t xml:space="preserve">% cuttings, </t>
    </r>
    <r>
      <rPr>
        <b/>
        <u/>
        <sz val="12"/>
        <color theme="1"/>
        <rFont val="Arial"/>
        <family val="2"/>
      </rPr>
      <t>lithology not noted</t>
    </r>
  </si>
  <si>
    <t>Total number observed</t>
  </si>
  <si>
    <t>% cuttings        All lithologies</t>
  </si>
  <si>
    <t xml:space="preserve">Water depth (m):  </t>
  </si>
  <si>
    <t>Exp:348</t>
  </si>
  <si>
    <t xml:space="preserve">     Rig Table at 28.5 m asl</t>
  </si>
  <si>
    <t>1-4</t>
  </si>
  <si>
    <t>MBRT-1967.5 = MBSF   (MBRT-[RT+WD] = MBSF)</t>
  </si>
  <si>
    <t>Structural Geology Cuttings Observation Sheet 1-4mm</t>
  </si>
  <si>
    <t>check that total is 100%</t>
  </si>
  <si>
    <t>CEMENT &gt; 4 mm</t>
  </si>
  <si>
    <t>CEMENT 1-4 mm</t>
  </si>
  <si>
    <t xml:space="preserve"> </t>
  </si>
  <si>
    <t>CEMENT DEFORMATION PLOTS</t>
  </si>
  <si>
    <t># veins</t>
  </si>
  <si>
    <t># slickenlines</t>
  </si>
  <si>
    <t># no deformation</t>
  </si>
  <si>
    <t xml:space="preserve">Bottom Depth (mbsf)    from Summary Curated table </t>
  </si>
  <si>
    <t>% cuttings in sandstone</t>
  </si>
  <si>
    <t>% cuttings in silty claystone</t>
  </si>
  <si>
    <t>%cuttings in claystone</t>
  </si>
  <si>
    <t>% cuttings, lithology not noted</t>
  </si>
  <si>
    <t>calcite vein</t>
  </si>
  <si>
    <t xml:space="preserve"> # of rock cuttings observed</t>
  </si>
  <si>
    <t>% of all cuttings that are cement</t>
  </si>
  <si>
    <t>Depth (mbsf)</t>
  </si>
  <si>
    <t>&gt; 4 mm</t>
  </si>
  <si>
    <t>Miscellaneous
material</t>
    <phoneticPr fontId="1"/>
  </si>
  <si>
    <t>Top depth
[m DSF,
MSF, WSF]</t>
    <phoneticPr fontId="1"/>
  </si>
  <si>
    <t>189SMW</t>
  </si>
  <si>
    <t>190SMW</t>
  </si>
  <si>
    <t>191SMW</t>
  </si>
  <si>
    <t>192SMW</t>
  </si>
  <si>
    <t>193SMW</t>
  </si>
  <si>
    <t>194SMW</t>
  </si>
  <si>
    <t>195SMW</t>
  </si>
  <si>
    <t>196SMW</t>
  </si>
  <si>
    <t>197SMW</t>
  </si>
  <si>
    <t>198SMW</t>
  </si>
  <si>
    <t>199SMW</t>
  </si>
  <si>
    <t>200SMW</t>
  </si>
  <si>
    <t>201SMW</t>
  </si>
  <si>
    <t>202SMW</t>
  </si>
  <si>
    <t>203SMW</t>
  </si>
  <si>
    <t>204SMW</t>
  </si>
  <si>
    <t>205SMW</t>
  </si>
  <si>
    <t>206SMW</t>
  </si>
  <si>
    <t>207SMW</t>
  </si>
  <si>
    <t>208SMW</t>
  </si>
  <si>
    <t>209SMW</t>
  </si>
  <si>
    <t>210SMW</t>
  </si>
  <si>
    <t>211SMW</t>
  </si>
  <si>
    <t>212SMW</t>
  </si>
  <si>
    <t>213SMW</t>
  </si>
  <si>
    <t>214SMW</t>
  </si>
  <si>
    <t>215SMW</t>
  </si>
  <si>
    <t>216SMW</t>
  </si>
  <si>
    <t>217SMW</t>
  </si>
  <si>
    <t>218SMW</t>
  </si>
  <si>
    <t>219SMW</t>
  </si>
  <si>
    <t>220SMW</t>
  </si>
  <si>
    <t>221SMW</t>
  </si>
  <si>
    <t>222SMW</t>
  </si>
  <si>
    <t>223SMW</t>
  </si>
  <si>
    <t>224SMW</t>
  </si>
  <si>
    <t>225SMW</t>
  </si>
  <si>
    <t>226SMW</t>
  </si>
  <si>
    <t>227SMW</t>
  </si>
  <si>
    <t>228SMW</t>
  </si>
  <si>
    <t>229SMW</t>
  </si>
  <si>
    <t>230SMW</t>
  </si>
  <si>
    <t>231SMW</t>
  </si>
  <si>
    <t>232SMW</t>
  </si>
  <si>
    <t>235SMW</t>
  </si>
  <si>
    <t>236SMW</t>
  </si>
  <si>
    <t>237SMW</t>
  </si>
  <si>
    <t>240SMW</t>
  </si>
  <si>
    <t>241SMW</t>
  </si>
  <si>
    <t>242SMW</t>
  </si>
  <si>
    <t>243SMW</t>
  </si>
  <si>
    <t>244SMW</t>
  </si>
  <si>
    <t>245SMW</t>
  </si>
  <si>
    <t>246SMW</t>
  </si>
  <si>
    <t>247SMW</t>
  </si>
  <si>
    <t>248SMW</t>
  </si>
  <si>
    <t>249SMW</t>
  </si>
  <si>
    <t>250SMW</t>
  </si>
  <si>
    <t>251SMW</t>
  </si>
  <si>
    <t>252SMW</t>
  </si>
  <si>
    <t>253SMW</t>
  </si>
  <si>
    <t>254SMW</t>
  </si>
  <si>
    <t>255SMW</t>
  </si>
  <si>
    <t>256SMW</t>
  </si>
  <si>
    <t>261SMW</t>
  </si>
  <si>
    <t>262SMW</t>
  </si>
  <si>
    <t>263SMW</t>
  </si>
  <si>
    <t>264SMW</t>
  </si>
  <si>
    <t>265SMW</t>
  </si>
  <si>
    <t>266SMW</t>
  </si>
  <si>
    <t>267SMW</t>
  </si>
  <si>
    <t>268SMW</t>
  </si>
  <si>
    <t>269SMW</t>
  </si>
  <si>
    <t>270SMW</t>
  </si>
  <si>
    <t>271SMW</t>
  </si>
  <si>
    <t>272SMW</t>
  </si>
  <si>
    <t>273SMW</t>
  </si>
  <si>
    <t>274SMW</t>
  </si>
  <si>
    <t>275SMW</t>
  </si>
  <si>
    <t>276SMW</t>
  </si>
  <si>
    <t>277SMW</t>
  </si>
  <si>
    <t>278SMW</t>
  </si>
  <si>
    <t>279SMW</t>
  </si>
  <si>
    <t>280SMW</t>
  </si>
  <si>
    <t>281SMW</t>
  </si>
  <si>
    <t>282SMW</t>
  </si>
  <si>
    <t>283SMW</t>
  </si>
  <si>
    <t>284SMW</t>
  </si>
  <si>
    <t>285SMW</t>
  </si>
  <si>
    <t>287SMW</t>
  </si>
  <si>
    <t>288SMW</t>
  </si>
  <si>
    <t>289SMW</t>
  </si>
  <si>
    <t>292SMW</t>
  </si>
  <si>
    <t>293SMW</t>
  </si>
  <si>
    <t>294SMW</t>
  </si>
  <si>
    <t>297SMW</t>
  </si>
  <si>
    <t>298SMW</t>
  </si>
  <si>
    <t>299SMW</t>
  </si>
  <si>
    <t>302SMW</t>
  </si>
  <si>
    <t>303SMW</t>
  </si>
  <si>
    <t>304SMW</t>
  </si>
  <si>
    <t>310SMW</t>
  </si>
  <si>
    <t>311SMW</t>
  </si>
  <si>
    <t>314SMW</t>
  </si>
  <si>
    <t>315SMW</t>
  </si>
  <si>
    <t>316SMW</t>
  </si>
  <si>
    <t>319SMW</t>
  </si>
  <si>
    <t>320SMW</t>
  </si>
  <si>
    <t>321SMW</t>
  </si>
  <si>
    <t>322SMW</t>
  </si>
  <si>
    <t>323SMW</t>
  </si>
  <si>
    <t>324SMW</t>
  </si>
  <si>
    <t>325SMW</t>
  </si>
  <si>
    <t>328SMW</t>
  </si>
  <si>
    <t>329SMW</t>
  </si>
  <si>
    <t>333SMW</t>
  </si>
  <si>
    <t>334SMW</t>
  </si>
  <si>
    <t>335SMW</t>
  </si>
  <si>
    <t>338SMW</t>
  </si>
  <si>
    <t>339SMW</t>
  </si>
  <si>
    <t xml:space="preserve">[Note]
JNK = Junk basket, Junk sub / SDB = Solid from Drill Bit, depth scale is "m DSF: Drilling depth below Sea Floor in meters".
SMW = Solids (cuttings) taken from Mud Water / LMW = Liquid (fluid) taken from Mud Water / LMT = Liquid (fluid) taken from Mud water Tank / GMW = Gas taken from Mud Water, depth scale is "m MSF: depth of Mud below Sea Floor in meters".
SWL = Solid taken by Wireline Logging tools / LWL = Liquid taken by Wireline Logging tools / GWL = Gas taken by Wireline Logging tools, depth scale is "m WSF: depth of Wireline log below Sea Floor in meters".
For further details of depth scales, consult the "IODP Depth Scales Terminology" in the IODP web site (http://www.iodp.org/policies-and-guidelines).
</t>
    <phoneticPr fontId="1"/>
  </si>
  <si>
    <t>1-4 mm</t>
  </si>
  <si>
    <t>bedding</t>
  </si>
  <si>
    <t>FOR PLOTTING</t>
  </si>
  <si>
    <t xml:space="preserve">     deformation band/ cataclastic band</t>
  </si>
  <si>
    <t>other</t>
  </si>
  <si>
    <t xml:space="preserve">     drilling induced deformation</t>
  </si>
  <si>
    <t xml:space="preserve">bedding present </t>
  </si>
  <si>
    <t>no deformation (count does not include bedding)</t>
  </si>
  <si>
    <t>Hole:R</t>
  </si>
  <si>
    <t xml:space="preserve">Date:18/Jan/2019 to </t>
  </si>
  <si>
    <t xml:space="preserve">     Kickoff from Hole P at 4757-4763 mbrt </t>
  </si>
  <si>
    <t>Nigi, S. Run 4 BHA</t>
    <phoneticPr fontId="1"/>
  </si>
  <si>
    <t>Nigi, S. Reamer</t>
    <phoneticPr fontId="1"/>
  </si>
  <si>
    <t>Nigi, S. 1/12/2019, 12:30</t>
    <phoneticPr fontId="1"/>
  </si>
  <si>
    <t>344SDB</t>
  </si>
  <si>
    <t>Nigi, S. Starbirizer</t>
    <phoneticPr fontId="1"/>
  </si>
  <si>
    <t>Nigi, S. 1/12/2019, 11:40</t>
    <phoneticPr fontId="1"/>
  </si>
  <si>
    <t>343SDB</t>
  </si>
  <si>
    <t>Nigi, S. Run 3 BHA</t>
    <phoneticPr fontId="1"/>
  </si>
  <si>
    <t>Nigi, S. Z-Reamer</t>
    <phoneticPr fontId="1"/>
  </si>
  <si>
    <t>Nigi, S. 1/9/2019, 23:00</t>
    <phoneticPr fontId="1"/>
  </si>
  <si>
    <t>342SDB</t>
  </si>
  <si>
    <t>Nigi, S. Stabirizer</t>
    <phoneticPr fontId="1"/>
  </si>
  <si>
    <t>341SDB</t>
  </si>
  <si>
    <t>Nigi, S. Bit sample</t>
    <phoneticPr fontId="1"/>
  </si>
  <si>
    <t>340SDB</t>
  </si>
  <si>
    <t>Nigi, S. Booster pump off</t>
    <phoneticPr fontId="1"/>
  </si>
  <si>
    <t>Nigi, S. 4875.26 mBRT</t>
    <phoneticPr fontId="1"/>
  </si>
  <si>
    <t>Nigi, S. 8.5"* 12.25" Drilling</t>
    <phoneticPr fontId="1"/>
  </si>
  <si>
    <t>Nigi, S. 1/8/2019, 17:30</t>
    <phoneticPr fontId="1"/>
  </si>
  <si>
    <t>Nigi, S. 4871.02 mBRT</t>
    <phoneticPr fontId="1"/>
  </si>
  <si>
    <t>Nigi, S. 1/8/2019, 15:00</t>
    <phoneticPr fontId="1"/>
  </si>
  <si>
    <t>Ko Morita 5035mBRT</t>
    <phoneticPr fontId="1"/>
  </si>
  <si>
    <t>Ko Morita 1/2/2018, 21:00</t>
    <phoneticPr fontId="1"/>
  </si>
  <si>
    <t>Drilling Mud(after downhole)</t>
  </si>
  <si>
    <t>337LMW</t>
  </si>
  <si>
    <t>Drilling Mud(before downhole)</t>
  </si>
  <si>
    <t>336LMT</t>
  </si>
  <si>
    <t>Ko Morita Onboard use only</t>
    <phoneticPr fontId="1"/>
  </si>
  <si>
    <t>Ko Morita 1/3/2019,  04:23</t>
    <phoneticPr fontId="1"/>
  </si>
  <si>
    <t>Ko Morita 1/3/2019,  03:14</t>
    <phoneticPr fontId="1"/>
  </si>
  <si>
    <t>Ko Morita 1/3/2019,  01:29</t>
    <phoneticPr fontId="1"/>
  </si>
  <si>
    <t>Ko Morita 1/2/2019,  23:55</t>
    <phoneticPr fontId="1"/>
  </si>
  <si>
    <t>332SMW</t>
  </si>
  <si>
    <t>Hitomi, Y. Event sampling. All to personal samples</t>
    <phoneticPr fontId="1"/>
  </si>
  <si>
    <t>Hitomi, Y. 01/03/2019, 02'38</t>
    <phoneticPr fontId="1"/>
  </si>
  <si>
    <t>331GMW</t>
  </si>
  <si>
    <t>Hitomi, Y. 1/03/2019, 02'35</t>
    <phoneticPr fontId="1"/>
  </si>
  <si>
    <t>330GMW</t>
  </si>
  <si>
    <t>Saori Nishino Onboard use only</t>
    <phoneticPr fontId="1"/>
  </si>
  <si>
    <t>Saori Nishino 1/2/2019,  22:08</t>
    <phoneticPr fontId="1"/>
  </si>
  <si>
    <t>Saori Nishino 1/2/2019,  19:08</t>
    <phoneticPr fontId="1"/>
  </si>
  <si>
    <t>Kawata All to personal samples</t>
    <phoneticPr fontId="1"/>
  </si>
  <si>
    <t>Kawata 1/2/2019, 16:56</t>
    <phoneticPr fontId="1"/>
  </si>
  <si>
    <t>327GMW</t>
  </si>
  <si>
    <t>Kawata 1/2/2019, 16:53</t>
    <phoneticPr fontId="1"/>
  </si>
  <si>
    <t>326GMW</t>
  </si>
  <si>
    <t>Saori Nishino 1/2/2019,  16:48</t>
    <phoneticPr fontId="1"/>
  </si>
  <si>
    <t>Htet Naing Lin 1/2/2019,12:58</t>
    <phoneticPr fontId="1"/>
  </si>
  <si>
    <t>Htet Naing Lin Onboard use only</t>
    <phoneticPr fontId="1"/>
  </si>
  <si>
    <t>Htet Naing Lin 1/2/2019, 09:40</t>
    <phoneticPr fontId="1"/>
  </si>
  <si>
    <t>Ko Morita 1/2/2019,  06:28</t>
    <phoneticPr fontId="1"/>
  </si>
  <si>
    <t>Ko Morita 1/2/2019,  04:32</t>
    <phoneticPr fontId="1"/>
  </si>
  <si>
    <t>Ko Morita 1/2/2019,  01:25</t>
    <phoneticPr fontId="1"/>
  </si>
  <si>
    <t>Htet Naing Lin 1/1/2019,  21:45</t>
    <phoneticPr fontId="1"/>
  </si>
  <si>
    <t>Saori Nishino 4986 mBRT</t>
    <phoneticPr fontId="1"/>
  </si>
  <si>
    <t>Saori Nishino 01/01/2019,16:00</t>
    <phoneticPr fontId="1"/>
  </si>
  <si>
    <t>318LMW</t>
  </si>
  <si>
    <t>Saori Nishino 01/01/2019, 16:00</t>
    <phoneticPr fontId="1"/>
  </si>
  <si>
    <t>317LMT</t>
  </si>
  <si>
    <t>Tomonori Watai 1/1/2019,  18:14</t>
    <phoneticPr fontId="1"/>
  </si>
  <si>
    <t>Tomonori Watai Onboard use only</t>
    <phoneticPr fontId="1"/>
  </si>
  <si>
    <t>Tomonori Watai 1/1/2019,  15:41</t>
    <phoneticPr fontId="1"/>
  </si>
  <si>
    <t>Paing Zu 1/1/2019,  12:00</t>
    <phoneticPr fontId="1"/>
  </si>
  <si>
    <t>Paing Zu 4964mBRT</t>
    <phoneticPr fontId="1"/>
  </si>
  <si>
    <t>Paing Zu 12/31/2018, 23::20</t>
    <phoneticPr fontId="1"/>
  </si>
  <si>
    <t>313LMT</t>
  </si>
  <si>
    <t>Paing Zu 12/31/2018, 23:20</t>
    <phoneticPr fontId="1"/>
  </si>
  <si>
    <t>312LMW</t>
  </si>
  <si>
    <t>Paing Zu Onboard use only</t>
    <phoneticPr fontId="1"/>
  </si>
  <si>
    <t>Paing Zu 01/01/2019, 08:01</t>
    <phoneticPr fontId="1"/>
  </si>
  <si>
    <t>Paing Zu 01/01/2019, 02:26</t>
    <phoneticPr fontId="1"/>
  </si>
  <si>
    <t>Kanako Yoshida All to personal samples</t>
    <phoneticPr fontId="1"/>
  </si>
  <si>
    <t>Kanako Yoshida 01/01/2019, 8:07</t>
    <phoneticPr fontId="1"/>
  </si>
  <si>
    <t>309GMW</t>
  </si>
  <si>
    <t>Kanako Yoshida 01/01/2019, 8:06</t>
    <phoneticPr fontId="1"/>
  </si>
  <si>
    <t>308GMW</t>
  </si>
  <si>
    <t>Nigi, S. open hole interval 4756-4963 mBRT</t>
    <phoneticPr fontId="1"/>
  </si>
  <si>
    <t>Nigi, S. on pulled BHA (#18 1st kick-off)</t>
    <phoneticPr fontId="1"/>
  </si>
  <si>
    <t>Nigi, S. 2018/12/29</t>
    <phoneticPr fontId="1"/>
  </si>
  <si>
    <t>307SDB</t>
  </si>
  <si>
    <t>Tomonori Watai 4963 mBRT</t>
    <phoneticPr fontId="1"/>
  </si>
  <si>
    <t xml:space="preserve">Paing Zu 12/29/2018,02:30 </t>
    <phoneticPr fontId="1"/>
  </si>
  <si>
    <t>306LMT</t>
  </si>
  <si>
    <t>Paing Zu 12/29/2018, 02:30</t>
    <phoneticPr fontId="1"/>
  </si>
  <si>
    <t>305LMW</t>
  </si>
  <si>
    <t>Paing Zu 12/29/2018, 03:30</t>
    <phoneticPr fontId="1"/>
  </si>
  <si>
    <t>Paing Zu 12/29/2018 00:43</t>
    <phoneticPr fontId="1"/>
  </si>
  <si>
    <t>Htet Naing Lin 12/28/2018, 20:58</t>
    <phoneticPr fontId="1"/>
  </si>
  <si>
    <t>Htet Naing Lin 4943 mBRT</t>
    <phoneticPr fontId="1"/>
  </si>
  <si>
    <t>Htet Naing Lin 12/28/2018, 14:30</t>
    <phoneticPr fontId="1"/>
  </si>
  <si>
    <t>301LMW</t>
  </si>
  <si>
    <t>Htet Naing Lin 4941 mBRT</t>
    <phoneticPr fontId="1"/>
  </si>
  <si>
    <t>Htet Naing Lin 12/28/2018, 14:00</t>
    <phoneticPr fontId="1"/>
  </si>
  <si>
    <t>300LMT</t>
  </si>
  <si>
    <t>Htet Naing Lin 12/28/2018, 18:22</t>
    <phoneticPr fontId="1"/>
  </si>
  <si>
    <t>Htet Naing Lin 12/28/2018, 16:49</t>
    <phoneticPr fontId="1"/>
  </si>
  <si>
    <t>Htet Naing Lin 12/28/2018, 11:32</t>
    <phoneticPr fontId="1"/>
  </si>
  <si>
    <t>KAZUMA TAKAHASHI 4904mBRT</t>
    <phoneticPr fontId="1"/>
  </si>
  <si>
    <t>KAZUMA TAKAHASHI 12/27/2018, 15:00</t>
    <phoneticPr fontId="1"/>
  </si>
  <si>
    <t>296LMW</t>
  </si>
  <si>
    <t>295LMT</t>
  </si>
  <si>
    <t>Ko Morita 12/28/2018, 07:06</t>
    <phoneticPr fontId="1"/>
  </si>
  <si>
    <t>Ko Morita 12/28/2018, 01:52</t>
    <phoneticPr fontId="1"/>
  </si>
  <si>
    <t>KAZUMA TAKAHASHI Onboard use only</t>
    <phoneticPr fontId="1"/>
  </si>
  <si>
    <t>KAZUMA TAKAHASHI 12/28/2018, 00:38</t>
    <phoneticPr fontId="1"/>
  </si>
  <si>
    <t>Kanako Yoshida 12/28/2018, 00:44</t>
    <phoneticPr fontId="1"/>
  </si>
  <si>
    <t>291GMW</t>
  </si>
  <si>
    <t>Kanako Yoshida 12/28/2018, 00:41</t>
    <phoneticPr fontId="1"/>
  </si>
  <si>
    <t>290GMW</t>
  </si>
  <si>
    <t>Ko Morita 12/27/2018, 22:48</t>
    <phoneticPr fontId="1"/>
  </si>
  <si>
    <t>Ko Morita 12/27/2018, 20:58</t>
    <phoneticPr fontId="1"/>
  </si>
  <si>
    <t>Ko Morita 12/27/2018, 18:43</t>
    <phoneticPr fontId="1"/>
  </si>
  <si>
    <t>Htet Naing Lin 4900mBRT</t>
    <phoneticPr fontId="1"/>
  </si>
  <si>
    <t>Htet Naing Lin 12/27/2018, 15:30</t>
    <phoneticPr fontId="1"/>
  </si>
  <si>
    <t>Htet Naing Lin For NGR Measurement</t>
    <phoneticPr fontId="1"/>
  </si>
  <si>
    <t>286LMW</t>
  </si>
  <si>
    <t>Htet Naing Lin 4898.61 mBRT</t>
    <phoneticPr fontId="1"/>
  </si>
  <si>
    <t>Htet Naing Lin Rotary Drilling</t>
    <phoneticPr fontId="1"/>
  </si>
  <si>
    <t>Htet Naing Lin 12/27/2018, 15:00</t>
    <phoneticPr fontId="1"/>
  </si>
  <si>
    <t>Htet Naing Lin 4897.94 mBRT</t>
    <phoneticPr fontId="1"/>
  </si>
  <si>
    <t>Htet Naing Lin 12/27/2018, 14:30</t>
    <phoneticPr fontId="1"/>
  </si>
  <si>
    <t>Tomonori Watai 4896.19 mBRT</t>
    <phoneticPr fontId="1"/>
  </si>
  <si>
    <t>Tomonori Watai Rotary Drilling</t>
    <phoneticPr fontId="1"/>
  </si>
  <si>
    <t>Tomonori Watai 12/27/2018, 14:00</t>
    <phoneticPr fontId="1"/>
  </si>
  <si>
    <t>Tomonori Watai 4895.8 mBRT</t>
    <phoneticPr fontId="1"/>
  </si>
  <si>
    <t>Tomonori Watai 12/27/2018, 13:30</t>
    <phoneticPr fontId="1"/>
  </si>
  <si>
    <t>Tomonori Watai 4895.11 mBRT</t>
    <phoneticPr fontId="1"/>
  </si>
  <si>
    <t>Tomonori Watai 12/27/2018, 13:00</t>
    <phoneticPr fontId="1"/>
  </si>
  <si>
    <t>Tomonori Watai 12/27/2018, 15:30</t>
    <phoneticPr fontId="1"/>
  </si>
  <si>
    <t>Tomonori Watai 4893.86mBRT</t>
    <phoneticPr fontId="1"/>
  </si>
  <si>
    <t>Tomonori Watai 12/27/2018, 12:30</t>
    <phoneticPr fontId="1"/>
  </si>
  <si>
    <t>Tomonori Watai 4892.62mBRT</t>
    <phoneticPr fontId="1"/>
  </si>
  <si>
    <t>Tomonori Watai 12/27/2018, 12:00</t>
    <phoneticPr fontId="1"/>
  </si>
  <si>
    <t>Tomonori Watai 4891.37mBRT</t>
    <phoneticPr fontId="1"/>
  </si>
  <si>
    <t>Tomonori Watai 12/27/2018, 11:30</t>
    <phoneticPr fontId="1"/>
  </si>
  <si>
    <t>Tomonori Watai 4890.12mBRT</t>
    <phoneticPr fontId="1"/>
  </si>
  <si>
    <t>Tomonori Watai 12/27/2018, 11:00</t>
    <phoneticPr fontId="1"/>
  </si>
  <si>
    <t>Tomonori Watai 4890.05mBRT</t>
    <phoneticPr fontId="1"/>
  </si>
  <si>
    <t>Tomonori Watai 12/27/2018, 10:30</t>
    <phoneticPr fontId="1"/>
  </si>
  <si>
    <t>Tomonori Watai 4889.1mBRT</t>
    <phoneticPr fontId="1"/>
  </si>
  <si>
    <t>Tomonori Watai 12/27/2018, 10:00</t>
    <phoneticPr fontId="1"/>
  </si>
  <si>
    <t>Tomonori Watai 4887.10mBRT</t>
    <phoneticPr fontId="1"/>
  </si>
  <si>
    <t>Tomonori Watai 12/27/2018, 09:30</t>
    <phoneticPr fontId="1"/>
  </si>
  <si>
    <t>Tomonori Watai 12/27/2018, 12:58</t>
    <phoneticPr fontId="1"/>
  </si>
  <si>
    <t>Ko Morita 4886mBRT</t>
    <phoneticPr fontId="1"/>
  </si>
  <si>
    <t>Ko Morita Rotary Drilling</t>
    <phoneticPr fontId="1"/>
  </si>
  <si>
    <t>Ko Morita 12/27/2018, 09:00</t>
    <phoneticPr fontId="1"/>
  </si>
  <si>
    <t>Ko Morita 4883.94mBRT</t>
    <phoneticPr fontId="1"/>
  </si>
  <si>
    <t>Ko Morita 12/27/2018, 08:30</t>
    <phoneticPr fontId="1"/>
  </si>
  <si>
    <t>Ko Morita 4882.047mBRT</t>
    <phoneticPr fontId="1"/>
  </si>
  <si>
    <t>Ko Morita 12/27/2018, 08:00</t>
    <phoneticPr fontId="1"/>
  </si>
  <si>
    <t>Ko Morita 4880.88mBRT</t>
    <phoneticPr fontId="1"/>
  </si>
  <si>
    <t>Ko Morita 12/27/2018, 07:30</t>
    <phoneticPr fontId="1"/>
  </si>
  <si>
    <t>Ko Morita 4879.65mBRT</t>
    <phoneticPr fontId="1"/>
  </si>
  <si>
    <t>Ko Morita 12/27/2018, 07:00</t>
    <phoneticPr fontId="1"/>
  </si>
  <si>
    <t>Ko Morita 4878.8mBRT</t>
    <phoneticPr fontId="1"/>
  </si>
  <si>
    <t>Ko Morita 12/27/2018, 06:30</t>
    <phoneticPr fontId="1"/>
  </si>
  <si>
    <t>Ko Morita 4877.63mBRT</t>
    <phoneticPr fontId="1"/>
  </si>
  <si>
    <t>Ko Morita 12/27/2018, 06:00</t>
    <phoneticPr fontId="1"/>
  </si>
  <si>
    <t>Ko Morita 4876.43mBRT</t>
    <phoneticPr fontId="1"/>
  </si>
  <si>
    <t>Ko Morita 12/27/2018, 05:30</t>
    <phoneticPr fontId="1"/>
  </si>
  <si>
    <t>Ko Morita 4875.47mBRT</t>
    <phoneticPr fontId="1"/>
  </si>
  <si>
    <t>Ko Morita 12/27/2018, 05:00</t>
    <phoneticPr fontId="1"/>
  </si>
  <si>
    <t>Ko Morita 4874.19mBRT</t>
    <phoneticPr fontId="1"/>
  </si>
  <si>
    <t>Ko Morita 12/27/2018, 04:30</t>
    <phoneticPr fontId="1"/>
  </si>
  <si>
    <t>Ko Morita 4872.32mBRT</t>
    <phoneticPr fontId="1"/>
  </si>
  <si>
    <t>Ko Morita 12/27/2018, 04:00</t>
    <phoneticPr fontId="1"/>
  </si>
  <si>
    <t>Ko Morita 4870.67mBRT</t>
    <phoneticPr fontId="1"/>
  </si>
  <si>
    <t>Ko Morita 12/17/2018, 03:30</t>
    <phoneticPr fontId="1"/>
  </si>
  <si>
    <t>260SMW</t>
  </si>
  <si>
    <t>Ko Morita 4869.17mBRT</t>
    <phoneticPr fontId="1"/>
  </si>
  <si>
    <t>Ko Morita 12/27/2018, 03:00</t>
    <phoneticPr fontId="1"/>
  </si>
  <si>
    <t>259SMW</t>
  </si>
  <si>
    <t>Ko Morita 4867.81mBRT</t>
    <phoneticPr fontId="1"/>
  </si>
  <si>
    <t>Ko Morita Rotary Table</t>
    <phoneticPr fontId="1"/>
  </si>
  <si>
    <t>Ko Morita 12/27/2018, 02:30</t>
    <phoneticPr fontId="1"/>
  </si>
  <si>
    <t>258SMW</t>
  </si>
  <si>
    <t>Ko Morita 4866.82mBRT</t>
    <phoneticPr fontId="1"/>
  </si>
  <si>
    <t>Ko Morita 12/27/2018, 02:00</t>
    <phoneticPr fontId="1"/>
  </si>
  <si>
    <t>257SMW</t>
  </si>
  <si>
    <t>Ko Morita 4865.92mBRT</t>
    <phoneticPr fontId="1"/>
  </si>
  <si>
    <t>Ko Morita 12/27/2018, 01:30</t>
    <phoneticPr fontId="1"/>
  </si>
  <si>
    <t>Ko Morita 4865.18mBRT</t>
    <phoneticPr fontId="1"/>
  </si>
  <si>
    <t>Ko Morita 12/27/2018, 00:53</t>
    <phoneticPr fontId="1"/>
  </si>
  <si>
    <t>Ko Morita 4863.19mBRT</t>
    <phoneticPr fontId="1"/>
  </si>
  <si>
    <t>Ko Morita 12/27/2018, 00:30</t>
    <phoneticPr fontId="1"/>
  </si>
  <si>
    <t>Ko Morita 4861.79mBRT</t>
    <phoneticPr fontId="1"/>
  </si>
  <si>
    <t>Ko Morita 12/27/2018, 00:00</t>
    <phoneticPr fontId="1"/>
  </si>
  <si>
    <t>Ko Morita 4860.54mBRT</t>
    <phoneticPr fontId="1"/>
  </si>
  <si>
    <t>Ko Morita 12/26/2018, 23:30</t>
    <phoneticPr fontId="1"/>
  </si>
  <si>
    <t>Ko Morita 4859.04mBRT</t>
    <phoneticPr fontId="1"/>
  </si>
  <si>
    <t>Ko Morita 12/26/2018, 23:00</t>
    <phoneticPr fontId="1"/>
  </si>
  <si>
    <t>Ko Morita 4858.01mBRT</t>
    <phoneticPr fontId="1"/>
  </si>
  <si>
    <t>Ko Morita 12/26/2018, 22:30</t>
    <phoneticPr fontId="1"/>
  </si>
  <si>
    <t>Ko Morita 12/26/2018, 22:00</t>
    <phoneticPr fontId="1"/>
  </si>
  <si>
    <t>Ko Morita 4856.07mBRT</t>
    <phoneticPr fontId="1"/>
  </si>
  <si>
    <t>Ko Morita 12/26/2018, 21:30</t>
    <phoneticPr fontId="1"/>
  </si>
  <si>
    <t>Ko Morita 4854.32mBRT</t>
    <phoneticPr fontId="1"/>
  </si>
  <si>
    <t>Ko Morita 12/26/2018, 21:00</t>
    <phoneticPr fontId="1"/>
  </si>
  <si>
    <t>Ko Morita 4853.25mBRT</t>
    <phoneticPr fontId="1"/>
  </si>
  <si>
    <t>Ko Morita 12/26/2018, 20:30</t>
    <phoneticPr fontId="1"/>
  </si>
  <si>
    <t>Ko Morita 4850.75mBRT</t>
    <phoneticPr fontId="1"/>
  </si>
  <si>
    <t>Ko Morita 12/26/2018, 20:00</t>
    <phoneticPr fontId="1"/>
  </si>
  <si>
    <t>Ko Morita 4848.48mBRT</t>
    <phoneticPr fontId="1"/>
  </si>
  <si>
    <t>Ko Morita 12/26/2018, 19:30</t>
    <phoneticPr fontId="1"/>
  </si>
  <si>
    <t>Ko Morita 4847.25mBRT</t>
    <phoneticPr fontId="1"/>
  </si>
  <si>
    <t>Ko Morita 12/26/2018, 19:00</t>
    <phoneticPr fontId="1"/>
  </si>
  <si>
    <t>Ko Morita 4846.02mBRT</t>
    <phoneticPr fontId="1"/>
  </si>
  <si>
    <t>Ko Morita Reaming</t>
    <phoneticPr fontId="1"/>
  </si>
  <si>
    <t>Ko Morita 12/26/2018, 18:30</t>
    <phoneticPr fontId="1"/>
  </si>
  <si>
    <t>Ko Morita 12/27/2018, 10;19</t>
    <phoneticPr fontId="1"/>
  </si>
  <si>
    <t>KAZUMA TAKAHASHI 12/27/2018, 08:45</t>
    <phoneticPr fontId="1"/>
  </si>
  <si>
    <t>Paing Zu 4858mBRT</t>
    <phoneticPr fontId="1"/>
  </si>
  <si>
    <t>Paing Zu 12/26/2018, 19:00</t>
    <phoneticPr fontId="1"/>
  </si>
  <si>
    <t>239LMW</t>
  </si>
  <si>
    <t>238LMT</t>
  </si>
  <si>
    <t>KAZUMA TAKAHASHI 12/27/2018, 07:06</t>
    <phoneticPr fontId="1"/>
  </si>
  <si>
    <t>Ko Morita 12/27/2018, 04;45</t>
    <phoneticPr fontId="1"/>
  </si>
  <si>
    <t>Ko Morita 12/27/2018, 03;14</t>
    <phoneticPr fontId="1"/>
  </si>
  <si>
    <t>Kanako Yoshida 12/27/2018, 3:25</t>
    <phoneticPr fontId="1"/>
  </si>
  <si>
    <t>234GMW</t>
  </si>
  <si>
    <t>Kanako Yoshida 12/27/2018, 3:19</t>
    <phoneticPr fontId="1"/>
  </si>
  <si>
    <t>233GMW</t>
  </si>
  <si>
    <t>KAZUMA TAKAHASHI 12/26/2018, 00:59</t>
    <phoneticPr fontId="1"/>
  </si>
  <si>
    <t>Paing Zu 12/26/2018, 23;21</t>
    <phoneticPr fontId="1"/>
  </si>
  <si>
    <t>Htet Naing Lin 12/26/2018, 21:11</t>
    <phoneticPr fontId="1"/>
  </si>
  <si>
    <t>Htet Naing Lin 12/26/2018, 19:54</t>
    <phoneticPr fontId="1"/>
  </si>
  <si>
    <t>Htet Naing Lin 12/26/2018, 18:15</t>
    <phoneticPr fontId="1"/>
  </si>
  <si>
    <t>Htet Naing Lin 4844.02 mBRT</t>
    <phoneticPr fontId="1"/>
  </si>
  <si>
    <t>Htet Naing Lin 12/26/2018, 18:00</t>
    <phoneticPr fontId="1"/>
  </si>
  <si>
    <t>Htet Naing Lin 4843.1 mBRT</t>
    <phoneticPr fontId="1"/>
  </si>
  <si>
    <t>Htet Naing Lin Drilling</t>
    <phoneticPr fontId="1"/>
  </si>
  <si>
    <t>Htet Naing Lin 12/26/2018, 17:30</t>
    <phoneticPr fontId="1"/>
  </si>
  <si>
    <t>Htet Naing Lin 12/26/2018, 17:00</t>
    <phoneticPr fontId="1"/>
  </si>
  <si>
    <t>Htet Naing Lin 12/26/2018, 16:30</t>
    <phoneticPr fontId="1"/>
  </si>
  <si>
    <t>Htet Naing Lin 12/26/2018, 16:00</t>
    <phoneticPr fontId="1"/>
  </si>
  <si>
    <t>Htet Naing Lin 12/26/2018, 15:30</t>
    <phoneticPr fontId="1"/>
  </si>
  <si>
    <t>Htet Naing Lin 12/26/2018, 15:00</t>
    <phoneticPr fontId="1"/>
  </si>
  <si>
    <t>Htet Naing Lin 12/26/2018, 14:30</t>
    <phoneticPr fontId="1"/>
  </si>
  <si>
    <t>Htet Naing Lin Ream Down</t>
    <phoneticPr fontId="1"/>
  </si>
  <si>
    <t>Htet Naing Lin 12/26/2018, 14:00</t>
    <phoneticPr fontId="1"/>
  </si>
  <si>
    <t>Htet Naing Lin 12/26/2018, 13:30</t>
    <phoneticPr fontId="1"/>
  </si>
  <si>
    <t>Htet Naing Lin 12/26/2018, 13:00</t>
    <phoneticPr fontId="1"/>
  </si>
  <si>
    <t>Htet Naing Lin 12/26/2018, 12:30</t>
    <phoneticPr fontId="1"/>
  </si>
  <si>
    <t>Htet Naing Lin 12/26/2018, 12:00</t>
    <phoneticPr fontId="1"/>
  </si>
  <si>
    <t>Htet Naing Lin 12/26/2018, 11:30</t>
    <phoneticPr fontId="1"/>
  </si>
  <si>
    <t>Htet Naing Lin 12/26/2018, 11:00</t>
    <phoneticPr fontId="1"/>
  </si>
  <si>
    <t>Htet Naing Lin 12/26/2018, 10:30</t>
    <phoneticPr fontId="1"/>
  </si>
  <si>
    <t>Htet Naing Lin 12/26/2018, 10:00</t>
    <phoneticPr fontId="1"/>
  </si>
  <si>
    <t>Htet Naing Lin 12/26/2018, 09:30</t>
    <phoneticPr fontId="1"/>
  </si>
  <si>
    <t>Htet Naing Lin 4843.07 mBRT</t>
    <phoneticPr fontId="1"/>
  </si>
  <si>
    <t>Htet Naing Lin 12/26/2018, 09:00</t>
    <phoneticPr fontId="1"/>
  </si>
  <si>
    <t>Htet Naing Lin 4841.85 mBRT</t>
    <phoneticPr fontId="1"/>
  </si>
  <si>
    <t>Htet Naing Lin 12/26/2018, 08:30</t>
    <phoneticPr fontId="1"/>
  </si>
  <si>
    <t>Htet Naing Lin 12/26/2018, 08:00</t>
    <phoneticPr fontId="1"/>
  </si>
  <si>
    <t>Htet Naing Lin 12/26/2018, 07:30</t>
    <phoneticPr fontId="1"/>
  </si>
  <si>
    <t>Htet Naing Lin 12/26/2018, 07:00</t>
    <phoneticPr fontId="1"/>
  </si>
  <si>
    <t>Htet Naing Lin 4841.11 mBRT</t>
    <phoneticPr fontId="1"/>
  </si>
  <si>
    <t>Htet Naing Lin 12/26/2018, 06:30</t>
    <phoneticPr fontId="1"/>
  </si>
  <si>
    <t>Htet Naing Lin 4840.35 mBRT</t>
    <phoneticPr fontId="1"/>
  </si>
  <si>
    <t>Htet Naing Lin 12/26/2018, 06:00</t>
    <phoneticPr fontId="1"/>
  </si>
  <si>
    <t>Htet Naing Lin 4838.69 mBRT</t>
    <phoneticPr fontId="1"/>
  </si>
  <si>
    <t>Htet Naing Lin 12/26/2018, 05:30</t>
    <phoneticPr fontId="1"/>
  </si>
  <si>
    <t>Htet Naing Lin 12/26/2018, 05:00</t>
    <phoneticPr fontId="1"/>
  </si>
  <si>
    <t>Htet Naing Lin 4837.75 mBRT</t>
    <phoneticPr fontId="1"/>
  </si>
  <si>
    <t>Htet Naing Lin Reaming</t>
    <phoneticPr fontId="1"/>
  </si>
  <si>
    <t>Htet Naing Lin 12/26/2018, 04:30</t>
    <phoneticPr fontId="1"/>
  </si>
  <si>
    <t>Htet Naing Lin 4831.47 mBRT</t>
    <phoneticPr fontId="1"/>
  </si>
  <si>
    <t>Htet Naing Lin 12/26/2018, 03:00</t>
    <phoneticPr fontId="1"/>
  </si>
  <si>
    <t>Htet Naing Lin 4828.35 mBRT</t>
    <phoneticPr fontId="1"/>
  </si>
  <si>
    <t>Htet Naing Lin 12/26/2018, 02:30</t>
    <phoneticPr fontId="1"/>
  </si>
  <si>
    <t>Htet Naing Lin 4828.40 mBRT</t>
    <phoneticPr fontId="1"/>
  </si>
  <si>
    <t>Htet Naing Lin Sliding</t>
    <phoneticPr fontId="1"/>
  </si>
  <si>
    <t>Htet Naing Lin 12/26/2018, 02:00</t>
    <phoneticPr fontId="1"/>
  </si>
  <si>
    <t>Htet Naing Lin 4826.21 mBRT</t>
    <phoneticPr fontId="1"/>
  </si>
  <si>
    <t>Htet Naing Lin 12/26/2018, 01:30</t>
    <phoneticPr fontId="1"/>
  </si>
  <si>
    <t>Htet Naing Lin 4825.58 mBRT</t>
    <phoneticPr fontId="1"/>
  </si>
  <si>
    <t>Htet Naing Lin 12/26/2018, 01:00</t>
    <phoneticPr fontId="1"/>
  </si>
  <si>
    <t>Htet Naing Lin 4818.76 mBRT</t>
    <phoneticPr fontId="1"/>
  </si>
  <si>
    <t>Htet Naing Lin 12/26/2018, 00:30</t>
    <phoneticPr fontId="1"/>
  </si>
  <si>
    <t>Htet Naing Lin 4818.6 mBRT</t>
    <phoneticPr fontId="1"/>
  </si>
  <si>
    <t>Htet Naing Lin 12/26/2018, 00:00</t>
    <phoneticPr fontId="1"/>
  </si>
  <si>
    <t>Htet Naing Lin 4817.85 mBRT</t>
    <phoneticPr fontId="1"/>
  </si>
  <si>
    <t>Htet Naing Lin 12/25/2018, 23:30</t>
    <phoneticPr fontId="1"/>
  </si>
  <si>
    <t>Htet Naing Lin 4813.98 mBRT</t>
    <phoneticPr fontId="1"/>
  </si>
  <si>
    <t>Htet Naing Lin 12/25/2018, 23:00</t>
    <phoneticPr fontId="1"/>
  </si>
  <si>
    <t>Htet Naing Lin 4811.86 mBRT</t>
    <phoneticPr fontId="1"/>
  </si>
  <si>
    <t>Htet Naing Lin 12/25/2018, 22:30</t>
    <phoneticPr fontId="1"/>
  </si>
  <si>
    <t>Htet Naing Lin 4810.71 mBRT</t>
    <phoneticPr fontId="1"/>
  </si>
  <si>
    <t>Htet Naing Lin 12/25/2018, 22:00</t>
    <phoneticPr fontId="1"/>
  </si>
  <si>
    <t>Htet Naing Lin 12/25/2018, 21:30</t>
    <phoneticPr fontId="1"/>
  </si>
  <si>
    <t>Htet Naing Lin 12/25/2018, 21:00</t>
    <phoneticPr fontId="1"/>
  </si>
  <si>
    <t>Htet Naing Lin 4818.60 mBRT</t>
    <phoneticPr fontId="1"/>
  </si>
  <si>
    <t>Htet Naing Lin 12/25/2018, 20:30</t>
    <phoneticPr fontId="1"/>
  </si>
  <si>
    <t xml:space="preserve">Htet Naing Lin Rotary Drilling </t>
    <phoneticPr fontId="1"/>
  </si>
  <si>
    <t>Htet Naing Lin 12/25/2018, 20:00</t>
    <phoneticPr fontId="1"/>
  </si>
  <si>
    <t>Htet Naing Lin 4809.39 mBRT</t>
    <phoneticPr fontId="1"/>
  </si>
  <si>
    <t>Htet Naing Lin 12/25/2018, 19:30</t>
    <phoneticPr fontId="1"/>
  </si>
  <si>
    <t>Htet Naing Lin 12/25/2018, 19:00</t>
    <phoneticPr fontId="1"/>
  </si>
  <si>
    <t>Htet Naing Lin 12/25/2018, 18:30</t>
    <phoneticPr fontId="1"/>
  </si>
  <si>
    <t>Htet Naing Lin 12/25/2018, 18:00</t>
    <phoneticPr fontId="1"/>
  </si>
  <si>
    <t>Htet Naing Lin 12/25/2018, 17:30</t>
    <phoneticPr fontId="1"/>
  </si>
  <si>
    <t>Htet Naing Lin 4807.39 mBRT</t>
    <phoneticPr fontId="1"/>
  </si>
  <si>
    <t>Htet Naing Lin 12/25/2018, 17:00</t>
    <phoneticPr fontId="1"/>
  </si>
  <si>
    <t>Htet Naing Lin 4802.04 mBRT</t>
    <phoneticPr fontId="1"/>
  </si>
  <si>
    <t>Htet Naing Lin 12/25/2018, 16:30</t>
    <phoneticPr fontId="1"/>
  </si>
  <si>
    <t>Htet Naing Lin 4801.03 mBRT</t>
    <phoneticPr fontId="1"/>
  </si>
  <si>
    <t>Htet Naing Lin 12/25/2018, 16:00</t>
    <phoneticPr fontId="1"/>
  </si>
  <si>
    <t>Htet Naing Lin 4794.77 mBRT</t>
    <phoneticPr fontId="1"/>
  </si>
  <si>
    <t>Htet Naing Lin 12/25/2018, 15:30</t>
    <phoneticPr fontId="1"/>
  </si>
  <si>
    <t>Htet Naing Lin 4787.78 mBRT</t>
    <phoneticPr fontId="1"/>
  </si>
  <si>
    <t>Htet Naing Lin 12/25/2018, 15:00</t>
    <phoneticPr fontId="1"/>
  </si>
  <si>
    <t>Htet Naing Lin 4785.98 mBRT</t>
    <phoneticPr fontId="1"/>
  </si>
  <si>
    <t>Htet Naing Lin 12/25/2018, 14:30</t>
    <phoneticPr fontId="1"/>
  </si>
  <si>
    <t>Htet Naing Lin 4785.38 mBRT</t>
    <phoneticPr fontId="1"/>
  </si>
  <si>
    <t>Htet Naing Lin 12/25/2018, 14:00</t>
    <phoneticPr fontId="1"/>
  </si>
  <si>
    <t>Htet Naing Lin 12/25/2018, 13:30</t>
    <phoneticPr fontId="1"/>
  </si>
  <si>
    <t>Htet Naing Lin 12/25/2018, 13:00</t>
    <phoneticPr fontId="1"/>
  </si>
  <si>
    <t>Saori Nishino 4785.3 mBRT</t>
    <phoneticPr fontId="1"/>
  </si>
  <si>
    <t>Saori Nishino Ream Down</t>
    <phoneticPr fontId="1"/>
  </si>
  <si>
    <t>Saori Nishino 12/25/2018, 12:30</t>
    <phoneticPr fontId="1"/>
  </si>
  <si>
    <t>Saori Nishino 4785.38 mBRT</t>
    <phoneticPr fontId="1"/>
  </si>
  <si>
    <t>Saori Nishino 12/25/2018, 12:00</t>
    <phoneticPr fontId="1"/>
  </si>
  <si>
    <t>Saori Nishino 12/25/2018, 11:30</t>
    <phoneticPr fontId="1"/>
  </si>
  <si>
    <t>Saori Nishino 4783.17 mBRT</t>
    <phoneticPr fontId="1"/>
  </si>
  <si>
    <t>Saori Nishino 12/25/2018, 11:00</t>
    <phoneticPr fontId="1"/>
  </si>
  <si>
    <t>Saori Nishino 4785.04 mBRT</t>
    <phoneticPr fontId="1"/>
  </si>
  <si>
    <t>Saori Nishino 12/25/2018, 10:30</t>
    <phoneticPr fontId="1"/>
  </si>
  <si>
    <t>Saori Nishino 12/25/2018, 10:00</t>
    <phoneticPr fontId="1"/>
  </si>
  <si>
    <t>Saori Nishino 12/25/2018, 09:30</t>
    <phoneticPr fontId="1"/>
  </si>
  <si>
    <t>Saori Nishino 12/25/2018, 09:00</t>
    <phoneticPr fontId="1"/>
  </si>
  <si>
    <t>Saori Nishino 4776.73 mBRT</t>
    <phoneticPr fontId="1"/>
  </si>
  <si>
    <t>Saori Nishino 12/25/2018, 08:30</t>
    <phoneticPr fontId="1"/>
  </si>
  <si>
    <t>Saori Nishino 4524.35 mBRT</t>
    <phoneticPr fontId="1"/>
  </si>
  <si>
    <t>Saori Nishino 12/25/2018, 08:00</t>
    <phoneticPr fontId="1"/>
  </si>
  <si>
    <t>Saori Nishino 4114.17 mBRT</t>
    <phoneticPr fontId="1"/>
  </si>
  <si>
    <t>Saori Nishino 12/25/2018, 07:30</t>
    <phoneticPr fontId="1"/>
  </si>
  <si>
    <t>Saori Nishino 3665.73 mBRT</t>
    <phoneticPr fontId="1"/>
  </si>
  <si>
    <t>Saori Nishino 12/25/2018, 07:00</t>
    <phoneticPr fontId="1"/>
  </si>
  <si>
    <t>Htet Naing Lin 3281.01 mBRT</t>
    <phoneticPr fontId="1"/>
  </si>
  <si>
    <t>Htet Naing Lin 12/25/2018, 06:30</t>
    <phoneticPr fontId="1"/>
  </si>
  <si>
    <t>Htet Naing Lin 4824mBRT</t>
    <phoneticPr fontId="1"/>
  </si>
  <si>
    <t>157LMW</t>
  </si>
  <si>
    <t>156LMT</t>
  </si>
  <si>
    <t>KAZUMA TAKAHASHI Onboard use only except for Lithology description</t>
    <phoneticPr fontId="1"/>
  </si>
  <si>
    <t>KAZUMA TAKAHASHI 12/26/2018, 05:53</t>
    <phoneticPr fontId="1"/>
  </si>
  <si>
    <t>KAZUMA TAKAHASHI 12/26/2018, 03;10</t>
    <phoneticPr fontId="1"/>
  </si>
  <si>
    <t>KAZUMA TAKAHASHI 12/26/2018, 02:42</t>
    <phoneticPr fontId="1"/>
  </si>
  <si>
    <t>Paing Zu 12/26/2018, 00:50</t>
    <phoneticPr fontId="1"/>
  </si>
  <si>
    <t>KAZUMA TAKAHASHI 12/26/2018, 00:40</t>
    <phoneticPr fontId="1"/>
  </si>
  <si>
    <t>Saori Nishino 12/25/2018, 23:20</t>
    <phoneticPr fontId="1"/>
  </si>
  <si>
    <t>Kawata 12/26/2018, 00:09</t>
    <phoneticPr fontId="1"/>
  </si>
  <si>
    <t>149GMW</t>
  </si>
  <si>
    <t>Kawata 12/25/2018, 23:59</t>
    <phoneticPr fontId="1"/>
  </si>
  <si>
    <t>148GMW</t>
  </si>
  <si>
    <t>Saori Nishino 4809.79 mBRT</t>
    <phoneticPr fontId="1"/>
  </si>
  <si>
    <t>Saori Nishino 12/25/2018, 06:00</t>
    <phoneticPr fontId="1"/>
  </si>
  <si>
    <t>Saori Nishino 12/25/2018, 05:30</t>
    <phoneticPr fontId="1"/>
  </si>
  <si>
    <t>Saori Nishino 12/25/2018, 05:00</t>
    <phoneticPr fontId="1"/>
  </si>
  <si>
    <t>Saori Nishino 12/25/2018, 04:30</t>
    <phoneticPr fontId="1"/>
  </si>
  <si>
    <t>Saori Nishino 12/25/2018, 04:00</t>
    <phoneticPr fontId="1"/>
  </si>
  <si>
    <t>Saori Nishino Circulation</t>
    <phoneticPr fontId="1"/>
  </si>
  <si>
    <t>Saori Nishino 12/25/2018, 01:30</t>
    <phoneticPr fontId="1"/>
  </si>
  <si>
    <t>Saori Nishino 12/25/2018, 01:00</t>
    <phoneticPr fontId="1"/>
  </si>
  <si>
    <t>Saori Nishino 12/24/2018, 00:30</t>
    <phoneticPr fontId="1"/>
  </si>
  <si>
    <t>Saori Nishino 12/25/2018, 00:00</t>
    <phoneticPr fontId="1"/>
  </si>
  <si>
    <t>Saori Nishino 12/24/2018, 23:30</t>
    <phoneticPr fontId="1"/>
  </si>
  <si>
    <t>Saori Nishino 12/24/2018, 23:00</t>
    <phoneticPr fontId="1"/>
  </si>
  <si>
    <t>Saori Nishino 12/24/2018, 22:30</t>
    <phoneticPr fontId="1"/>
  </si>
  <si>
    <t>Saori Nishino 12/24/2018, 22:00</t>
    <phoneticPr fontId="1"/>
  </si>
  <si>
    <t>Saori Nishino 12/24/2018, 19:30</t>
    <phoneticPr fontId="1"/>
  </si>
  <si>
    <t>Saori Nishino 12/24/2018, 21:00</t>
    <phoneticPr fontId="1"/>
  </si>
  <si>
    <t>Saori Nishino 12/24/2018, 20:30</t>
    <phoneticPr fontId="1"/>
  </si>
  <si>
    <t>Saori Nishino 12/24/2018, 20:00</t>
    <phoneticPr fontId="1"/>
  </si>
  <si>
    <t>Saori Nishino Drilling 8.5" Hole</t>
    <phoneticPr fontId="1"/>
  </si>
  <si>
    <t>Saori Nishino 12/24/2018, 19:00</t>
    <phoneticPr fontId="1"/>
  </si>
  <si>
    <t>Saori Nishino 12/24/2018, 18:30</t>
    <phoneticPr fontId="1"/>
  </si>
  <si>
    <t>Saori Nishino 4809.70 mBRT</t>
    <phoneticPr fontId="1"/>
  </si>
  <si>
    <t>Saori Nishino 12/24/2018, 18:00</t>
    <phoneticPr fontId="1"/>
  </si>
  <si>
    <t>Saori Nishino 12/24/2018, 17:30</t>
    <phoneticPr fontId="1"/>
  </si>
  <si>
    <t>Saori Nishino 12/24/2018, 17:00</t>
    <phoneticPr fontId="1"/>
  </si>
  <si>
    <t>Saori Nishino 12/24/2018, 16:30</t>
    <phoneticPr fontId="1"/>
  </si>
  <si>
    <t>Saori Nishino 12/24/2018, 16:00</t>
    <phoneticPr fontId="1"/>
  </si>
  <si>
    <t>Saori Nishino 12/24/2018, 15:30</t>
    <phoneticPr fontId="1"/>
  </si>
  <si>
    <t>Saori Nishino 4808.84 mBRT</t>
    <phoneticPr fontId="1"/>
  </si>
  <si>
    <t>Saori Nishino 12/24/2018, 15:00</t>
    <phoneticPr fontId="1"/>
  </si>
  <si>
    <t>Saori Nishino 12/24/2018, 14:30</t>
    <phoneticPr fontId="1"/>
  </si>
  <si>
    <t>Saori Nishino 4808.17 mBRT</t>
    <phoneticPr fontId="1"/>
  </si>
  <si>
    <t>Saori Nishino 12/24/2018, 14:00</t>
    <phoneticPr fontId="1"/>
  </si>
  <si>
    <t>Saori Nishino 12/24/2018, 13:30</t>
    <phoneticPr fontId="1"/>
  </si>
  <si>
    <t>Saori Nishino 12/24/2018, 13:00</t>
    <phoneticPr fontId="1"/>
  </si>
  <si>
    <t>Saori Nishino 12/24/2018, 12:30</t>
    <phoneticPr fontId="1"/>
  </si>
  <si>
    <t>Saori Nishino 12/24/2018, 12:00</t>
    <phoneticPr fontId="1"/>
  </si>
  <si>
    <t>Saori Nishino 4808.04 mBRT</t>
    <phoneticPr fontId="1"/>
  </si>
  <si>
    <t>Saori Nishino 12/24/2018, 11:30</t>
    <phoneticPr fontId="1"/>
  </si>
  <si>
    <t>Saori Nishino 4806.55 mBRT</t>
    <phoneticPr fontId="1"/>
  </si>
  <si>
    <t>Saori Nishino 12/24/2018, 11:00</t>
    <phoneticPr fontId="1"/>
  </si>
  <si>
    <t>Saori Nishino 4804.96 mBRT</t>
    <phoneticPr fontId="1"/>
  </si>
  <si>
    <t>Saori Nishino 12/24/2018, 10:30</t>
    <phoneticPr fontId="1"/>
  </si>
  <si>
    <t>Saori Nishino 4802.37 mBRT</t>
    <phoneticPr fontId="1"/>
  </si>
  <si>
    <t>Saori Nishino 12/24/2018, 08:30</t>
    <phoneticPr fontId="1"/>
  </si>
  <si>
    <t>Saori Nishino 4797.67 mBRT</t>
    <phoneticPr fontId="1"/>
  </si>
  <si>
    <t>Saori Nishino 12/24/2018, 08:00</t>
    <phoneticPr fontId="1"/>
  </si>
  <si>
    <t>Saori Nishino 4764.91 mBRT</t>
    <phoneticPr fontId="1"/>
  </si>
  <si>
    <t>Saori Nishino 12/24/2018, 07:30</t>
    <phoneticPr fontId="1"/>
  </si>
  <si>
    <t>Saori Nishino 12/24/2018, 17:13</t>
    <phoneticPr fontId="1"/>
  </si>
  <si>
    <t>Saori Nishino 12/24/2018, 10:29</t>
    <phoneticPr fontId="1"/>
  </si>
  <si>
    <t>Masayuki Abe 4794.17 mBRT</t>
    <phoneticPr fontId="1"/>
  </si>
  <si>
    <t>Masayuki Abe Drilling 8.5" Hole</t>
    <phoneticPr fontId="1"/>
  </si>
  <si>
    <t>Masayuki Abe 12/24/2018, 07:00</t>
    <phoneticPr fontId="1"/>
  </si>
  <si>
    <t>Masayuki Abe 4792.67 mBRT</t>
    <phoneticPr fontId="1"/>
  </si>
  <si>
    <t>Masayuki Abe 12/24/2018, 06:30</t>
    <phoneticPr fontId="1"/>
  </si>
  <si>
    <t>Masayuki Abe 12/24/2018, 06:00</t>
    <phoneticPr fontId="1"/>
  </si>
  <si>
    <t>Masayuki Abe 4791.42 mBRT</t>
    <phoneticPr fontId="1"/>
  </si>
  <si>
    <t>Masayuki Abe 12/24/2018, 05:30</t>
    <phoneticPr fontId="1"/>
  </si>
  <si>
    <t>Masayuki Abe 4791.21 mBRT</t>
    <phoneticPr fontId="1"/>
  </si>
  <si>
    <t>Masayuki Abe 12/24/2018, 05:00</t>
    <phoneticPr fontId="1"/>
  </si>
  <si>
    <t>Masayuki Abe 12/24/2018, 04:30</t>
    <phoneticPr fontId="1"/>
  </si>
  <si>
    <t>Masayuki Abe 12/24/2018, 04:00</t>
    <phoneticPr fontId="1"/>
  </si>
  <si>
    <t>Masayuki Abe 12/24/2018, 03:30</t>
    <phoneticPr fontId="1"/>
  </si>
  <si>
    <t>KAZUMA TAKAHASHI 12/24/2018, 08:14</t>
    <phoneticPr fontId="1"/>
  </si>
  <si>
    <t>KAZUMA TAKAHASHI 12/24/2018, 07:37</t>
    <phoneticPr fontId="1"/>
  </si>
  <si>
    <t>KAZUMA TAKAHASHI 4791.21 mBRT</t>
    <phoneticPr fontId="1"/>
  </si>
  <si>
    <t>KAZUMA TAKAHASHI Drilling 8.5" Hole</t>
    <phoneticPr fontId="1"/>
  </si>
  <si>
    <t>KAZUMA TAKAHASHI 12/24/2018, 03:00</t>
    <phoneticPr fontId="1"/>
  </si>
  <si>
    <t>KAZUMA TAKAHASHI 12/24/2018, 02:30</t>
    <phoneticPr fontId="1"/>
  </si>
  <si>
    <t>KAZUMA TAKAHASHI 4788.94 mBRT</t>
    <phoneticPr fontId="1"/>
  </si>
  <si>
    <t>KAZUMA TAKAHASHI 12/24/2018, 02:00</t>
    <phoneticPr fontId="1"/>
  </si>
  <si>
    <t>KAZUMA TAKAHASHI 4785.85 mBRT</t>
    <phoneticPr fontId="1"/>
  </si>
  <si>
    <t>KAZUMA TAKAHASHI 12/24/2018, 01:30</t>
    <phoneticPr fontId="1"/>
  </si>
  <si>
    <t>Yasunaga, M. 4783 nBRT</t>
    <phoneticPr fontId="1"/>
  </si>
  <si>
    <t>Yasunaga, M. 12/23/2018, 20:30</t>
    <phoneticPr fontId="1"/>
  </si>
  <si>
    <t>92LMW</t>
  </si>
  <si>
    <t>Yasunaga, M. 4783 mBRT</t>
    <phoneticPr fontId="1"/>
  </si>
  <si>
    <t>91LMT</t>
  </si>
  <si>
    <t>KAZUMA TAKAHASHI 12/24/2018, 02:22</t>
    <phoneticPr fontId="1"/>
  </si>
  <si>
    <t>KAZUMA TAKAHASHI 12/24/2018, 01:18</t>
    <phoneticPr fontId="1"/>
  </si>
  <si>
    <t>KAZUMA TAKAHASHI 4783.84 mBRT</t>
    <phoneticPr fontId="1"/>
  </si>
  <si>
    <t>KAZUMA TAKAHASHI 12/24/2018, 01:00</t>
    <phoneticPr fontId="1"/>
  </si>
  <si>
    <t>KAZUMA TAKAHASHI 4783.12 mBRT</t>
    <phoneticPr fontId="1"/>
  </si>
  <si>
    <t>KAZUMA TAKAHASHI 12/24/2018, 00:30</t>
    <phoneticPr fontId="1"/>
  </si>
  <si>
    <t>KAZUMA TAKAHASHI 4781.05 mBRT</t>
    <phoneticPr fontId="1"/>
  </si>
  <si>
    <t>KAZUMA TAKAHASHI 12/24/2018, 00:00</t>
    <phoneticPr fontId="1"/>
  </si>
  <si>
    <t>KAZUMA TAKAHASHI 4780.32 mBRT</t>
    <phoneticPr fontId="1"/>
  </si>
  <si>
    <t>KAZUMA TAKAHASHI 12/23/2018, 23:30</t>
    <phoneticPr fontId="1"/>
  </si>
  <si>
    <t>KAZUMA TAKAHASHI 4778.81 mBRT</t>
    <phoneticPr fontId="1"/>
  </si>
  <si>
    <t>KAZUMA TAKAHASHI 12/23/2018, 23:00</t>
    <phoneticPr fontId="1"/>
  </si>
  <si>
    <t>KAZUMA TAKAHASHI 4774.13 mBRT</t>
    <phoneticPr fontId="1"/>
  </si>
  <si>
    <t>KAZUMA TAKAHASHI 12/23/2018, 22:30</t>
    <phoneticPr fontId="1"/>
  </si>
  <si>
    <t>KAZUMA TAKAHASHI 4773.02 mBRT</t>
    <phoneticPr fontId="1"/>
  </si>
  <si>
    <t>KAZUMA TAKAHASHI 12/23/2018, 22:00</t>
    <phoneticPr fontId="1"/>
  </si>
  <si>
    <t>KAZUMA TAKAHASHI 4769.89 mBRT</t>
    <phoneticPr fontId="1"/>
  </si>
  <si>
    <t>KAZUMA TAKAHASHI 12/23/2018, 21:30</t>
    <phoneticPr fontId="1"/>
  </si>
  <si>
    <t>KAZUMA TAKAHASHI 4766.52 mBRT</t>
    <phoneticPr fontId="1"/>
  </si>
  <si>
    <t>KAZUMA TAKAHASHI 12/23/2018, 20:00</t>
    <phoneticPr fontId="1"/>
  </si>
  <si>
    <t>KAZUMA TAKAHASHI Drilling 8.5" KO Assym</t>
    <phoneticPr fontId="1"/>
  </si>
  <si>
    <t>KAZUMA TAKAHASHI 12/23/2018, 19:30</t>
    <phoneticPr fontId="1"/>
  </si>
  <si>
    <t>KAZUMA TAKAHASHI 12/23/2018, 19:00</t>
    <phoneticPr fontId="1"/>
  </si>
  <si>
    <t>KAZUMA TAKAHASHI 12/23/2018, 18:30</t>
    <phoneticPr fontId="1"/>
  </si>
  <si>
    <t>KAZUMA TAKAHASHI Drilling 8.5" KO Assembly</t>
    <phoneticPr fontId="1"/>
  </si>
  <si>
    <t>KAZUMA TAKAHASHI 12/23/2018, 18:00</t>
    <phoneticPr fontId="1"/>
  </si>
  <si>
    <t>KAZUMA TAKAHASHI 12/23/2018, 23:20</t>
    <phoneticPr fontId="1"/>
  </si>
  <si>
    <t>KAZUMA TAKAHASHI No sampling due to contamination by baroulift</t>
    <phoneticPr fontId="1"/>
  </si>
  <si>
    <t>KAZUMA TAKAHASHI 12/23/2018, 22:44</t>
    <phoneticPr fontId="1"/>
  </si>
  <si>
    <t>Masahiro Yasuda 4766.52 mBRT</t>
    <phoneticPr fontId="1"/>
  </si>
  <si>
    <t>Masahiro Yasuda Dressing Window</t>
    <phoneticPr fontId="1"/>
  </si>
  <si>
    <t>Masahiro Yasuda 12/21/2018, 23:00</t>
    <phoneticPr fontId="1"/>
  </si>
  <si>
    <t>Yasunaga, M. From String Mill bit</t>
    <phoneticPr fontId="1"/>
  </si>
  <si>
    <t>Yasunaga, M. 12/22/2018, 16:00</t>
    <phoneticPr fontId="1"/>
  </si>
  <si>
    <t>72SDB</t>
  </si>
  <si>
    <t>Yasunaga, M. 4766.52 mBRT</t>
    <phoneticPr fontId="1"/>
  </si>
  <si>
    <t>Yasunaga, M. Dressing Window</t>
    <phoneticPr fontId="1"/>
  </si>
  <si>
    <t>Yasunaga, M. 12/21/2018, 22:30</t>
    <phoneticPr fontId="1"/>
  </si>
  <si>
    <t>Yasunaga, M. 12/21/2018, 22:00</t>
    <phoneticPr fontId="1"/>
  </si>
  <si>
    <t>Yasunaga, M. 4766.5 mBRT</t>
    <phoneticPr fontId="1"/>
  </si>
  <si>
    <t>Yasunaga, M. 12/21/2018, 21:30</t>
    <phoneticPr fontId="1"/>
  </si>
  <si>
    <t>Yasunaga, M. 12/21/2018, 21:00</t>
    <phoneticPr fontId="1"/>
  </si>
  <si>
    <t>Yasunaga, M. 4765.49 mBRT</t>
    <phoneticPr fontId="1"/>
  </si>
  <si>
    <t>Yasunaga, M. 12/21/2018, 20:00</t>
    <phoneticPr fontId="1"/>
  </si>
  <si>
    <t>Yasunaga, M. 12/21/2018, 19:30</t>
    <phoneticPr fontId="1"/>
  </si>
  <si>
    <t>Yasunaga, M. 12/21/2018, 19:00</t>
    <phoneticPr fontId="1"/>
  </si>
  <si>
    <t>Yasunaga, M. 4765.492789.5</t>
    <phoneticPr fontId="1"/>
  </si>
  <si>
    <t>Yasunaga, M. 12/21/2018, 18:00</t>
    <phoneticPr fontId="1"/>
  </si>
  <si>
    <t>Yasunaga, M. 4765.4 mBRT</t>
    <phoneticPr fontId="1"/>
  </si>
  <si>
    <t>Yasunaga, M. 12/21/2018, 17:30</t>
    <phoneticPr fontId="1"/>
  </si>
  <si>
    <t>Yasunaga, M. 12/21/2018, 16:30</t>
    <phoneticPr fontId="1"/>
  </si>
  <si>
    <t>Yasunaga, M. 12/21/2018, 16:00</t>
    <phoneticPr fontId="1"/>
  </si>
  <si>
    <t>60SMW</t>
  </si>
  <si>
    <t>Yasunaga, M. 4765.47 mBRT</t>
    <phoneticPr fontId="1"/>
  </si>
  <si>
    <t>Yasunaga, M. 12/21/2018, 15:30</t>
    <phoneticPr fontId="1"/>
  </si>
  <si>
    <t>59SMW</t>
  </si>
  <si>
    <t>Yasunaga, M. 12/21/2018, 15:00</t>
    <phoneticPr fontId="1"/>
  </si>
  <si>
    <t>Yasunaga, M. 12/21/2018, 14:00</t>
    <phoneticPr fontId="1"/>
  </si>
  <si>
    <t>Yasunaga, M. 4764.1 mBRT</t>
    <phoneticPr fontId="1"/>
  </si>
  <si>
    <t>Yasunaga, M. 12/21/2018, 13:30</t>
    <phoneticPr fontId="1"/>
  </si>
  <si>
    <t>Yasunaga, M. 4760.2 mBRT</t>
    <phoneticPr fontId="1"/>
  </si>
  <si>
    <t>Yasunaga, M. 12/21/2018, 13:00</t>
    <phoneticPr fontId="1"/>
  </si>
  <si>
    <t>Yasunaga, M. 4754 mBRT</t>
    <phoneticPr fontId="1"/>
  </si>
  <si>
    <t>Yasunaga, M. 12/21/2018, 12:30</t>
    <phoneticPr fontId="1"/>
  </si>
  <si>
    <t>Yasunaga, M. 3880.9 mBRT</t>
    <phoneticPr fontId="1"/>
  </si>
  <si>
    <t>Yasunaga, M. 12/21/2018, 11:30</t>
    <phoneticPr fontId="1"/>
  </si>
  <si>
    <t>Yasunaga, M. 3047 mBRT</t>
    <phoneticPr fontId="1"/>
  </si>
  <si>
    <t>Yasunaga, M. 12/21/2018, 11:00</t>
    <phoneticPr fontId="1"/>
  </si>
  <si>
    <t>Yasunaga, M. 2707.7 mBRT</t>
    <phoneticPr fontId="1"/>
  </si>
  <si>
    <t>Yasunaga, M. 12/21/2018, 10:30</t>
    <phoneticPr fontId="1"/>
  </si>
  <si>
    <t>Masayuki Abe From middle and bottom of 2nd tri-mill bit</t>
    <phoneticPr fontId="1"/>
  </si>
  <si>
    <t>Masayuki Abe 12/20/2018, 16:30</t>
    <phoneticPr fontId="1"/>
  </si>
  <si>
    <t>49SDB</t>
  </si>
  <si>
    <t>Masayuki Abe 4772.81 mBRT</t>
    <phoneticPr fontId="1"/>
  </si>
  <si>
    <t>Masayuki Abe Circulate, bottoms up</t>
    <phoneticPr fontId="1"/>
  </si>
  <si>
    <t>Masayuki Abe 12/20/2018, 00:30</t>
    <phoneticPr fontId="1"/>
  </si>
  <si>
    <t>48SMW</t>
  </si>
  <si>
    <t>Masayuki Abe 12/20/2018, 00:00</t>
    <phoneticPr fontId="1"/>
  </si>
  <si>
    <t>Masayuki Abe 12/19/2018, 23:30</t>
    <phoneticPr fontId="1"/>
  </si>
  <si>
    <t>Masayuki Abe Milling window</t>
    <phoneticPr fontId="1"/>
  </si>
  <si>
    <t>Masayuki Abe 12/19/2018, 22:00</t>
    <phoneticPr fontId="1"/>
  </si>
  <si>
    <t>Masayuki Abe 12/19/2018, 21:30</t>
    <phoneticPr fontId="1"/>
  </si>
  <si>
    <t>Masayuki Abe 12/19/2018, 21:00</t>
    <phoneticPr fontId="1"/>
  </si>
  <si>
    <t>Masayuki Abe 12/19/2018, 20:30</t>
    <phoneticPr fontId="1"/>
  </si>
  <si>
    <t>Masayuki Abe 12/19/2018, 20:00</t>
    <phoneticPr fontId="1"/>
  </si>
  <si>
    <t>41SMW</t>
  </si>
  <si>
    <t>Masayuki Abe 12/19/2018, 19:30</t>
    <phoneticPr fontId="1"/>
  </si>
  <si>
    <t>Masayuki Abe 12/19/2018, 19:00</t>
    <phoneticPr fontId="1"/>
  </si>
  <si>
    <t>Masayuki Abe 12/19/2018, 18:30</t>
    <phoneticPr fontId="1"/>
  </si>
  <si>
    <t>Masayuki Abe 12/19/2018, 18:00</t>
    <phoneticPr fontId="1"/>
  </si>
  <si>
    <t>Masayuki Abe 4772.30 mBRT</t>
    <phoneticPr fontId="1"/>
  </si>
  <si>
    <t>Masayuki Abe 12/19/2018, 17:30</t>
    <phoneticPr fontId="1"/>
  </si>
  <si>
    <t>Masayuki Abe 4772.3 mBRT</t>
    <phoneticPr fontId="1"/>
  </si>
  <si>
    <t>Masayuki Abe 12/19/2018, 17:00</t>
    <phoneticPr fontId="1"/>
  </si>
  <si>
    <t>35SMW</t>
  </si>
  <si>
    <t>Masayuki Abe 4769.5 mBRT</t>
    <phoneticPr fontId="1"/>
  </si>
  <si>
    <t>Masayuki Abe 12/19/2018, 16:30</t>
    <phoneticPr fontId="1"/>
  </si>
  <si>
    <t>34SMW</t>
  </si>
  <si>
    <t>Masayuki Abe 4769 mBRT</t>
    <phoneticPr fontId="1"/>
  </si>
  <si>
    <t>Masayuki Abe 12/19/2018, 16:00</t>
    <phoneticPr fontId="1"/>
  </si>
  <si>
    <t>Masayuki Abe 4767.54 mBRT</t>
    <phoneticPr fontId="1"/>
  </si>
  <si>
    <t>Masayuki Abe 12/19/2018, 15:30</t>
    <phoneticPr fontId="1"/>
  </si>
  <si>
    <t>Saori Nishino 4766.2 mBRT</t>
    <phoneticPr fontId="1"/>
  </si>
  <si>
    <t>Saori Nishino Milling window</t>
    <phoneticPr fontId="1"/>
  </si>
  <si>
    <t>Saori Nishino 12/19/2018, 15:00</t>
    <phoneticPr fontId="1"/>
  </si>
  <si>
    <t>Saori Nishino 4766.5 mBRT</t>
    <phoneticPr fontId="1"/>
  </si>
  <si>
    <t>Saori Nishino 12/19/2018, 14:30</t>
    <phoneticPr fontId="1"/>
  </si>
  <si>
    <t>Saori Nishino 4766.31 mBRT</t>
    <phoneticPr fontId="1"/>
  </si>
  <si>
    <t>Saori Nishino 12/19/2018, 14:00</t>
    <phoneticPr fontId="1"/>
  </si>
  <si>
    <t>Saori Nishino 4766.3 mBRT</t>
    <phoneticPr fontId="1"/>
  </si>
  <si>
    <t>Saori Nishino 12/19/2018, 13:30</t>
    <phoneticPr fontId="1"/>
  </si>
  <si>
    <t>28SMW</t>
  </si>
  <si>
    <t>Saori Nishino 12/19/2018, 13:00</t>
    <phoneticPr fontId="1"/>
  </si>
  <si>
    <t>27SMW</t>
  </si>
  <si>
    <t>Saori Nishino 4765.75 mBRT</t>
    <phoneticPr fontId="1"/>
  </si>
  <si>
    <t>Saori Nishino 12/19/2018, 12:30</t>
    <phoneticPr fontId="1"/>
  </si>
  <si>
    <t>26SMW</t>
  </si>
  <si>
    <t>Yasunaga, M. Recovered by tri-mill bit during 1st window cut.</t>
    <phoneticPr fontId="1"/>
  </si>
  <si>
    <t>Yasunaga, M. 12/18/2018, 11:30</t>
    <phoneticPr fontId="1"/>
  </si>
  <si>
    <t>25SDB</t>
  </si>
  <si>
    <t>Yasunaga, M. 4764.8 mBRT</t>
    <phoneticPr fontId="1"/>
  </si>
  <si>
    <t>Yasunaga, M. Milling window</t>
    <phoneticPr fontId="1"/>
  </si>
  <si>
    <t>Yasunaga, M. 12/19/2018, 12:00</t>
    <phoneticPr fontId="1"/>
  </si>
  <si>
    <t>24SMW</t>
  </si>
  <si>
    <t>Yasunaga, M. 4764.4 mBRT</t>
    <phoneticPr fontId="1"/>
  </si>
  <si>
    <t>Yasunaga, M. 12/19/2018, 11:30</t>
    <phoneticPr fontId="1"/>
  </si>
  <si>
    <t>23SMW</t>
  </si>
  <si>
    <t>Yasunaga, M. 4763.87 mBRT</t>
    <phoneticPr fontId="1"/>
  </si>
  <si>
    <t>Yasunaga, M. 12/19/2018, 11:00</t>
    <phoneticPr fontId="1"/>
  </si>
  <si>
    <t>22SMW</t>
  </si>
  <si>
    <t>Yasunaga, M. 4762.15 mBRT</t>
    <phoneticPr fontId="1"/>
  </si>
  <si>
    <t>Yasunaga, M. 12/19/2018, 10:30</t>
    <phoneticPr fontId="1"/>
  </si>
  <si>
    <t>21SMW</t>
  </si>
  <si>
    <t>Yasunaga, M. 4761.9 mBRT</t>
    <phoneticPr fontId="1"/>
  </si>
  <si>
    <t>Yasunaga, M. 12/19/2018, 10:00</t>
    <phoneticPr fontId="1"/>
  </si>
  <si>
    <t>20SMW</t>
  </si>
  <si>
    <t>Yasunaga, M. 12/19/2018, 09:30</t>
    <phoneticPr fontId="1"/>
  </si>
  <si>
    <t>19SMW</t>
  </si>
  <si>
    <t>Yasunaga, M. 12/19/2018, 09:00</t>
    <phoneticPr fontId="1"/>
  </si>
  <si>
    <t>18SMW</t>
  </si>
  <si>
    <t>Yasunaga, M. 12/19/2018, 08:30</t>
    <phoneticPr fontId="1"/>
  </si>
  <si>
    <t>17SMW</t>
  </si>
  <si>
    <t>Yasunaga, M. 4761.2 mBRT</t>
    <phoneticPr fontId="1"/>
  </si>
  <si>
    <t>Yasunaga, M. 12/19/2018, 08:00</t>
    <phoneticPr fontId="1"/>
  </si>
  <si>
    <t>16SMW</t>
  </si>
  <si>
    <t>Yasunaga, M. 4753.3 mBRT</t>
    <phoneticPr fontId="1"/>
  </si>
  <si>
    <t>Yasunaga, M. 12/19/2018, 07:30</t>
    <phoneticPr fontId="1"/>
  </si>
  <si>
    <t>15SMW</t>
  </si>
  <si>
    <t>Yasunaga, M. 4753.30 mBRT</t>
    <phoneticPr fontId="1"/>
  </si>
  <si>
    <t>Yasunaga, M. 12/19/2018, 07:00</t>
    <phoneticPr fontId="1"/>
  </si>
  <si>
    <t>14SMW</t>
  </si>
  <si>
    <t>Yasunaga, M. 3663.4 mBRT</t>
    <phoneticPr fontId="1"/>
  </si>
  <si>
    <t>Yasunaga, M. 12/19/2018, 06:30</t>
    <phoneticPr fontId="1"/>
  </si>
  <si>
    <t>13SMW</t>
  </si>
  <si>
    <t>Yasunaga, M. 4761.47 mBRT</t>
    <phoneticPr fontId="1"/>
  </si>
  <si>
    <t>Yasunaga, M. 12/17/2018, 21:30</t>
    <phoneticPr fontId="1"/>
  </si>
  <si>
    <t>12SMW</t>
  </si>
  <si>
    <t>Yasunaga, M. 12/17/2018, 21:00</t>
    <phoneticPr fontId="1"/>
  </si>
  <si>
    <t>11SMW</t>
  </si>
  <si>
    <t>Yasunaga, M. 12/17/2018, 20:30</t>
    <phoneticPr fontId="1"/>
  </si>
  <si>
    <t>10SMW</t>
  </si>
  <si>
    <t>Yasunaga, M. 12/17/2018, 20:00</t>
    <phoneticPr fontId="1"/>
  </si>
  <si>
    <t>9SMW</t>
  </si>
  <si>
    <t>Yasunaga, M. 4761.45 mBRT</t>
    <phoneticPr fontId="1"/>
  </si>
  <si>
    <t>Yasunaga, M. 12/17/2018, 19:30</t>
    <phoneticPr fontId="1"/>
  </si>
  <si>
    <t>8SMW</t>
  </si>
  <si>
    <t>Yasunaga, M. 4761.10 mBRT</t>
    <phoneticPr fontId="1"/>
  </si>
  <si>
    <t>Yasunaga, M. 12/17/2018, 19:00</t>
    <phoneticPr fontId="1"/>
  </si>
  <si>
    <t>7SMW</t>
  </si>
  <si>
    <t>Yasunaga, M. 4759.97 mBRT</t>
    <phoneticPr fontId="1"/>
  </si>
  <si>
    <t>Yasunaga, M. 12/17/2018, 18:30</t>
    <phoneticPr fontId="1"/>
  </si>
  <si>
    <t>6SMW</t>
  </si>
  <si>
    <t>Yasunaga, M. 4758.8 mBRT</t>
    <phoneticPr fontId="1"/>
  </si>
  <si>
    <t>Yasunaga, M. 12/17/2018, 17:30</t>
    <phoneticPr fontId="1"/>
  </si>
  <si>
    <t>5SMW</t>
  </si>
  <si>
    <t>Yasunaga, M. 4761.11 mBRT</t>
    <phoneticPr fontId="1"/>
  </si>
  <si>
    <t>Yasunaga, M. 12/17/2018, 17:00</t>
    <phoneticPr fontId="1"/>
  </si>
  <si>
    <t>4SMW</t>
  </si>
  <si>
    <t>Yasunaga, M. 4757.8 mBRT</t>
    <phoneticPr fontId="1"/>
  </si>
  <si>
    <t>Yasunaga, M. 12/17/2018, 16:30</t>
    <phoneticPr fontId="1"/>
  </si>
  <si>
    <t>3SMW</t>
  </si>
  <si>
    <t>Yasunaga, M. 12/17/2018, 16:00</t>
    <phoneticPr fontId="1"/>
  </si>
  <si>
    <t>2SMW</t>
  </si>
  <si>
    <t>Yasunaga, M. 4757.65 mBRT</t>
    <phoneticPr fontId="1"/>
  </si>
  <si>
    <t>Yasunaga, M. 12/17/2018, 15:33</t>
    <phoneticPr fontId="1"/>
  </si>
  <si>
    <t>1SMW</t>
  </si>
  <si>
    <t>Curatorial comment 4</t>
    <phoneticPr fontId="1"/>
  </si>
  <si>
    <t>Curatorial comment 3</t>
    <phoneticPr fontId="1"/>
  </si>
  <si>
    <t>Curatorial comment 2</t>
    <phoneticPr fontId="1"/>
  </si>
  <si>
    <t>Curatorial comment 1</t>
    <phoneticPr fontId="1"/>
  </si>
  <si>
    <t>Volume
(cm3)</t>
    <phoneticPr fontId="1"/>
  </si>
  <si>
    <t>Bottom depth
[m DSF,
MSF, WSF]</t>
    <phoneticPr fontId="1"/>
  </si>
  <si>
    <t>Description</t>
    <phoneticPr fontId="1"/>
  </si>
  <si>
    <t>C0002R</t>
    <phoneticPr fontId="1"/>
  </si>
  <si>
    <t>*Depths are auto filled from Curator summary sheet.  See PS document "HOW TO AUTO INPUT SAMPLE IDs FOR CUTTINGS DEPTH:  Temporary/PS/HowTo_Cuttings_AutoDepth_fx</t>
  </si>
  <si>
    <t>all cuttings from 2970-3067 mbsf collected without a reamber (samples from bit, plus any cavings)</t>
  </si>
  <si>
    <t>1 cement</t>
  </si>
  <si>
    <t>drill induced striae</t>
  </si>
  <si>
    <t>laminae in sand, silt partings</t>
  </si>
  <si>
    <t>1 cement, soft white sandstone present, some pyrite burrows and lamiae present, 1 sponge spicule</t>
  </si>
  <si>
    <t>1 small calcite vein</t>
  </si>
  <si>
    <t>1 fragment of calcite vein</t>
  </si>
  <si>
    <t>framboidal pyrite in silty claystone, burrows filled with pyrite, 1 diagenetic bed of pyrite, 1 sponge spicule</t>
  </si>
  <si>
    <t>1 soft white cement, reounded cutting; ~10 platy cuttings, 1 splinter</t>
  </si>
  <si>
    <t>2 cement</t>
  </si>
  <si>
    <t>laminae in sand; 2 contacts between sandy beds</t>
  </si>
  <si>
    <t>9 flat platy cuttings, 10 thin splintery cuttings; 59 cement (~4-5mm pieces, sub angular to subrounded)</t>
  </si>
  <si>
    <t>2 thin splintery cavings</t>
  </si>
  <si>
    <t>drill induce striae</t>
  </si>
  <si>
    <t>burrows filled with pyrite, sponge spicules in mudsotnes; 26 cement (1 brown with clast of crey cement; 25 grey cement)</t>
  </si>
  <si>
    <t>77 grey cement</t>
  </si>
  <si>
    <t>2 with pyrite; 5 cement</t>
  </si>
  <si>
    <t>5 pyrite, 2 cement (fizzes)</t>
  </si>
  <si>
    <t>5 cement</t>
  </si>
  <si>
    <t>anastamosing, cross cutting crak seal calcite vein</t>
  </si>
  <si>
    <t>faint laminae</t>
  </si>
  <si>
    <t>3 splintery cavings, 4 clasts with pyrite burrows; light grey sandstone present; some cavings are pretty rounded; 4 cement )3 are &lt;1 cm, 1 is large 2-3 cm)</t>
  </si>
  <si>
    <t>5 cement, soft white sand present</t>
  </si>
  <si>
    <t xml:space="preserve">only a few framboidal pyrite; coarse cuttings have pyrite grains; </t>
  </si>
  <si>
    <t>cuttings are rounded,  only 2 platy cavings 11 cement cuttings (2 coating around mudstone, 9 grey/ pink)</t>
  </si>
  <si>
    <t>2 calcite vein fragments + 2 fragemtns of burrows or sponge spicule filled with calcite</t>
  </si>
  <si>
    <t>11 cement (light grey, pink) 1 coating on mudstone cutting</t>
  </si>
  <si>
    <t>burrows filled with pyrite in mudstones</t>
  </si>
  <si>
    <t>2 light grey cement with brown cement clasts; sandstones are rounded, mudsones are angular; 9 splintery cavings, 11 platy cavings</t>
  </si>
  <si>
    <t>34 light grey/ pink cements</t>
  </si>
  <si>
    <t>brown-colored carbonate vein (Fizzes)</t>
  </si>
  <si>
    <t>2 cement (1 with metal)</t>
  </si>
  <si>
    <t>6 cement</t>
  </si>
  <si>
    <t>white sandstone present</t>
  </si>
  <si>
    <t>15 splintery cavings, 13 flat platy cavings; 6 cement (1 is a rounded cutting coated in cement)</t>
  </si>
  <si>
    <t>5 tiny (`1mm) cement cuttings</t>
  </si>
  <si>
    <t>shiny striation (drill induced)</t>
  </si>
  <si>
    <t>lamination</t>
  </si>
  <si>
    <t>no cement</t>
  </si>
  <si>
    <t>drill induced shiny striae</t>
  </si>
  <si>
    <t>burrows with pyrite</t>
  </si>
  <si>
    <t>4 grey and brown cement, clast of intact cutting in brown and grey cement; 3 platy cavings and 2 plinters; 1 mudstone with rounded light grey clasts of mulstone/ siltstone</t>
  </si>
  <si>
    <t>calcite vein fragment</t>
  </si>
  <si>
    <t>7 tiny fragments of cement</t>
  </si>
  <si>
    <t>cement fizzes</t>
  </si>
  <si>
    <t>swirly looking contact with wall rock</t>
  </si>
  <si>
    <t>soft white cement, rounded cutting</t>
  </si>
  <si>
    <t>~4-5 mm in size , sub angular to sub rounded</t>
  </si>
  <si>
    <t>1 brown eith clas of grey cement; 25 grey</t>
  </si>
  <si>
    <t>grey cement</t>
  </si>
  <si>
    <t>3 are &lt; 1 cm; 1 is large (2-3 cm)</t>
  </si>
  <si>
    <t>2 coatings on round mudstone; 8 grey/pink</t>
  </si>
  <si>
    <t>light grey/ pink, 1 coating on mudstone</t>
  </si>
  <si>
    <t>light grey with brown cement clasts</t>
  </si>
  <si>
    <t>34 light grey, 1 pink</t>
  </si>
  <si>
    <t>~1mm size</t>
  </si>
  <si>
    <t>grey and brown cement, clast of intact cuttings in brown and grey cement</t>
  </si>
  <si>
    <t>Structural Geology Cuttings Observation Sheet &gt;4mm and 1-4 mm</t>
  </si>
  <si>
    <t>noted occurence of splintery and platy cavings</t>
  </si>
  <si>
    <t>Cavings &gt; 4 mm</t>
  </si>
  <si>
    <t xml:space="preserve">Number of platy cavings </t>
  </si>
  <si>
    <t>Number of splintery</t>
  </si>
  <si>
    <t>Total Cavings</t>
  </si>
  <si>
    <t>Total cuttings observed</t>
  </si>
  <si>
    <t>%cuttings that are cavings</t>
  </si>
  <si>
    <t>&gt;4 mm</t>
  </si>
  <si>
    <t>rounded cuttings with cement coating</t>
  </si>
  <si>
    <t>observer</t>
  </si>
  <si>
    <t>yy</t>
  </si>
  <si>
    <t>cr</t>
  </si>
  <si>
    <t>jd</t>
  </si>
  <si>
    <t xml:space="preserve"> 1 - 4 mm</t>
  </si>
  <si>
    <t>% FOR STRATER</t>
  </si>
  <si>
    <t>Hole ID</t>
  </si>
  <si>
    <t>C0002R</t>
  </si>
  <si>
    <t>Total deformd cuttings %</t>
  </si>
  <si>
    <t>JD+CR</t>
  </si>
  <si>
    <t>TOTAL DEFORMED CUTTINGS</t>
  </si>
  <si>
    <t>TOTAL DEFORMED CUTTINGS (ALL SIZES)</t>
  </si>
  <si>
    <t xml:space="preserve">Bottom Depth (mbsf)    </t>
  </si>
  <si>
    <t>% Plot this column for Strater</t>
  </si>
  <si>
    <t xml:space="preserve">Collected from bit and reamer each time they came to the rg floor. </t>
  </si>
  <si>
    <t>Depths uncertain.  Depth of cuttings is somewhere between the hole R kickoff window and the  maximum depth of the bit before recovery</t>
  </si>
  <si>
    <t>Sample name</t>
  </si>
  <si>
    <t>Notes</t>
  </si>
  <si>
    <t>in largest fragment, can see bedding laminations in handsample but  no other structures visisble;  1 medium sized sample calciate veins, some with well developed fibers; only parts of the veins fizz without scratching (dolomitic??); other samples have no structures</t>
  </si>
  <si>
    <t>Water depth (m):    1939</t>
  </si>
  <si>
    <t>Site:C0002   Hole:R</t>
  </si>
  <si>
    <t>Photos</t>
  </si>
  <si>
    <t xml:space="preserve">thin section </t>
  </si>
  <si>
    <t>personal samples</t>
  </si>
  <si>
    <t>Used for: (thin section, Phys Props, personal samples)</t>
  </si>
  <si>
    <t>combined sample from petri dish (Was dry) two sample vialsl and two bags of unwashed cuttings; several calcite veins; hairline; granular and elongate; cross cutting veins; sample with bedding perpendicular compacted burrows</t>
  </si>
  <si>
    <t>yes</t>
  </si>
  <si>
    <t>1 small vein</t>
  </si>
  <si>
    <t>several calcite veins</t>
  </si>
  <si>
    <t>thin section</t>
  </si>
  <si>
    <t>C0002Q-021SDB</t>
  </si>
  <si>
    <t>C0002R- 025SDB</t>
  </si>
  <si>
    <t>C0002R- 049SDB</t>
  </si>
  <si>
    <t>C0002R- 072SDB</t>
  </si>
  <si>
    <t>C0002R- 340SDB</t>
  </si>
  <si>
    <t>C0002R- 307SDB</t>
  </si>
  <si>
    <t>C0002R- 342SDB</t>
  </si>
  <si>
    <t>C0002R- 343SDB</t>
  </si>
  <si>
    <t>C0002Q-759SDB</t>
  </si>
  <si>
    <t>~2790</t>
  </si>
  <si>
    <t>Top depth (mbsf)</t>
  </si>
  <si>
    <t>Bottom Depth (mbsf)</t>
  </si>
  <si>
    <t>~2890</t>
  </si>
  <si>
    <t>PP</t>
  </si>
  <si>
    <t>1 harline vein</t>
  </si>
  <si>
    <t>C0002R- 341SDB</t>
  </si>
  <si>
    <t>?</t>
  </si>
  <si>
    <t>C0002R- 344SDB</t>
  </si>
  <si>
    <t>Average Occurence all cuttings sizes</t>
  </si>
  <si>
    <t>% deformation all cuttings sizes</t>
  </si>
  <si>
    <t>Hole C002R</t>
  </si>
  <si>
    <t>DEFORMATION BY STRUCTURE TYPE ALL CUTTINGS SIZES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</si>
</sst>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trike/>
      <sz val="12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4"/>
      <color theme="1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sz val="11"/>
      <color theme="1"/>
      <name val="Calibri"/>
      <family val="3"/>
      <charset val="128"/>
      <scheme val="minor"/>
    </font>
    <font>
      <i/>
      <sz val="12"/>
      <color theme="1"/>
      <name val="Calibri"/>
      <family val="2"/>
      <scheme val="minor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i/>
      <sz val="9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3"/>
      <charset val="128"/>
      <scheme val="minor"/>
    </font>
    <font>
      <sz val="12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1CAC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5B9BD5"/>
        <bgColor rgb="FF000000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auto="1"/>
      </bottom>
      <diagonal/>
    </border>
  </borders>
  <cellStyleXfs count="52">
    <xf numFmtId="0" fontId="0" fillId="0" borderId="0"/>
    <xf numFmtId="0" fontId="11" fillId="0" borderId="0">
      <alignment vertical="center"/>
    </xf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</cellStyleXfs>
  <cellXfs count="211">
    <xf numFmtId="0" fontId="0" fillId="0" borderId="0" xfId="0"/>
    <xf numFmtId="0" fontId="2" fillId="0" borderId="0" xfId="0" applyFont="1" applyAlignment="1">
      <alignment horizontal="left" vertical="top"/>
    </xf>
    <xf numFmtId="49" fontId="3" fillId="0" borderId="0" xfId="0" applyNumberFormat="1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2" fillId="2" borderId="0" xfId="0" applyFont="1" applyFill="1" applyAlignment="1">
      <alignment horizontal="left" vertical="top"/>
    </xf>
    <xf numFmtId="49" fontId="3" fillId="2" borderId="0" xfId="0" applyNumberFormat="1" applyFont="1" applyFill="1" applyAlignment="1">
      <alignment horizontal="left" vertical="top"/>
    </xf>
    <xf numFmtId="0" fontId="3" fillId="2" borderId="0" xfId="0" applyFont="1" applyFill="1" applyAlignment="1">
      <alignment horizontal="left" vertical="top"/>
    </xf>
    <xf numFmtId="0" fontId="1" fillId="0" borderId="0" xfId="0" applyFont="1"/>
    <xf numFmtId="0" fontId="3" fillId="3" borderId="5" xfId="0" applyFont="1" applyFill="1" applyBorder="1" applyAlignment="1">
      <alignment horizontal="left" vertical="top"/>
    </xf>
    <xf numFmtId="0" fontId="3" fillId="3" borderId="0" xfId="0" applyFont="1" applyFill="1" applyBorder="1" applyAlignment="1">
      <alignment horizontal="left" vertical="top"/>
    </xf>
    <xf numFmtId="0" fontId="3" fillId="3" borderId="0" xfId="0" applyFont="1" applyFill="1" applyBorder="1" applyAlignment="1">
      <alignment horizontal="right" vertical="top"/>
    </xf>
    <xf numFmtId="0" fontId="5" fillId="0" borderId="0" xfId="0" applyFont="1" applyBorder="1" applyAlignment="1">
      <alignment horizontal="left" vertical="top"/>
    </xf>
    <xf numFmtId="0" fontId="4" fillId="2" borderId="0" xfId="0" applyFont="1" applyFill="1" applyAlignment="1">
      <alignment horizontal="left" vertical="top"/>
    </xf>
    <xf numFmtId="0" fontId="7" fillId="0" borderId="0" xfId="0" applyFont="1"/>
    <xf numFmtId="0" fontId="8" fillId="3" borderId="4" xfId="0" applyFont="1" applyFill="1" applyBorder="1" applyAlignment="1">
      <alignment horizontal="left"/>
    </xf>
    <xf numFmtId="0" fontId="6" fillId="0" borderId="0" xfId="0" applyFont="1" applyAlignment="1">
      <alignment horizontal="left" vertical="top"/>
    </xf>
    <xf numFmtId="0" fontId="0" fillId="0" borderId="0" xfId="0" applyFont="1"/>
    <xf numFmtId="0" fontId="0" fillId="3" borderId="5" xfId="0" applyFont="1" applyFill="1" applyBorder="1"/>
    <xf numFmtId="0" fontId="0" fillId="3" borderId="6" xfId="0" applyFont="1" applyFill="1" applyBorder="1"/>
    <xf numFmtId="0" fontId="0" fillId="3" borderId="7" xfId="0" applyFont="1" applyFill="1" applyBorder="1" applyAlignment="1">
      <alignment horizontal="left"/>
    </xf>
    <xf numFmtId="0" fontId="0" fillId="3" borderId="0" xfId="0" applyFont="1" applyFill="1" applyBorder="1"/>
    <xf numFmtId="0" fontId="0" fillId="3" borderId="8" xfId="0" applyFont="1" applyFill="1" applyBorder="1"/>
    <xf numFmtId="0" fontId="0" fillId="3" borderId="7" xfId="0" applyFont="1" applyFill="1" applyBorder="1"/>
    <xf numFmtId="0" fontId="0" fillId="3" borderId="9" xfId="0" applyFont="1" applyFill="1" applyBorder="1"/>
    <xf numFmtId="0" fontId="0" fillId="3" borderId="1" xfId="0" applyFont="1" applyFill="1" applyBorder="1"/>
    <xf numFmtId="0" fontId="0" fillId="3" borderId="10" xfId="0" applyFont="1" applyFill="1" applyBorder="1"/>
    <xf numFmtId="0" fontId="5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0" fontId="11" fillId="0" borderId="0" xfId="1">
      <alignment vertical="center"/>
    </xf>
    <xf numFmtId="0" fontId="11" fillId="0" borderId="0" xfId="1" applyAlignment="1">
      <alignment vertical="center" wrapText="1"/>
    </xf>
    <xf numFmtId="0" fontId="11" fillId="0" borderId="0" xfId="1" applyAlignment="1">
      <alignment horizontal="center" vertical="center" wrapText="1"/>
    </xf>
    <xf numFmtId="0" fontId="11" fillId="0" borderId="0" xfId="1" applyNumberFormat="1">
      <alignment vertical="center"/>
    </xf>
    <xf numFmtId="0" fontId="5" fillId="4" borderId="2" xfId="0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3" borderId="5" xfId="0" applyFont="1" applyFill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0" borderId="0" xfId="0" applyFont="1" applyBorder="1"/>
    <xf numFmtId="0" fontId="12" fillId="0" borderId="0" xfId="0" applyFont="1" applyFill="1" applyBorder="1"/>
    <xf numFmtId="0" fontId="13" fillId="0" borderId="0" xfId="0" applyFont="1" applyBorder="1" applyAlignment="1">
      <alignment horizontal="right" vertical="top"/>
    </xf>
    <xf numFmtId="0" fontId="0" fillId="0" borderId="0" xfId="0" applyFont="1" applyAlignment="1"/>
    <xf numFmtId="0" fontId="0" fillId="0" borderId="0" xfId="0" applyFont="1" applyFill="1" applyBorder="1" applyAlignment="1"/>
    <xf numFmtId="0" fontId="0" fillId="0" borderId="0" xfId="0" applyFont="1" applyAlignment="1">
      <alignment horizontal="center"/>
    </xf>
    <xf numFmtId="0" fontId="3" fillId="0" borderId="0" xfId="0" applyFont="1" applyFill="1" applyBorder="1" applyAlignment="1">
      <alignment horizontal="left" vertical="top" wrapText="1"/>
    </xf>
    <xf numFmtId="0" fontId="0" fillId="0" borderId="0" xfId="0" applyFont="1" applyAlignment="1">
      <alignment wrapText="1"/>
    </xf>
    <xf numFmtId="0" fontId="5" fillId="0" borderId="2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1" fontId="0" fillId="0" borderId="0" xfId="0" applyNumberFormat="1" applyFont="1"/>
    <xf numFmtId="0" fontId="0" fillId="0" borderId="1" xfId="0" applyFont="1" applyBorder="1"/>
    <xf numFmtId="0" fontId="1" fillId="0" borderId="1" xfId="0" applyFont="1" applyFill="1" applyBorder="1" applyAlignment="1">
      <alignment horizontal="right"/>
    </xf>
    <xf numFmtId="0" fontId="12" fillId="0" borderId="0" xfId="0" applyFont="1"/>
    <xf numFmtId="0" fontId="0" fillId="0" borderId="1" xfId="0" applyFont="1" applyBorder="1" applyAlignment="1">
      <alignment horizontal="center"/>
    </xf>
    <xf numFmtId="0" fontId="0" fillId="0" borderId="1" xfId="0" applyFont="1" applyBorder="1" applyAlignment="1"/>
    <xf numFmtId="0" fontId="1" fillId="0" borderId="1" xfId="0" applyFont="1" applyFill="1" applyBorder="1" applyAlignment="1">
      <alignment horizontal="left"/>
    </xf>
    <xf numFmtId="0" fontId="0" fillId="0" borderId="8" xfId="0" applyFont="1" applyBorder="1"/>
    <xf numFmtId="0" fontId="0" fillId="0" borderId="7" xfId="0" applyFont="1" applyBorder="1"/>
    <xf numFmtId="49" fontId="5" fillId="7" borderId="2" xfId="0" applyNumberFormat="1" applyFont="1" applyFill="1" applyBorder="1" applyAlignment="1">
      <alignment horizontal="center" vertical="center" wrapText="1"/>
    </xf>
    <xf numFmtId="49" fontId="5" fillId="8" borderId="2" xfId="0" applyNumberFormat="1" applyFont="1" applyFill="1" applyBorder="1" applyAlignment="1">
      <alignment horizontal="center" vertical="center" wrapText="1"/>
    </xf>
    <xf numFmtId="49" fontId="5" fillId="5" borderId="2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left"/>
    </xf>
    <xf numFmtId="1" fontId="0" fillId="7" borderId="0" xfId="0" applyNumberFormat="1" applyFont="1" applyFill="1" applyAlignment="1">
      <alignment horizontal="center"/>
    </xf>
    <xf numFmtId="1" fontId="0" fillId="8" borderId="0" xfId="0" applyNumberFormat="1" applyFont="1" applyFill="1" applyAlignment="1">
      <alignment horizontal="center"/>
    </xf>
    <xf numFmtId="1" fontId="0" fillId="9" borderId="0" xfId="0" applyNumberFormat="1" applyFont="1" applyFill="1" applyAlignment="1">
      <alignment horizontal="center"/>
    </xf>
    <xf numFmtId="1" fontId="0" fillId="0" borderId="0" xfId="0" applyNumberFormat="1" applyFont="1" applyAlignment="1">
      <alignment horizontal="center"/>
    </xf>
    <xf numFmtId="1" fontId="15" fillId="7" borderId="1" xfId="0" applyNumberFormat="1" applyFont="1" applyFill="1" applyBorder="1" applyAlignment="1">
      <alignment horizontal="center"/>
    </xf>
    <xf numFmtId="1" fontId="15" fillId="8" borderId="1" xfId="0" applyNumberFormat="1" applyFont="1" applyFill="1" applyBorder="1" applyAlignment="1">
      <alignment horizontal="center"/>
    </xf>
    <xf numFmtId="1" fontId="15" fillId="9" borderId="1" xfId="0" applyNumberFormat="1" applyFont="1" applyFill="1" applyBorder="1" applyAlignment="1">
      <alignment horizontal="center"/>
    </xf>
    <xf numFmtId="1" fontId="15" fillId="0" borderId="1" xfId="0" applyNumberFormat="1" applyFont="1" applyBorder="1" applyAlignment="1">
      <alignment horizontal="center"/>
    </xf>
    <xf numFmtId="1" fontId="0" fillId="0" borderId="1" xfId="0" applyNumberFormat="1" applyFont="1" applyBorder="1"/>
    <xf numFmtId="0" fontId="4" fillId="3" borderId="4" xfId="0" applyFont="1" applyFill="1" applyBorder="1" applyAlignment="1">
      <alignment horizontal="left" vertical="top"/>
    </xf>
    <xf numFmtId="49" fontId="4" fillId="3" borderId="5" xfId="0" applyNumberFormat="1" applyFont="1" applyFill="1" applyBorder="1" applyAlignment="1">
      <alignment horizontal="left" vertical="top"/>
    </xf>
    <xf numFmtId="49" fontId="4" fillId="3" borderId="5" xfId="0" applyNumberFormat="1" applyFont="1" applyFill="1" applyBorder="1" applyAlignment="1">
      <alignment horizontal="center" vertical="top"/>
    </xf>
    <xf numFmtId="0" fontId="1" fillId="3" borderId="0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left"/>
    </xf>
    <xf numFmtId="0" fontId="9" fillId="3" borderId="0" xfId="0" applyFont="1" applyFill="1" applyBorder="1" applyAlignment="1">
      <alignment horizontal="left"/>
    </xf>
    <xf numFmtId="0" fontId="11" fillId="3" borderId="8" xfId="0" applyFont="1" applyFill="1" applyBorder="1"/>
    <xf numFmtId="49" fontId="9" fillId="3" borderId="9" xfId="0" applyNumberFormat="1" applyFont="1" applyFill="1" applyBorder="1" applyAlignment="1">
      <alignment horizontal="left"/>
    </xf>
    <xf numFmtId="0" fontId="9" fillId="3" borderId="1" xfId="0" applyFont="1" applyFill="1" applyBorder="1" applyAlignment="1">
      <alignment horizontal="left"/>
    </xf>
    <xf numFmtId="0" fontId="18" fillId="3" borderId="1" xfId="0" applyFont="1" applyFill="1" applyBorder="1" applyAlignment="1">
      <alignment horizontal="center"/>
    </xf>
    <xf numFmtId="0" fontId="18" fillId="3" borderId="10" xfId="0" applyFont="1" applyFill="1" applyBorder="1"/>
    <xf numFmtId="49" fontId="0" fillId="0" borderId="0" xfId="0" applyNumberFormat="1" applyFont="1"/>
    <xf numFmtId="49" fontId="9" fillId="3" borderId="0" xfId="0" applyNumberFormat="1" applyFont="1" applyFill="1" applyBorder="1" applyAlignment="1">
      <alignment horizontal="left" vertical="top"/>
    </xf>
    <xf numFmtId="49" fontId="9" fillId="3" borderId="1" xfId="0" applyNumberFormat="1" applyFont="1" applyFill="1" applyBorder="1" applyAlignment="1">
      <alignment horizontal="left" vertical="top"/>
    </xf>
    <xf numFmtId="49" fontId="0" fillId="0" borderId="0" xfId="0" applyNumberFormat="1" applyFont="1" applyAlignment="1">
      <alignment horizontal="center"/>
    </xf>
    <xf numFmtId="49" fontId="0" fillId="0" borderId="0" xfId="0" applyNumberFormat="1" applyFont="1" applyFill="1" applyBorder="1" applyAlignment="1">
      <alignment horizontal="center"/>
    </xf>
    <xf numFmtId="49" fontId="0" fillId="0" borderId="1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9" fillId="0" borderId="0" xfId="0" applyFont="1"/>
    <xf numFmtId="0" fontId="0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1" fontId="12" fillId="0" borderId="1" xfId="0" applyNumberFormat="1" applyFont="1" applyBorder="1" applyAlignment="1">
      <alignment horizontal="center"/>
    </xf>
    <xf numFmtId="1" fontId="12" fillId="0" borderId="0" xfId="0" applyNumberFormat="1" applyFont="1" applyBorder="1" applyAlignment="1">
      <alignment horizontal="center"/>
    </xf>
    <xf numFmtId="0" fontId="20" fillId="0" borderId="0" xfId="0" applyFont="1" applyAlignment="1">
      <alignment horizontal="left"/>
    </xf>
    <xf numFmtId="0" fontId="20" fillId="0" borderId="1" xfId="0" applyFont="1" applyBorder="1" applyAlignment="1">
      <alignment horizontal="left"/>
    </xf>
    <xf numFmtId="0" fontId="1" fillId="0" borderId="0" xfId="0" applyFont="1" applyBorder="1"/>
    <xf numFmtId="0" fontId="0" fillId="10" borderId="0" xfId="0" applyFont="1" applyFill="1" applyAlignment="1">
      <alignment horizontal="center"/>
    </xf>
    <xf numFmtId="49" fontId="5" fillId="0" borderId="15" xfId="0" applyNumberFormat="1" applyFont="1" applyBorder="1" applyAlignment="1">
      <alignment horizontal="center" vertical="center" wrapText="1"/>
    </xf>
    <xf numFmtId="0" fontId="1" fillId="0" borderId="7" xfId="0" applyFont="1" applyBorder="1"/>
    <xf numFmtId="0" fontId="5" fillId="0" borderId="17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/>
    </xf>
    <xf numFmtId="1" fontId="0" fillId="5" borderId="16" xfId="0" applyNumberFormat="1" applyFont="1" applyFill="1" applyBorder="1" applyAlignment="1">
      <alignment horizontal="center"/>
    </xf>
    <xf numFmtId="1" fontId="0" fillId="5" borderId="18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0" fontId="0" fillId="10" borderId="0" xfId="0" applyFont="1" applyFill="1"/>
    <xf numFmtId="0" fontId="0" fillId="10" borderId="0" xfId="0" applyFont="1" applyFill="1" applyBorder="1"/>
    <xf numFmtId="0" fontId="11" fillId="0" borderId="0" xfId="0" applyFont="1" applyFill="1" applyBorder="1"/>
    <xf numFmtId="0" fontId="18" fillId="0" borderId="0" xfId="0" applyFont="1" applyFill="1" applyBorder="1"/>
    <xf numFmtId="0" fontId="8" fillId="0" borderId="0" xfId="0" applyFont="1"/>
    <xf numFmtId="164" fontId="0" fillId="0" borderId="0" xfId="0" applyNumberFormat="1"/>
    <xf numFmtId="0" fontId="21" fillId="10" borderId="0" xfId="0" applyFont="1" applyFill="1" applyBorder="1"/>
    <xf numFmtId="0" fontId="0" fillId="12" borderId="0" xfId="0" applyFont="1" applyFill="1" applyBorder="1"/>
    <xf numFmtId="49" fontId="5" fillId="0" borderId="0" xfId="0" applyNumberFormat="1" applyFont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wrapText="1"/>
    </xf>
    <xf numFmtId="0" fontId="0" fillId="0" borderId="0" xfId="0" applyFill="1"/>
    <xf numFmtId="0" fontId="3" fillId="0" borderId="0" xfId="0" applyFont="1" applyFill="1" applyAlignment="1">
      <alignment horizontal="left" vertical="top"/>
    </xf>
    <xf numFmtId="0" fontId="0" fillId="0" borderId="0" xfId="0" applyFill="1" applyAlignment="1">
      <alignment wrapText="1"/>
    </xf>
    <xf numFmtId="0" fontId="0" fillId="0" borderId="0" xfId="0" applyFill="1" applyBorder="1"/>
    <xf numFmtId="0" fontId="1" fillId="11" borderId="0" xfId="0" applyFont="1" applyFill="1"/>
    <xf numFmtId="0" fontId="0" fillId="11" borderId="0" xfId="0" applyFill="1"/>
    <xf numFmtId="0" fontId="0" fillId="0" borderId="0" xfId="0" applyBorder="1"/>
    <xf numFmtId="49" fontId="0" fillId="0" borderId="0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1" fontId="0" fillId="0" borderId="0" xfId="0" applyNumberFormat="1" applyFont="1" applyAlignment="1"/>
    <xf numFmtId="49" fontId="5" fillId="0" borderId="8" xfId="0" applyNumberFormat="1" applyFont="1" applyFill="1" applyBorder="1" applyAlignment="1">
      <alignment horizontal="center" vertical="center" wrapText="1"/>
    </xf>
    <xf numFmtId="1" fontId="0" fillId="0" borderId="0" xfId="0" applyNumberFormat="1"/>
    <xf numFmtId="0" fontId="1" fillId="0" borderId="0" xfId="0" applyFont="1" applyAlignment="1">
      <alignment wrapText="1"/>
    </xf>
    <xf numFmtId="0" fontId="5" fillId="13" borderId="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right" vertical="top"/>
    </xf>
    <xf numFmtId="0" fontId="5" fillId="2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1" fillId="3" borderId="5" xfId="0" applyFont="1" applyFill="1" applyBorder="1"/>
    <xf numFmtId="0" fontId="18" fillId="3" borderId="1" xfId="0" applyFont="1" applyFill="1" applyBorder="1"/>
    <xf numFmtId="0" fontId="1" fillId="14" borderId="0" xfId="0" applyFont="1" applyFill="1"/>
    <xf numFmtId="0" fontId="4" fillId="0" borderId="0" xfId="0" applyFont="1" applyAlignment="1">
      <alignment horizontal="left" vertical="top"/>
    </xf>
    <xf numFmtId="0" fontId="1" fillId="10" borderId="0" xfId="0" applyFont="1" applyFill="1" applyAlignment="1">
      <alignment horizontal="center"/>
    </xf>
    <xf numFmtId="0" fontId="1" fillId="0" borderId="1" xfId="0" applyFont="1" applyBorder="1" applyAlignment="1">
      <alignment horizontal="center"/>
    </xf>
    <xf numFmtId="0" fontId="1" fillId="13" borderId="0" xfId="0" applyFont="1" applyFill="1"/>
    <xf numFmtId="0" fontId="1" fillId="13" borderId="1" xfId="0" applyFont="1" applyFill="1" applyBorder="1"/>
    <xf numFmtId="164" fontId="1" fillId="0" borderId="0" xfId="0" applyNumberFormat="1" applyFont="1" applyAlignment="1">
      <alignment wrapText="1"/>
    </xf>
    <xf numFmtId="0" fontId="0" fillId="12" borderId="0" xfId="0" applyFont="1" applyFill="1"/>
    <xf numFmtId="0" fontId="21" fillId="12" borderId="0" xfId="0" applyFont="1" applyFill="1" applyBorder="1"/>
    <xf numFmtId="49" fontId="5" fillId="0" borderId="2" xfId="0" applyNumberFormat="1" applyFont="1" applyFill="1" applyBorder="1" applyAlignment="1">
      <alignment horizontal="center" vertical="center" wrapText="1"/>
    </xf>
    <xf numFmtId="49" fontId="5" fillId="10" borderId="2" xfId="0" applyNumberFormat="1" applyFont="1" applyFill="1" applyBorder="1" applyAlignment="1">
      <alignment horizontal="center" vertical="center" wrapText="1"/>
    </xf>
    <xf numFmtId="0" fontId="5" fillId="10" borderId="17" xfId="0" applyFont="1" applyFill="1" applyBorder="1" applyAlignment="1">
      <alignment horizontal="center" vertical="center" wrapText="1"/>
    </xf>
    <xf numFmtId="0" fontId="0" fillId="10" borderId="0" xfId="0" applyFill="1"/>
    <xf numFmtId="0" fontId="5" fillId="3" borderId="5" xfId="0" applyFont="1" applyFill="1" applyBorder="1" applyAlignment="1">
      <alignment horizontal="left" vertical="top"/>
    </xf>
    <xf numFmtId="0" fontId="0" fillId="0" borderId="0" xfId="0" applyAlignment="1">
      <alignment wrapText="1"/>
    </xf>
    <xf numFmtId="0" fontId="23" fillId="0" borderId="0" xfId="0" applyFont="1"/>
    <xf numFmtId="1" fontId="3" fillId="3" borderId="5" xfId="0" applyNumberFormat="1" applyFont="1" applyFill="1" applyBorder="1" applyAlignment="1">
      <alignment horizontal="left" vertical="top"/>
    </xf>
    <xf numFmtId="1" fontId="3" fillId="3" borderId="0" xfId="0" applyNumberFormat="1" applyFont="1" applyFill="1" applyBorder="1" applyAlignment="1">
      <alignment horizontal="left" vertical="top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 vertical="top"/>
    </xf>
    <xf numFmtId="1" fontId="0" fillId="3" borderId="1" xfId="0" applyNumberFormat="1" applyFont="1" applyFill="1" applyBorder="1"/>
    <xf numFmtId="1" fontId="5" fillId="0" borderId="2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/>
    <xf numFmtId="0" fontId="0" fillId="0" borderId="1" xfId="0" applyBorder="1"/>
    <xf numFmtId="0" fontId="11" fillId="0" borderId="14" xfId="1" applyBorder="1" applyAlignment="1">
      <alignment vertical="center" wrapText="1"/>
    </xf>
    <xf numFmtId="0" fontId="11" fillId="0" borderId="14" xfId="1" applyBorder="1">
      <alignment vertical="center"/>
    </xf>
    <xf numFmtId="0" fontId="11" fillId="0" borderId="13" xfId="1" applyBorder="1" applyAlignment="1">
      <alignment vertical="center" wrapText="1"/>
    </xf>
    <xf numFmtId="0" fontId="11" fillId="0" borderId="13" xfId="1" applyBorder="1">
      <alignment vertical="center"/>
    </xf>
    <xf numFmtId="0" fontId="11" fillId="0" borderId="12" xfId="1" applyBorder="1" applyAlignment="1">
      <alignment vertical="center" wrapText="1"/>
    </xf>
    <xf numFmtId="0" fontId="11" fillId="0" borderId="12" xfId="1" applyBorder="1">
      <alignment vertical="center"/>
    </xf>
    <xf numFmtId="0" fontId="11" fillId="0" borderId="11" xfId="1" applyBorder="1" applyAlignment="1">
      <alignment horizontal="center" vertical="center" wrapText="1"/>
    </xf>
    <xf numFmtId="0" fontId="11" fillId="0" borderId="0" xfId="1" applyAlignment="1">
      <alignment horizontal="left" vertical="center"/>
    </xf>
    <xf numFmtId="0" fontId="23" fillId="0" borderId="1" xfId="0" applyFont="1" applyBorder="1"/>
    <xf numFmtId="0" fontId="20" fillId="15" borderId="1" xfId="0" applyFont="1" applyFill="1" applyBorder="1"/>
    <xf numFmtId="1" fontId="23" fillId="0" borderId="0" xfId="0" applyNumberFormat="1" applyFont="1"/>
    <xf numFmtId="1" fontId="20" fillId="0" borderId="1" xfId="0" applyNumberFormat="1" applyFont="1" applyBorder="1"/>
    <xf numFmtId="49" fontId="5" fillId="0" borderId="17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49" fontId="23" fillId="0" borderId="0" xfId="0" applyNumberFormat="1" applyFont="1" applyFill="1" applyBorder="1" applyAlignment="1">
      <alignment horizontal="center"/>
    </xf>
    <xf numFmtId="1" fontId="23" fillId="0" borderId="0" xfId="0" applyNumberFormat="1" applyFont="1" applyFill="1" applyBorder="1" applyAlignment="1">
      <alignment horizontal="center"/>
    </xf>
    <xf numFmtId="0" fontId="19" fillId="0" borderId="0" xfId="0" applyFont="1" applyFill="1" applyBorder="1"/>
    <xf numFmtId="1" fontId="24" fillId="0" borderId="0" xfId="0" applyNumberFormat="1" applyFont="1" applyFill="1" applyBorder="1" applyAlignment="1">
      <alignment horizontal="center"/>
    </xf>
    <xf numFmtId="0" fontId="1" fillId="2" borderId="0" xfId="0" applyFont="1" applyFill="1" applyBorder="1"/>
    <xf numFmtId="0" fontId="0" fillId="2" borderId="0" xfId="0" applyFont="1" applyFill="1" applyBorder="1"/>
    <xf numFmtId="0" fontId="0" fillId="2" borderId="0" xfId="0" applyFont="1" applyFill="1"/>
    <xf numFmtId="0" fontId="0" fillId="0" borderId="0" xfId="0" applyAlignment="1">
      <alignment wrapText="1"/>
    </xf>
    <xf numFmtId="49" fontId="5" fillId="0" borderId="0" xfId="0" applyNumberFormat="1" applyFont="1" applyFill="1" applyBorder="1" applyAlignment="1">
      <alignment horizontal="center" vertical="center" wrapText="1"/>
    </xf>
    <xf numFmtId="1" fontId="0" fillId="0" borderId="0" xfId="0" applyNumberFormat="1" applyFont="1" applyFill="1" applyBorder="1" applyAlignment="1">
      <alignment horizontal="center"/>
    </xf>
    <xf numFmtId="1" fontId="0" fillId="0" borderId="1" xfId="0" applyNumberFormat="1" applyFont="1" applyFill="1" applyBorder="1" applyAlignment="1">
      <alignment horizontal="center"/>
    </xf>
    <xf numFmtId="0" fontId="0" fillId="0" borderId="8" xfId="0" applyFont="1" applyFill="1" applyBorder="1" applyAlignment="1">
      <alignment horizontal="left"/>
    </xf>
    <xf numFmtId="164" fontId="0" fillId="0" borderId="8" xfId="0" applyNumberFormat="1" applyFont="1" applyFill="1" applyBorder="1" applyAlignment="1">
      <alignment horizontal="center"/>
    </xf>
    <xf numFmtId="164" fontId="0" fillId="0" borderId="1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0" fillId="0" borderId="1" xfId="0" applyFont="1" applyBorder="1" applyAlignment="1">
      <alignment horizontal="right"/>
    </xf>
    <xf numFmtId="49" fontId="0" fillId="0" borderId="1" xfId="0" applyNumberFormat="1" applyFont="1" applyFill="1" applyBorder="1" applyAlignment="1">
      <alignment horizontal="center"/>
    </xf>
    <xf numFmtId="0" fontId="1" fillId="0" borderId="0" xfId="0" applyFont="1" applyFill="1" applyBorder="1"/>
    <xf numFmtId="2" fontId="0" fillId="0" borderId="0" xfId="0" applyNumberFormat="1" applyFont="1" applyFill="1" applyBorder="1" applyAlignment="1">
      <alignment horizontal="center"/>
    </xf>
    <xf numFmtId="2" fontId="0" fillId="0" borderId="1" xfId="0" applyNumberFormat="1" applyFont="1" applyFill="1" applyBorder="1" applyAlignment="1">
      <alignment horizontal="center"/>
    </xf>
    <xf numFmtId="49" fontId="5" fillId="0" borderId="19" xfId="0" applyNumberFormat="1" applyFont="1" applyFill="1" applyBorder="1" applyAlignment="1">
      <alignment horizontal="center" vertical="center" wrapText="1"/>
    </xf>
    <xf numFmtId="0" fontId="0" fillId="12" borderId="0" xfId="0" applyFill="1"/>
    <xf numFmtId="49" fontId="5" fillId="12" borderId="2" xfId="0" applyNumberFormat="1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center" vertical="center" wrapText="1"/>
    </xf>
    <xf numFmtId="0" fontId="5" fillId="12" borderId="2" xfId="0" applyFont="1" applyFill="1" applyBorder="1" applyAlignment="1">
      <alignment horizontal="center" vertical="center" wrapText="1"/>
    </xf>
    <xf numFmtId="2" fontId="0" fillId="12" borderId="0" xfId="0" applyNumberFormat="1" applyFill="1"/>
    <xf numFmtId="0" fontId="1" fillId="12" borderId="0" xfId="0" applyFont="1" applyFill="1"/>
    <xf numFmtId="0" fontId="0" fillId="3" borderId="5" xfId="0" applyFill="1" applyBorder="1"/>
    <xf numFmtId="0" fontId="0" fillId="3" borderId="0" xfId="0" applyFill="1" applyBorder="1"/>
    <xf numFmtId="0" fontId="0" fillId="3" borderId="1" xfId="0" applyFill="1" applyBorder="1"/>
    <xf numFmtId="0" fontId="1" fillId="0" borderId="20" xfId="0" applyFont="1" applyBorder="1" applyAlignment="1">
      <alignment wrapText="1"/>
    </xf>
    <xf numFmtId="0" fontId="1" fillId="0" borderId="20" xfId="0" applyFont="1" applyBorder="1" applyAlignment="1"/>
    <xf numFmtId="0" fontId="0" fillId="0" borderId="0" xfId="0" applyFont="1" applyAlignment="1">
      <alignment wrapText="1"/>
    </xf>
    <xf numFmtId="0" fontId="0" fillId="0" borderId="0" xfId="0" applyAlignment="1">
      <alignment wrapText="1"/>
    </xf>
    <xf numFmtId="0" fontId="11" fillId="0" borderId="0" xfId="1" applyAlignment="1">
      <alignment horizontal="left" vertical="center"/>
    </xf>
    <xf numFmtId="0" fontId="22" fillId="0" borderId="0" xfId="1" applyFont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/>
    </xf>
  </cellXfs>
  <cellStyles count="52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Normal" xfId="0" builtinId="0"/>
    <cellStyle name="Normal 2" xfId="1"/>
  </cellStyles>
  <dxfs count="0"/>
  <tableStyles count="0" defaultTableStyle="TableStyleMedium9" defaultPivotStyle="PivotStyleMedium7"/>
  <colors>
    <mruColors>
      <color rgb="FFD1C0A9"/>
      <color rgb="FFD1CA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36</xdr:row>
      <xdr:rowOff>177800</xdr:rowOff>
    </xdr:from>
    <xdr:to>
      <xdr:col>11</xdr:col>
      <xdr:colOff>413278</xdr:colOff>
      <xdr:row>132</xdr:row>
      <xdr:rowOff>63500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8813800"/>
          <a:ext cx="13710178" cy="19392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M303"/>
  <sheetViews>
    <sheetView zoomScale="114" zoomScaleNormal="114" workbookViewId="0">
      <selection activeCell="C4" sqref="C4:H6"/>
    </sheetView>
  </sheetViews>
  <sheetFormatPr baseColWidth="10" defaultColWidth="10.83203125" defaultRowHeight="16" x14ac:dyDescent="0.2"/>
  <cols>
    <col min="1" max="1" width="3.1640625" style="16" customWidth="1"/>
    <col min="2" max="2" width="10.83203125" style="43"/>
    <col min="3" max="3" width="10.83203125" style="124"/>
    <col min="4" max="5" width="10.83203125" style="16"/>
    <col min="6" max="6" width="10.83203125" style="139"/>
    <col min="7" max="7" width="10.83203125" style="85"/>
    <col min="8" max="8" width="44.6640625" style="16" customWidth="1"/>
    <col min="9" max="11" width="12" style="41" customWidth="1"/>
    <col min="12" max="12" width="10.83203125" style="125"/>
    <col min="13" max="13" width="2" style="16" customWidth="1"/>
    <col min="14" max="14" width="54.6640625" style="38" customWidth="1"/>
    <col min="15" max="15" width="24.5" style="56" customWidth="1"/>
    <col min="16" max="16" width="10.83203125" style="38"/>
    <col min="17" max="17" width="10.83203125" style="55"/>
    <col min="18" max="18" width="10.83203125" style="38"/>
    <col min="19" max="20" width="10.83203125" style="16"/>
    <col min="21" max="21" width="47.33203125" style="16" customWidth="1"/>
    <col min="22" max="22" width="10.83203125" style="62"/>
    <col min="23" max="23" width="10.83203125" style="63"/>
    <col min="24" max="24" width="10.83203125" style="64"/>
    <col min="25" max="25" width="3.33203125" style="65" customWidth="1"/>
    <col min="26" max="26" width="11.5" style="102" customWidth="1"/>
    <col min="27" max="27" width="12.83203125" style="183" customWidth="1"/>
    <col min="28" max="28" width="3.1640625" style="183" customWidth="1"/>
    <col min="29" max="31" width="10.83203125" style="16"/>
    <col min="32" max="32" width="10.83203125" style="38"/>
    <col min="35" max="35" width="14.83203125" customWidth="1"/>
    <col min="36" max="37" width="13.6640625" customWidth="1"/>
    <col min="38" max="16384" width="10.83203125" style="16"/>
  </cols>
  <sheetData>
    <row r="1" spans="2:39" x14ac:dyDescent="0.2">
      <c r="B1" s="16"/>
      <c r="C1" s="7"/>
      <c r="F1" s="7"/>
      <c r="G1" s="82"/>
      <c r="I1" s="16"/>
      <c r="J1" s="16"/>
      <c r="K1" s="16"/>
      <c r="L1" s="48"/>
      <c r="N1" s="16"/>
      <c r="O1" s="38"/>
      <c r="Q1" s="38"/>
      <c r="S1" s="38"/>
      <c r="V1" s="16"/>
      <c r="W1" s="61"/>
      <c r="X1" s="61"/>
      <c r="Y1" s="61"/>
      <c r="Z1" s="61"/>
      <c r="AA1" s="61"/>
      <c r="AB1" s="104"/>
      <c r="AC1" s="104"/>
      <c r="AF1" s="16"/>
    </row>
    <row r="2" spans="2:39" ht="19" x14ac:dyDescent="0.25">
      <c r="B2" s="12" t="s">
        <v>0</v>
      </c>
      <c r="C2" s="12"/>
      <c r="D2" s="4"/>
      <c r="E2" s="5"/>
      <c r="F2" s="131"/>
      <c r="G2" s="5"/>
      <c r="H2" s="6"/>
      <c r="I2" s="44"/>
      <c r="J2" s="14" t="s">
        <v>174</v>
      </c>
      <c r="K2" s="35" t="s">
        <v>3</v>
      </c>
      <c r="L2" s="151" t="s">
        <v>8</v>
      </c>
      <c r="M2" s="17"/>
      <c r="N2" s="18"/>
      <c r="O2" s="38"/>
      <c r="S2" s="38"/>
      <c r="V2" s="16"/>
      <c r="W2" s="61"/>
      <c r="X2" s="61"/>
      <c r="Y2" s="61"/>
      <c r="Z2" s="61"/>
      <c r="AA2" s="61"/>
      <c r="AB2" s="104"/>
      <c r="AC2" s="104"/>
      <c r="AF2" s="16"/>
    </row>
    <row r="3" spans="2:39" ht="18" x14ac:dyDescent="0.2">
      <c r="B3" s="15"/>
      <c r="C3" s="136"/>
      <c r="D3" s="1"/>
      <c r="E3" s="2"/>
      <c r="F3" s="132"/>
      <c r="G3" s="2"/>
      <c r="H3" s="3"/>
      <c r="I3" s="44"/>
      <c r="J3" s="19"/>
      <c r="K3" s="36" t="s">
        <v>4</v>
      </c>
      <c r="L3" s="152" t="s">
        <v>6</v>
      </c>
      <c r="M3" s="20"/>
      <c r="N3" s="21"/>
      <c r="O3" s="38"/>
      <c r="S3" s="38"/>
      <c r="V3" s="16"/>
      <c r="W3" s="61"/>
      <c r="X3" s="61"/>
      <c r="Y3" s="61"/>
      <c r="Z3" s="61"/>
      <c r="AA3" s="61"/>
      <c r="AB3" s="104"/>
      <c r="AC3" s="104"/>
      <c r="AF3" s="16"/>
    </row>
    <row r="4" spans="2:39" ht="19" x14ac:dyDescent="0.25">
      <c r="B4" s="13"/>
      <c r="C4" s="71" t="s">
        <v>196</v>
      </c>
      <c r="D4" s="148" t="s">
        <v>1</v>
      </c>
      <c r="E4" s="73" t="s">
        <v>350</v>
      </c>
      <c r="F4" s="133"/>
      <c r="G4" s="72" t="s">
        <v>351</v>
      </c>
      <c r="H4" s="18"/>
      <c r="I4" s="34"/>
      <c r="J4" s="19"/>
      <c r="K4" s="36" t="s">
        <v>5</v>
      </c>
      <c r="L4" s="152" t="s">
        <v>7</v>
      </c>
      <c r="M4" s="20"/>
      <c r="N4" s="21"/>
      <c r="O4" s="38"/>
      <c r="S4" s="38"/>
      <c r="V4" s="16"/>
      <c r="W4" s="61"/>
      <c r="X4" s="61"/>
      <c r="Y4" s="61"/>
      <c r="Z4" s="61"/>
      <c r="AA4" s="61"/>
      <c r="AB4" s="104"/>
      <c r="AC4" s="104"/>
      <c r="AF4" s="16"/>
    </row>
    <row r="5" spans="2:39" ht="19" x14ac:dyDescent="0.25">
      <c r="B5" s="13"/>
      <c r="C5" s="75" t="s">
        <v>195</v>
      </c>
      <c r="D5" s="76"/>
      <c r="E5" s="74">
        <v>1939</v>
      </c>
      <c r="F5" s="76"/>
      <c r="G5" s="83" t="s">
        <v>197</v>
      </c>
      <c r="H5" s="77"/>
      <c r="I5" s="34"/>
      <c r="J5" s="19"/>
      <c r="K5" s="36"/>
      <c r="L5" s="152"/>
      <c r="M5" s="20"/>
      <c r="N5" s="21"/>
      <c r="O5" s="38"/>
      <c r="S5" s="38"/>
      <c r="V5" s="16"/>
      <c r="W5" s="61"/>
      <c r="X5" s="61"/>
      <c r="Y5" s="61"/>
      <c r="Z5" s="61"/>
      <c r="AA5" s="61"/>
      <c r="AB5" s="104"/>
      <c r="AC5" s="104"/>
      <c r="AF5" s="16"/>
    </row>
    <row r="6" spans="2:39" ht="19" x14ac:dyDescent="0.25">
      <c r="B6" s="13"/>
      <c r="C6" s="78" t="s">
        <v>199</v>
      </c>
      <c r="D6" s="79"/>
      <c r="E6" s="80"/>
      <c r="F6" s="134"/>
      <c r="G6" s="84" t="s">
        <v>352</v>
      </c>
      <c r="H6" s="81"/>
      <c r="I6" s="34"/>
      <c r="J6" s="19"/>
      <c r="K6" s="36"/>
      <c r="L6" s="152"/>
      <c r="M6" s="20"/>
      <c r="N6" s="21"/>
      <c r="O6" s="38"/>
      <c r="S6" s="38"/>
      <c r="V6" s="16"/>
      <c r="W6" s="61"/>
      <c r="X6" s="61"/>
      <c r="Y6" s="61"/>
      <c r="Z6" s="61"/>
      <c r="AA6" s="61"/>
      <c r="AB6" s="104"/>
      <c r="AC6" s="104"/>
      <c r="AF6" s="16"/>
    </row>
    <row r="7" spans="2:39" ht="19" x14ac:dyDescent="0.25">
      <c r="B7" s="13"/>
      <c r="C7" s="109"/>
      <c r="F7" s="7"/>
      <c r="G7" s="82"/>
      <c r="I7" s="16"/>
      <c r="J7" s="22"/>
      <c r="K7" s="36"/>
      <c r="L7" s="153"/>
      <c r="M7" s="20"/>
      <c r="N7" s="21"/>
      <c r="O7" s="38"/>
      <c r="S7" s="38"/>
      <c r="V7" s="16"/>
      <c r="W7" s="61"/>
      <c r="X7" s="61"/>
      <c r="Y7" s="61"/>
      <c r="Z7" s="61"/>
      <c r="AA7" s="61"/>
      <c r="AB7" s="104"/>
      <c r="AC7" s="104"/>
      <c r="AF7" s="16"/>
    </row>
    <row r="8" spans="2:39" ht="29" customHeight="1" x14ac:dyDescent="0.25">
      <c r="B8" s="13"/>
      <c r="C8" s="40" t="s">
        <v>2</v>
      </c>
      <c r="D8" s="206" t="s">
        <v>983</v>
      </c>
      <c r="E8" s="207"/>
      <c r="F8" s="207"/>
      <c r="G8" s="207"/>
      <c r="H8" s="207"/>
      <c r="I8" s="45"/>
      <c r="J8" s="22"/>
      <c r="K8" s="36"/>
      <c r="L8" s="154"/>
      <c r="M8" s="20"/>
      <c r="N8" s="21"/>
      <c r="O8" s="38"/>
      <c r="S8" s="38"/>
      <c r="V8" s="16"/>
      <c r="W8" s="61"/>
      <c r="X8" s="61"/>
      <c r="Y8" s="61"/>
      <c r="Z8" s="61"/>
      <c r="AA8" s="61"/>
      <c r="AB8" s="104"/>
      <c r="AC8" s="104"/>
      <c r="AF8" s="16"/>
    </row>
    <row r="9" spans="2:39" ht="14" customHeight="1" x14ac:dyDescent="0.2">
      <c r="B9" s="16"/>
      <c r="C9" s="7"/>
      <c r="D9" s="207"/>
      <c r="E9" s="207"/>
      <c r="F9" s="207"/>
      <c r="G9" s="207"/>
      <c r="H9" s="207"/>
      <c r="I9" s="45"/>
      <c r="J9" s="23"/>
      <c r="K9" s="37"/>
      <c r="L9" s="155"/>
      <c r="M9" s="24"/>
      <c r="N9" s="25"/>
      <c r="O9" s="38"/>
      <c r="S9" s="38"/>
      <c r="V9" s="16"/>
      <c r="W9" s="61"/>
      <c r="X9" s="61"/>
      <c r="Y9" s="61"/>
      <c r="Z9" s="61"/>
      <c r="AA9" s="61"/>
      <c r="AB9" s="104"/>
      <c r="AC9" s="104"/>
      <c r="AF9" s="16"/>
    </row>
    <row r="10" spans="2:39" hidden="1" x14ac:dyDescent="0.2">
      <c r="B10" s="16"/>
      <c r="C10" s="7"/>
      <c r="D10" s="207"/>
      <c r="E10" s="207"/>
      <c r="F10" s="207"/>
      <c r="G10" s="207"/>
      <c r="H10" s="207"/>
      <c r="I10" s="45"/>
      <c r="J10" s="23"/>
      <c r="K10" s="37"/>
      <c r="L10" s="155"/>
      <c r="M10" s="24"/>
      <c r="N10" s="25"/>
      <c r="O10" s="38"/>
      <c r="S10" s="38"/>
      <c r="V10" s="16"/>
      <c r="W10" s="61"/>
      <c r="X10" s="61"/>
      <c r="Y10" s="61"/>
      <c r="Z10" s="61"/>
      <c r="AA10" s="61"/>
      <c r="AB10" s="104"/>
      <c r="AC10" s="104"/>
      <c r="AF10" s="16"/>
    </row>
    <row r="11" spans="2:39" x14ac:dyDescent="0.2">
      <c r="B11" s="16"/>
      <c r="C11" s="7"/>
      <c r="D11" s="88"/>
      <c r="E11" s="88"/>
      <c r="F11" s="128"/>
      <c r="G11" s="88"/>
      <c r="H11" s="88"/>
      <c r="I11" s="11"/>
      <c r="J11" s="16"/>
      <c r="K11" s="16"/>
      <c r="L11" s="48"/>
      <c r="N11" s="16"/>
      <c r="O11" s="38"/>
      <c r="Q11" s="38"/>
      <c r="S11" s="38"/>
      <c r="V11" s="16"/>
      <c r="W11" s="61"/>
      <c r="X11" s="61"/>
      <c r="Y11" s="61"/>
      <c r="Z11" s="61"/>
      <c r="AA11" s="61"/>
      <c r="AB11" s="104"/>
      <c r="AC11" s="104"/>
      <c r="AF11" s="16"/>
    </row>
    <row r="12" spans="2:39" x14ac:dyDescent="0.2">
      <c r="B12" s="16"/>
      <c r="C12" s="7"/>
      <c r="D12" s="51" t="s">
        <v>982</v>
      </c>
      <c r="F12" s="7"/>
      <c r="G12" s="82"/>
      <c r="I12" s="16"/>
      <c r="J12" s="16"/>
      <c r="K12" s="16"/>
      <c r="L12" s="48"/>
      <c r="O12" s="38"/>
      <c r="Q12" s="178" t="s">
        <v>188</v>
      </c>
      <c r="R12" s="179"/>
      <c r="S12" s="180"/>
      <c r="T12" s="180"/>
      <c r="U12" s="180"/>
      <c r="V12" s="61"/>
      <c r="W12" s="61"/>
      <c r="X12" s="61"/>
      <c r="Y12" s="104"/>
      <c r="Z12" s="104"/>
      <c r="AA12" s="185"/>
      <c r="AB12" s="104"/>
      <c r="AC12" s="38"/>
      <c r="AI12" s="178" t="s">
        <v>1055</v>
      </c>
      <c r="AJ12" s="179"/>
      <c r="AK12" s="180"/>
      <c r="AL12" s="180"/>
      <c r="AM12" s="180"/>
    </row>
    <row r="13" spans="2:39" s="7" customFormat="1" ht="96" x14ac:dyDescent="0.2">
      <c r="B13" s="26" t="s">
        <v>9</v>
      </c>
      <c r="C13" s="27" t="s">
        <v>173</v>
      </c>
      <c r="D13" s="47" t="s">
        <v>11</v>
      </c>
      <c r="E13" s="33" t="s">
        <v>12</v>
      </c>
      <c r="F13" s="129" t="s">
        <v>13</v>
      </c>
      <c r="G13" s="28" t="s">
        <v>10</v>
      </c>
      <c r="H13" s="28" t="s">
        <v>172</v>
      </c>
      <c r="I13" s="28" t="s">
        <v>182</v>
      </c>
      <c r="J13" s="28" t="s">
        <v>183</v>
      </c>
      <c r="K13" s="28" t="s">
        <v>184</v>
      </c>
      <c r="L13" s="156" t="s">
        <v>193</v>
      </c>
      <c r="N13" s="98" t="s">
        <v>185</v>
      </c>
      <c r="O13" s="99"/>
      <c r="P13" s="96"/>
      <c r="Q13" s="28" t="s">
        <v>1056</v>
      </c>
      <c r="R13" s="100" t="s">
        <v>173</v>
      </c>
      <c r="S13" s="46" t="s">
        <v>13</v>
      </c>
      <c r="T13" s="28" t="s">
        <v>10</v>
      </c>
      <c r="U13" s="28" t="s">
        <v>172</v>
      </c>
      <c r="V13" s="57" t="s">
        <v>190</v>
      </c>
      <c r="W13" s="58" t="s">
        <v>191</v>
      </c>
      <c r="X13" s="60" t="s">
        <v>192</v>
      </c>
      <c r="Y13" s="28"/>
      <c r="Z13" s="59" t="s">
        <v>194</v>
      </c>
      <c r="AA13" s="144" t="s">
        <v>1058</v>
      </c>
      <c r="AB13" s="182"/>
      <c r="AF13" s="96"/>
      <c r="AG13"/>
      <c r="AH13"/>
      <c r="AI13" s="28" t="s">
        <v>1056</v>
      </c>
      <c r="AJ13" s="100" t="s">
        <v>173</v>
      </c>
      <c r="AK13" s="46" t="s">
        <v>209</v>
      </c>
      <c r="AL13" s="28" t="s">
        <v>10</v>
      </c>
      <c r="AM13" s="144" t="s">
        <v>1058</v>
      </c>
    </row>
    <row r="14" spans="2:39" x14ac:dyDescent="0.2">
      <c r="B14" s="43" t="s">
        <v>3</v>
      </c>
      <c r="C14" s="137">
        <v>97</v>
      </c>
      <c r="D14" s="16">
        <f>F14+1967.5</f>
        <v>4795</v>
      </c>
      <c r="E14" s="16">
        <f>VLOOKUP(C14,Summary!$A$7:$H$1000,5,FALSE)</f>
        <v>2822.5</v>
      </c>
      <c r="F14" s="139">
        <f>VLOOKUP(C14,Summary!$A$7:$H$1000,6,FALSE)</f>
        <v>2827.5</v>
      </c>
      <c r="G14" s="85" t="s">
        <v>186</v>
      </c>
      <c r="H14" s="16" t="s">
        <v>181</v>
      </c>
      <c r="L14" s="125">
        <f t="shared" ref="L14:L21" si="0">SUM(I14:K14)</f>
        <v>0</v>
      </c>
      <c r="Q14" s="38" t="s">
        <v>1057</v>
      </c>
      <c r="R14" s="101">
        <f t="shared" ref="R14:R21" si="1">C14</f>
        <v>97</v>
      </c>
      <c r="S14" s="16">
        <f t="shared" ref="S14:S21" si="2">F14</f>
        <v>2827.5</v>
      </c>
      <c r="T14" s="85" t="s">
        <v>186</v>
      </c>
      <c r="U14" s="16" t="s">
        <v>181</v>
      </c>
      <c r="V14" s="62">
        <f>I14/L22*100</f>
        <v>0</v>
      </c>
      <c r="W14" s="63">
        <f>J14/L22*100</f>
        <v>0</v>
      </c>
      <c r="X14" s="64">
        <f>K14/L22*100</f>
        <v>0</v>
      </c>
      <c r="Z14" s="102">
        <f>L14/L22*100</f>
        <v>0</v>
      </c>
      <c r="AA14" s="186"/>
      <c r="AI14" t="s">
        <v>1057</v>
      </c>
      <c r="AJ14">
        <v>97</v>
      </c>
      <c r="AK14">
        <v>2827.5</v>
      </c>
      <c r="AL14" s="16" t="s">
        <v>186</v>
      </c>
      <c r="AM14" s="16">
        <v>0</v>
      </c>
    </row>
    <row r="15" spans="2:39" x14ac:dyDescent="0.2">
      <c r="C15" s="124">
        <f>C14</f>
        <v>97</v>
      </c>
      <c r="D15" s="16">
        <f t="shared" ref="D15:D19" si="3">F15+1967.5</f>
        <v>4795</v>
      </c>
      <c r="E15" s="16">
        <f>VLOOKUP(C15,Summary!$A$7:$H$1000,5,FALSE)</f>
        <v>2822.5</v>
      </c>
      <c r="F15" s="139">
        <f>VLOOKUP(C15,Summary!$A$7:$H$1000,6,FALSE)</f>
        <v>2827.5</v>
      </c>
      <c r="G15" s="85" t="s">
        <v>186</v>
      </c>
      <c r="H15" s="16" t="s">
        <v>176</v>
      </c>
      <c r="L15" s="125">
        <f t="shared" si="0"/>
        <v>0</v>
      </c>
      <c r="Q15" s="38" t="s">
        <v>1057</v>
      </c>
      <c r="R15" s="90">
        <f t="shared" si="1"/>
        <v>97</v>
      </c>
      <c r="S15" s="16">
        <f t="shared" si="2"/>
        <v>2827.5</v>
      </c>
      <c r="T15" s="85" t="s">
        <v>186</v>
      </c>
      <c r="U15" s="16" t="s">
        <v>176</v>
      </c>
      <c r="V15" s="62">
        <f>I15/L22*100</f>
        <v>0</v>
      </c>
      <c r="W15" s="63">
        <f>J15/L22*100</f>
        <v>0</v>
      </c>
      <c r="X15" s="64">
        <f>K15/L22*100</f>
        <v>0</v>
      </c>
      <c r="Z15" s="102">
        <f>L15/L22*100</f>
        <v>0</v>
      </c>
      <c r="AA15" s="186"/>
      <c r="AI15" t="s">
        <v>1057</v>
      </c>
      <c r="AJ15">
        <v>150</v>
      </c>
      <c r="AK15">
        <v>2847.5</v>
      </c>
      <c r="AL15" s="16" t="s">
        <v>186</v>
      </c>
      <c r="AM15" s="16">
        <v>0</v>
      </c>
    </row>
    <row r="16" spans="2:39" x14ac:dyDescent="0.2">
      <c r="C16" s="124">
        <f t="shared" ref="C16:C18" si="4">C15</f>
        <v>97</v>
      </c>
      <c r="D16" s="16">
        <f t="shared" si="3"/>
        <v>4795</v>
      </c>
      <c r="E16" s="16">
        <f>VLOOKUP(C16,Summary!$A$7:$H$1000,5,FALSE)</f>
        <v>2822.5</v>
      </c>
      <c r="F16" s="139">
        <f>VLOOKUP(C16,Summary!$A$7:$H$1000,6,FALSE)</f>
        <v>2827.5</v>
      </c>
      <c r="G16" s="86" t="s">
        <v>186</v>
      </c>
      <c r="H16" s="34" t="s">
        <v>177</v>
      </c>
      <c r="L16" s="125">
        <f t="shared" si="0"/>
        <v>0</v>
      </c>
      <c r="N16" s="34"/>
      <c r="Q16" s="38" t="s">
        <v>1057</v>
      </c>
      <c r="R16" s="90">
        <f t="shared" si="1"/>
        <v>97</v>
      </c>
      <c r="S16" s="16">
        <f t="shared" si="2"/>
        <v>2827.5</v>
      </c>
      <c r="T16" s="86" t="s">
        <v>186</v>
      </c>
      <c r="U16" s="34" t="s">
        <v>177</v>
      </c>
      <c r="V16" s="62">
        <f>I16/L22*100</f>
        <v>0</v>
      </c>
      <c r="W16" s="63">
        <f>J16/L22*100</f>
        <v>0</v>
      </c>
      <c r="X16" s="64">
        <f>K16/L22*100</f>
        <v>0</v>
      </c>
      <c r="Z16" s="102">
        <f>L16/L22*100</f>
        <v>0</v>
      </c>
      <c r="AA16" s="186"/>
      <c r="AI16" t="s">
        <v>1057</v>
      </c>
      <c r="AJ16">
        <v>154</v>
      </c>
      <c r="AK16">
        <v>2867.5</v>
      </c>
      <c r="AL16" s="16" t="s">
        <v>186</v>
      </c>
      <c r="AM16" s="16">
        <v>0.41322314049586778</v>
      </c>
    </row>
    <row r="17" spans="2:39" x14ac:dyDescent="0.2">
      <c r="C17" s="124">
        <f t="shared" si="4"/>
        <v>97</v>
      </c>
      <c r="D17" s="16">
        <f t="shared" si="3"/>
        <v>4795</v>
      </c>
      <c r="E17" s="16">
        <f>VLOOKUP(C17,Summary!$A$7:$H$1000,5,FALSE)</f>
        <v>2822.5</v>
      </c>
      <c r="F17" s="139">
        <f>VLOOKUP(C17,Summary!$A$7:$H$1000,6,FALSE)</f>
        <v>2827.5</v>
      </c>
      <c r="G17" s="86" t="s">
        <v>186</v>
      </c>
      <c r="H17" s="34" t="s">
        <v>345</v>
      </c>
      <c r="I17" s="42"/>
      <c r="J17" s="42"/>
      <c r="K17" s="42"/>
      <c r="L17" s="125">
        <f t="shared" si="0"/>
        <v>0</v>
      </c>
      <c r="N17" s="34"/>
      <c r="Q17" s="38" t="s">
        <v>1057</v>
      </c>
      <c r="R17" s="90">
        <f t="shared" si="1"/>
        <v>97</v>
      </c>
      <c r="S17" s="16">
        <f t="shared" si="2"/>
        <v>2827.5</v>
      </c>
      <c r="T17" s="86" t="s">
        <v>186</v>
      </c>
      <c r="U17" s="34" t="s">
        <v>345</v>
      </c>
      <c r="V17" s="62">
        <f>I17/L22*100</f>
        <v>0</v>
      </c>
      <c r="W17" s="63">
        <f>J17/L22*100</f>
        <v>0</v>
      </c>
      <c r="X17" s="64">
        <f>K17/L22*100</f>
        <v>0</v>
      </c>
      <c r="Z17" s="102">
        <f>L17/L22*100</f>
        <v>0</v>
      </c>
      <c r="AA17" s="186"/>
      <c r="AI17" t="s">
        <v>1057</v>
      </c>
      <c r="AJ17">
        <v>230</v>
      </c>
      <c r="AK17">
        <v>2887.5</v>
      </c>
      <c r="AL17" s="16" t="s">
        <v>186</v>
      </c>
      <c r="AM17" s="16">
        <v>0</v>
      </c>
    </row>
    <row r="18" spans="2:39" x14ac:dyDescent="0.2">
      <c r="C18" s="124">
        <f t="shared" si="4"/>
        <v>97</v>
      </c>
      <c r="D18" s="16">
        <f t="shared" si="3"/>
        <v>4795</v>
      </c>
      <c r="E18" s="16">
        <f>VLOOKUP(C18,Summary!$A$7:$H$1000,5,FALSE)</f>
        <v>2822.5</v>
      </c>
      <c r="F18" s="139">
        <f>VLOOKUP(C18,Summary!$A$7:$H$1000,6,FALSE)</f>
        <v>2827.5</v>
      </c>
      <c r="G18" s="86" t="s">
        <v>186</v>
      </c>
      <c r="H18" s="150" t="s">
        <v>347</v>
      </c>
      <c r="I18" s="42"/>
      <c r="J18" s="42">
        <v>2</v>
      </c>
      <c r="K18" s="42"/>
      <c r="L18" s="125">
        <f t="shared" si="0"/>
        <v>2</v>
      </c>
      <c r="Q18" s="38" t="s">
        <v>1057</v>
      </c>
      <c r="R18" s="90">
        <f t="shared" si="1"/>
        <v>97</v>
      </c>
      <c r="S18" s="16">
        <f t="shared" si="2"/>
        <v>2827.5</v>
      </c>
      <c r="T18" s="86" t="s">
        <v>186</v>
      </c>
      <c r="U18" s="150" t="s">
        <v>347</v>
      </c>
      <c r="V18" s="62">
        <f>I18/L22*100</f>
        <v>0</v>
      </c>
      <c r="W18" s="63">
        <f>J18/L22*100</f>
        <v>1.4814814814814816</v>
      </c>
      <c r="X18" s="64">
        <f>K18/L22*100</f>
        <v>0</v>
      </c>
      <c r="Z18" s="102">
        <f>L18/L22*100</f>
        <v>1.4814814814814816</v>
      </c>
      <c r="AA18" s="186"/>
      <c r="AI18" t="s">
        <v>1057</v>
      </c>
      <c r="AJ18">
        <v>236</v>
      </c>
      <c r="AK18">
        <v>2907.5</v>
      </c>
      <c r="AL18" s="16" t="s">
        <v>186</v>
      </c>
      <c r="AM18" s="16">
        <v>0</v>
      </c>
    </row>
    <row r="19" spans="2:39" x14ac:dyDescent="0.2">
      <c r="C19" s="124">
        <f>C20</f>
        <v>97</v>
      </c>
      <c r="D19" s="16">
        <f t="shared" si="3"/>
        <v>4795</v>
      </c>
      <c r="E19" s="16">
        <f>VLOOKUP(C19,Summary!$A$7:$H$1000,5,FALSE)</f>
        <v>2822.5</v>
      </c>
      <c r="F19" s="139">
        <f>VLOOKUP(C19,Summary!$A$7:$H$1000,6,FALSE)</f>
        <v>2827.5</v>
      </c>
      <c r="G19" s="86" t="s">
        <v>186</v>
      </c>
      <c r="H19" s="39" t="s">
        <v>348</v>
      </c>
      <c r="I19" s="42"/>
      <c r="J19" s="42"/>
      <c r="K19" s="42"/>
      <c r="L19" s="125">
        <f t="shared" si="0"/>
        <v>0</v>
      </c>
      <c r="Q19" s="38" t="s">
        <v>1057</v>
      </c>
      <c r="R19" s="90">
        <f t="shared" si="1"/>
        <v>97</v>
      </c>
      <c r="S19" s="16">
        <f t="shared" si="2"/>
        <v>2827.5</v>
      </c>
      <c r="T19" s="86" t="s">
        <v>186</v>
      </c>
      <c r="U19" s="39" t="s">
        <v>343</v>
      </c>
      <c r="V19" s="62">
        <f>I19/L22*100</f>
        <v>0</v>
      </c>
      <c r="W19" s="63">
        <f>J19/L22*100</f>
        <v>0</v>
      </c>
      <c r="X19" s="64">
        <f>K19/L22*100</f>
        <v>0</v>
      </c>
      <c r="Z19" s="102">
        <f>L19/L22*100</f>
        <v>0</v>
      </c>
      <c r="AA19" s="186"/>
      <c r="AC19" s="150"/>
      <c r="AD19" s="150"/>
      <c r="AE19" s="150"/>
      <c r="AI19" t="s">
        <v>1057</v>
      </c>
      <c r="AJ19">
        <v>272</v>
      </c>
      <c r="AK19">
        <v>2927.5</v>
      </c>
      <c r="AL19" s="16" t="s">
        <v>186</v>
      </c>
      <c r="AM19" s="16">
        <v>0</v>
      </c>
    </row>
    <row r="20" spans="2:39" x14ac:dyDescent="0.2">
      <c r="C20" s="124">
        <f>C18</f>
        <v>97</v>
      </c>
      <c r="D20" s="16">
        <f>F20+1967.5</f>
        <v>4795</v>
      </c>
      <c r="E20" s="16">
        <f>VLOOKUP(C20,Summary!$A$7:$H$1000,5,FALSE)</f>
        <v>2822.5</v>
      </c>
      <c r="F20" s="139">
        <f>VLOOKUP(C20,Summary!$A$7:$H$1000,6,FALSE)</f>
        <v>2827.5</v>
      </c>
      <c r="G20" s="86" t="s">
        <v>186</v>
      </c>
      <c r="H20" s="39" t="s">
        <v>349</v>
      </c>
      <c r="I20" s="42">
        <v>14</v>
      </c>
      <c r="J20" s="42">
        <v>114</v>
      </c>
      <c r="K20" s="42"/>
      <c r="L20" s="125">
        <f t="shared" si="0"/>
        <v>128</v>
      </c>
      <c r="Q20" s="38" t="s">
        <v>1057</v>
      </c>
      <c r="R20" s="90">
        <f t="shared" si="1"/>
        <v>97</v>
      </c>
      <c r="S20" s="16">
        <f t="shared" si="2"/>
        <v>2827.5</v>
      </c>
      <c r="T20" s="86" t="s">
        <v>186</v>
      </c>
      <c r="U20" s="39" t="s">
        <v>175</v>
      </c>
      <c r="V20" s="62">
        <f>I20/L22*100</f>
        <v>10.37037037037037</v>
      </c>
      <c r="W20" s="63">
        <f>J20/L22*100</f>
        <v>84.444444444444443</v>
      </c>
      <c r="X20" s="64">
        <f>K20/L22*100</f>
        <v>0</v>
      </c>
      <c r="Z20" s="102">
        <f>L20/L22*100</f>
        <v>94.814814814814824</v>
      </c>
      <c r="AA20" s="186"/>
      <c r="AC20" s="150"/>
      <c r="AD20" s="150"/>
      <c r="AE20" s="150"/>
      <c r="AI20" t="s">
        <v>1057</v>
      </c>
      <c r="AJ20">
        <v>289</v>
      </c>
      <c r="AK20">
        <v>2947.5</v>
      </c>
      <c r="AL20" s="16" t="s">
        <v>186</v>
      </c>
      <c r="AM20" s="16">
        <v>0.50251256281407031</v>
      </c>
    </row>
    <row r="21" spans="2:39" x14ac:dyDescent="0.2">
      <c r="C21" s="124">
        <f>C19</f>
        <v>97</v>
      </c>
      <c r="D21" s="16">
        <f t="shared" ref="D21" si="5">F21+1967.5</f>
        <v>4795</v>
      </c>
      <c r="E21" s="16">
        <f>VLOOKUP(C21,Summary!$A$7:$H$1000,5,FALSE)</f>
        <v>2822.5</v>
      </c>
      <c r="F21" s="139">
        <f>VLOOKUP(C21,Summary!$A$7:$H$1000,6,FALSE)</f>
        <v>2827.5</v>
      </c>
      <c r="G21" s="86" t="s">
        <v>186</v>
      </c>
      <c r="H21" s="39" t="s">
        <v>346</v>
      </c>
      <c r="I21" s="42"/>
      <c r="J21" s="42">
        <v>5</v>
      </c>
      <c r="K21" s="42"/>
      <c r="L21" s="125">
        <f t="shared" si="0"/>
        <v>5</v>
      </c>
      <c r="N21" s="38" t="s">
        <v>1000</v>
      </c>
      <c r="Q21" s="38" t="s">
        <v>1057</v>
      </c>
      <c r="R21" s="90">
        <f t="shared" si="1"/>
        <v>97</v>
      </c>
      <c r="S21" s="16">
        <f t="shared" si="2"/>
        <v>2827.5</v>
      </c>
      <c r="T21" s="86" t="s">
        <v>186</v>
      </c>
      <c r="U21" s="39" t="s">
        <v>346</v>
      </c>
      <c r="V21" s="62">
        <f>I21/L22*100</f>
        <v>0</v>
      </c>
      <c r="W21" s="63">
        <f>J21/L22*100</f>
        <v>3.7037037037037033</v>
      </c>
      <c r="X21" s="64">
        <f>K21/L22*100</f>
        <v>0</v>
      </c>
      <c r="Z21" s="102">
        <f>L21/L22*100</f>
        <v>3.7037037037037033</v>
      </c>
      <c r="AA21" s="186"/>
      <c r="AC21" s="93">
        <f>SUM(Z14:Z21)</f>
        <v>100.00000000000001</v>
      </c>
      <c r="AD21" s="91" t="s">
        <v>201</v>
      </c>
      <c r="AE21" s="94"/>
      <c r="AI21" t="s">
        <v>1057</v>
      </c>
      <c r="AJ21">
        <v>297</v>
      </c>
      <c r="AK21">
        <v>2967.5</v>
      </c>
      <c r="AL21" s="16" t="s">
        <v>186</v>
      </c>
      <c r="AM21" s="16">
        <v>0.50761421319796951</v>
      </c>
    </row>
    <row r="22" spans="2:39" x14ac:dyDescent="0.2">
      <c r="B22" s="52"/>
      <c r="C22" s="138"/>
      <c r="D22" s="49"/>
      <c r="E22" s="49"/>
      <c r="F22" s="140"/>
      <c r="G22" s="87"/>
      <c r="H22" s="50" t="s">
        <v>180</v>
      </c>
      <c r="I22" s="53"/>
      <c r="J22" s="53"/>
      <c r="K22" s="53"/>
      <c r="L22" s="157">
        <f>SUM(L14:L21)</f>
        <v>135</v>
      </c>
      <c r="M22" s="49"/>
      <c r="N22" s="49"/>
      <c r="Q22" s="49" t="s">
        <v>1057</v>
      </c>
      <c r="R22" s="52">
        <f>R21</f>
        <v>97</v>
      </c>
      <c r="S22" s="49">
        <f>S21</f>
        <v>2827.5</v>
      </c>
      <c r="T22" s="190" t="s">
        <v>186</v>
      </c>
      <c r="U22" s="189" t="s">
        <v>1060</v>
      </c>
      <c r="V22" s="66"/>
      <c r="W22" s="67"/>
      <c r="X22" s="68"/>
      <c r="Y22" s="69"/>
      <c r="Z22" s="103"/>
      <c r="AA22" s="187">
        <f>SUM(L14:L17)/L22*100</f>
        <v>0</v>
      </c>
      <c r="AC22" s="92">
        <f>SUM(V14:X21)</f>
        <v>100</v>
      </c>
      <c r="AD22" s="54" t="s">
        <v>201</v>
      </c>
      <c r="AE22" s="95"/>
      <c r="AI22" t="s">
        <v>1057</v>
      </c>
      <c r="AJ22">
        <v>303</v>
      </c>
      <c r="AK22">
        <v>2987.5</v>
      </c>
      <c r="AL22" s="16" t="s">
        <v>186</v>
      </c>
      <c r="AM22" s="16">
        <v>0</v>
      </c>
    </row>
    <row r="23" spans="2:39" x14ac:dyDescent="0.2">
      <c r="B23" s="43" t="s">
        <v>5</v>
      </c>
      <c r="C23" s="137">
        <v>150</v>
      </c>
      <c r="D23" s="16">
        <f>F23+1967.5</f>
        <v>4815</v>
      </c>
      <c r="E23" s="16">
        <f>VLOOKUP(C23,Summary!$A$7:$H$1000,5,FALSE)</f>
        <v>2842.5</v>
      </c>
      <c r="F23" s="139">
        <f>VLOOKUP(C23,Summary!$A$7:$H$1000,6,FALSE)</f>
        <v>2847.5</v>
      </c>
      <c r="G23" s="85" t="s">
        <v>186</v>
      </c>
      <c r="H23" s="16" t="s">
        <v>181</v>
      </c>
      <c r="L23" s="125">
        <f t="shared" ref="L23:L30" si="6">SUM(I23:K23)</f>
        <v>0</v>
      </c>
      <c r="Q23" s="38" t="s">
        <v>1057</v>
      </c>
      <c r="R23" s="90">
        <f t="shared" ref="R23:R30" si="7">C23</f>
        <v>150</v>
      </c>
      <c r="S23" s="16">
        <f t="shared" ref="S23:S30" si="8">F23</f>
        <v>2847.5</v>
      </c>
      <c r="T23" s="85" t="s">
        <v>186</v>
      </c>
      <c r="U23" s="16" t="s">
        <v>181</v>
      </c>
      <c r="V23" s="62">
        <f>I23/L31*100</f>
        <v>0</v>
      </c>
      <c r="W23" s="63">
        <f>J23/L31*100</f>
        <v>0</v>
      </c>
      <c r="X23" s="64">
        <f>K23/L31*100</f>
        <v>0</v>
      </c>
      <c r="Z23" s="102">
        <f>L23/L31*100</f>
        <v>0</v>
      </c>
      <c r="AA23" s="186"/>
      <c r="AI23" t="s">
        <v>1057</v>
      </c>
      <c r="AJ23">
        <v>314</v>
      </c>
      <c r="AK23">
        <v>3007.5</v>
      </c>
      <c r="AL23" s="16" t="s">
        <v>186</v>
      </c>
      <c r="AM23" s="16">
        <v>0.91743119266055051</v>
      </c>
    </row>
    <row r="24" spans="2:39" x14ac:dyDescent="0.2">
      <c r="C24" s="124">
        <f>C23</f>
        <v>150</v>
      </c>
      <c r="D24" s="16">
        <f t="shared" ref="D24:D28" si="9">F24+1967.5</f>
        <v>4815</v>
      </c>
      <c r="E24" s="16">
        <f>VLOOKUP(C24,Summary!$A$7:$H$1000,5,FALSE)</f>
        <v>2842.5</v>
      </c>
      <c r="F24" s="139">
        <f>VLOOKUP(C24,Summary!$A$7:$H$1000,6,FALSE)</f>
        <v>2847.5</v>
      </c>
      <c r="G24" s="85" t="s">
        <v>186</v>
      </c>
      <c r="H24" s="16" t="s">
        <v>176</v>
      </c>
      <c r="L24" s="125">
        <f t="shared" si="6"/>
        <v>0</v>
      </c>
      <c r="Q24" s="38" t="s">
        <v>1057</v>
      </c>
      <c r="R24" s="90">
        <f t="shared" si="7"/>
        <v>150</v>
      </c>
      <c r="S24" s="16">
        <f t="shared" si="8"/>
        <v>2847.5</v>
      </c>
      <c r="T24" s="85" t="s">
        <v>186</v>
      </c>
      <c r="U24" s="16" t="s">
        <v>176</v>
      </c>
      <c r="V24" s="62">
        <f>I24/L31*100</f>
        <v>0</v>
      </c>
      <c r="W24" s="63">
        <f>J24/L31*100</f>
        <v>0</v>
      </c>
      <c r="X24" s="64">
        <f>K24/L31*100</f>
        <v>0</v>
      </c>
      <c r="Z24" s="102">
        <f>L24/L31*100</f>
        <v>0</v>
      </c>
      <c r="AA24" s="186"/>
      <c r="AI24" t="s">
        <v>1057</v>
      </c>
      <c r="AJ24">
        <v>320</v>
      </c>
      <c r="AK24">
        <v>3027.5</v>
      </c>
      <c r="AL24" s="16" t="s">
        <v>186</v>
      </c>
      <c r="AM24" s="16">
        <v>0</v>
      </c>
    </row>
    <row r="25" spans="2:39" x14ac:dyDescent="0.2">
      <c r="C25" s="124">
        <f t="shared" ref="C25:C27" si="10">C24</f>
        <v>150</v>
      </c>
      <c r="D25" s="16">
        <f t="shared" si="9"/>
        <v>4815</v>
      </c>
      <c r="E25" s="16">
        <f>VLOOKUP(C25,Summary!$A$7:$H$1000,5,FALSE)</f>
        <v>2842.5</v>
      </c>
      <c r="F25" s="139">
        <f>VLOOKUP(C25,Summary!$A$7:$H$1000,6,FALSE)</f>
        <v>2847.5</v>
      </c>
      <c r="G25" s="86" t="s">
        <v>186</v>
      </c>
      <c r="H25" s="34" t="s">
        <v>177</v>
      </c>
      <c r="L25" s="125">
        <f t="shared" si="6"/>
        <v>0</v>
      </c>
      <c r="N25" s="34"/>
      <c r="Q25" s="38" t="s">
        <v>1057</v>
      </c>
      <c r="R25" s="90">
        <f t="shared" si="7"/>
        <v>150</v>
      </c>
      <c r="S25" s="16">
        <f t="shared" si="8"/>
        <v>2847.5</v>
      </c>
      <c r="T25" s="86" t="s">
        <v>186</v>
      </c>
      <c r="U25" s="34" t="s">
        <v>177</v>
      </c>
      <c r="V25" s="62">
        <f>I25/L31*100</f>
        <v>0</v>
      </c>
      <c r="W25" s="63">
        <f>J25/L31*100</f>
        <v>0</v>
      </c>
      <c r="X25" s="64">
        <f>K25/L31*100</f>
        <v>0</v>
      </c>
      <c r="Z25" s="102">
        <f>L25/L31*100</f>
        <v>0</v>
      </c>
      <c r="AA25" s="186"/>
      <c r="AI25" t="s">
        <v>1057</v>
      </c>
      <c r="AJ25">
        <v>324</v>
      </c>
      <c r="AK25">
        <v>3047.5</v>
      </c>
      <c r="AL25" s="16" t="s">
        <v>186</v>
      </c>
      <c r="AM25" s="16">
        <v>0</v>
      </c>
    </row>
    <row r="26" spans="2:39" x14ac:dyDescent="0.2">
      <c r="C26" s="124">
        <f t="shared" si="10"/>
        <v>150</v>
      </c>
      <c r="D26" s="16">
        <f t="shared" si="9"/>
        <v>4815</v>
      </c>
      <c r="E26" s="16">
        <f>VLOOKUP(C26,Summary!$A$7:$H$1000,5,FALSE)</f>
        <v>2842.5</v>
      </c>
      <c r="F26" s="139">
        <f>VLOOKUP(C26,Summary!$A$7:$H$1000,6,FALSE)</f>
        <v>2847.5</v>
      </c>
      <c r="G26" s="86" t="s">
        <v>186</v>
      </c>
      <c r="H26" s="34" t="s">
        <v>345</v>
      </c>
      <c r="I26" s="42"/>
      <c r="J26" s="42"/>
      <c r="K26" s="42"/>
      <c r="L26" s="125">
        <f t="shared" si="6"/>
        <v>0</v>
      </c>
      <c r="N26" s="34"/>
      <c r="Q26" s="38" t="s">
        <v>1057</v>
      </c>
      <c r="R26" s="90">
        <f t="shared" si="7"/>
        <v>150</v>
      </c>
      <c r="S26" s="16">
        <f t="shared" si="8"/>
        <v>2847.5</v>
      </c>
      <c r="T26" s="86" t="s">
        <v>186</v>
      </c>
      <c r="U26" s="34" t="s">
        <v>345</v>
      </c>
      <c r="V26" s="62">
        <f>I26/L31*100</f>
        <v>0</v>
      </c>
      <c r="W26" s="63">
        <f>J26/L31*100</f>
        <v>0</v>
      </c>
      <c r="X26" s="64">
        <f>K26/L31*100</f>
        <v>0</v>
      </c>
      <c r="Z26" s="102">
        <f>L26/L31*100</f>
        <v>0</v>
      </c>
      <c r="AA26" s="186"/>
      <c r="AI26" t="s">
        <v>1057</v>
      </c>
      <c r="AJ26">
        <v>332</v>
      </c>
      <c r="AK26">
        <v>3067.5</v>
      </c>
      <c r="AL26" s="16" t="s">
        <v>186</v>
      </c>
      <c r="AM26" s="16">
        <v>0</v>
      </c>
    </row>
    <row r="27" spans="2:39" x14ac:dyDescent="0.2">
      <c r="C27" s="124">
        <f t="shared" si="10"/>
        <v>150</v>
      </c>
      <c r="D27" s="16">
        <f t="shared" si="9"/>
        <v>4815</v>
      </c>
      <c r="E27" s="16">
        <f>VLOOKUP(C27,Summary!$A$7:$H$1000,5,FALSE)</f>
        <v>2842.5</v>
      </c>
      <c r="F27" s="139">
        <f>VLOOKUP(C27,Summary!$A$7:$H$1000,6,FALSE)</f>
        <v>2847.5</v>
      </c>
      <c r="G27" s="86" t="s">
        <v>186</v>
      </c>
      <c r="H27" s="150" t="s">
        <v>347</v>
      </c>
      <c r="I27" s="42"/>
      <c r="J27" s="42">
        <v>3</v>
      </c>
      <c r="K27" s="42"/>
      <c r="L27" s="125">
        <f t="shared" si="6"/>
        <v>3</v>
      </c>
      <c r="N27" s="38" t="s">
        <v>985</v>
      </c>
      <c r="Q27" s="38" t="s">
        <v>1057</v>
      </c>
      <c r="R27" s="90">
        <f t="shared" si="7"/>
        <v>150</v>
      </c>
      <c r="S27" s="16">
        <f t="shared" si="8"/>
        <v>2847.5</v>
      </c>
      <c r="T27" s="86" t="s">
        <v>186</v>
      </c>
      <c r="U27" s="150" t="s">
        <v>347</v>
      </c>
      <c r="V27" s="62">
        <f>I27/L31*100</f>
        <v>0</v>
      </c>
      <c r="W27" s="63">
        <f>J27/L31*100</f>
        <v>0.98684210526315785</v>
      </c>
      <c r="X27" s="64">
        <f>K27/L31*100</f>
        <v>0</v>
      </c>
      <c r="Z27" s="102">
        <f>L27/L31*100</f>
        <v>0.98684210526315785</v>
      </c>
      <c r="AA27" s="186"/>
      <c r="AL27"/>
      <c r="AM27"/>
    </row>
    <row r="28" spans="2:39" x14ac:dyDescent="0.2">
      <c r="C28" s="124">
        <f>C29</f>
        <v>150</v>
      </c>
      <c r="D28" s="16">
        <f t="shared" si="9"/>
        <v>4815</v>
      </c>
      <c r="E28" s="16">
        <f>VLOOKUP(C28,Summary!$A$7:$H$1000,5,FALSE)</f>
        <v>2842.5</v>
      </c>
      <c r="F28" s="139">
        <f>VLOOKUP(C28,Summary!$A$7:$H$1000,6,FALSE)</f>
        <v>2847.5</v>
      </c>
      <c r="G28" s="86" t="s">
        <v>186</v>
      </c>
      <c r="H28" s="39" t="s">
        <v>348</v>
      </c>
      <c r="I28" s="42">
        <v>2</v>
      </c>
      <c r="J28" s="42">
        <v>1</v>
      </c>
      <c r="K28" s="42"/>
      <c r="L28" s="125">
        <f t="shared" si="6"/>
        <v>3</v>
      </c>
      <c r="N28" s="38" t="s">
        <v>986</v>
      </c>
      <c r="Q28" s="38" t="s">
        <v>1057</v>
      </c>
      <c r="R28" s="90">
        <f t="shared" si="7"/>
        <v>150</v>
      </c>
      <c r="S28" s="16">
        <f t="shared" si="8"/>
        <v>2847.5</v>
      </c>
      <c r="T28" s="86" t="s">
        <v>186</v>
      </c>
      <c r="U28" s="39" t="s">
        <v>343</v>
      </c>
      <c r="V28" s="62">
        <f>I28/L31*100</f>
        <v>0.6578947368421052</v>
      </c>
      <c r="W28" s="63">
        <f>J28/L31*100</f>
        <v>0.3289473684210526</v>
      </c>
      <c r="X28" s="64">
        <f>K28/L31*100</f>
        <v>0</v>
      </c>
      <c r="Z28" s="102">
        <f>L28/L31*100</f>
        <v>0.98684210526315785</v>
      </c>
      <c r="AA28" s="186"/>
      <c r="AC28" s="150"/>
      <c r="AD28" s="150"/>
      <c r="AE28" s="150"/>
      <c r="AL28"/>
      <c r="AM28"/>
    </row>
    <row r="29" spans="2:39" x14ac:dyDescent="0.2">
      <c r="C29" s="124">
        <f>C27</f>
        <v>150</v>
      </c>
      <c r="D29" s="16">
        <f>F29+1967.5</f>
        <v>4815</v>
      </c>
      <c r="E29" s="16">
        <f>VLOOKUP(C29,Summary!$A$7:$H$1000,5,FALSE)</f>
        <v>2842.5</v>
      </c>
      <c r="F29" s="139">
        <f>VLOOKUP(C29,Summary!$A$7:$H$1000,6,FALSE)</f>
        <v>2847.5</v>
      </c>
      <c r="G29" s="86" t="s">
        <v>186</v>
      </c>
      <c r="H29" s="39" t="s">
        <v>349</v>
      </c>
      <c r="I29" s="42">
        <v>34</v>
      </c>
      <c r="J29" s="42">
        <v>264</v>
      </c>
      <c r="K29" s="42"/>
      <c r="L29" s="125">
        <f t="shared" si="6"/>
        <v>298</v>
      </c>
      <c r="Q29" s="38" t="s">
        <v>1057</v>
      </c>
      <c r="R29" s="90">
        <f t="shared" si="7"/>
        <v>150</v>
      </c>
      <c r="S29" s="16">
        <f t="shared" si="8"/>
        <v>2847.5</v>
      </c>
      <c r="T29" s="86" t="s">
        <v>186</v>
      </c>
      <c r="U29" s="39" t="s">
        <v>175</v>
      </c>
      <c r="V29" s="62">
        <f>I29/L31*100</f>
        <v>11.184210526315789</v>
      </c>
      <c r="W29" s="63">
        <f>J29/L31*100</f>
        <v>86.842105263157904</v>
      </c>
      <c r="X29" s="64">
        <f>K29/L31*100</f>
        <v>0</v>
      </c>
      <c r="Z29" s="102">
        <f>L29/L31*100</f>
        <v>98.026315789473685</v>
      </c>
      <c r="AA29" s="186"/>
      <c r="AC29" s="150"/>
      <c r="AD29" s="150"/>
      <c r="AE29" s="150"/>
      <c r="AL29"/>
      <c r="AM29"/>
    </row>
    <row r="30" spans="2:39" x14ac:dyDescent="0.2">
      <c r="C30" s="124">
        <f>C28</f>
        <v>150</v>
      </c>
      <c r="D30" s="16">
        <f t="shared" ref="D30" si="11">F30+1967.5</f>
        <v>4815</v>
      </c>
      <c r="E30" s="16">
        <f>VLOOKUP(C30,Summary!$A$7:$H$1000,5,FALSE)</f>
        <v>2842.5</v>
      </c>
      <c r="F30" s="139">
        <f>VLOOKUP(C30,Summary!$A$7:$H$1000,6,FALSE)</f>
        <v>2847.5</v>
      </c>
      <c r="G30" s="86" t="s">
        <v>186</v>
      </c>
      <c r="H30" s="39" t="s">
        <v>346</v>
      </c>
      <c r="I30" s="42"/>
      <c r="J30" s="42"/>
      <c r="K30" s="42"/>
      <c r="L30" s="125">
        <f t="shared" si="6"/>
        <v>0</v>
      </c>
      <c r="N30" s="38" t="s">
        <v>987</v>
      </c>
      <c r="Q30" s="38" t="s">
        <v>1057</v>
      </c>
      <c r="R30" s="90">
        <f t="shared" si="7"/>
        <v>150</v>
      </c>
      <c r="S30" s="16">
        <f t="shared" si="8"/>
        <v>2847.5</v>
      </c>
      <c r="T30" s="86" t="s">
        <v>186</v>
      </c>
      <c r="U30" s="39" t="s">
        <v>346</v>
      </c>
      <c r="V30" s="62">
        <f>I30/L31*100</f>
        <v>0</v>
      </c>
      <c r="W30" s="63">
        <f>J30/L31*100</f>
        <v>0</v>
      </c>
      <c r="X30" s="64">
        <f>K30/L31*100</f>
        <v>0</v>
      </c>
      <c r="Z30" s="102">
        <f>L30/L31*100</f>
        <v>0</v>
      </c>
      <c r="AA30" s="186"/>
      <c r="AC30" s="93">
        <f>SUM(Z23:Z30)</f>
        <v>100</v>
      </c>
      <c r="AD30" s="91" t="s">
        <v>201</v>
      </c>
      <c r="AE30" s="94"/>
    </row>
    <row r="31" spans="2:39" x14ac:dyDescent="0.2">
      <c r="B31" s="52"/>
      <c r="C31" s="138"/>
      <c r="D31" s="49"/>
      <c r="E31" s="49"/>
      <c r="F31" s="140"/>
      <c r="G31" s="87"/>
      <c r="H31" s="50" t="s">
        <v>180</v>
      </c>
      <c r="I31" s="53"/>
      <c r="J31" s="53"/>
      <c r="K31" s="53"/>
      <c r="L31" s="157">
        <f>SUM(L23:L30)</f>
        <v>304</v>
      </c>
      <c r="M31" s="49"/>
      <c r="N31" s="49"/>
      <c r="Q31" s="49" t="s">
        <v>1057</v>
      </c>
      <c r="R31" s="52">
        <f>R30</f>
        <v>150</v>
      </c>
      <c r="S31" s="49">
        <f>S30</f>
        <v>2847.5</v>
      </c>
      <c r="T31" s="190" t="s">
        <v>186</v>
      </c>
      <c r="U31" s="189" t="s">
        <v>1060</v>
      </c>
      <c r="V31" s="66"/>
      <c r="W31" s="67"/>
      <c r="X31" s="68"/>
      <c r="Y31" s="69"/>
      <c r="Z31" s="103"/>
      <c r="AA31" s="187">
        <f>SUM(L23:L26)/L31*100</f>
        <v>0</v>
      </c>
      <c r="AC31" s="92">
        <f>SUM(V23:X30)</f>
        <v>100.00000000000001</v>
      </c>
      <c r="AD31" s="54" t="s">
        <v>201</v>
      </c>
      <c r="AE31" s="95"/>
    </row>
    <row r="32" spans="2:39" x14ac:dyDescent="0.2">
      <c r="B32" s="43" t="s">
        <v>4</v>
      </c>
      <c r="C32" s="137">
        <v>154</v>
      </c>
      <c r="D32" s="16">
        <f>F32+1967.5</f>
        <v>4835</v>
      </c>
      <c r="E32" s="16">
        <f>VLOOKUP(C32,Summary!$A$7:$H$1000,5,FALSE)</f>
        <v>2862.5</v>
      </c>
      <c r="F32" s="139">
        <f>VLOOKUP(C32,Summary!$A$7:$H$1000,6,FALSE)</f>
        <v>2867.5</v>
      </c>
      <c r="G32" s="85" t="s">
        <v>186</v>
      </c>
      <c r="H32" s="16" t="s">
        <v>181</v>
      </c>
      <c r="J32" s="42">
        <v>1</v>
      </c>
      <c r="L32" s="125">
        <f t="shared" ref="L32:L39" si="12">SUM(I32:K32)</f>
        <v>1</v>
      </c>
      <c r="N32" s="34" t="s">
        <v>989</v>
      </c>
      <c r="Q32" s="38" t="s">
        <v>1057</v>
      </c>
      <c r="R32" s="101">
        <f t="shared" ref="R32:R39" si="13">C32</f>
        <v>154</v>
      </c>
      <c r="S32" s="16">
        <f t="shared" ref="S32:S39" si="14">F32</f>
        <v>2867.5</v>
      </c>
      <c r="T32" s="85" t="s">
        <v>186</v>
      </c>
      <c r="U32" s="16" t="s">
        <v>181</v>
      </c>
      <c r="V32" s="62">
        <f>I32/L40*100</f>
        <v>0</v>
      </c>
      <c r="W32" s="63">
        <f>J32/L40*100</f>
        <v>0.41322314049586778</v>
      </c>
      <c r="X32" s="64">
        <f>K32/L40*100</f>
        <v>0</v>
      </c>
      <c r="Z32" s="102">
        <f>L32/L40*100</f>
        <v>0.41322314049586778</v>
      </c>
      <c r="AA32" s="186"/>
    </row>
    <row r="33" spans="2:31" x14ac:dyDescent="0.2">
      <c r="C33" s="124">
        <f>C32</f>
        <v>154</v>
      </c>
      <c r="D33" s="16">
        <f t="shared" ref="D33:D37" si="15">F33+1967.5</f>
        <v>4835</v>
      </c>
      <c r="E33" s="16">
        <f>VLOOKUP(C33,Summary!$A$7:$H$1000,5,FALSE)</f>
        <v>2862.5</v>
      </c>
      <c r="F33" s="139">
        <f>VLOOKUP(C33,Summary!$A$7:$H$1000,6,FALSE)</f>
        <v>2867.5</v>
      </c>
      <c r="G33" s="85" t="s">
        <v>186</v>
      </c>
      <c r="H33" s="16" t="s">
        <v>176</v>
      </c>
      <c r="L33" s="125">
        <f t="shared" si="12"/>
        <v>0</v>
      </c>
      <c r="Q33" s="38" t="s">
        <v>1057</v>
      </c>
      <c r="R33" s="90">
        <f t="shared" si="13"/>
        <v>154</v>
      </c>
      <c r="S33" s="16">
        <f t="shared" si="14"/>
        <v>2867.5</v>
      </c>
      <c r="T33" s="85" t="s">
        <v>186</v>
      </c>
      <c r="U33" s="16" t="s">
        <v>176</v>
      </c>
      <c r="V33" s="62">
        <f>I33/L40*100</f>
        <v>0</v>
      </c>
      <c r="W33" s="63">
        <f>J33/L40*100</f>
        <v>0</v>
      </c>
      <c r="X33" s="64">
        <f>K33/L40*100</f>
        <v>0</v>
      </c>
      <c r="Z33" s="102">
        <f>L33/L40*100</f>
        <v>0</v>
      </c>
      <c r="AA33" s="186"/>
    </row>
    <row r="34" spans="2:31" x14ac:dyDescent="0.2">
      <c r="C34" s="124">
        <f t="shared" ref="C34:C36" si="16">C33</f>
        <v>154</v>
      </c>
      <c r="D34" s="16">
        <f t="shared" si="15"/>
        <v>4835</v>
      </c>
      <c r="E34" s="16">
        <f>VLOOKUP(C34,Summary!$A$7:$H$1000,5,FALSE)</f>
        <v>2862.5</v>
      </c>
      <c r="F34" s="139">
        <f>VLOOKUP(C34,Summary!$A$7:$H$1000,6,FALSE)</f>
        <v>2867.5</v>
      </c>
      <c r="G34" s="86" t="s">
        <v>186</v>
      </c>
      <c r="H34" s="34" t="s">
        <v>177</v>
      </c>
      <c r="L34" s="125">
        <f t="shared" si="12"/>
        <v>0</v>
      </c>
      <c r="N34" s="34"/>
      <c r="Q34" s="38" t="s">
        <v>1057</v>
      </c>
      <c r="R34" s="90">
        <f t="shared" si="13"/>
        <v>154</v>
      </c>
      <c r="S34" s="16">
        <f t="shared" si="14"/>
        <v>2867.5</v>
      </c>
      <c r="T34" s="86" t="s">
        <v>186</v>
      </c>
      <c r="U34" s="34" t="s">
        <v>177</v>
      </c>
      <c r="V34" s="62">
        <f>I34/L40*100</f>
        <v>0</v>
      </c>
      <c r="W34" s="63">
        <f>J34/L40*100</f>
        <v>0</v>
      </c>
      <c r="X34" s="64">
        <f>K34/L40*100</f>
        <v>0</v>
      </c>
      <c r="Z34" s="102">
        <f>L34/L40*100</f>
        <v>0</v>
      </c>
      <c r="AA34" s="186"/>
    </row>
    <row r="35" spans="2:31" x14ac:dyDescent="0.2">
      <c r="C35" s="124">
        <f t="shared" si="16"/>
        <v>154</v>
      </c>
      <c r="D35" s="16">
        <f t="shared" si="15"/>
        <v>4835</v>
      </c>
      <c r="E35" s="16">
        <f>VLOOKUP(C35,Summary!$A$7:$H$1000,5,FALSE)</f>
        <v>2862.5</v>
      </c>
      <c r="F35" s="139">
        <f>VLOOKUP(C35,Summary!$A$7:$H$1000,6,FALSE)</f>
        <v>2867.5</v>
      </c>
      <c r="G35" s="86" t="s">
        <v>186</v>
      </c>
      <c r="H35" s="34" t="s">
        <v>345</v>
      </c>
      <c r="I35" s="42"/>
      <c r="J35" s="42"/>
      <c r="K35" s="42"/>
      <c r="L35" s="125">
        <f t="shared" si="12"/>
        <v>0</v>
      </c>
      <c r="N35" s="34"/>
      <c r="Q35" s="38" t="s">
        <v>1057</v>
      </c>
      <c r="R35" s="90">
        <f t="shared" si="13"/>
        <v>154</v>
      </c>
      <c r="S35" s="16">
        <f t="shared" si="14"/>
        <v>2867.5</v>
      </c>
      <c r="T35" s="86" t="s">
        <v>186</v>
      </c>
      <c r="U35" s="34" t="s">
        <v>345</v>
      </c>
      <c r="V35" s="62">
        <f>I35/L40*100</f>
        <v>0</v>
      </c>
      <c r="W35" s="63">
        <f>J35/L40*100</f>
        <v>0</v>
      </c>
      <c r="X35" s="64">
        <f>K35/L40*100</f>
        <v>0</v>
      </c>
      <c r="Z35" s="102">
        <f>L35/L40*100</f>
        <v>0</v>
      </c>
      <c r="AA35" s="186"/>
    </row>
    <row r="36" spans="2:31" x14ac:dyDescent="0.2">
      <c r="C36" s="124">
        <f t="shared" si="16"/>
        <v>154</v>
      </c>
      <c r="D36" s="16">
        <f t="shared" si="15"/>
        <v>4835</v>
      </c>
      <c r="E36" s="16">
        <f>VLOOKUP(C36,Summary!$A$7:$H$1000,5,FALSE)</f>
        <v>2862.5</v>
      </c>
      <c r="F36" s="139">
        <f>VLOOKUP(C36,Summary!$A$7:$H$1000,6,FALSE)</f>
        <v>2867.5</v>
      </c>
      <c r="G36" s="86" t="s">
        <v>186</v>
      </c>
      <c r="H36" s="150" t="s">
        <v>347</v>
      </c>
      <c r="I36" s="42"/>
      <c r="J36" s="42">
        <v>7</v>
      </c>
      <c r="K36" s="42"/>
      <c r="L36" s="125">
        <f t="shared" si="12"/>
        <v>7</v>
      </c>
      <c r="N36" s="38" t="s">
        <v>985</v>
      </c>
      <c r="Q36" s="38" t="s">
        <v>1057</v>
      </c>
      <c r="R36" s="90">
        <f t="shared" si="13"/>
        <v>154</v>
      </c>
      <c r="S36" s="16">
        <f t="shared" si="14"/>
        <v>2867.5</v>
      </c>
      <c r="T36" s="86" t="s">
        <v>186</v>
      </c>
      <c r="U36" s="150" t="s">
        <v>347</v>
      </c>
      <c r="V36" s="62">
        <f>I36/L40*100</f>
        <v>0</v>
      </c>
      <c r="W36" s="63">
        <f>J36/L40*100</f>
        <v>2.8925619834710745</v>
      </c>
      <c r="X36" s="64">
        <f>K36/L40*100</f>
        <v>0</v>
      </c>
      <c r="Z36" s="102">
        <f>L36/L40*100</f>
        <v>2.8925619834710745</v>
      </c>
      <c r="AA36" s="186"/>
    </row>
    <row r="37" spans="2:31" x14ac:dyDescent="0.2">
      <c r="C37" s="124">
        <f>C38</f>
        <v>154</v>
      </c>
      <c r="D37" s="16">
        <f t="shared" si="15"/>
        <v>4835</v>
      </c>
      <c r="E37" s="16">
        <f>VLOOKUP(C37,Summary!$A$7:$H$1000,5,FALSE)</f>
        <v>2862.5</v>
      </c>
      <c r="F37" s="139">
        <f>VLOOKUP(C37,Summary!$A$7:$H$1000,6,FALSE)</f>
        <v>2867.5</v>
      </c>
      <c r="G37" s="86" t="s">
        <v>186</v>
      </c>
      <c r="H37" s="39" t="s">
        <v>348</v>
      </c>
      <c r="I37" s="42"/>
      <c r="J37" s="42"/>
      <c r="K37" s="42"/>
      <c r="L37" s="125">
        <f t="shared" si="12"/>
        <v>0</v>
      </c>
      <c r="Q37" s="38" t="s">
        <v>1057</v>
      </c>
      <c r="R37" s="90">
        <f t="shared" si="13"/>
        <v>154</v>
      </c>
      <c r="S37" s="16">
        <f t="shared" si="14"/>
        <v>2867.5</v>
      </c>
      <c r="T37" s="86" t="s">
        <v>186</v>
      </c>
      <c r="U37" s="39" t="s">
        <v>343</v>
      </c>
      <c r="V37" s="62">
        <f>I37/L40*100</f>
        <v>0</v>
      </c>
      <c r="W37" s="63">
        <f>J37/L40*100</f>
        <v>0</v>
      </c>
      <c r="X37" s="64">
        <f>K37/L40*100</f>
        <v>0</v>
      </c>
      <c r="Z37" s="102">
        <f>L37/L40*100</f>
        <v>0</v>
      </c>
      <c r="AA37" s="186"/>
      <c r="AC37" s="150"/>
      <c r="AD37" s="150"/>
      <c r="AE37" s="150"/>
    </row>
    <row r="38" spans="2:31" x14ac:dyDescent="0.2">
      <c r="C38" s="124">
        <f>C36</f>
        <v>154</v>
      </c>
      <c r="D38" s="16">
        <f>F38+1967.5</f>
        <v>4835</v>
      </c>
      <c r="E38" s="16">
        <f>VLOOKUP(C38,Summary!$A$7:$H$1000,5,FALSE)</f>
        <v>2862.5</v>
      </c>
      <c r="F38" s="139">
        <f>VLOOKUP(C38,Summary!$A$7:$H$1000,6,FALSE)</f>
        <v>2867.5</v>
      </c>
      <c r="G38" s="86" t="s">
        <v>186</v>
      </c>
      <c r="H38" s="39" t="s">
        <v>349</v>
      </c>
      <c r="I38" s="42">
        <v>16</v>
      </c>
      <c r="J38" s="42">
        <v>218</v>
      </c>
      <c r="K38" s="42"/>
      <c r="L38" s="125">
        <f t="shared" si="12"/>
        <v>234</v>
      </c>
      <c r="N38" s="16" t="s">
        <v>990</v>
      </c>
      <c r="Q38" s="38" t="s">
        <v>1057</v>
      </c>
      <c r="R38" s="90">
        <f t="shared" si="13"/>
        <v>154</v>
      </c>
      <c r="S38" s="16">
        <f t="shared" si="14"/>
        <v>2867.5</v>
      </c>
      <c r="T38" s="86" t="s">
        <v>186</v>
      </c>
      <c r="U38" s="39" t="s">
        <v>175</v>
      </c>
      <c r="V38" s="62">
        <f>I38/L40*100</f>
        <v>6.6115702479338845</v>
      </c>
      <c r="W38" s="63">
        <f>J38/L40*100</f>
        <v>90.082644628099175</v>
      </c>
      <c r="X38" s="64">
        <f>K38/L40*100</f>
        <v>0</v>
      </c>
      <c r="Z38" s="102">
        <f>L38/L40*100</f>
        <v>96.694214876033058</v>
      </c>
      <c r="AA38" s="186"/>
      <c r="AC38" s="150"/>
      <c r="AD38" s="150"/>
      <c r="AE38" s="150"/>
    </row>
    <row r="39" spans="2:31" x14ac:dyDescent="0.2">
      <c r="C39" s="124">
        <f>C37</f>
        <v>154</v>
      </c>
      <c r="D39" s="16">
        <f t="shared" ref="D39" si="17">F39+1967.5</f>
        <v>4835</v>
      </c>
      <c r="E39" s="16">
        <f>VLOOKUP(C39,Summary!$A$7:$H$1000,5,FALSE)</f>
        <v>2862.5</v>
      </c>
      <c r="F39" s="139">
        <f>VLOOKUP(C39,Summary!$A$7:$H$1000,6,FALSE)</f>
        <v>2867.5</v>
      </c>
      <c r="G39" s="86" t="s">
        <v>186</v>
      </c>
      <c r="H39" s="39" t="s">
        <v>346</v>
      </c>
      <c r="I39" s="42"/>
      <c r="J39" s="42"/>
      <c r="K39" s="42"/>
      <c r="L39" s="125">
        <f t="shared" si="12"/>
        <v>0</v>
      </c>
      <c r="N39" s="38" t="s">
        <v>991</v>
      </c>
      <c r="Q39" s="38" t="s">
        <v>1057</v>
      </c>
      <c r="R39" s="90">
        <f t="shared" si="13"/>
        <v>154</v>
      </c>
      <c r="S39" s="16">
        <f t="shared" si="14"/>
        <v>2867.5</v>
      </c>
      <c r="T39" s="86" t="s">
        <v>186</v>
      </c>
      <c r="U39" s="39" t="s">
        <v>346</v>
      </c>
      <c r="V39" s="62">
        <f>I39/L40*100</f>
        <v>0</v>
      </c>
      <c r="W39" s="63">
        <f>J39/L40*100</f>
        <v>0</v>
      </c>
      <c r="X39" s="64">
        <f>K39/L40*100</f>
        <v>0</v>
      </c>
      <c r="Z39" s="102">
        <f>L39/L40*100</f>
        <v>0</v>
      </c>
      <c r="AA39" s="186"/>
      <c r="AC39" s="93">
        <f>SUM(Z32:Z39)</f>
        <v>100</v>
      </c>
      <c r="AD39" s="91" t="s">
        <v>201</v>
      </c>
      <c r="AE39" s="94"/>
    </row>
    <row r="40" spans="2:31" x14ac:dyDescent="0.2">
      <c r="B40" s="52"/>
      <c r="C40" s="138"/>
      <c r="D40" s="49"/>
      <c r="E40" s="49"/>
      <c r="F40" s="140"/>
      <c r="G40" s="87"/>
      <c r="H40" s="50" t="s">
        <v>180</v>
      </c>
      <c r="I40" s="53"/>
      <c r="J40" s="53"/>
      <c r="K40" s="53"/>
      <c r="L40" s="157">
        <f>SUM(L32:L39)</f>
        <v>242</v>
      </c>
      <c r="M40" s="49"/>
      <c r="N40" s="49"/>
      <c r="Q40" s="49" t="s">
        <v>1057</v>
      </c>
      <c r="R40" s="52">
        <f>R39</f>
        <v>154</v>
      </c>
      <c r="S40" s="49">
        <f>S39</f>
        <v>2867.5</v>
      </c>
      <c r="T40" s="190" t="s">
        <v>186</v>
      </c>
      <c r="U40" s="189" t="s">
        <v>1060</v>
      </c>
      <c r="V40" s="66"/>
      <c r="W40" s="67"/>
      <c r="X40" s="68"/>
      <c r="Y40" s="69"/>
      <c r="Z40" s="103"/>
      <c r="AA40" s="187">
        <f>SUM(L32:L35)/L40*100</f>
        <v>0.41322314049586778</v>
      </c>
      <c r="AC40" s="92">
        <f>SUM(V32:X39)</f>
        <v>100</v>
      </c>
      <c r="AD40" s="54" t="s">
        <v>201</v>
      </c>
      <c r="AE40" s="95"/>
    </row>
    <row r="41" spans="2:31" x14ac:dyDescent="0.2">
      <c r="B41" s="43" t="s">
        <v>5</v>
      </c>
      <c r="C41" s="137">
        <v>230</v>
      </c>
      <c r="D41" s="16">
        <f>F41+1967.5</f>
        <v>4855</v>
      </c>
      <c r="E41" s="16">
        <f>VLOOKUP(C41,Summary!$A$7:$H$1000,5,FALSE)</f>
        <v>2882.5</v>
      </c>
      <c r="F41" s="139">
        <f>VLOOKUP(C41,Summary!$A$7:$H$1000,6,FALSE)</f>
        <v>2887.5</v>
      </c>
      <c r="G41" s="85" t="s">
        <v>186</v>
      </c>
      <c r="H41" s="16" t="s">
        <v>181</v>
      </c>
      <c r="L41" s="125">
        <f t="shared" ref="L41:L48" si="18">SUM(I41:K41)</f>
        <v>0</v>
      </c>
      <c r="Q41" s="38" t="s">
        <v>1057</v>
      </c>
      <c r="R41" s="101">
        <f t="shared" ref="R41:R48" si="19">C41</f>
        <v>230</v>
      </c>
      <c r="S41" s="16">
        <f t="shared" ref="S41:S48" si="20">F41</f>
        <v>2887.5</v>
      </c>
      <c r="T41" s="85" t="s">
        <v>186</v>
      </c>
      <c r="U41" s="16" t="s">
        <v>181</v>
      </c>
      <c r="V41" s="62">
        <f>I41/L49*100</f>
        <v>0</v>
      </c>
      <c r="W41" s="63">
        <f>J41/L49*100</f>
        <v>0</v>
      </c>
      <c r="X41" s="64">
        <f>K41/L49*100</f>
        <v>0</v>
      </c>
      <c r="Z41" s="102">
        <f>L41/L49*100</f>
        <v>0</v>
      </c>
      <c r="AA41" s="186"/>
    </row>
    <row r="42" spans="2:31" x14ac:dyDescent="0.2">
      <c r="C42" s="124">
        <f>C41</f>
        <v>230</v>
      </c>
      <c r="D42" s="16">
        <f t="shared" ref="D42:D46" si="21">F42+1967.5</f>
        <v>4855</v>
      </c>
      <c r="E42" s="16">
        <f>VLOOKUP(C42,Summary!$A$7:$H$1000,5,FALSE)</f>
        <v>2882.5</v>
      </c>
      <c r="F42" s="139">
        <f>VLOOKUP(C42,Summary!$A$7:$H$1000,6,FALSE)</f>
        <v>2887.5</v>
      </c>
      <c r="G42" s="85" t="s">
        <v>186</v>
      </c>
      <c r="H42" s="16" t="s">
        <v>176</v>
      </c>
      <c r="L42" s="125">
        <f t="shared" si="18"/>
        <v>0</v>
      </c>
      <c r="Q42" s="38" t="s">
        <v>1057</v>
      </c>
      <c r="R42" s="90">
        <f t="shared" si="19"/>
        <v>230</v>
      </c>
      <c r="S42" s="16">
        <f t="shared" si="20"/>
        <v>2887.5</v>
      </c>
      <c r="T42" s="85" t="s">
        <v>186</v>
      </c>
      <c r="U42" s="16" t="s">
        <v>176</v>
      </c>
      <c r="V42" s="62">
        <f>I42/L49*100</f>
        <v>0</v>
      </c>
      <c r="W42" s="63">
        <f>J42/L49*100</f>
        <v>0</v>
      </c>
      <c r="X42" s="64">
        <f>K42/L49*100</f>
        <v>0</v>
      </c>
      <c r="Z42" s="102">
        <f>L42/L49*100</f>
        <v>0</v>
      </c>
      <c r="AA42" s="186"/>
    </row>
    <row r="43" spans="2:31" x14ac:dyDescent="0.2">
      <c r="C43" s="124">
        <f t="shared" ref="C43:C45" si="22">C42</f>
        <v>230</v>
      </c>
      <c r="D43" s="16">
        <f t="shared" si="21"/>
        <v>4855</v>
      </c>
      <c r="E43" s="16">
        <f>VLOOKUP(C43,Summary!$A$7:$H$1000,5,FALSE)</f>
        <v>2882.5</v>
      </c>
      <c r="F43" s="139">
        <f>VLOOKUP(C43,Summary!$A$7:$H$1000,6,FALSE)</f>
        <v>2887.5</v>
      </c>
      <c r="G43" s="86" t="s">
        <v>186</v>
      </c>
      <c r="H43" s="34" t="s">
        <v>177</v>
      </c>
      <c r="L43" s="125">
        <f t="shared" si="18"/>
        <v>0</v>
      </c>
      <c r="N43" s="34"/>
      <c r="Q43" s="38" t="s">
        <v>1057</v>
      </c>
      <c r="R43" s="90">
        <f t="shared" si="19"/>
        <v>230</v>
      </c>
      <c r="S43" s="16">
        <f t="shared" si="20"/>
        <v>2887.5</v>
      </c>
      <c r="T43" s="86" t="s">
        <v>186</v>
      </c>
      <c r="U43" s="34" t="s">
        <v>177</v>
      </c>
      <c r="V43" s="62">
        <f>I43/L49*100</f>
        <v>0</v>
      </c>
      <c r="W43" s="63">
        <f>J43/L49*100</f>
        <v>0</v>
      </c>
      <c r="X43" s="64">
        <f>K43/L49*100</f>
        <v>0</v>
      </c>
      <c r="Z43" s="102">
        <f>L43/L49*100</f>
        <v>0</v>
      </c>
      <c r="AA43" s="186"/>
    </row>
    <row r="44" spans="2:31" x14ac:dyDescent="0.2">
      <c r="C44" s="124">
        <f t="shared" si="22"/>
        <v>230</v>
      </c>
      <c r="D44" s="16">
        <f t="shared" si="21"/>
        <v>4855</v>
      </c>
      <c r="E44" s="16">
        <f>VLOOKUP(C44,Summary!$A$7:$H$1000,5,FALSE)</f>
        <v>2882.5</v>
      </c>
      <c r="F44" s="139">
        <f>VLOOKUP(C44,Summary!$A$7:$H$1000,6,FALSE)</f>
        <v>2887.5</v>
      </c>
      <c r="G44" s="86" t="s">
        <v>186</v>
      </c>
      <c r="H44" s="34" t="s">
        <v>345</v>
      </c>
      <c r="I44" s="42"/>
      <c r="J44" s="42"/>
      <c r="K44" s="42"/>
      <c r="L44" s="125">
        <f t="shared" si="18"/>
        <v>0</v>
      </c>
      <c r="N44" s="34"/>
      <c r="Q44" s="38" t="s">
        <v>1057</v>
      </c>
      <c r="R44" s="90">
        <f t="shared" si="19"/>
        <v>230</v>
      </c>
      <c r="S44" s="16">
        <f t="shared" si="20"/>
        <v>2887.5</v>
      </c>
      <c r="T44" s="86" t="s">
        <v>186</v>
      </c>
      <c r="U44" s="34" t="s">
        <v>345</v>
      </c>
      <c r="V44" s="62">
        <f>I44/L49*100</f>
        <v>0</v>
      </c>
      <c r="W44" s="63">
        <f>J44/L49*100</f>
        <v>0</v>
      </c>
      <c r="X44" s="64">
        <f>K44/L49*100</f>
        <v>0</v>
      </c>
      <c r="Z44" s="102">
        <f>L44/L49*100</f>
        <v>0</v>
      </c>
      <c r="AA44" s="186"/>
    </row>
    <row r="45" spans="2:31" x14ac:dyDescent="0.2">
      <c r="C45" s="124">
        <f t="shared" si="22"/>
        <v>230</v>
      </c>
      <c r="D45" s="16">
        <f t="shared" si="21"/>
        <v>4855</v>
      </c>
      <c r="E45" s="16">
        <f>VLOOKUP(C45,Summary!$A$7:$H$1000,5,FALSE)</f>
        <v>2882.5</v>
      </c>
      <c r="F45" s="139">
        <f>VLOOKUP(C45,Summary!$A$7:$H$1000,6,FALSE)</f>
        <v>2887.5</v>
      </c>
      <c r="G45" s="86" t="s">
        <v>186</v>
      </c>
      <c r="H45" s="150" t="s">
        <v>347</v>
      </c>
      <c r="I45" s="42"/>
      <c r="J45" s="42">
        <v>5</v>
      </c>
      <c r="K45" s="42"/>
      <c r="L45" s="125">
        <f t="shared" si="18"/>
        <v>5</v>
      </c>
      <c r="N45" s="38" t="s">
        <v>985</v>
      </c>
      <c r="Q45" s="38" t="s">
        <v>1057</v>
      </c>
      <c r="R45" s="90">
        <f t="shared" si="19"/>
        <v>230</v>
      </c>
      <c r="S45" s="16">
        <f t="shared" si="20"/>
        <v>2887.5</v>
      </c>
      <c r="T45" s="86" t="s">
        <v>186</v>
      </c>
      <c r="U45" s="150" t="s">
        <v>347</v>
      </c>
      <c r="V45" s="62">
        <f>I45/L49*100</f>
        <v>0</v>
      </c>
      <c r="W45" s="63">
        <f>J45/L49*100</f>
        <v>1.7482517482517483</v>
      </c>
      <c r="X45" s="64">
        <f>K45/L49*100</f>
        <v>0</v>
      </c>
      <c r="Z45" s="102">
        <f>L45/L49*100</f>
        <v>1.7482517482517483</v>
      </c>
      <c r="AA45" s="186"/>
    </row>
    <row r="46" spans="2:31" x14ac:dyDescent="0.2">
      <c r="C46" s="124">
        <f>C47</f>
        <v>230</v>
      </c>
      <c r="D46" s="16">
        <f t="shared" si="21"/>
        <v>4855</v>
      </c>
      <c r="E46" s="16">
        <f>VLOOKUP(C46,Summary!$A$7:$H$1000,5,FALSE)</f>
        <v>2882.5</v>
      </c>
      <c r="F46" s="139">
        <f>VLOOKUP(C46,Summary!$A$7:$H$1000,6,FALSE)</f>
        <v>2887.5</v>
      </c>
      <c r="G46" s="86" t="s">
        <v>186</v>
      </c>
      <c r="H46" s="39" t="s">
        <v>348</v>
      </c>
      <c r="I46" s="42">
        <v>3</v>
      </c>
      <c r="J46" s="42"/>
      <c r="K46" s="42"/>
      <c r="L46" s="125">
        <f t="shared" si="18"/>
        <v>3</v>
      </c>
      <c r="N46" s="38" t="s">
        <v>993</v>
      </c>
      <c r="Q46" s="38" t="s">
        <v>1057</v>
      </c>
      <c r="R46" s="90">
        <f t="shared" si="19"/>
        <v>230</v>
      </c>
      <c r="S46" s="16">
        <f t="shared" si="20"/>
        <v>2887.5</v>
      </c>
      <c r="T46" s="86" t="s">
        <v>186</v>
      </c>
      <c r="U46" s="39" t="s">
        <v>343</v>
      </c>
      <c r="V46" s="62">
        <f>I46/L49*100</f>
        <v>1.048951048951049</v>
      </c>
      <c r="W46" s="63">
        <f>J46/L49*100</f>
        <v>0</v>
      </c>
      <c r="X46" s="64">
        <f>K46/L49*100</f>
        <v>0</v>
      </c>
      <c r="Z46" s="102">
        <f>L46/L49*100</f>
        <v>1.048951048951049</v>
      </c>
      <c r="AA46" s="186"/>
      <c r="AC46" s="150"/>
      <c r="AD46" s="150"/>
      <c r="AE46" s="150"/>
    </row>
    <row r="47" spans="2:31" x14ac:dyDescent="0.2">
      <c r="C47" s="124">
        <f>C45</f>
        <v>230</v>
      </c>
      <c r="D47" s="16">
        <f>F47+1967.5</f>
        <v>4855</v>
      </c>
      <c r="E47" s="16">
        <f>VLOOKUP(C47,Summary!$A$7:$H$1000,5,FALSE)</f>
        <v>2882.5</v>
      </c>
      <c r="F47" s="139">
        <f>VLOOKUP(C47,Summary!$A$7:$H$1000,6,FALSE)</f>
        <v>2887.5</v>
      </c>
      <c r="G47" s="86" t="s">
        <v>186</v>
      </c>
      <c r="H47" s="39" t="s">
        <v>349</v>
      </c>
      <c r="I47" s="42">
        <v>15</v>
      </c>
      <c r="J47" s="42">
        <v>244</v>
      </c>
      <c r="K47" s="42"/>
      <c r="L47" s="125">
        <f t="shared" si="18"/>
        <v>259</v>
      </c>
      <c r="Q47" s="38" t="s">
        <v>1057</v>
      </c>
      <c r="R47" s="90">
        <f t="shared" si="19"/>
        <v>230</v>
      </c>
      <c r="S47" s="16">
        <f t="shared" si="20"/>
        <v>2887.5</v>
      </c>
      <c r="T47" s="86" t="s">
        <v>186</v>
      </c>
      <c r="U47" s="39" t="s">
        <v>175</v>
      </c>
      <c r="V47" s="62">
        <f>I47/L49*100</f>
        <v>5.244755244755245</v>
      </c>
      <c r="W47" s="63">
        <f>J47/L49*100</f>
        <v>85.314685314685306</v>
      </c>
      <c r="X47" s="64">
        <f>K47/L49*100</f>
        <v>0</v>
      </c>
      <c r="Z47" s="102">
        <f>L47/L49*100</f>
        <v>90.55944055944056</v>
      </c>
      <c r="AA47" s="186"/>
      <c r="AC47" s="150"/>
      <c r="AD47" s="150"/>
      <c r="AE47" s="150"/>
    </row>
    <row r="48" spans="2:31" x14ac:dyDescent="0.2">
      <c r="C48" s="124">
        <f>C46</f>
        <v>230</v>
      </c>
      <c r="D48" s="16">
        <f t="shared" ref="D48" si="23">F48+1967.5</f>
        <v>4855</v>
      </c>
      <c r="E48" s="16">
        <f>VLOOKUP(C48,Summary!$A$7:$H$1000,5,FALSE)</f>
        <v>2882.5</v>
      </c>
      <c r="F48" s="139">
        <f>VLOOKUP(C48,Summary!$A$7:$H$1000,6,FALSE)</f>
        <v>2887.5</v>
      </c>
      <c r="G48" s="86" t="s">
        <v>186</v>
      </c>
      <c r="H48" s="39" t="s">
        <v>346</v>
      </c>
      <c r="I48" s="42"/>
      <c r="J48" s="42">
        <v>19</v>
      </c>
      <c r="K48" s="42"/>
      <c r="L48" s="125">
        <f t="shared" si="18"/>
        <v>19</v>
      </c>
      <c r="N48" s="38" t="s">
        <v>994</v>
      </c>
      <c r="Q48" s="38" t="s">
        <v>1057</v>
      </c>
      <c r="R48" s="90">
        <f t="shared" si="19"/>
        <v>230</v>
      </c>
      <c r="S48" s="16">
        <f t="shared" si="20"/>
        <v>2887.5</v>
      </c>
      <c r="T48" s="86" t="s">
        <v>186</v>
      </c>
      <c r="U48" s="39" t="s">
        <v>346</v>
      </c>
      <c r="V48" s="62">
        <f>I48/L49*100</f>
        <v>0</v>
      </c>
      <c r="W48" s="63">
        <f>J48/L49*100</f>
        <v>6.6433566433566433</v>
      </c>
      <c r="X48" s="64">
        <f>K48/L49*100</f>
        <v>0</v>
      </c>
      <c r="Z48" s="102">
        <f>L48/L49*100</f>
        <v>6.6433566433566433</v>
      </c>
      <c r="AA48" s="186"/>
      <c r="AC48" s="93">
        <f>SUM(Z41:Z48)</f>
        <v>100</v>
      </c>
      <c r="AD48" s="91" t="s">
        <v>201</v>
      </c>
      <c r="AE48" s="94"/>
    </row>
    <row r="49" spans="2:31" x14ac:dyDescent="0.2">
      <c r="B49" s="52"/>
      <c r="C49" s="138"/>
      <c r="D49" s="49"/>
      <c r="E49" s="49"/>
      <c r="F49" s="140"/>
      <c r="G49" s="87"/>
      <c r="H49" s="50" t="s">
        <v>180</v>
      </c>
      <c r="I49" s="53"/>
      <c r="J49" s="53"/>
      <c r="K49" s="53"/>
      <c r="L49" s="157">
        <f>SUM(L41:L48)</f>
        <v>286</v>
      </c>
      <c r="M49" s="49"/>
      <c r="N49" s="49"/>
      <c r="Q49" s="49" t="s">
        <v>1057</v>
      </c>
      <c r="R49" s="52">
        <f>R48</f>
        <v>230</v>
      </c>
      <c r="S49" s="49">
        <f>S48</f>
        <v>2887.5</v>
      </c>
      <c r="T49" s="190" t="s">
        <v>186</v>
      </c>
      <c r="U49" s="189" t="s">
        <v>1060</v>
      </c>
      <c r="V49" s="66"/>
      <c r="W49" s="67"/>
      <c r="X49" s="68"/>
      <c r="Y49" s="69"/>
      <c r="Z49" s="103"/>
      <c r="AA49" s="187">
        <f>SUM(L41:L44)/L49*100</f>
        <v>0</v>
      </c>
      <c r="AC49" s="92">
        <f>SUM(V41:X48)</f>
        <v>99.999999999999986</v>
      </c>
      <c r="AD49" s="54" t="s">
        <v>201</v>
      </c>
      <c r="AE49" s="95"/>
    </row>
    <row r="50" spans="2:31" x14ac:dyDescent="0.2">
      <c r="B50" s="43" t="s">
        <v>4</v>
      </c>
      <c r="C50" s="137">
        <v>236</v>
      </c>
      <c r="D50" s="16">
        <f>F50+1967.5</f>
        <v>4875</v>
      </c>
      <c r="E50" s="16">
        <f>VLOOKUP(C50,Summary!$A$7:$H$1000,5,FALSE)</f>
        <v>2902.5</v>
      </c>
      <c r="F50" s="139">
        <f>VLOOKUP(C50,Summary!$A$7:$H$1000,6,FALSE)</f>
        <v>2907.5</v>
      </c>
      <c r="G50" s="85" t="s">
        <v>186</v>
      </c>
      <c r="H50" s="16" t="s">
        <v>181</v>
      </c>
      <c r="I50" s="150"/>
      <c r="J50" s="150"/>
      <c r="K50" s="150"/>
      <c r="L50" s="169">
        <v>0</v>
      </c>
      <c r="M50" s="150"/>
      <c r="N50" s="150"/>
      <c r="Q50" s="38" t="s">
        <v>1057</v>
      </c>
      <c r="R50" s="101">
        <f t="shared" ref="R50:R57" si="24">C50</f>
        <v>236</v>
      </c>
      <c r="S50" s="16">
        <f t="shared" ref="S50:S57" si="25">F50</f>
        <v>2907.5</v>
      </c>
      <c r="T50" s="85" t="s">
        <v>186</v>
      </c>
      <c r="U50" s="16" t="s">
        <v>181</v>
      </c>
      <c r="V50" s="62">
        <f>I50/L58*100</f>
        <v>0</v>
      </c>
      <c r="W50" s="63">
        <f>J50/L58*100</f>
        <v>0</v>
      </c>
      <c r="X50" s="64">
        <f>K50/L58*100</f>
        <v>0</v>
      </c>
      <c r="Z50" s="102">
        <f>L50/L58*100</f>
        <v>0</v>
      </c>
      <c r="AA50" s="186"/>
    </row>
    <row r="51" spans="2:31" x14ac:dyDescent="0.2">
      <c r="C51" s="124">
        <f>C50</f>
        <v>236</v>
      </c>
      <c r="D51" s="16">
        <f t="shared" ref="D51:D55" si="26">F51+1967.5</f>
        <v>4875</v>
      </c>
      <c r="E51" s="16">
        <f>VLOOKUP(C51,Summary!$A$7:$H$1000,5,FALSE)</f>
        <v>2902.5</v>
      </c>
      <c r="F51" s="139">
        <f>VLOOKUP(C51,Summary!$A$7:$H$1000,6,FALSE)</f>
        <v>2907.5</v>
      </c>
      <c r="G51" s="85" t="s">
        <v>186</v>
      </c>
      <c r="H51" s="16" t="s">
        <v>176</v>
      </c>
      <c r="I51" s="150"/>
      <c r="J51" s="150"/>
      <c r="K51" s="150"/>
      <c r="L51" s="169">
        <v>0</v>
      </c>
      <c r="M51" s="150"/>
      <c r="N51" s="150"/>
      <c r="Q51" s="38" t="s">
        <v>1057</v>
      </c>
      <c r="R51" s="90">
        <f t="shared" si="24"/>
        <v>236</v>
      </c>
      <c r="S51" s="16">
        <f t="shared" si="25"/>
        <v>2907.5</v>
      </c>
      <c r="T51" s="85" t="s">
        <v>186</v>
      </c>
      <c r="U51" s="16" t="s">
        <v>176</v>
      </c>
      <c r="V51" s="62">
        <f>I51/L58*100</f>
        <v>0</v>
      </c>
      <c r="W51" s="63">
        <f>J51/L58*100</f>
        <v>0</v>
      </c>
      <c r="X51" s="64">
        <f>K51/L58*100</f>
        <v>0</v>
      </c>
      <c r="Z51" s="102">
        <f>L51/L58*100</f>
        <v>0</v>
      </c>
      <c r="AA51" s="186"/>
    </row>
    <row r="52" spans="2:31" x14ac:dyDescent="0.2">
      <c r="C52" s="124">
        <f t="shared" ref="C52:C54" si="27">C51</f>
        <v>236</v>
      </c>
      <c r="D52" s="16">
        <f t="shared" si="26"/>
        <v>4875</v>
      </c>
      <c r="E52" s="16">
        <f>VLOOKUP(C52,Summary!$A$7:$H$1000,5,FALSE)</f>
        <v>2902.5</v>
      </c>
      <c r="F52" s="139">
        <f>VLOOKUP(C52,Summary!$A$7:$H$1000,6,FALSE)</f>
        <v>2907.5</v>
      </c>
      <c r="G52" s="86" t="s">
        <v>186</v>
      </c>
      <c r="H52" s="34" t="s">
        <v>177</v>
      </c>
      <c r="I52" s="150"/>
      <c r="J52" s="150"/>
      <c r="K52" s="150"/>
      <c r="L52" s="169">
        <v>0</v>
      </c>
      <c r="M52" s="150"/>
      <c r="N52" s="150"/>
      <c r="Q52" s="38" t="s">
        <v>1057</v>
      </c>
      <c r="R52" s="90">
        <f t="shared" si="24"/>
        <v>236</v>
      </c>
      <c r="S52" s="16">
        <f t="shared" si="25"/>
        <v>2907.5</v>
      </c>
      <c r="T52" s="86" t="s">
        <v>186</v>
      </c>
      <c r="U52" s="34" t="s">
        <v>177</v>
      </c>
      <c r="V52" s="62">
        <f>I52/L58*100</f>
        <v>0</v>
      </c>
      <c r="W52" s="63">
        <f>J52/L58*100</f>
        <v>0</v>
      </c>
      <c r="X52" s="64">
        <f>K52/L58*100</f>
        <v>0</v>
      </c>
      <c r="Z52" s="102">
        <f>L52/L58*100</f>
        <v>0</v>
      </c>
      <c r="AA52" s="186"/>
    </row>
    <row r="53" spans="2:31" x14ac:dyDescent="0.2">
      <c r="C53" s="124">
        <f t="shared" si="27"/>
        <v>236</v>
      </c>
      <c r="D53" s="16">
        <f t="shared" si="26"/>
        <v>4875</v>
      </c>
      <c r="E53" s="16">
        <f>VLOOKUP(C53,Summary!$A$7:$H$1000,5,FALSE)</f>
        <v>2902.5</v>
      </c>
      <c r="F53" s="139">
        <f>VLOOKUP(C53,Summary!$A$7:$H$1000,6,FALSE)</f>
        <v>2907.5</v>
      </c>
      <c r="G53" s="86" t="s">
        <v>186</v>
      </c>
      <c r="H53" s="34" t="s">
        <v>345</v>
      </c>
      <c r="I53" s="150"/>
      <c r="J53" s="150"/>
      <c r="K53" s="150"/>
      <c r="L53" s="169">
        <v>0</v>
      </c>
      <c r="M53" s="150"/>
      <c r="N53" s="150"/>
      <c r="Q53" s="38" t="s">
        <v>1057</v>
      </c>
      <c r="R53" s="90">
        <f t="shared" si="24"/>
        <v>236</v>
      </c>
      <c r="S53" s="16">
        <f t="shared" si="25"/>
        <v>2907.5</v>
      </c>
      <c r="T53" s="86" t="s">
        <v>186</v>
      </c>
      <c r="U53" s="34" t="s">
        <v>345</v>
      </c>
      <c r="V53" s="62">
        <f>I53/L58*100</f>
        <v>0</v>
      </c>
      <c r="W53" s="63">
        <f>J53/L58*100</f>
        <v>0</v>
      </c>
      <c r="X53" s="64">
        <f>K53/L58*100</f>
        <v>0</v>
      </c>
      <c r="Z53" s="102">
        <f>L53/L58*100</f>
        <v>0</v>
      </c>
      <c r="AA53" s="186"/>
    </row>
    <row r="54" spans="2:31" x14ac:dyDescent="0.2">
      <c r="C54" s="124">
        <f t="shared" si="27"/>
        <v>236</v>
      </c>
      <c r="D54" s="16">
        <f t="shared" si="26"/>
        <v>4875</v>
      </c>
      <c r="E54" s="16">
        <f>VLOOKUP(C54,Summary!$A$7:$H$1000,5,FALSE)</f>
        <v>2902.5</v>
      </c>
      <c r="F54" s="139">
        <f>VLOOKUP(C54,Summary!$A$7:$H$1000,6,FALSE)</f>
        <v>2907.5</v>
      </c>
      <c r="G54" s="86" t="s">
        <v>186</v>
      </c>
      <c r="H54" s="150" t="s">
        <v>347</v>
      </c>
      <c r="I54" s="150"/>
      <c r="J54" s="150">
        <v>1</v>
      </c>
      <c r="K54" s="150"/>
      <c r="L54" s="169">
        <v>1</v>
      </c>
      <c r="M54" s="150"/>
      <c r="N54" s="150" t="s">
        <v>996</v>
      </c>
      <c r="Q54" s="38" t="s">
        <v>1057</v>
      </c>
      <c r="R54" s="90">
        <f t="shared" si="24"/>
        <v>236</v>
      </c>
      <c r="S54" s="16">
        <f t="shared" si="25"/>
        <v>2907.5</v>
      </c>
      <c r="T54" s="86" t="s">
        <v>186</v>
      </c>
      <c r="U54" s="150" t="s">
        <v>347</v>
      </c>
      <c r="V54" s="62">
        <f>I54/L58*100</f>
        <v>0</v>
      </c>
      <c r="W54" s="63">
        <f>J54/L58*100</f>
        <v>0.34722222222222221</v>
      </c>
      <c r="X54" s="64">
        <f>K54/L58*100</f>
        <v>0</v>
      </c>
      <c r="Z54" s="102">
        <f>L54/L58*100</f>
        <v>0.34722222222222221</v>
      </c>
      <c r="AA54" s="186"/>
    </row>
    <row r="55" spans="2:31" x14ac:dyDescent="0.2">
      <c r="C55" s="124">
        <f>C56</f>
        <v>236</v>
      </c>
      <c r="D55" s="16">
        <f t="shared" si="26"/>
        <v>4875</v>
      </c>
      <c r="E55" s="16">
        <f>VLOOKUP(C55,Summary!$A$7:$H$1000,5,FALSE)</f>
        <v>2902.5</v>
      </c>
      <c r="F55" s="139">
        <f>VLOOKUP(C55,Summary!$A$7:$H$1000,6,FALSE)</f>
        <v>2907.5</v>
      </c>
      <c r="G55" s="86" t="s">
        <v>186</v>
      </c>
      <c r="H55" s="39" t="s">
        <v>348</v>
      </c>
      <c r="I55" s="150"/>
      <c r="J55" s="150"/>
      <c r="K55" s="150"/>
      <c r="L55" s="169">
        <v>0</v>
      </c>
      <c r="M55" s="150"/>
      <c r="N55" s="150"/>
      <c r="Q55" s="38" t="s">
        <v>1057</v>
      </c>
      <c r="R55" s="90">
        <f t="shared" si="24"/>
        <v>236</v>
      </c>
      <c r="S55" s="16">
        <f t="shared" si="25"/>
        <v>2907.5</v>
      </c>
      <c r="T55" s="86" t="s">
        <v>186</v>
      </c>
      <c r="U55" s="39" t="s">
        <v>343</v>
      </c>
      <c r="V55" s="62">
        <f>I55/L58*100</f>
        <v>0</v>
      </c>
      <c r="W55" s="63">
        <f>J55/L58*100</f>
        <v>0</v>
      </c>
      <c r="X55" s="64">
        <f>K55/L58*100</f>
        <v>0</v>
      </c>
      <c r="Z55" s="102">
        <f>L55/L58*100</f>
        <v>0</v>
      </c>
      <c r="AA55" s="186"/>
      <c r="AC55" s="150"/>
      <c r="AD55" s="150"/>
      <c r="AE55" s="150"/>
    </row>
    <row r="56" spans="2:31" x14ac:dyDescent="0.2">
      <c r="C56" s="124">
        <f>C54</f>
        <v>236</v>
      </c>
      <c r="D56" s="16">
        <f>F56+1967.5</f>
        <v>4875</v>
      </c>
      <c r="E56" s="16">
        <f>VLOOKUP(C56,Summary!$A$7:$H$1000,5,FALSE)</f>
        <v>2902.5</v>
      </c>
      <c r="F56" s="139">
        <f>VLOOKUP(C56,Summary!$A$7:$H$1000,6,FALSE)</f>
        <v>2907.5</v>
      </c>
      <c r="G56" s="86" t="s">
        <v>186</v>
      </c>
      <c r="H56" s="39" t="s">
        <v>349</v>
      </c>
      <c r="I56" s="150">
        <v>15</v>
      </c>
      <c r="J56" s="150">
        <v>272</v>
      </c>
      <c r="K56" s="150"/>
      <c r="L56" s="169">
        <v>287</v>
      </c>
      <c r="M56" s="150"/>
      <c r="N56" s="150" t="s">
        <v>997</v>
      </c>
      <c r="Q56" s="38" t="s">
        <v>1057</v>
      </c>
      <c r="R56" s="90">
        <f t="shared" si="24"/>
        <v>236</v>
      </c>
      <c r="S56" s="16">
        <f t="shared" si="25"/>
        <v>2907.5</v>
      </c>
      <c r="T56" s="86" t="s">
        <v>186</v>
      </c>
      <c r="U56" s="39" t="s">
        <v>175</v>
      </c>
      <c r="V56" s="62">
        <f>I56/L58*100</f>
        <v>5.2083333333333339</v>
      </c>
      <c r="W56" s="63">
        <f>J56/L58*100</f>
        <v>94.444444444444443</v>
      </c>
      <c r="X56" s="64">
        <f>K56/L58*100</f>
        <v>0</v>
      </c>
      <c r="Z56" s="102">
        <f>L56/L58*100</f>
        <v>99.652777777777786</v>
      </c>
      <c r="AA56" s="186"/>
      <c r="AC56" s="150"/>
      <c r="AD56" s="150"/>
      <c r="AE56" s="150"/>
    </row>
    <row r="57" spans="2:31" x14ac:dyDescent="0.2">
      <c r="C57" s="124">
        <f>C55</f>
        <v>236</v>
      </c>
      <c r="D57" s="16">
        <f t="shared" ref="D57" si="28">F57+1967.5</f>
        <v>4875</v>
      </c>
      <c r="E57" s="16">
        <f>VLOOKUP(C57,Summary!$A$7:$H$1000,5,FALSE)</f>
        <v>2902.5</v>
      </c>
      <c r="F57" s="139">
        <f>VLOOKUP(C57,Summary!$A$7:$H$1000,6,FALSE)</f>
        <v>2907.5</v>
      </c>
      <c r="G57" s="86" t="s">
        <v>186</v>
      </c>
      <c r="H57" s="39" t="s">
        <v>346</v>
      </c>
      <c r="I57" s="150"/>
      <c r="J57" s="150"/>
      <c r="K57" s="150"/>
      <c r="L57" s="169">
        <v>0</v>
      </c>
      <c r="M57" s="150"/>
      <c r="N57" s="150"/>
      <c r="Q57" s="38" t="s">
        <v>1057</v>
      </c>
      <c r="R57" s="90">
        <f t="shared" si="24"/>
        <v>236</v>
      </c>
      <c r="S57" s="16">
        <f t="shared" si="25"/>
        <v>2907.5</v>
      </c>
      <c r="T57" s="86" t="s">
        <v>186</v>
      </c>
      <c r="U57" s="39" t="s">
        <v>346</v>
      </c>
      <c r="V57" s="62">
        <f>I57/L58*100</f>
        <v>0</v>
      </c>
      <c r="W57" s="63">
        <f>J57/L58*100</f>
        <v>0</v>
      </c>
      <c r="X57" s="64">
        <f>K57/L58*100</f>
        <v>0</v>
      </c>
      <c r="Z57" s="102">
        <f>L57/L58*100</f>
        <v>0</v>
      </c>
      <c r="AA57" s="186"/>
      <c r="AC57" s="93">
        <f>SUM(Z50:Z57)</f>
        <v>100.00000000000001</v>
      </c>
      <c r="AD57" s="91" t="s">
        <v>201</v>
      </c>
      <c r="AE57" s="94"/>
    </row>
    <row r="58" spans="2:31" x14ac:dyDescent="0.2">
      <c r="B58" s="52"/>
      <c r="C58" s="138"/>
      <c r="D58" s="49"/>
      <c r="E58" s="49"/>
      <c r="F58" s="140"/>
      <c r="G58" s="87"/>
      <c r="H58" s="50" t="s">
        <v>180</v>
      </c>
      <c r="I58" s="167"/>
      <c r="J58" s="167"/>
      <c r="K58" s="167"/>
      <c r="L58" s="170">
        <v>288</v>
      </c>
      <c r="M58" s="167"/>
      <c r="N58" s="167"/>
      <c r="Q58" s="49" t="s">
        <v>1057</v>
      </c>
      <c r="R58" s="52">
        <f>R57</f>
        <v>236</v>
      </c>
      <c r="S58" s="49">
        <f>S57</f>
        <v>2907.5</v>
      </c>
      <c r="T58" s="190" t="s">
        <v>186</v>
      </c>
      <c r="U58" s="189" t="s">
        <v>1060</v>
      </c>
      <c r="V58" s="66"/>
      <c r="W58" s="67"/>
      <c r="X58" s="68"/>
      <c r="Y58" s="69"/>
      <c r="Z58" s="103"/>
      <c r="AA58" s="187">
        <f>SUM(L50:L53)/L58*100</f>
        <v>0</v>
      </c>
      <c r="AC58" s="92">
        <f>SUM(V50:X57)</f>
        <v>100</v>
      </c>
      <c r="AD58" s="54" t="s">
        <v>201</v>
      </c>
      <c r="AE58" s="95"/>
    </row>
    <row r="59" spans="2:31" x14ac:dyDescent="0.2">
      <c r="B59" s="43" t="s">
        <v>3</v>
      </c>
      <c r="C59" s="137">
        <v>272</v>
      </c>
      <c r="D59" s="16">
        <f>F59+1967.5</f>
        <v>4895</v>
      </c>
      <c r="E59" s="16">
        <f>VLOOKUP(C59,Summary!$A$7:$H$1000,5,FALSE)</f>
        <v>2922.5</v>
      </c>
      <c r="F59" s="139">
        <f>VLOOKUP(C59,Summary!$A$7:$H$1000,6,FALSE)</f>
        <v>2927.5</v>
      </c>
      <c r="G59" s="85" t="s">
        <v>186</v>
      </c>
      <c r="H59" s="16" t="s">
        <v>181</v>
      </c>
      <c r="L59" s="125">
        <f t="shared" ref="L59:L66" si="29">SUM(I59:K59)</f>
        <v>0</v>
      </c>
      <c r="Q59" s="38" t="s">
        <v>1057</v>
      </c>
      <c r="R59" s="101">
        <f t="shared" ref="R59:R66" si="30">C59</f>
        <v>272</v>
      </c>
      <c r="S59" s="16">
        <f t="shared" ref="S59:S66" si="31">F59</f>
        <v>2927.5</v>
      </c>
      <c r="T59" s="85" t="s">
        <v>186</v>
      </c>
      <c r="U59" s="16" t="s">
        <v>181</v>
      </c>
      <c r="V59" s="62">
        <f>I59/L67*100</f>
        <v>0</v>
      </c>
      <c r="W59" s="63">
        <f>J59/L67*100</f>
        <v>0</v>
      </c>
      <c r="X59" s="64">
        <f>K59/L67*100</f>
        <v>0</v>
      </c>
      <c r="Z59" s="102">
        <f>L59/L67*100</f>
        <v>0</v>
      </c>
      <c r="AA59" s="186"/>
    </row>
    <row r="60" spans="2:31" x14ac:dyDescent="0.2">
      <c r="C60" s="124">
        <f>C59</f>
        <v>272</v>
      </c>
      <c r="D60" s="16">
        <f t="shared" ref="D60:D64" si="32">F60+1967.5</f>
        <v>4895</v>
      </c>
      <c r="E60" s="16">
        <f>VLOOKUP(C60,Summary!$A$7:$H$1000,5,FALSE)</f>
        <v>2922.5</v>
      </c>
      <c r="F60" s="139">
        <f>VLOOKUP(C60,Summary!$A$7:$H$1000,6,FALSE)</f>
        <v>2927.5</v>
      </c>
      <c r="G60" s="85" t="s">
        <v>186</v>
      </c>
      <c r="H60" s="16" t="s">
        <v>176</v>
      </c>
      <c r="L60" s="125">
        <f t="shared" si="29"/>
        <v>0</v>
      </c>
      <c r="Q60" s="38" t="s">
        <v>1057</v>
      </c>
      <c r="R60" s="90">
        <f t="shared" si="30"/>
        <v>272</v>
      </c>
      <c r="S60" s="16">
        <f t="shared" si="31"/>
        <v>2927.5</v>
      </c>
      <c r="T60" s="85" t="s">
        <v>186</v>
      </c>
      <c r="U60" s="16" t="s">
        <v>176</v>
      </c>
      <c r="V60" s="62">
        <f>I60/L67*100</f>
        <v>0</v>
      </c>
      <c r="W60" s="63">
        <f>J60/L67*100</f>
        <v>0</v>
      </c>
      <c r="X60" s="64">
        <f>K60/L67*100</f>
        <v>0</v>
      </c>
      <c r="Z60" s="102">
        <f>L60/L67*100</f>
        <v>0</v>
      </c>
      <c r="AA60" s="186"/>
    </row>
    <row r="61" spans="2:31" x14ac:dyDescent="0.2">
      <c r="C61" s="124">
        <f t="shared" ref="C61:C63" si="33">C60</f>
        <v>272</v>
      </c>
      <c r="D61" s="16">
        <f t="shared" si="32"/>
        <v>4895</v>
      </c>
      <c r="E61" s="16">
        <f>VLOOKUP(C61,Summary!$A$7:$H$1000,5,FALSE)</f>
        <v>2922.5</v>
      </c>
      <c r="F61" s="139">
        <f>VLOOKUP(C61,Summary!$A$7:$H$1000,6,FALSE)</f>
        <v>2927.5</v>
      </c>
      <c r="G61" s="86" t="s">
        <v>186</v>
      </c>
      <c r="H61" s="34" t="s">
        <v>177</v>
      </c>
      <c r="L61" s="125">
        <f t="shared" si="29"/>
        <v>0</v>
      </c>
      <c r="N61" s="34"/>
      <c r="Q61" s="38" t="s">
        <v>1057</v>
      </c>
      <c r="R61" s="90">
        <f t="shared" si="30"/>
        <v>272</v>
      </c>
      <c r="S61" s="16">
        <f t="shared" si="31"/>
        <v>2927.5</v>
      </c>
      <c r="T61" s="86" t="s">
        <v>186</v>
      </c>
      <c r="U61" s="34" t="s">
        <v>177</v>
      </c>
      <c r="V61" s="62">
        <f>I61/L67*100</f>
        <v>0</v>
      </c>
      <c r="W61" s="63">
        <f>J61/L67*100</f>
        <v>0</v>
      </c>
      <c r="X61" s="64">
        <f>K61/L67*100</f>
        <v>0</v>
      </c>
      <c r="Z61" s="102">
        <f>L61/L67*100</f>
        <v>0</v>
      </c>
      <c r="AA61" s="186"/>
    </row>
    <row r="62" spans="2:31" x14ac:dyDescent="0.2">
      <c r="C62" s="124">
        <f t="shared" si="33"/>
        <v>272</v>
      </c>
      <c r="D62" s="16">
        <f t="shared" si="32"/>
        <v>4895</v>
      </c>
      <c r="E62" s="16">
        <f>VLOOKUP(C62,Summary!$A$7:$H$1000,5,FALSE)</f>
        <v>2922.5</v>
      </c>
      <c r="F62" s="139">
        <f>VLOOKUP(C62,Summary!$A$7:$H$1000,6,FALSE)</f>
        <v>2927.5</v>
      </c>
      <c r="G62" s="86" t="s">
        <v>186</v>
      </c>
      <c r="H62" s="34" t="s">
        <v>345</v>
      </c>
      <c r="I62" s="42"/>
      <c r="J62" s="42"/>
      <c r="K62" s="42"/>
      <c r="L62" s="125">
        <f t="shared" si="29"/>
        <v>0</v>
      </c>
      <c r="N62" s="34"/>
      <c r="Q62" s="38" t="s">
        <v>1057</v>
      </c>
      <c r="R62" s="90">
        <f t="shared" si="30"/>
        <v>272</v>
      </c>
      <c r="S62" s="16">
        <f t="shared" si="31"/>
        <v>2927.5</v>
      </c>
      <c r="T62" s="86" t="s">
        <v>186</v>
      </c>
      <c r="U62" s="34" t="s">
        <v>345</v>
      </c>
      <c r="V62" s="62">
        <f>I62/L67*100</f>
        <v>0</v>
      </c>
      <c r="W62" s="63">
        <f>J62/L67*100</f>
        <v>0</v>
      </c>
      <c r="X62" s="64">
        <f>K62/L67*100</f>
        <v>0</v>
      </c>
      <c r="Z62" s="102">
        <f>L62/L67*100</f>
        <v>0</v>
      </c>
      <c r="AA62" s="186"/>
    </row>
    <row r="63" spans="2:31" x14ac:dyDescent="0.2">
      <c r="C63" s="124">
        <f t="shared" si="33"/>
        <v>272</v>
      </c>
      <c r="D63" s="16">
        <f t="shared" si="32"/>
        <v>4895</v>
      </c>
      <c r="E63" s="16">
        <f>VLOOKUP(C63,Summary!$A$7:$H$1000,5,FALSE)</f>
        <v>2922.5</v>
      </c>
      <c r="F63" s="139">
        <f>VLOOKUP(C63,Summary!$A$7:$H$1000,6,FALSE)</f>
        <v>2927.5</v>
      </c>
      <c r="G63" s="86" t="s">
        <v>186</v>
      </c>
      <c r="H63" s="150" t="s">
        <v>347</v>
      </c>
      <c r="I63" s="42"/>
      <c r="J63" s="42"/>
      <c r="K63" s="42"/>
      <c r="L63" s="125">
        <f t="shared" si="29"/>
        <v>0</v>
      </c>
      <c r="Q63" s="38" t="s">
        <v>1057</v>
      </c>
      <c r="R63" s="90">
        <f t="shared" si="30"/>
        <v>272</v>
      </c>
      <c r="S63" s="16">
        <f t="shared" si="31"/>
        <v>2927.5</v>
      </c>
      <c r="T63" s="86" t="s">
        <v>186</v>
      </c>
      <c r="U63" s="150" t="s">
        <v>347</v>
      </c>
      <c r="V63" s="62">
        <f>I63/L67*100</f>
        <v>0</v>
      </c>
      <c r="W63" s="63">
        <f>J63/L67*100</f>
        <v>0</v>
      </c>
      <c r="X63" s="64">
        <f>K63/L67*100</f>
        <v>0</v>
      </c>
      <c r="Z63" s="102">
        <f>L63/L67*100</f>
        <v>0</v>
      </c>
      <c r="AA63" s="186"/>
    </row>
    <row r="64" spans="2:31" x14ac:dyDescent="0.2">
      <c r="C64" s="124">
        <f>C65</f>
        <v>272</v>
      </c>
      <c r="D64" s="16">
        <f t="shared" si="32"/>
        <v>4895</v>
      </c>
      <c r="E64" s="16">
        <f>VLOOKUP(C64,Summary!$A$7:$H$1000,5,FALSE)</f>
        <v>2922.5</v>
      </c>
      <c r="F64" s="139">
        <f>VLOOKUP(C64,Summary!$A$7:$H$1000,6,FALSE)</f>
        <v>2927.5</v>
      </c>
      <c r="G64" s="86" t="s">
        <v>186</v>
      </c>
      <c r="H64" s="39" t="s">
        <v>348</v>
      </c>
      <c r="I64" s="42"/>
      <c r="J64" s="42"/>
      <c r="K64" s="42"/>
      <c r="L64" s="125">
        <f t="shared" si="29"/>
        <v>0</v>
      </c>
      <c r="Q64" s="38" t="s">
        <v>1057</v>
      </c>
      <c r="R64" s="90">
        <f t="shared" si="30"/>
        <v>272</v>
      </c>
      <c r="S64" s="16">
        <f t="shared" si="31"/>
        <v>2927.5</v>
      </c>
      <c r="T64" s="86" t="s">
        <v>186</v>
      </c>
      <c r="U64" s="39" t="s">
        <v>343</v>
      </c>
      <c r="V64" s="62">
        <f>I64/L67*100</f>
        <v>0</v>
      </c>
      <c r="W64" s="63">
        <f>J64/L67*100</f>
        <v>0</v>
      </c>
      <c r="X64" s="64">
        <f>K64/L67*100</f>
        <v>0</v>
      </c>
      <c r="Z64" s="102">
        <f>L64/L67*100</f>
        <v>0</v>
      </c>
      <c r="AA64" s="186"/>
      <c r="AC64" s="150"/>
      <c r="AD64" s="150"/>
      <c r="AE64" s="150"/>
    </row>
    <row r="65" spans="2:31" x14ac:dyDescent="0.2">
      <c r="C65" s="124">
        <f>C63</f>
        <v>272</v>
      </c>
      <c r="D65" s="16">
        <f>F65+1967.5</f>
        <v>4895</v>
      </c>
      <c r="E65" s="16">
        <f>VLOOKUP(C65,Summary!$A$7:$H$1000,5,FALSE)</f>
        <v>2922.5</v>
      </c>
      <c r="F65" s="139">
        <f>VLOOKUP(C65,Summary!$A$7:$H$1000,6,FALSE)</f>
        <v>2927.5</v>
      </c>
      <c r="G65" s="86" t="s">
        <v>186</v>
      </c>
      <c r="H65" s="39" t="s">
        <v>349</v>
      </c>
      <c r="I65" s="42">
        <v>8</v>
      </c>
      <c r="J65" s="42">
        <v>91</v>
      </c>
      <c r="K65" s="42"/>
      <c r="L65" s="125">
        <f t="shared" si="29"/>
        <v>99</v>
      </c>
      <c r="Q65" s="38" t="s">
        <v>1057</v>
      </c>
      <c r="R65" s="90">
        <f t="shared" si="30"/>
        <v>272</v>
      </c>
      <c r="S65" s="16">
        <f t="shared" si="31"/>
        <v>2927.5</v>
      </c>
      <c r="T65" s="86" t="s">
        <v>186</v>
      </c>
      <c r="U65" s="39" t="s">
        <v>175</v>
      </c>
      <c r="V65" s="62">
        <f>I65/L67*100</f>
        <v>7.9207920792079207</v>
      </c>
      <c r="W65" s="63">
        <f>J65/L67*100</f>
        <v>90.099009900990097</v>
      </c>
      <c r="X65" s="64">
        <f>K65/L67*100</f>
        <v>0</v>
      </c>
      <c r="Z65" s="102">
        <f>L65/L67*100</f>
        <v>98.019801980198025</v>
      </c>
      <c r="AA65" s="186"/>
      <c r="AC65" s="150"/>
      <c r="AD65" s="150"/>
      <c r="AE65" s="150"/>
    </row>
    <row r="66" spans="2:31" x14ac:dyDescent="0.2">
      <c r="C66" s="124">
        <f>C64</f>
        <v>272</v>
      </c>
      <c r="D66" s="16">
        <f t="shared" ref="D66" si="34">F66+1967.5</f>
        <v>4895</v>
      </c>
      <c r="E66" s="16">
        <f>VLOOKUP(C66,Summary!$A$7:$H$1000,5,FALSE)</f>
        <v>2922.5</v>
      </c>
      <c r="F66" s="139">
        <f>VLOOKUP(C66,Summary!$A$7:$H$1000,6,FALSE)</f>
        <v>2927.5</v>
      </c>
      <c r="G66" s="86" t="s">
        <v>186</v>
      </c>
      <c r="H66" s="39" t="s">
        <v>346</v>
      </c>
      <c r="I66" s="42"/>
      <c r="J66" s="42"/>
      <c r="K66" s="42">
        <v>2</v>
      </c>
      <c r="L66" s="125">
        <f t="shared" si="29"/>
        <v>2</v>
      </c>
      <c r="N66" s="38" t="s">
        <v>999</v>
      </c>
      <c r="Q66" s="38" t="s">
        <v>1057</v>
      </c>
      <c r="R66" s="90">
        <f t="shared" si="30"/>
        <v>272</v>
      </c>
      <c r="S66" s="16">
        <f t="shared" si="31"/>
        <v>2927.5</v>
      </c>
      <c r="T66" s="86" t="s">
        <v>186</v>
      </c>
      <c r="U66" s="39" t="s">
        <v>346</v>
      </c>
      <c r="V66" s="62">
        <f>I66/L67*100</f>
        <v>0</v>
      </c>
      <c r="W66" s="63">
        <f>J66/L67*100</f>
        <v>0</v>
      </c>
      <c r="X66" s="64">
        <f>K66/L67*100</f>
        <v>1.9801980198019802</v>
      </c>
      <c r="Z66" s="102">
        <f>L66/L67*100</f>
        <v>1.9801980198019802</v>
      </c>
      <c r="AA66" s="186"/>
      <c r="AC66" s="93">
        <f>SUM(Z59:Z66)</f>
        <v>100</v>
      </c>
      <c r="AD66" s="91" t="s">
        <v>201</v>
      </c>
      <c r="AE66" s="94"/>
    </row>
    <row r="67" spans="2:31" x14ac:dyDescent="0.2">
      <c r="B67" s="52"/>
      <c r="C67" s="138"/>
      <c r="D67" s="49"/>
      <c r="E67" s="49"/>
      <c r="F67" s="140"/>
      <c r="G67" s="87"/>
      <c r="H67" s="50" t="s">
        <v>180</v>
      </c>
      <c r="I67" s="53"/>
      <c r="J67" s="53"/>
      <c r="K67" s="53"/>
      <c r="L67" s="157">
        <f>SUM(L59:L66)</f>
        <v>101</v>
      </c>
      <c r="M67" s="49"/>
      <c r="N67" s="49"/>
      <c r="Q67" s="49" t="s">
        <v>1057</v>
      </c>
      <c r="R67" s="52">
        <f>R66</f>
        <v>272</v>
      </c>
      <c r="S67" s="49">
        <f>S66</f>
        <v>2927.5</v>
      </c>
      <c r="T67" s="190" t="s">
        <v>186</v>
      </c>
      <c r="U67" s="189" t="s">
        <v>1060</v>
      </c>
      <c r="V67" s="66"/>
      <c r="W67" s="67"/>
      <c r="X67" s="68"/>
      <c r="Y67" s="69"/>
      <c r="Z67" s="103"/>
      <c r="AA67" s="187">
        <f>SUM(L59:L62)/L67*100</f>
        <v>0</v>
      </c>
      <c r="AC67" s="92">
        <f>SUM(V59:X66)</f>
        <v>100</v>
      </c>
      <c r="AD67" s="54" t="s">
        <v>201</v>
      </c>
      <c r="AE67" s="95"/>
    </row>
    <row r="68" spans="2:31" x14ac:dyDescent="0.2">
      <c r="B68" s="43" t="s">
        <v>5</v>
      </c>
      <c r="C68" s="137">
        <v>289</v>
      </c>
      <c r="D68" s="16">
        <f>F68+1967.5</f>
        <v>4915</v>
      </c>
      <c r="E68" s="16">
        <f>VLOOKUP(C68,Summary!$A$7:$H$1000,5,FALSE)</f>
        <v>2942.5</v>
      </c>
      <c r="F68" s="139">
        <f>VLOOKUP(C68,Summary!$A$7:$H$1000,6,FALSE)</f>
        <v>2947.5</v>
      </c>
      <c r="G68" s="85" t="s">
        <v>186</v>
      </c>
      <c r="H68" s="16" t="s">
        <v>181</v>
      </c>
      <c r="K68" s="41">
        <v>1</v>
      </c>
      <c r="L68" s="125">
        <f t="shared" ref="L68:L75" si="35">SUM(I68:K68)</f>
        <v>1</v>
      </c>
      <c r="N68" s="38" t="s">
        <v>1002</v>
      </c>
      <c r="Q68" s="38" t="s">
        <v>1057</v>
      </c>
      <c r="R68" s="101">
        <f t="shared" ref="R68:R75" si="36">C68</f>
        <v>289</v>
      </c>
      <c r="S68" s="16">
        <f t="shared" ref="S68:S75" si="37">F68</f>
        <v>2947.5</v>
      </c>
      <c r="T68" s="85" t="s">
        <v>186</v>
      </c>
      <c r="U68" s="16" t="s">
        <v>181</v>
      </c>
      <c r="V68" s="62">
        <f>I68/L76*100</f>
        <v>0</v>
      </c>
      <c r="W68" s="63">
        <f>J68/L76*100</f>
        <v>0</v>
      </c>
      <c r="X68" s="64">
        <f>K68/L76*100</f>
        <v>0.50251256281407031</v>
      </c>
      <c r="Z68" s="102">
        <f>L68/L76*100</f>
        <v>0.50251256281407031</v>
      </c>
      <c r="AA68" s="186"/>
    </row>
    <row r="69" spans="2:31" x14ac:dyDescent="0.2">
      <c r="C69" s="124">
        <f>C68</f>
        <v>289</v>
      </c>
      <c r="D69" s="16">
        <f t="shared" ref="D69:D73" si="38">F69+1967.5</f>
        <v>4915</v>
      </c>
      <c r="E69" s="16">
        <f>VLOOKUP(C69,Summary!$A$7:$H$1000,5,FALSE)</f>
        <v>2942.5</v>
      </c>
      <c r="F69" s="139">
        <f>VLOOKUP(C69,Summary!$A$7:$H$1000,6,FALSE)</f>
        <v>2947.5</v>
      </c>
      <c r="G69" s="85" t="s">
        <v>186</v>
      </c>
      <c r="H69" s="16" t="s">
        <v>176</v>
      </c>
      <c r="L69" s="125">
        <f t="shared" si="35"/>
        <v>0</v>
      </c>
      <c r="Q69" s="38" t="s">
        <v>1057</v>
      </c>
      <c r="R69" s="90">
        <f t="shared" si="36"/>
        <v>289</v>
      </c>
      <c r="S69" s="16">
        <f t="shared" si="37"/>
        <v>2947.5</v>
      </c>
      <c r="T69" s="85" t="s">
        <v>186</v>
      </c>
      <c r="U69" s="16" t="s">
        <v>176</v>
      </c>
      <c r="V69" s="62">
        <f>I69/L76*100</f>
        <v>0</v>
      </c>
      <c r="W69" s="63">
        <f>J69/L76*100</f>
        <v>0</v>
      </c>
      <c r="X69" s="64">
        <f>K69/L76*100</f>
        <v>0</v>
      </c>
      <c r="Z69" s="102">
        <f>L69/L76*100</f>
        <v>0</v>
      </c>
      <c r="AA69" s="186"/>
    </row>
    <row r="70" spans="2:31" x14ac:dyDescent="0.2">
      <c r="C70" s="124">
        <f t="shared" ref="C70:C72" si="39">C69</f>
        <v>289</v>
      </c>
      <c r="D70" s="16">
        <f t="shared" si="38"/>
        <v>4915</v>
      </c>
      <c r="E70" s="16">
        <f>VLOOKUP(C70,Summary!$A$7:$H$1000,5,FALSE)</f>
        <v>2942.5</v>
      </c>
      <c r="F70" s="139">
        <f>VLOOKUP(C70,Summary!$A$7:$H$1000,6,FALSE)</f>
        <v>2947.5</v>
      </c>
      <c r="G70" s="86" t="s">
        <v>186</v>
      </c>
      <c r="H70" s="34" t="s">
        <v>177</v>
      </c>
      <c r="L70" s="125">
        <f t="shared" si="35"/>
        <v>0</v>
      </c>
      <c r="N70" s="34"/>
      <c r="Q70" s="38" t="s">
        <v>1057</v>
      </c>
      <c r="R70" s="90">
        <f t="shared" si="36"/>
        <v>289</v>
      </c>
      <c r="S70" s="16">
        <f t="shared" si="37"/>
        <v>2947.5</v>
      </c>
      <c r="T70" s="86" t="s">
        <v>186</v>
      </c>
      <c r="U70" s="34" t="s">
        <v>177</v>
      </c>
      <c r="V70" s="62">
        <f>I70/L76*100</f>
        <v>0</v>
      </c>
      <c r="W70" s="63">
        <f>J70/L76*100</f>
        <v>0</v>
      </c>
      <c r="X70" s="64">
        <f>K70/L76*100</f>
        <v>0</v>
      </c>
      <c r="Z70" s="102">
        <f>L70/L76*100</f>
        <v>0</v>
      </c>
      <c r="AA70" s="186"/>
    </row>
    <row r="71" spans="2:31" x14ac:dyDescent="0.2">
      <c r="C71" s="124">
        <f t="shared" si="39"/>
        <v>289</v>
      </c>
      <c r="D71" s="16">
        <f t="shared" si="38"/>
        <v>4915</v>
      </c>
      <c r="E71" s="16">
        <f>VLOOKUP(C71,Summary!$A$7:$H$1000,5,FALSE)</f>
        <v>2942.5</v>
      </c>
      <c r="F71" s="139">
        <f>VLOOKUP(C71,Summary!$A$7:$H$1000,6,FALSE)</f>
        <v>2947.5</v>
      </c>
      <c r="G71" s="86" t="s">
        <v>186</v>
      </c>
      <c r="H71" s="34" t="s">
        <v>345</v>
      </c>
      <c r="I71" s="42"/>
      <c r="J71" s="42"/>
      <c r="K71" s="42"/>
      <c r="L71" s="125">
        <f t="shared" si="35"/>
        <v>0</v>
      </c>
      <c r="N71" s="34"/>
      <c r="Q71" s="38" t="s">
        <v>1057</v>
      </c>
      <c r="R71" s="90">
        <f t="shared" si="36"/>
        <v>289</v>
      </c>
      <c r="S71" s="16">
        <f t="shared" si="37"/>
        <v>2947.5</v>
      </c>
      <c r="T71" s="86" t="s">
        <v>186</v>
      </c>
      <c r="U71" s="34" t="s">
        <v>345</v>
      </c>
      <c r="V71" s="62">
        <f>I71/L76*100</f>
        <v>0</v>
      </c>
      <c r="W71" s="63">
        <f>J71/L76*100</f>
        <v>0</v>
      </c>
      <c r="X71" s="64">
        <f>K71/L76*100</f>
        <v>0</v>
      </c>
      <c r="Z71" s="102">
        <f>L71/L76*100</f>
        <v>0</v>
      </c>
      <c r="AA71" s="186"/>
    </row>
    <row r="72" spans="2:31" x14ac:dyDescent="0.2">
      <c r="C72" s="124">
        <f t="shared" si="39"/>
        <v>289</v>
      </c>
      <c r="D72" s="16">
        <f t="shared" si="38"/>
        <v>4915</v>
      </c>
      <c r="E72" s="16">
        <f>VLOOKUP(C72,Summary!$A$7:$H$1000,5,FALSE)</f>
        <v>2942.5</v>
      </c>
      <c r="F72" s="139">
        <f>VLOOKUP(C72,Summary!$A$7:$H$1000,6,FALSE)</f>
        <v>2947.5</v>
      </c>
      <c r="G72" s="86" t="s">
        <v>186</v>
      </c>
      <c r="H72" s="150" t="s">
        <v>347</v>
      </c>
      <c r="I72" s="42"/>
      <c r="J72" s="42"/>
      <c r="K72" s="42"/>
      <c r="L72" s="125">
        <f t="shared" si="35"/>
        <v>0</v>
      </c>
      <c r="Q72" s="38" t="s">
        <v>1057</v>
      </c>
      <c r="R72" s="90">
        <f t="shared" si="36"/>
        <v>289</v>
      </c>
      <c r="S72" s="16">
        <f t="shared" si="37"/>
        <v>2947.5</v>
      </c>
      <c r="T72" s="86" t="s">
        <v>186</v>
      </c>
      <c r="U72" s="150" t="s">
        <v>347</v>
      </c>
      <c r="V72" s="62">
        <f>I72/L76*100</f>
        <v>0</v>
      </c>
      <c r="W72" s="63">
        <f>J72/L76*100</f>
        <v>0</v>
      </c>
      <c r="X72" s="64">
        <f>K72/L76*100</f>
        <v>0</v>
      </c>
      <c r="Z72" s="102">
        <f>L72/L76*100</f>
        <v>0</v>
      </c>
      <c r="AA72" s="186"/>
    </row>
    <row r="73" spans="2:31" x14ac:dyDescent="0.2">
      <c r="C73" s="124">
        <f>C74</f>
        <v>289</v>
      </c>
      <c r="D73" s="16">
        <f t="shared" si="38"/>
        <v>4915</v>
      </c>
      <c r="E73" s="16">
        <f>VLOOKUP(C73,Summary!$A$7:$H$1000,5,FALSE)</f>
        <v>2942.5</v>
      </c>
      <c r="F73" s="139">
        <f>VLOOKUP(C73,Summary!$A$7:$H$1000,6,FALSE)</f>
        <v>2947.5</v>
      </c>
      <c r="G73" s="86" t="s">
        <v>186</v>
      </c>
      <c r="H73" s="39" t="s">
        <v>348</v>
      </c>
      <c r="I73" s="42"/>
      <c r="J73" s="42">
        <v>2</v>
      </c>
      <c r="K73" s="42"/>
      <c r="L73" s="125">
        <f t="shared" si="35"/>
        <v>2</v>
      </c>
      <c r="N73" s="38" t="s">
        <v>1003</v>
      </c>
      <c r="Q73" s="38" t="s">
        <v>1057</v>
      </c>
      <c r="R73" s="90">
        <f t="shared" si="36"/>
        <v>289</v>
      </c>
      <c r="S73" s="16">
        <f t="shared" si="37"/>
        <v>2947.5</v>
      </c>
      <c r="T73" s="86" t="s">
        <v>186</v>
      </c>
      <c r="U73" s="39" t="s">
        <v>343</v>
      </c>
      <c r="V73" s="62">
        <f>I73/L76*100</f>
        <v>0</v>
      </c>
      <c r="W73" s="63">
        <f>J73/L76*100</f>
        <v>1.0050251256281406</v>
      </c>
      <c r="X73" s="64">
        <f>K73/L76*100</f>
        <v>0</v>
      </c>
      <c r="Z73" s="102">
        <f>L73/L76*100</f>
        <v>1.0050251256281406</v>
      </c>
      <c r="AA73" s="186"/>
      <c r="AC73" s="150"/>
      <c r="AD73" s="150"/>
      <c r="AE73" s="150"/>
    </row>
    <row r="74" spans="2:31" x14ac:dyDescent="0.2">
      <c r="C74" s="124">
        <f>C72</f>
        <v>289</v>
      </c>
      <c r="D74" s="16">
        <f>F74+1967.5</f>
        <v>4915</v>
      </c>
      <c r="E74" s="16">
        <f>VLOOKUP(C74,Summary!$A$7:$H$1000,5,FALSE)</f>
        <v>2942.5</v>
      </c>
      <c r="F74" s="139">
        <f>VLOOKUP(C74,Summary!$A$7:$H$1000,6,FALSE)</f>
        <v>2947.5</v>
      </c>
      <c r="G74" s="86" t="s">
        <v>186</v>
      </c>
      <c r="H74" s="39" t="s">
        <v>349</v>
      </c>
      <c r="I74" s="42">
        <v>13</v>
      </c>
      <c r="J74" s="42">
        <v>168</v>
      </c>
      <c r="K74" s="42"/>
      <c r="L74" s="125">
        <f t="shared" si="35"/>
        <v>181</v>
      </c>
      <c r="Q74" s="38" t="s">
        <v>1057</v>
      </c>
      <c r="R74" s="90">
        <f t="shared" si="36"/>
        <v>289</v>
      </c>
      <c r="S74" s="16">
        <f t="shared" si="37"/>
        <v>2947.5</v>
      </c>
      <c r="T74" s="86" t="s">
        <v>186</v>
      </c>
      <c r="U74" s="39" t="s">
        <v>175</v>
      </c>
      <c r="V74" s="62">
        <f>I74/L76*100</f>
        <v>6.5326633165829149</v>
      </c>
      <c r="W74" s="63">
        <f>J74/L76*100</f>
        <v>84.422110552763812</v>
      </c>
      <c r="X74" s="64">
        <f>K74/L76*100</f>
        <v>0</v>
      </c>
      <c r="Z74" s="102">
        <f>L74/L76*100</f>
        <v>90.954773869346738</v>
      </c>
      <c r="AA74" s="186"/>
      <c r="AC74" s="150"/>
      <c r="AD74" s="150"/>
      <c r="AE74" s="150"/>
    </row>
    <row r="75" spans="2:31" x14ac:dyDescent="0.2">
      <c r="C75" s="124">
        <f>C73</f>
        <v>289</v>
      </c>
      <c r="D75" s="16">
        <f t="shared" ref="D75" si="40">F75+1967.5</f>
        <v>4915</v>
      </c>
      <c r="E75" s="16">
        <f>VLOOKUP(C75,Summary!$A$7:$H$1000,5,FALSE)</f>
        <v>2942.5</v>
      </c>
      <c r="F75" s="139">
        <f>VLOOKUP(C75,Summary!$A$7:$H$1000,6,FALSE)</f>
        <v>2947.5</v>
      </c>
      <c r="G75" s="86" t="s">
        <v>186</v>
      </c>
      <c r="H75" s="39" t="s">
        <v>346</v>
      </c>
      <c r="I75" s="42"/>
      <c r="J75" s="42">
        <v>15</v>
      </c>
      <c r="K75" s="42"/>
      <c r="L75" s="125">
        <f t="shared" si="35"/>
        <v>15</v>
      </c>
      <c r="N75" s="38" t="s">
        <v>1004</v>
      </c>
      <c r="Q75" s="38" t="s">
        <v>1057</v>
      </c>
      <c r="R75" s="90">
        <f t="shared" si="36"/>
        <v>289</v>
      </c>
      <c r="S75" s="16">
        <f t="shared" si="37"/>
        <v>2947.5</v>
      </c>
      <c r="T75" s="86" t="s">
        <v>186</v>
      </c>
      <c r="U75" s="39" t="s">
        <v>346</v>
      </c>
      <c r="V75" s="62">
        <f>I75/L76*100</f>
        <v>0</v>
      </c>
      <c r="W75" s="63">
        <f>J75/L76*100</f>
        <v>7.5376884422110546</v>
      </c>
      <c r="X75" s="64">
        <f>K75/L76*100</f>
        <v>0</v>
      </c>
      <c r="Z75" s="102">
        <f>L75/L76*100</f>
        <v>7.5376884422110546</v>
      </c>
      <c r="AA75" s="186"/>
      <c r="AC75" s="93">
        <f>SUM(Z68:Z75)</f>
        <v>100</v>
      </c>
      <c r="AD75" s="91" t="s">
        <v>201</v>
      </c>
      <c r="AE75" s="94"/>
    </row>
    <row r="76" spans="2:31" x14ac:dyDescent="0.2">
      <c r="B76" s="52"/>
      <c r="C76" s="138"/>
      <c r="D76" s="49"/>
      <c r="E76" s="49"/>
      <c r="F76" s="140"/>
      <c r="G76" s="87"/>
      <c r="H76" s="50" t="s">
        <v>180</v>
      </c>
      <c r="I76" s="53"/>
      <c r="J76" s="53"/>
      <c r="K76" s="53"/>
      <c r="L76" s="157">
        <f>SUM(L68:L75)</f>
        <v>199</v>
      </c>
      <c r="M76" s="49"/>
      <c r="N76" s="49"/>
      <c r="Q76" s="49" t="s">
        <v>1057</v>
      </c>
      <c r="R76" s="52">
        <f>R75</f>
        <v>289</v>
      </c>
      <c r="S76" s="49">
        <f>S75</f>
        <v>2947.5</v>
      </c>
      <c r="T76" s="190" t="s">
        <v>186</v>
      </c>
      <c r="U76" s="189" t="s">
        <v>1060</v>
      </c>
      <c r="V76" s="66"/>
      <c r="W76" s="67"/>
      <c r="X76" s="68"/>
      <c r="Y76" s="69"/>
      <c r="Z76" s="103"/>
      <c r="AA76" s="187">
        <f>SUM(L68:L71)/L76*100</f>
        <v>0.50251256281407031</v>
      </c>
      <c r="AC76" s="92">
        <f>SUM(V68:X75)</f>
        <v>99.999999999999986</v>
      </c>
      <c r="AD76" s="54" t="s">
        <v>201</v>
      </c>
      <c r="AE76" s="95"/>
    </row>
    <row r="77" spans="2:31" x14ac:dyDescent="0.2">
      <c r="B77" s="43" t="s">
        <v>4</v>
      </c>
      <c r="C77" s="137">
        <v>297</v>
      </c>
      <c r="D77" s="16">
        <f>F77+1967.5</f>
        <v>4935</v>
      </c>
      <c r="E77" s="16">
        <f>VLOOKUP(C77,Summary!$A$7:$H$1000,5,FALSE)</f>
        <v>2962.5</v>
      </c>
      <c r="F77" s="139">
        <f>VLOOKUP(C77,Summary!$A$7:$H$1000,6,FALSE)</f>
        <v>2967.5</v>
      </c>
      <c r="G77" s="85" t="s">
        <v>186</v>
      </c>
      <c r="H77" s="16" t="s">
        <v>181</v>
      </c>
      <c r="K77" s="41">
        <v>1</v>
      </c>
      <c r="L77" s="125">
        <f t="shared" ref="L77:L84" si="41">SUM(I77:K77)</f>
        <v>1</v>
      </c>
      <c r="N77" s="38" t="s">
        <v>214</v>
      </c>
      <c r="Q77" s="38" t="s">
        <v>1057</v>
      </c>
      <c r="R77" s="101">
        <f t="shared" ref="R77:R84" si="42">C77</f>
        <v>297</v>
      </c>
      <c r="S77" s="16">
        <f t="shared" ref="S77:S84" si="43">F77</f>
        <v>2967.5</v>
      </c>
      <c r="T77" s="85" t="s">
        <v>186</v>
      </c>
      <c r="U77" s="16" t="s">
        <v>181</v>
      </c>
      <c r="V77" s="62">
        <f>I77/L85*100</f>
        <v>0</v>
      </c>
      <c r="W77" s="63">
        <f>J77/L85*100</f>
        <v>0</v>
      </c>
      <c r="X77" s="64">
        <f>K77/L85*100</f>
        <v>0.50761421319796951</v>
      </c>
      <c r="Z77" s="102">
        <f>L77/L85*100</f>
        <v>0.50761421319796951</v>
      </c>
      <c r="AA77" s="186"/>
    </row>
    <row r="78" spans="2:31" x14ac:dyDescent="0.2">
      <c r="C78" s="124">
        <f>C77</f>
        <v>297</v>
      </c>
      <c r="D78" s="16">
        <f t="shared" ref="D78:D82" si="44">F78+1967.5</f>
        <v>4935</v>
      </c>
      <c r="E78" s="16">
        <f>VLOOKUP(C78,Summary!$A$7:$H$1000,5,FALSE)</f>
        <v>2962.5</v>
      </c>
      <c r="F78" s="139">
        <f>VLOOKUP(C78,Summary!$A$7:$H$1000,6,FALSE)</f>
        <v>2967.5</v>
      </c>
      <c r="G78" s="85" t="s">
        <v>186</v>
      </c>
      <c r="H78" s="16" t="s">
        <v>176</v>
      </c>
      <c r="L78" s="125">
        <f t="shared" si="41"/>
        <v>0</v>
      </c>
      <c r="Q78" s="38" t="s">
        <v>1057</v>
      </c>
      <c r="R78" s="90">
        <f t="shared" si="42"/>
        <v>297</v>
      </c>
      <c r="S78" s="16">
        <f t="shared" si="43"/>
        <v>2967.5</v>
      </c>
      <c r="T78" s="85" t="s">
        <v>186</v>
      </c>
      <c r="U78" s="16" t="s">
        <v>176</v>
      </c>
      <c r="V78" s="62">
        <f>I78/L85*100</f>
        <v>0</v>
      </c>
      <c r="W78" s="63">
        <f>J78/L85*100</f>
        <v>0</v>
      </c>
      <c r="X78" s="64">
        <f>K78/L85*100</f>
        <v>0</v>
      </c>
      <c r="Z78" s="102">
        <f>L78/L85*100</f>
        <v>0</v>
      </c>
      <c r="AA78" s="186"/>
    </row>
    <row r="79" spans="2:31" x14ac:dyDescent="0.2">
      <c r="C79" s="124">
        <f t="shared" ref="C79:C81" si="45">C78</f>
        <v>297</v>
      </c>
      <c r="D79" s="16">
        <f t="shared" si="44"/>
        <v>4935</v>
      </c>
      <c r="E79" s="16">
        <f>VLOOKUP(C79,Summary!$A$7:$H$1000,5,FALSE)</f>
        <v>2962.5</v>
      </c>
      <c r="F79" s="139">
        <f>VLOOKUP(C79,Summary!$A$7:$H$1000,6,FALSE)</f>
        <v>2967.5</v>
      </c>
      <c r="G79" s="86" t="s">
        <v>186</v>
      </c>
      <c r="H79" s="34" t="s">
        <v>177</v>
      </c>
      <c r="L79" s="125">
        <f t="shared" si="41"/>
        <v>0</v>
      </c>
      <c r="N79" s="34"/>
      <c r="Q79" s="38" t="s">
        <v>1057</v>
      </c>
      <c r="R79" s="90">
        <f t="shared" si="42"/>
        <v>297</v>
      </c>
      <c r="S79" s="16">
        <f t="shared" si="43"/>
        <v>2967.5</v>
      </c>
      <c r="T79" s="86" t="s">
        <v>186</v>
      </c>
      <c r="U79" s="34" t="s">
        <v>177</v>
      </c>
      <c r="V79" s="62">
        <f>I79/L85*100</f>
        <v>0</v>
      </c>
      <c r="W79" s="63">
        <f>J79/L85*100</f>
        <v>0</v>
      </c>
      <c r="X79" s="64">
        <f>K79/L85*100</f>
        <v>0</v>
      </c>
      <c r="Z79" s="102">
        <f>L79/L85*100</f>
        <v>0</v>
      </c>
      <c r="AA79" s="186"/>
    </row>
    <row r="80" spans="2:31" x14ac:dyDescent="0.2">
      <c r="C80" s="124">
        <f t="shared" si="45"/>
        <v>297</v>
      </c>
      <c r="D80" s="16">
        <f t="shared" si="44"/>
        <v>4935</v>
      </c>
      <c r="E80" s="16">
        <f>VLOOKUP(C80,Summary!$A$7:$H$1000,5,FALSE)</f>
        <v>2962.5</v>
      </c>
      <c r="F80" s="139">
        <f>VLOOKUP(C80,Summary!$A$7:$H$1000,6,FALSE)</f>
        <v>2967.5</v>
      </c>
      <c r="G80" s="86" t="s">
        <v>186</v>
      </c>
      <c r="H80" s="34" t="s">
        <v>345</v>
      </c>
      <c r="I80" s="42"/>
      <c r="J80" s="42"/>
      <c r="K80" s="42"/>
      <c r="L80" s="125">
        <f t="shared" si="41"/>
        <v>0</v>
      </c>
      <c r="N80" s="34"/>
      <c r="Q80" s="38" t="s">
        <v>1057</v>
      </c>
      <c r="R80" s="90">
        <f t="shared" si="42"/>
        <v>297</v>
      </c>
      <c r="S80" s="16">
        <f t="shared" si="43"/>
        <v>2967.5</v>
      </c>
      <c r="T80" s="86" t="s">
        <v>186</v>
      </c>
      <c r="U80" s="34" t="s">
        <v>345</v>
      </c>
      <c r="V80" s="62">
        <f>I80/L85*100</f>
        <v>0</v>
      </c>
      <c r="W80" s="63">
        <f>J80/L85*100</f>
        <v>0</v>
      </c>
      <c r="X80" s="64">
        <f>K80/L85*100</f>
        <v>0</v>
      </c>
      <c r="Z80" s="102">
        <f>L80/L85*100</f>
        <v>0</v>
      </c>
      <c r="AA80" s="186"/>
    </row>
    <row r="81" spans="2:31" x14ac:dyDescent="0.2">
      <c r="C81" s="124">
        <f t="shared" si="45"/>
        <v>297</v>
      </c>
      <c r="D81" s="16">
        <f t="shared" si="44"/>
        <v>4935</v>
      </c>
      <c r="E81" s="16">
        <f>VLOOKUP(C81,Summary!$A$7:$H$1000,5,FALSE)</f>
        <v>2962.5</v>
      </c>
      <c r="F81" s="139">
        <f>VLOOKUP(C81,Summary!$A$7:$H$1000,6,FALSE)</f>
        <v>2967.5</v>
      </c>
      <c r="G81" s="86" t="s">
        <v>186</v>
      </c>
      <c r="H81" s="150" t="s">
        <v>347</v>
      </c>
      <c r="I81" s="42"/>
      <c r="J81" s="42"/>
      <c r="K81" s="42"/>
      <c r="L81" s="125">
        <f t="shared" si="41"/>
        <v>0</v>
      </c>
      <c r="Q81" s="38" t="s">
        <v>1057</v>
      </c>
      <c r="R81" s="90">
        <f t="shared" si="42"/>
        <v>297</v>
      </c>
      <c r="S81" s="16">
        <f t="shared" si="43"/>
        <v>2967.5</v>
      </c>
      <c r="T81" s="86" t="s">
        <v>186</v>
      </c>
      <c r="U81" s="150" t="s">
        <v>347</v>
      </c>
      <c r="V81" s="62">
        <f>I81/L85*100</f>
        <v>0</v>
      </c>
      <c r="W81" s="63">
        <f>J81/L85*100</f>
        <v>0</v>
      </c>
      <c r="X81" s="64">
        <f>K81/L85*100</f>
        <v>0</v>
      </c>
      <c r="Z81" s="102">
        <f>L81/L85*100</f>
        <v>0</v>
      </c>
      <c r="AA81" s="186"/>
    </row>
    <row r="82" spans="2:31" x14ac:dyDescent="0.2">
      <c r="C82" s="124">
        <f>C83</f>
        <v>297</v>
      </c>
      <c r="D82" s="16">
        <f t="shared" si="44"/>
        <v>4935</v>
      </c>
      <c r="E82" s="16">
        <f>VLOOKUP(C82,Summary!$A$7:$H$1000,5,FALSE)</f>
        <v>2962.5</v>
      </c>
      <c r="F82" s="139">
        <f>VLOOKUP(C82,Summary!$A$7:$H$1000,6,FALSE)</f>
        <v>2967.5</v>
      </c>
      <c r="G82" s="86" t="s">
        <v>186</v>
      </c>
      <c r="H82" s="39" t="s">
        <v>348</v>
      </c>
      <c r="I82" s="42"/>
      <c r="J82" s="42"/>
      <c r="K82" s="42"/>
      <c r="L82" s="125">
        <f t="shared" si="41"/>
        <v>0</v>
      </c>
      <c r="Q82" s="38" t="s">
        <v>1057</v>
      </c>
      <c r="R82" s="90">
        <f t="shared" si="42"/>
        <v>297</v>
      </c>
      <c r="S82" s="16">
        <f t="shared" si="43"/>
        <v>2967.5</v>
      </c>
      <c r="T82" s="86" t="s">
        <v>186</v>
      </c>
      <c r="U82" s="39" t="s">
        <v>343</v>
      </c>
      <c r="V82" s="62">
        <f>I82/L85*100</f>
        <v>0</v>
      </c>
      <c r="W82" s="63">
        <f>J82/L85*100</f>
        <v>0</v>
      </c>
      <c r="X82" s="64">
        <f>K82/L85*100</f>
        <v>0</v>
      </c>
      <c r="Z82" s="102">
        <f>L82/L85*100</f>
        <v>0</v>
      </c>
      <c r="AA82" s="186"/>
      <c r="AC82" s="150"/>
      <c r="AD82" s="150"/>
      <c r="AE82" s="150"/>
    </row>
    <row r="83" spans="2:31" x14ac:dyDescent="0.2">
      <c r="C83" s="124">
        <f>C81</f>
        <v>297</v>
      </c>
      <c r="D83" s="16">
        <f>F83+1967.5</f>
        <v>4935</v>
      </c>
      <c r="E83" s="16">
        <f>VLOOKUP(C83,Summary!$A$7:$H$1000,5,FALSE)</f>
        <v>2962.5</v>
      </c>
      <c r="F83" s="139">
        <f>VLOOKUP(C83,Summary!$A$7:$H$1000,6,FALSE)</f>
        <v>2967.5</v>
      </c>
      <c r="G83" s="86" t="s">
        <v>186</v>
      </c>
      <c r="H83" s="39" t="s">
        <v>349</v>
      </c>
      <c r="I83" s="42">
        <v>29</v>
      </c>
      <c r="J83" s="42">
        <v>167</v>
      </c>
      <c r="K83" s="42"/>
      <c r="L83" s="125">
        <f t="shared" si="41"/>
        <v>196</v>
      </c>
      <c r="N83" s="38" t="s">
        <v>1006</v>
      </c>
      <c r="Q83" s="38" t="s">
        <v>1057</v>
      </c>
      <c r="R83" s="90">
        <f t="shared" si="42"/>
        <v>297</v>
      </c>
      <c r="S83" s="16">
        <f t="shared" si="43"/>
        <v>2967.5</v>
      </c>
      <c r="T83" s="86" t="s">
        <v>186</v>
      </c>
      <c r="U83" s="39" t="s">
        <v>175</v>
      </c>
      <c r="V83" s="62">
        <f>I83/L85*100</f>
        <v>14.720812182741117</v>
      </c>
      <c r="W83" s="63">
        <f>J83/L85*100</f>
        <v>84.771573604060919</v>
      </c>
      <c r="X83" s="64">
        <f>K83/L85*100</f>
        <v>0</v>
      </c>
      <c r="Z83" s="102">
        <f>L83/L85*100</f>
        <v>99.492385786802032</v>
      </c>
      <c r="AA83" s="186"/>
      <c r="AC83" s="150"/>
      <c r="AD83" s="150"/>
      <c r="AE83" s="150"/>
    </row>
    <row r="84" spans="2:31" x14ac:dyDescent="0.2">
      <c r="C84" s="124">
        <f>C82</f>
        <v>297</v>
      </c>
      <c r="D84" s="16">
        <f t="shared" ref="D84" si="46">F84+1967.5</f>
        <v>4935</v>
      </c>
      <c r="E84" s="16">
        <f>VLOOKUP(C84,Summary!$A$7:$H$1000,5,FALSE)</f>
        <v>2962.5</v>
      </c>
      <c r="F84" s="139">
        <f>VLOOKUP(C84,Summary!$A$7:$H$1000,6,FALSE)</f>
        <v>2967.5</v>
      </c>
      <c r="G84" s="86" t="s">
        <v>186</v>
      </c>
      <c r="H84" s="39" t="s">
        <v>346</v>
      </c>
      <c r="I84" s="42"/>
      <c r="J84" s="42"/>
      <c r="K84" s="42"/>
      <c r="L84" s="125">
        <f t="shared" si="41"/>
        <v>0</v>
      </c>
      <c r="N84" s="38" t="s">
        <v>1007</v>
      </c>
      <c r="Q84" s="38" t="s">
        <v>1057</v>
      </c>
      <c r="R84" s="90">
        <f t="shared" si="42"/>
        <v>297</v>
      </c>
      <c r="S84" s="16">
        <f t="shared" si="43"/>
        <v>2967.5</v>
      </c>
      <c r="T84" s="86" t="s">
        <v>186</v>
      </c>
      <c r="U84" s="39" t="s">
        <v>346</v>
      </c>
      <c r="V84" s="62">
        <f>I84/L85*100</f>
        <v>0</v>
      </c>
      <c r="W84" s="63">
        <f>J84/L85*100</f>
        <v>0</v>
      </c>
      <c r="X84" s="64">
        <f>K84/L85*100</f>
        <v>0</v>
      </c>
      <c r="Z84" s="102">
        <f>L84/L85*100</f>
        <v>0</v>
      </c>
      <c r="AA84" s="186"/>
      <c r="AC84" s="93">
        <f>SUM(Z77:Z84)</f>
        <v>100</v>
      </c>
      <c r="AD84" s="91" t="s">
        <v>201</v>
      </c>
      <c r="AE84" s="94"/>
    </row>
    <row r="85" spans="2:31" ht="15" customHeight="1" x14ac:dyDescent="0.2">
      <c r="B85" s="52"/>
      <c r="C85" s="138"/>
      <c r="D85" s="49"/>
      <c r="E85" s="49"/>
      <c r="F85" s="140"/>
      <c r="G85" s="87"/>
      <c r="H85" s="50" t="s">
        <v>180</v>
      </c>
      <c r="I85" s="53"/>
      <c r="J85" s="53"/>
      <c r="K85" s="53"/>
      <c r="L85" s="157">
        <f>SUM(L77:L84)</f>
        <v>197</v>
      </c>
      <c r="M85" s="49"/>
      <c r="N85" s="49"/>
      <c r="Q85" s="49" t="s">
        <v>1057</v>
      </c>
      <c r="R85" s="52">
        <f>R84</f>
        <v>297</v>
      </c>
      <c r="S85" s="49">
        <f>S84</f>
        <v>2967.5</v>
      </c>
      <c r="T85" s="190" t="s">
        <v>186</v>
      </c>
      <c r="U85" s="189" t="s">
        <v>1060</v>
      </c>
      <c r="V85" s="66"/>
      <c r="W85" s="67"/>
      <c r="X85" s="68"/>
      <c r="Y85" s="69"/>
      <c r="Z85" s="103"/>
      <c r="AA85" s="187">
        <f>SUM(L77:L80)/L85*100</f>
        <v>0.50761421319796951</v>
      </c>
      <c r="AC85" s="92">
        <f>SUM(V77:X84)</f>
        <v>100</v>
      </c>
      <c r="AD85" s="54" t="s">
        <v>201</v>
      </c>
      <c r="AE85" s="95"/>
    </row>
    <row r="86" spans="2:31" x14ac:dyDescent="0.2">
      <c r="B86" s="43" t="s">
        <v>4</v>
      </c>
      <c r="C86" s="137">
        <v>303</v>
      </c>
      <c r="D86" s="16">
        <f>F86+1967.5</f>
        <v>4955</v>
      </c>
      <c r="E86" s="16">
        <f>VLOOKUP(C86,Summary!$A$7:$H$1000,5,FALSE)</f>
        <v>2982.5</v>
      </c>
      <c r="F86" s="139">
        <f>VLOOKUP(C86,Summary!$A$7:$H$1000,6,FALSE)</f>
        <v>2987.5</v>
      </c>
      <c r="G86" s="85" t="s">
        <v>186</v>
      </c>
      <c r="H86" s="16" t="s">
        <v>181</v>
      </c>
      <c r="L86" s="125">
        <f t="shared" ref="L86:L93" si="47">SUM(I86:K86)</f>
        <v>0</v>
      </c>
      <c r="Q86" s="38" t="s">
        <v>1057</v>
      </c>
      <c r="R86" s="101">
        <f t="shared" ref="R86:R93" si="48">C86</f>
        <v>303</v>
      </c>
      <c r="S86" s="16">
        <f t="shared" ref="S86:S93" si="49">F86</f>
        <v>2987.5</v>
      </c>
      <c r="T86" s="85" t="s">
        <v>186</v>
      </c>
      <c r="U86" s="16" t="s">
        <v>181</v>
      </c>
      <c r="V86" s="62">
        <f>I86/L94*100</f>
        <v>0</v>
      </c>
      <c r="W86" s="63">
        <f>J86/L94*100</f>
        <v>0</v>
      </c>
      <c r="X86" s="64">
        <f>K86/L94*100</f>
        <v>0</v>
      </c>
      <c r="Z86" s="102">
        <f>L86/L94*100</f>
        <v>0</v>
      </c>
      <c r="AA86" s="186"/>
    </row>
    <row r="87" spans="2:31" x14ac:dyDescent="0.2">
      <c r="C87" s="124">
        <f>C86</f>
        <v>303</v>
      </c>
      <c r="D87" s="16">
        <f t="shared" ref="D87:D91" si="50">F87+1967.5</f>
        <v>4955</v>
      </c>
      <c r="E87" s="16">
        <f>VLOOKUP(C87,Summary!$A$7:$H$1000,5,FALSE)</f>
        <v>2982.5</v>
      </c>
      <c r="F87" s="139">
        <f>VLOOKUP(C87,Summary!$A$7:$H$1000,6,FALSE)</f>
        <v>2987.5</v>
      </c>
      <c r="G87" s="85" t="s">
        <v>186</v>
      </c>
      <c r="H87" s="16" t="s">
        <v>176</v>
      </c>
      <c r="L87" s="125">
        <f t="shared" si="47"/>
        <v>0</v>
      </c>
      <c r="Q87" s="38" t="s">
        <v>1057</v>
      </c>
      <c r="R87" s="90">
        <f t="shared" si="48"/>
        <v>303</v>
      </c>
      <c r="S87" s="16">
        <f t="shared" si="49"/>
        <v>2987.5</v>
      </c>
      <c r="T87" s="85" t="s">
        <v>186</v>
      </c>
      <c r="U87" s="16" t="s">
        <v>176</v>
      </c>
      <c r="V87" s="62">
        <f>I87/L94*100</f>
        <v>0</v>
      </c>
      <c r="W87" s="63">
        <f>J87/L94*100</f>
        <v>0</v>
      </c>
      <c r="X87" s="64">
        <f>K87/L94*100</f>
        <v>0</v>
      </c>
      <c r="Z87" s="102">
        <f>L87/L94*100</f>
        <v>0</v>
      </c>
      <c r="AA87" s="186"/>
    </row>
    <row r="88" spans="2:31" x14ac:dyDescent="0.2">
      <c r="C88" s="124">
        <f t="shared" ref="C88:C90" si="51">C87</f>
        <v>303</v>
      </c>
      <c r="D88" s="16">
        <f t="shared" si="50"/>
        <v>4955</v>
      </c>
      <c r="E88" s="16">
        <f>VLOOKUP(C88,Summary!$A$7:$H$1000,5,FALSE)</f>
        <v>2982.5</v>
      </c>
      <c r="F88" s="139">
        <f>VLOOKUP(C88,Summary!$A$7:$H$1000,6,FALSE)</f>
        <v>2987.5</v>
      </c>
      <c r="G88" s="86" t="s">
        <v>186</v>
      </c>
      <c r="H88" s="34" t="s">
        <v>177</v>
      </c>
      <c r="L88" s="125">
        <f t="shared" si="47"/>
        <v>0</v>
      </c>
      <c r="N88" s="34"/>
      <c r="Q88" s="38" t="s">
        <v>1057</v>
      </c>
      <c r="R88" s="90">
        <f t="shared" si="48"/>
        <v>303</v>
      </c>
      <c r="S88" s="16">
        <f t="shared" si="49"/>
        <v>2987.5</v>
      </c>
      <c r="T88" s="86" t="s">
        <v>186</v>
      </c>
      <c r="U88" s="34" t="s">
        <v>177</v>
      </c>
      <c r="V88" s="62">
        <f>I88/L94*100</f>
        <v>0</v>
      </c>
      <c r="W88" s="63">
        <f>J88/L94*100</f>
        <v>0</v>
      </c>
      <c r="X88" s="64">
        <f>K88/L94*100</f>
        <v>0</v>
      </c>
      <c r="Z88" s="102">
        <f>L88/L94*100</f>
        <v>0</v>
      </c>
      <c r="AA88" s="186"/>
    </row>
    <row r="89" spans="2:31" x14ac:dyDescent="0.2">
      <c r="C89" s="124">
        <f t="shared" si="51"/>
        <v>303</v>
      </c>
      <c r="D89" s="16">
        <f t="shared" si="50"/>
        <v>4955</v>
      </c>
      <c r="E89" s="16">
        <f>VLOOKUP(C89,Summary!$A$7:$H$1000,5,FALSE)</f>
        <v>2982.5</v>
      </c>
      <c r="F89" s="139">
        <f>VLOOKUP(C89,Summary!$A$7:$H$1000,6,FALSE)</f>
        <v>2987.5</v>
      </c>
      <c r="G89" s="86" t="s">
        <v>186</v>
      </c>
      <c r="H89" s="34" t="s">
        <v>345</v>
      </c>
      <c r="I89" s="42"/>
      <c r="J89" s="42"/>
      <c r="K89" s="42"/>
      <c r="L89" s="125">
        <f t="shared" si="47"/>
        <v>0</v>
      </c>
      <c r="N89" s="34"/>
      <c r="Q89" s="38" t="s">
        <v>1057</v>
      </c>
      <c r="R89" s="90">
        <f t="shared" si="48"/>
        <v>303</v>
      </c>
      <c r="S89" s="16">
        <f t="shared" si="49"/>
        <v>2987.5</v>
      </c>
      <c r="T89" s="86" t="s">
        <v>186</v>
      </c>
      <c r="U89" s="34" t="s">
        <v>345</v>
      </c>
      <c r="V89" s="62">
        <f>I89/L94*100</f>
        <v>0</v>
      </c>
      <c r="W89" s="63">
        <f>J89/L94*100</f>
        <v>0</v>
      </c>
      <c r="X89" s="64">
        <f>K89/L94*100</f>
        <v>0</v>
      </c>
      <c r="Z89" s="102">
        <f>L89/L94*100</f>
        <v>0</v>
      </c>
      <c r="AA89" s="186"/>
    </row>
    <row r="90" spans="2:31" x14ac:dyDescent="0.2">
      <c r="C90" s="124">
        <f t="shared" si="51"/>
        <v>303</v>
      </c>
      <c r="D90" s="16">
        <f t="shared" si="50"/>
        <v>4955</v>
      </c>
      <c r="E90" s="16">
        <f>VLOOKUP(C90,Summary!$A$7:$H$1000,5,FALSE)</f>
        <v>2982.5</v>
      </c>
      <c r="F90" s="139">
        <f>VLOOKUP(C90,Summary!$A$7:$H$1000,6,FALSE)</f>
        <v>2987.5</v>
      </c>
      <c r="G90" s="86" t="s">
        <v>186</v>
      </c>
      <c r="H90" s="150" t="s">
        <v>347</v>
      </c>
      <c r="I90" s="42"/>
      <c r="J90" s="42">
        <v>1</v>
      </c>
      <c r="K90" s="42"/>
      <c r="L90" s="125">
        <f t="shared" si="47"/>
        <v>1</v>
      </c>
      <c r="N90" s="38" t="s">
        <v>985</v>
      </c>
      <c r="Q90" s="38" t="s">
        <v>1057</v>
      </c>
      <c r="R90" s="90">
        <f t="shared" si="48"/>
        <v>303</v>
      </c>
      <c r="S90" s="16">
        <f t="shared" si="49"/>
        <v>2987.5</v>
      </c>
      <c r="T90" s="86" t="s">
        <v>186</v>
      </c>
      <c r="U90" s="150" t="s">
        <v>347</v>
      </c>
      <c r="V90" s="62">
        <f>I90/L94*100</f>
        <v>0</v>
      </c>
      <c r="W90" s="63">
        <f>J90/L94*100</f>
        <v>0.47393364928909953</v>
      </c>
      <c r="X90" s="64">
        <f>K90/L94*100</f>
        <v>0</v>
      </c>
      <c r="Z90" s="102">
        <f>L90/L94*100</f>
        <v>0.47393364928909953</v>
      </c>
      <c r="AA90" s="186"/>
    </row>
    <row r="91" spans="2:31" x14ac:dyDescent="0.2">
      <c r="C91" s="124">
        <f>C92</f>
        <v>303</v>
      </c>
      <c r="D91" s="16">
        <f t="shared" si="50"/>
        <v>4955</v>
      </c>
      <c r="E91" s="16">
        <f>VLOOKUP(C91,Summary!$A$7:$H$1000,5,FALSE)</f>
        <v>2982.5</v>
      </c>
      <c r="F91" s="139">
        <f>VLOOKUP(C91,Summary!$A$7:$H$1000,6,FALSE)</f>
        <v>2987.5</v>
      </c>
      <c r="G91" s="86" t="s">
        <v>186</v>
      </c>
      <c r="H91" s="39" t="s">
        <v>348</v>
      </c>
      <c r="I91" s="42"/>
      <c r="J91" s="42"/>
      <c r="K91" s="42"/>
      <c r="L91" s="125">
        <f t="shared" si="47"/>
        <v>0</v>
      </c>
      <c r="Q91" s="38" t="s">
        <v>1057</v>
      </c>
      <c r="R91" s="90">
        <f t="shared" si="48"/>
        <v>303</v>
      </c>
      <c r="S91" s="16">
        <f t="shared" si="49"/>
        <v>2987.5</v>
      </c>
      <c r="T91" s="86" t="s">
        <v>186</v>
      </c>
      <c r="U91" s="39" t="s">
        <v>343</v>
      </c>
      <c r="V91" s="62">
        <f>I91/L94*100</f>
        <v>0</v>
      </c>
      <c r="W91" s="63">
        <f>J91/L94*100</f>
        <v>0</v>
      </c>
      <c r="X91" s="64">
        <f>K91/L94*100</f>
        <v>0</v>
      </c>
      <c r="Z91" s="102">
        <f>L91/L94*100</f>
        <v>0</v>
      </c>
      <c r="AA91" s="186"/>
      <c r="AC91" s="150"/>
      <c r="AD91" s="150"/>
      <c r="AE91" s="150"/>
    </row>
    <row r="92" spans="2:31" x14ac:dyDescent="0.2">
      <c r="C92" s="124">
        <f>C90</f>
        <v>303</v>
      </c>
      <c r="D92" s="16">
        <f>F92+1967.5</f>
        <v>4955</v>
      </c>
      <c r="E92" s="16">
        <f>VLOOKUP(C92,Summary!$A$7:$H$1000,5,FALSE)</f>
        <v>2982.5</v>
      </c>
      <c r="F92" s="139">
        <f>VLOOKUP(C92,Summary!$A$7:$H$1000,6,FALSE)</f>
        <v>2987.5</v>
      </c>
      <c r="G92" s="86" t="s">
        <v>186</v>
      </c>
      <c r="H92" s="39" t="s">
        <v>349</v>
      </c>
      <c r="I92" s="42">
        <v>32</v>
      </c>
      <c r="J92" s="42">
        <v>178</v>
      </c>
      <c r="K92" s="42"/>
      <c r="L92" s="125">
        <f t="shared" si="47"/>
        <v>210</v>
      </c>
      <c r="N92" s="38" t="s">
        <v>1010</v>
      </c>
      <c r="Q92" s="38" t="s">
        <v>1057</v>
      </c>
      <c r="R92" s="90">
        <f t="shared" si="48"/>
        <v>303</v>
      </c>
      <c r="S92" s="16">
        <f t="shared" si="49"/>
        <v>2987.5</v>
      </c>
      <c r="T92" s="86" t="s">
        <v>186</v>
      </c>
      <c r="U92" s="39" t="s">
        <v>175</v>
      </c>
      <c r="V92" s="62">
        <f>I92/L94*100</f>
        <v>15.165876777251185</v>
      </c>
      <c r="W92" s="63">
        <f>J92/L94*100</f>
        <v>84.360189573459721</v>
      </c>
      <c r="X92" s="64">
        <f>K92/L94*100</f>
        <v>0</v>
      </c>
      <c r="Z92" s="102">
        <f>L92/L94*100</f>
        <v>99.526066350710892</v>
      </c>
      <c r="AA92" s="186"/>
      <c r="AC92" s="150"/>
      <c r="AD92" s="150"/>
      <c r="AE92" s="150"/>
    </row>
    <row r="93" spans="2:31" x14ac:dyDescent="0.2">
      <c r="C93" s="124">
        <f>C91</f>
        <v>303</v>
      </c>
      <c r="D93" s="16">
        <f t="shared" ref="D93" si="52">F93+1967.5</f>
        <v>4955</v>
      </c>
      <c r="E93" s="16">
        <f>VLOOKUP(C93,Summary!$A$7:$H$1000,5,FALSE)</f>
        <v>2982.5</v>
      </c>
      <c r="F93" s="139">
        <f>VLOOKUP(C93,Summary!$A$7:$H$1000,6,FALSE)</f>
        <v>2987.5</v>
      </c>
      <c r="G93" s="86" t="s">
        <v>186</v>
      </c>
      <c r="H93" s="39" t="s">
        <v>346</v>
      </c>
      <c r="I93" s="42"/>
      <c r="J93" s="42"/>
      <c r="K93" s="42"/>
      <c r="L93" s="125">
        <f t="shared" si="47"/>
        <v>0</v>
      </c>
      <c r="N93" s="38" t="s">
        <v>1011</v>
      </c>
      <c r="Q93" s="38" t="s">
        <v>1057</v>
      </c>
      <c r="R93" s="90">
        <f t="shared" si="48"/>
        <v>303</v>
      </c>
      <c r="S93" s="16">
        <f t="shared" si="49"/>
        <v>2987.5</v>
      </c>
      <c r="T93" s="86" t="s">
        <v>186</v>
      </c>
      <c r="U93" s="39" t="s">
        <v>346</v>
      </c>
      <c r="V93" s="62">
        <f>I93/L94*100</f>
        <v>0</v>
      </c>
      <c r="W93" s="63">
        <f>J93/L94*100</f>
        <v>0</v>
      </c>
      <c r="X93" s="64">
        <f>K93/L94*100</f>
        <v>0</v>
      </c>
      <c r="Z93" s="102">
        <f>L93/L94*100</f>
        <v>0</v>
      </c>
      <c r="AA93" s="186"/>
      <c r="AC93" s="93">
        <f>SUM(Z86:Z93)</f>
        <v>99.999999999999986</v>
      </c>
      <c r="AD93" s="91" t="s">
        <v>201</v>
      </c>
      <c r="AE93" s="94"/>
    </row>
    <row r="94" spans="2:31" x14ac:dyDescent="0.2">
      <c r="B94" s="52"/>
      <c r="C94" s="138"/>
      <c r="D94" s="49"/>
      <c r="E94" s="49"/>
      <c r="F94" s="140"/>
      <c r="G94" s="87"/>
      <c r="H94" s="50" t="s">
        <v>180</v>
      </c>
      <c r="I94" s="53"/>
      <c r="J94" s="53"/>
      <c r="K94" s="53"/>
      <c r="L94" s="157">
        <f>SUM(L86:L93)</f>
        <v>211</v>
      </c>
      <c r="M94" s="49"/>
      <c r="N94" s="49"/>
      <c r="Q94" s="49" t="s">
        <v>1057</v>
      </c>
      <c r="R94" s="52">
        <f>R93</f>
        <v>303</v>
      </c>
      <c r="S94" s="49">
        <f>S93</f>
        <v>2987.5</v>
      </c>
      <c r="T94" s="190" t="s">
        <v>186</v>
      </c>
      <c r="U94" s="189" t="s">
        <v>1060</v>
      </c>
      <c r="V94" s="66"/>
      <c r="W94" s="67"/>
      <c r="X94" s="68"/>
      <c r="Y94" s="69"/>
      <c r="Z94" s="103"/>
      <c r="AA94" s="187">
        <f>SUM(L86:L89)/L94*100</f>
        <v>0</v>
      </c>
      <c r="AC94" s="92">
        <f>SUM(V86:X93)</f>
        <v>100</v>
      </c>
      <c r="AD94" s="54" t="s">
        <v>201</v>
      </c>
      <c r="AE94" s="95"/>
    </row>
    <row r="95" spans="2:31" x14ac:dyDescent="0.2">
      <c r="B95" s="43" t="s">
        <v>3</v>
      </c>
      <c r="C95" s="137">
        <v>314</v>
      </c>
      <c r="D95" s="16">
        <f>F95+1967.5</f>
        <v>4975</v>
      </c>
      <c r="E95" s="16">
        <f>VLOOKUP(C95,Summary!$A$7:$H$1000,5,FALSE)</f>
        <v>3002.5</v>
      </c>
      <c r="F95" s="139">
        <f>VLOOKUP(C95,Summary!$A$7:$H$1000,6,FALSE)</f>
        <v>3007.5</v>
      </c>
      <c r="G95" s="85" t="s">
        <v>186</v>
      </c>
      <c r="H95" s="16" t="s">
        <v>181</v>
      </c>
      <c r="J95" s="41">
        <v>1</v>
      </c>
      <c r="L95" s="125">
        <f t="shared" ref="L95:L102" si="53">SUM(I95:K95)</f>
        <v>1</v>
      </c>
      <c r="N95" s="34" t="s">
        <v>1013</v>
      </c>
      <c r="Q95" s="38" t="s">
        <v>1057</v>
      </c>
      <c r="R95" s="101">
        <f t="shared" ref="R95:R102" si="54">C95</f>
        <v>314</v>
      </c>
      <c r="S95" s="16">
        <f t="shared" ref="S95:S102" si="55">F95</f>
        <v>3007.5</v>
      </c>
      <c r="T95" s="85" t="s">
        <v>186</v>
      </c>
      <c r="U95" s="16" t="s">
        <v>181</v>
      </c>
      <c r="V95" s="62">
        <f>I95/L103*100</f>
        <v>0</v>
      </c>
      <c r="W95" s="63">
        <f>J95/L103*100</f>
        <v>0.91743119266055051</v>
      </c>
      <c r="X95" s="64">
        <f>K95/L103*100</f>
        <v>0</v>
      </c>
      <c r="Z95" s="102">
        <f>L95/L103*100</f>
        <v>0.91743119266055051</v>
      </c>
      <c r="AA95" s="186"/>
    </row>
    <row r="96" spans="2:31" x14ac:dyDescent="0.2">
      <c r="C96" s="124">
        <f>C95</f>
        <v>314</v>
      </c>
      <c r="D96" s="16">
        <f t="shared" ref="D96:D100" si="56">F96+1967.5</f>
        <v>4975</v>
      </c>
      <c r="E96" s="16">
        <f>VLOOKUP(C96,Summary!$A$7:$H$1000,5,FALSE)</f>
        <v>3002.5</v>
      </c>
      <c r="F96" s="139">
        <f>VLOOKUP(C96,Summary!$A$7:$H$1000,6,FALSE)</f>
        <v>3007.5</v>
      </c>
      <c r="G96" s="85" t="s">
        <v>186</v>
      </c>
      <c r="H96" s="16" t="s">
        <v>176</v>
      </c>
      <c r="L96" s="125">
        <f t="shared" si="53"/>
        <v>0</v>
      </c>
      <c r="Q96" s="38" t="s">
        <v>1057</v>
      </c>
      <c r="R96" s="90">
        <f t="shared" si="54"/>
        <v>314</v>
      </c>
      <c r="S96" s="16">
        <f t="shared" si="55"/>
        <v>3007.5</v>
      </c>
      <c r="T96" s="85" t="s">
        <v>186</v>
      </c>
      <c r="U96" s="16" t="s">
        <v>176</v>
      </c>
      <c r="V96" s="62">
        <f>I96/L103*100</f>
        <v>0</v>
      </c>
      <c r="W96" s="63">
        <f>J96/L103*100</f>
        <v>0</v>
      </c>
      <c r="X96" s="64">
        <f>K96/L103*100</f>
        <v>0</v>
      </c>
      <c r="Z96" s="102">
        <f>L96/L103*100</f>
        <v>0</v>
      </c>
      <c r="AA96" s="186"/>
    </row>
    <row r="97" spans="2:31" x14ac:dyDescent="0.2">
      <c r="C97" s="124">
        <f t="shared" ref="C97:C99" si="57">C96</f>
        <v>314</v>
      </c>
      <c r="D97" s="16">
        <f t="shared" si="56"/>
        <v>4975</v>
      </c>
      <c r="E97" s="16">
        <f>VLOOKUP(C97,Summary!$A$7:$H$1000,5,FALSE)</f>
        <v>3002.5</v>
      </c>
      <c r="F97" s="139">
        <f>VLOOKUP(C97,Summary!$A$7:$H$1000,6,FALSE)</f>
        <v>3007.5</v>
      </c>
      <c r="G97" s="86" t="s">
        <v>186</v>
      </c>
      <c r="H97" s="34" t="s">
        <v>177</v>
      </c>
      <c r="L97" s="125">
        <f t="shared" si="53"/>
        <v>0</v>
      </c>
      <c r="N97" s="34"/>
      <c r="Q97" s="38" t="s">
        <v>1057</v>
      </c>
      <c r="R97" s="90">
        <f t="shared" si="54"/>
        <v>314</v>
      </c>
      <c r="S97" s="16">
        <f t="shared" si="55"/>
        <v>3007.5</v>
      </c>
      <c r="T97" s="86" t="s">
        <v>186</v>
      </c>
      <c r="U97" s="34" t="s">
        <v>177</v>
      </c>
      <c r="V97" s="62">
        <f>I97/L103*100</f>
        <v>0</v>
      </c>
      <c r="W97" s="63">
        <f>J97/L103*100</f>
        <v>0</v>
      </c>
      <c r="X97" s="64">
        <f>K97/L103*100</f>
        <v>0</v>
      </c>
      <c r="Z97" s="102">
        <f>L97/L103*100</f>
        <v>0</v>
      </c>
      <c r="AA97" s="186"/>
    </row>
    <row r="98" spans="2:31" x14ac:dyDescent="0.2">
      <c r="C98" s="124">
        <f t="shared" si="57"/>
        <v>314</v>
      </c>
      <c r="D98" s="16">
        <f t="shared" si="56"/>
        <v>4975</v>
      </c>
      <c r="E98" s="16">
        <f>VLOOKUP(C98,Summary!$A$7:$H$1000,5,FALSE)</f>
        <v>3002.5</v>
      </c>
      <c r="F98" s="139">
        <f>VLOOKUP(C98,Summary!$A$7:$H$1000,6,FALSE)</f>
        <v>3007.5</v>
      </c>
      <c r="G98" s="86" t="s">
        <v>186</v>
      </c>
      <c r="H98" s="34" t="s">
        <v>345</v>
      </c>
      <c r="I98" s="42"/>
      <c r="J98" s="42"/>
      <c r="K98" s="42"/>
      <c r="L98" s="125">
        <f t="shared" si="53"/>
        <v>0</v>
      </c>
      <c r="N98" s="34"/>
      <c r="Q98" s="38" t="s">
        <v>1057</v>
      </c>
      <c r="R98" s="90">
        <f t="shared" si="54"/>
        <v>314</v>
      </c>
      <c r="S98" s="16">
        <f t="shared" si="55"/>
        <v>3007.5</v>
      </c>
      <c r="T98" s="86" t="s">
        <v>186</v>
      </c>
      <c r="U98" s="34" t="s">
        <v>345</v>
      </c>
      <c r="V98" s="62">
        <f>I98/L103*100</f>
        <v>0</v>
      </c>
      <c r="W98" s="63">
        <f>J98/L103*100</f>
        <v>0</v>
      </c>
      <c r="X98" s="64">
        <f>K98/L103*100</f>
        <v>0</v>
      </c>
      <c r="Z98" s="102">
        <f>L98/L103*100</f>
        <v>0</v>
      </c>
      <c r="AA98" s="186"/>
    </row>
    <row r="99" spans="2:31" x14ac:dyDescent="0.2">
      <c r="C99" s="124">
        <f t="shared" si="57"/>
        <v>314</v>
      </c>
      <c r="D99" s="16">
        <f t="shared" si="56"/>
        <v>4975</v>
      </c>
      <c r="E99" s="16">
        <f>VLOOKUP(C99,Summary!$A$7:$H$1000,5,FALSE)</f>
        <v>3002.5</v>
      </c>
      <c r="F99" s="139">
        <f>VLOOKUP(C99,Summary!$A$7:$H$1000,6,FALSE)</f>
        <v>3007.5</v>
      </c>
      <c r="G99" s="86" t="s">
        <v>186</v>
      </c>
      <c r="H99" s="150" t="s">
        <v>347</v>
      </c>
      <c r="I99" s="42"/>
      <c r="J99" s="42"/>
      <c r="K99" s="42"/>
      <c r="L99" s="125">
        <f t="shared" si="53"/>
        <v>0</v>
      </c>
      <c r="Q99" s="38" t="s">
        <v>1057</v>
      </c>
      <c r="R99" s="90">
        <f t="shared" si="54"/>
        <v>314</v>
      </c>
      <c r="S99" s="16">
        <f t="shared" si="55"/>
        <v>3007.5</v>
      </c>
      <c r="T99" s="86" t="s">
        <v>186</v>
      </c>
      <c r="U99" s="150" t="s">
        <v>347</v>
      </c>
      <c r="V99" s="62">
        <f>I99/L103*100</f>
        <v>0</v>
      </c>
      <c r="W99" s="63">
        <f>J99/L103*100</f>
        <v>0</v>
      </c>
      <c r="X99" s="64">
        <f>K99/L103*100</f>
        <v>0</v>
      </c>
      <c r="Z99" s="102">
        <f>L99/L103*100</f>
        <v>0</v>
      </c>
      <c r="AA99" s="186"/>
    </row>
    <row r="100" spans="2:31" x14ac:dyDescent="0.2">
      <c r="C100" s="124">
        <f>C101</f>
        <v>314</v>
      </c>
      <c r="D100" s="16">
        <f t="shared" si="56"/>
        <v>4975</v>
      </c>
      <c r="E100" s="16">
        <f>VLOOKUP(C100,Summary!$A$7:$H$1000,5,FALSE)</f>
        <v>3002.5</v>
      </c>
      <c r="F100" s="139">
        <f>VLOOKUP(C100,Summary!$A$7:$H$1000,6,FALSE)</f>
        <v>3007.5</v>
      </c>
      <c r="G100" s="86" t="s">
        <v>186</v>
      </c>
      <c r="H100" s="39" t="s">
        <v>348</v>
      </c>
      <c r="I100" s="42"/>
      <c r="J100" s="42"/>
      <c r="K100" s="42"/>
      <c r="L100" s="125">
        <f t="shared" si="53"/>
        <v>0</v>
      </c>
      <c r="Q100" s="38" t="s">
        <v>1057</v>
      </c>
      <c r="R100" s="90">
        <f t="shared" si="54"/>
        <v>314</v>
      </c>
      <c r="S100" s="16">
        <f t="shared" si="55"/>
        <v>3007.5</v>
      </c>
      <c r="T100" s="86" t="s">
        <v>186</v>
      </c>
      <c r="U100" s="39" t="s">
        <v>343</v>
      </c>
      <c r="V100" s="62">
        <f>I100/L103*100</f>
        <v>0</v>
      </c>
      <c r="W100" s="63">
        <f>J100/L103*100</f>
        <v>0</v>
      </c>
      <c r="X100" s="64">
        <f>K100/L103*100</f>
        <v>0</v>
      </c>
      <c r="Z100" s="102">
        <f>L100/L103*100</f>
        <v>0</v>
      </c>
      <c r="AA100" s="186"/>
      <c r="AC100" s="150"/>
      <c r="AD100" s="150"/>
      <c r="AE100" s="150"/>
    </row>
    <row r="101" spans="2:31" x14ac:dyDescent="0.2">
      <c r="C101" s="124">
        <f>C99</f>
        <v>314</v>
      </c>
      <c r="D101" s="16">
        <f>F101+1967.5</f>
        <v>4975</v>
      </c>
      <c r="E101" s="16">
        <f>VLOOKUP(C101,Summary!$A$7:$H$1000,5,FALSE)</f>
        <v>3002.5</v>
      </c>
      <c r="F101" s="139">
        <f>VLOOKUP(C101,Summary!$A$7:$H$1000,6,FALSE)</f>
        <v>3007.5</v>
      </c>
      <c r="G101" s="86" t="s">
        <v>186</v>
      </c>
      <c r="H101" s="39" t="s">
        <v>349</v>
      </c>
      <c r="I101" s="42">
        <v>7</v>
      </c>
      <c r="J101" s="42">
        <v>101</v>
      </c>
      <c r="K101" s="42"/>
      <c r="L101" s="125">
        <f t="shared" si="53"/>
        <v>108</v>
      </c>
      <c r="Q101" s="38" t="s">
        <v>1057</v>
      </c>
      <c r="R101" s="90">
        <f t="shared" si="54"/>
        <v>314</v>
      </c>
      <c r="S101" s="16">
        <f t="shared" si="55"/>
        <v>3007.5</v>
      </c>
      <c r="T101" s="86" t="s">
        <v>186</v>
      </c>
      <c r="U101" s="39" t="s">
        <v>175</v>
      </c>
      <c r="V101" s="62">
        <f>I101/L103*100</f>
        <v>6.4220183486238538</v>
      </c>
      <c r="W101" s="63">
        <f>J101/L103*100</f>
        <v>92.660550458715591</v>
      </c>
      <c r="X101" s="64">
        <f>K101/L103*100</f>
        <v>0</v>
      </c>
      <c r="Z101" s="102">
        <f>L101/L103*100</f>
        <v>99.082568807339456</v>
      </c>
      <c r="AA101" s="186"/>
      <c r="AC101" s="150"/>
      <c r="AD101" s="150"/>
      <c r="AE101" s="150"/>
    </row>
    <row r="102" spans="2:31" x14ac:dyDescent="0.2">
      <c r="C102" s="124">
        <f>C100</f>
        <v>314</v>
      </c>
      <c r="D102" s="16">
        <f t="shared" ref="D102" si="58">F102+1967.5</f>
        <v>4975</v>
      </c>
      <c r="E102" s="16">
        <f>VLOOKUP(C102,Summary!$A$7:$H$1000,5,FALSE)</f>
        <v>3002.5</v>
      </c>
      <c r="F102" s="139">
        <f>VLOOKUP(C102,Summary!$A$7:$H$1000,6,FALSE)</f>
        <v>3007.5</v>
      </c>
      <c r="G102" s="86" t="s">
        <v>186</v>
      </c>
      <c r="H102" s="39" t="s">
        <v>346</v>
      </c>
      <c r="I102" s="42"/>
      <c r="J102" s="42"/>
      <c r="K102" s="42"/>
      <c r="L102" s="125">
        <f t="shared" si="53"/>
        <v>0</v>
      </c>
      <c r="N102" s="38" t="s">
        <v>1014</v>
      </c>
      <c r="Q102" s="38" t="s">
        <v>1057</v>
      </c>
      <c r="R102" s="90">
        <f t="shared" si="54"/>
        <v>314</v>
      </c>
      <c r="S102" s="16">
        <f t="shared" si="55"/>
        <v>3007.5</v>
      </c>
      <c r="T102" s="86" t="s">
        <v>186</v>
      </c>
      <c r="U102" s="39" t="s">
        <v>346</v>
      </c>
      <c r="V102" s="62">
        <f>I102/L103*100</f>
        <v>0</v>
      </c>
      <c r="W102" s="63">
        <f>J102/L103*100</f>
        <v>0</v>
      </c>
      <c r="X102" s="64">
        <f>K102/L103*100</f>
        <v>0</v>
      </c>
      <c r="Z102" s="102">
        <f>L102/L103*100</f>
        <v>0</v>
      </c>
      <c r="AA102" s="186"/>
      <c r="AC102" s="93">
        <f>SUM(Z95:Z102)</f>
        <v>100</v>
      </c>
      <c r="AD102" s="91" t="s">
        <v>201</v>
      </c>
      <c r="AE102" s="94"/>
    </row>
    <row r="103" spans="2:31" x14ac:dyDescent="0.2">
      <c r="B103" s="52"/>
      <c r="C103" s="138"/>
      <c r="D103" s="49"/>
      <c r="E103" s="49"/>
      <c r="F103" s="140"/>
      <c r="G103" s="87"/>
      <c r="H103" s="50" t="s">
        <v>180</v>
      </c>
      <c r="I103" s="53"/>
      <c r="J103" s="53"/>
      <c r="K103" s="53"/>
      <c r="L103" s="157">
        <f>SUM(L95:L102)</f>
        <v>109</v>
      </c>
      <c r="M103" s="49"/>
      <c r="N103" s="49"/>
      <c r="Q103" s="49" t="s">
        <v>1057</v>
      </c>
      <c r="R103" s="52">
        <f>R102</f>
        <v>314</v>
      </c>
      <c r="S103" s="49">
        <f>S102</f>
        <v>3007.5</v>
      </c>
      <c r="T103" s="190" t="s">
        <v>186</v>
      </c>
      <c r="U103" s="189" t="s">
        <v>1060</v>
      </c>
      <c r="V103" s="66"/>
      <c r="W103" s="67"/>
      <c r="X103" s="68"/>
      <c r="Y103" s="69"/>
      <c r="Z103" s="103"/>
      <c r="AA103" s="187">
        <f>SUM(L95:L98)/L103*100</f>
        <v>0.91743119266055051</v>
      </c>
      <c r="AC103" s="92">
        <f>SUM(V95:X102)</f>
        <v>100</v>
      </c>
      <c r="AD103" s="54" t="s">
        <v>201</v>
      </c>
      <c r="AE103" s="95"/>
    </row>
    <row r="104" spans="2:31" x14ac:dyDescent="0.2">
      <c r="B104" s="43" t="s">
        <v>5</v>
      </c>
      <c r="C104" s="137">
        <v>320</v>
      </c>
      <c r="D104" s="16">
        <f>F104+1967.5</f>
        <v>4995</v>
      </c>
      <c r="E104" s="16">
        <f>VLOOKUP(C104,Summary!$A$7:$H$1000,5,FALSE)</f>
        <v>3022.5</v>
      </c>
      <c r="F104" s="139">
        <f>VLOOKUP(C104,Summary!$A$7:$H$1000,6,FALSE)</f>
        <v>3027.5</v>
      </c>
      <c r="G104" s="85" t="s">
        <v>186</v>
      </c>
      <c r="H104" s="16" t="s">
        <v>181</v>
      </c>
      <c r="L104" s="125">
        <f t="shared" ref="L104:L111" si="59">SUM(I104:K104)</f>
        <v>0</v>
      </c>
      <c r="Q104" s="38" t="s">
        <v>1057</v>
      </c>
      <c r="R104" s="101">
        <f t="shared" ref="R104:R111" si="60">C104</f>
        <v>320</v>
      </c>
      <c r="S104" s="16">
        <f t="shared" ref="S104:S111" si="61">F104</f>
        <v>3027.5</v>
      </c>
      <c r="T104" s="85" t="s">
        <v>186</v>
      </c>
      <c r="U104" s="16" t="s">
        <v>181</v>
      </c>
      <c r="V104" s="62">
        <f>I104/L112*100</f>
        <v>0</v>
      </c>
      <c r="W104" s="63">
        <f>J104/L112*100</f>
        <v>0</v>
      </c>
      <c r="X104" s="64">
        <f>K104/L112*100</f>
        <v>0</v>
      </c>
      <c r="Z104" s="102">
        <f>L104/L112*100</f>
        <v>0</v>
      </c>
      <c r="AA104" s="186"/>
    </row>
    <row r="105" spans="2:31" x14ac:dyDescent="0.2">
      <c r="C105" s="124">
        <f>C104</f>
        <v>320</v>
      </c>
      <c r="D105" s="16">
        <f t="shared" ref="D105:D109" si="62">F105+1967.5</f>
        <v>4995</v>
      </c>
      <c r="E105" s="16">
        <f>VLOOKUP(C105,Summary!$A$7:$H$1000,5,FALSE)</f>
        <v>3022.5</v>
      </c>
      <c r="F105" s="139">
        <f>VLOOKUP(C105,Summary!$A$7:$H$1000,6,FALSE)</f>
        <v>3027.5</v>
      </c>
      <c r="G105" s="85" t="s">
        <v>186</v>
      </c>
      <c r="H105" s="16" t="s">
        <v>176</v>
      </c>
      <c r="L105" s="125">
        <f t="shared" si="59"/>
        <v>0</v>
      </c>
      <c r="Q105" s="38" t="s">
        <v>1057</v>
      </c>
      <c r="R105" s="90">
        <f t="shared" si="60"/>
        <v>320</v>
      </c>
      <c r="S105" s="16">
        <f t="shared" si="61"/>
        <v>3027.5</v>
      </c>
      <c r="T105" s="85" t="s">
        <v>186</v>
      </c>
      <c r="U105" s="16" t="s">
        <v>176</v>
      </c>
      <c r="V105" s="62">
        <f>I105/L112*100</f>
        <v>0</v>
      </c>
      <c r="W105" s="63">
        <f>J105/L112*100</f>
        <v>0</v>
      </c>
      <c r="X105" s="64">
        <f>K105/L112*100</f>
        <v>0</v>
      </c>
      <c r="Z105" s="102">
        <f>L105/L112*100</f>
        <v>0</v>
      </c>
      <c r="AA105" s="186"/>
    </row>
    <row r="106" spans="2:31" x14ac:dyDescent="0.2">
      <c r="C106" s="124">
        <f t="shared" ref="C106:C108" si="63">C105</f>
        <v>320</v>
      </c>
      <c r="D106" s="16">
        <f t="shared" si="62"/>
        <v>4995</v>
      </c>
      <c r="E106" s="16">
        <f>VLOOKUP(C106,Summary!$A$7:$H$1000,5,FALSE)</f>
        <v>3022.5</v>
      </c>
      <c r="F106" s="139">
        <f>VLOOKUP(C106,Summary!$A$7:$H$1000,6,FALSE)</f>
        <v>3027.5</v>
      </c>
      <c r="G106" s="86" t="s">
        <v>186</v>
      </c>
      <c r="H106" s="34" t="s">
        <v>177</v>
      </c>
      <c r="L106" s="125">
        <f t="shared" si="59"/>
        <v>0</v>
      </c>
      <c r="N106" s="34"/>
      <c r="Q106" s="38" t="s">
        <v>1057</v>
      </c>
      <c r="R106" s="90">
        <f t="shared" si="60"/>
        <v>320</v>
      </c>
      <c r="S106" s="16">
        <f t="shared" si="61"/>
        <v>3027.5</v>
      </c>
      <c r="T106" s="86" t="s">
        <v>186</v>
      </c>
      <c r="U106" s="34" t="s">
        <v>177</v>
      </c>
      <c r="V106" s="62">
        <f>I106/L112*100</f>
        <v>0</v>
      </c>
      <c r="W106" s="63">
        <f>J106/L112*100</f>
        <v>0</v>
      </c>
      <c r="X106" s="64">
        <f>K106/L112*100</f>
        <v>0</v>
      </c>
      <c r="Z106" s="102">
        <f>L106/L112*100</f>
        <v>0</v>
      </c>
      <c r="AA106" s="186"/>
    </row>
    <row r="107" spans="2:31" x14ac:dyDescent="0.2">
      <c r="C107" s="124">
        <f t="shared" si="63"/>
        <v>320</v>
      </c>
      <c r="D107" s="16">
        <f t="shared" si="62"/>
        <v>4995</v>
      </c>
      <c r="E107" s="16">
        <f>VLOOKUP(C107,Summary!$A$7:$H$1000,5,FALSE)</f>
        <v>3022.5</v>
      </c>
      <c r="F107" s="139">
        <f>VLOOKUP(C107,Summary!$A$7:$H$1000,6,FALSE)</f>
        <v>3027.5</v>
      </c>
      <c r="G107" s="86" t="s">
        <v>186</v>
      </c>
      <c r="H107" s="34" t="s">
        <v>345</v>
      </c>
      <c r="I107" s="42"/>
      <c r="J107" s="42"/>
      <c r="K107" s="42"/>
      <c r="L107" s="125">
        <f t="shared" si="59"/>
        <v>0</v>
      </c>
      <c r="N107" s="34"/>
      <c r="Q107" s="38" t="s">
        <v>1057</v>
      </c>
      <c r="R107" s="90">
        <f t="shared" si="60"/>
        <v>320</v>
      </c>
      <c r="S107" s="16">
        <f t="shared" si="61"/>
        <v>3027.5</v>
      </c>
      <c r="T107" s="86" t="s">
        <v>186</v>
      </c>
      <c r="U107" s="34" t="s">
        <v>345</v>
      </c>
      <c r="V107" s="62">
        <f>I107/L112*100</f>
        <v>0</v>
      </c>
      <c r="W107" s="63">
        <f>J107/L112*100</f>
        <v>0</v>
      </c>
      <c r="X107" s="64">
        <f>K107/L112*100</f>
        <v>0</v>
      </c>
      <c r="Z107" s="102">
        <f>L107/L112*100</f>
        <v>0</v>
      </c>
      <c r="AA107" s="186"/>
    </row>
    <row r="108" spans="2:31" x14ac:dyDescent="0.2">
      <c r="C108" s="124">
        <f t="shared" si="63"/>
        <v>320</v>
      </c>
      <c r="D108" s="16">
        <f t="shared" si="62"/>
        <v>4995</v>
      </c>
      <c r="E108" s="16">
        <f>VLOOKUP(C108,Summary!$A$7:$H$1000,5,FALSE)</f>
        <v>3022.5</v>
      </c>
      <c r="F108" s="139">
        <f>VLOOKUP(C108,Summary!$A$7:$H$1000,6,FALSE)</f>
        <v>3027.5</v>
      </c>
      <c r="G108" s="86" t="s">
        <v>186</v>
      </c>
      <c r="H108" s="150" t="s">
        <v>347</v>
      </c>
      <c r="I108" s="42"/>
      <c r="J108" s="42">
        <v>6</v>
      </c>
      <c r="K108" s="42"/>
      <c r="L108" s="125">
        <f t="shared" si="59"/>
        <v>6</v>
      </c>
      <c r="N108" s="38" t="s">
        <v>985</v>
      </c>
      <c r="Q108" s="38" t="s">
        <v>1057</v>
      </c>
      <c r="R108" s="90">
        <f t="shared" si="60"/>
        <v>320</v>
      </c>
      <c r="S108" s="16">
        <f t="shared" si="61"/>
        <v>3027.5</v>
      </c>
      <c r="T108" s="86" t="s">
        <v>186</v>
      </c>
      <c r="U108" s="150" t="s">
        <v>347</v>
      </c>
      <c r="V108" s="62">
        <f>I108/L112*100</f>
        <v>0</v>
      </c>
      <c r="W108" s="63">
        <f>J108/L112*100</f>
        <v>2.459016393442623</v>
      </c>
      <c r="X108" s="64">
        <f>K108/L112*100</f>
        <v>0</v>
      </c>
      <c r="Z108" s="102">
        <f>L108/L112*100</f>
        <v>2.459016393442623</v>
      </c>
      <c r="AA108" s="186"/>
    </row>
    <row r="109" spans="2:31" x14ac:dyDescent="0.2">
      <c r="C109" s="124">
        <f>C110</f>
        <v>320</v>
      </c>
      <c r="D109" s="16">
        <f t="shared" si="62"/>
        <v>4995</v>
      </c>
      <c r="E109" s="16">
        <f>VLOOKUP(C109,Summary!$A$7:$H$1000,5,FALSE)</f>
        <v>3022.5</v>
      </c>
      <c r="F109" s="139">
        <f>VLOOKUP(C109,Summary!$A$7:$H$1000,6,FALSE)</f>
        <v>3027.5</v>
      </c>
      <c r="G109" s="86" t="s">
        <v>186</v>
      </c>
      <c r="H109" s="39" t="s">
        <v>348</v>
      </c>
      <c r="I109" s="42">
        <v>1</v>
      </c>
      <c r="J109" s="42">
        <v>1</v>
      </c>
      <c r="K109" s="42"/>
      <c r="L109" s="125">
        <f t="shared" si="59"/>
        <v>2</v>
      </c>
      <c r="Q109" s="38" t="s">
        <v>1057</v>
      </c>
      <c r="R109" s="90">
        <f t="shared" si="60"/>
        <v>320</v>
      </c>
      <c r="S109" s="16">
        <f t="shared" si="61"/>
        <v>3027.5</v>
      </c>
      <c r="T109" s="86" t="s">
        <v>186</v>
      </c>
      <c r="U109" s="39" t="s">
        <v>343</v>
      </c>
      <c r="V109" s="62">
        <f>I109/L112*100</f>
        <v>0.4098360655737705</v>
      </c>
      <c r="W109" s="63">
        <f>J109/L112*100</f>
        <v>0.4098360655737705</v>
      </c>
      <c r="X109" s="64">
        <f>K109/L112*100</f>
        <v>0</v>
      </c>
      <c r="Z109" s="102">
        <f>L109/L112*100</f>
        <v>0.81967213114754101</v>
      </c>
      <c r="AA109" s="186"/>
      <c r="AC109" s="150"/>
      <c r="AD109" s="150"/>
      <c r="AE109" s="150"/>
    </row>
    <row r="110" spans="2:31" x14ac:dyDescent="0.2">
      <c r="C110" s="124">
        <f>C108</f>
        <v>320</v>
      </c>
      <c r="D110" s="16">
        <f>F110+1967.5</f>
        <v>4995</v>
      </c>
      <c r="E110" s="16">
        <f>VLOOKUP(C110,Summary!$A$7:$H$1000,5,FALSE)</f>
        <v>3022.5</v>
      </c>
      <c r="F110" s="139">
        <f>VLOOKUP(C110,Summary!$A$7:$H$1000,6,FALSE)</f>
        <v>3027.5</v>
      </c>
      <c r="G110" s="86" t="s">
        <v>186</v>
      </c>
      <c r="H110" s="39" t="s">
        <v>349</v>
      </c>
      <c r="I110" s="42">
        <v>4</v>
      </c>
      <c r="J110" s="42">
        <v>204</v>
      </c>
      <c r="K110" s="42"/>
      <c r="L110" s="125">
        <f t="shared" si="59"/>
        <v>208</v>
      </c>
      <c r="N110" s="38" t="s">
        <v>1016</v>
      </c>
      <c r="Q110" s="38" t="s">
        <v>1057</v>
      </c>
      <c r="R110" s="90">
        <f t="shared" si="60"/>
        <v>320</v>
      </c>
      <c r="S110" s="16">
        <f t="shared" si="61"/>
        <v>3027.5</v>
      </c>
      <c r="T110" s="86" t="s">
        <v>186</v>
      </c>
      <c r="U110" s="39" t="s">
        <v>175</v>
      </c>
      <c r="V110" s="62">
        <f>I110/L112*100</f>
        <v>1.639344262295082</v>
      </c>
      <c r="W110" s="63">
        <f>J110/L112*100</f>
        <v>83.606557377049185</v>
      </c>
      <c r="X110" s="64">
        <f>K110/L112*100</f>
        <v>0</v>
      </c>
      <c r="Z110" s="102">
        <f>L110/L112*100</f>
        <v>85.245901639344254</v>
      </c>
      <c r="AA110" s="186"/>
      <c r="AC110" s="150"/>
      <c r="AD110" s="150"/>
      <c r="AE110" s="150"/>
    </row>
    <row r="111" spans="2:31" x14ac:dyDescent="0.2">
      <c r="C111" s="124">
        <f>C109</f>
        <v>320</v>
      </c>
      <c r="D111" s="16">
        <f t="shared" ref="D111" si="64">F111+1967.5</f>
        <v>4995</v>
      </c>
      <c r="E111" s="16">
        <f>VLOOKUP(C111,Summary!$A$7:$H$1000,5,FALSE)</f>
        <v>3022.5</v>
      </c>
      <c r="F111" s="139">
        <f>VLOOKUP(C111,Summary!$A$7:$H$1000,6,FALSE)</f>
        <v>3027.5</v>
      </c>
      <c r="G111" s="86" t="s">
        <v>186</v>
      </c>
      <c r="H111" s="39" t="s">
        <v>346</v>
      </c>
      <c r="I111" s="42"/>
      <c r="J111" s="42">
        <v>28</v>
      </c>
      <c r="K111" s="42"/>
      <c r="L111" s="125">
        <f t="shared" si="59"/>
        <v>28</v>
      </c>
      <c r="N111" s="38" t="s">
        <v>1017</v>
      </c>
      <c r="Q111" s="38" t="s">
        <v>1057</v>
      </c>
      <c r="R111" s="90">
        <f t="shared" si="60"/>
        <v>320</v>
      </c>
      <c r="S111" s="16">
        <f t="shared" si="61"/>
        <v>3027.5</v>
      </c>
      <c r="T111" s="86" t="s">
        <v>186</v>
      </c>
      <c r="U111" s="39" t="s">
        <v>346</v>
      </c>
      <c r="V111" s="62">
        <f>I111/L112*100</f>
        <v>0</v>
      </c>
      <c r="W111" s="63">
        <f>J111/L112*100</f>
        <v>11.475409836065573</v>
      </c>
      <c r="X111" s="64">
        <f>K111/L112*100</f>
        <v>0</v>
      </c>
      <c r="Z111" s="102">
        <f>L111/L112*100</f>
        <v>11.475409836065573</v>
      </c>
      <c r="AA111" s="186"/>
      <c r="AC111" s="93">
        <f>SUM(Z104:Z111)</f>
        <v>100</v>
      </c>
      <c r="AD111" s="91" t="s">
        <v>201</v>
      </c>
      <c r="AE111" s="94"/>
    </row>
    <row r="112" spans="2:31" x14ac:dyDescent="0.2">
      <c r="B112" s="52"/>
      <c r="C112" s="138"/>
      <c r="D112" s="49"/>
      <c r="E112" s="49"/>
      <c r="F112" s="140"/>
      <c r="G112" s="87"/>
      <c r="H112" s="50" t="s">
        <v>180</v>
      </c>
      <c r="I112" s="53"/>
      <c r="J112" s="53"/>
      <c r="K112" s="53"/>
      <c r="L112" s="157">
        <f>SUM(L104:L111)</f>
        <v>244</v>
      </c>
      <c r="M112" s="49"/>
      <c r="N112" s="49"/>
      <c r="Q112" s="49" t="s">
        <v>1057</v>
      </c>
      <c r="R112" s="52">
        <f>R111</f>
        <v>320</v>
      </c>
      <c r="S112" s="49">
        <f>S111</f>
        <v>3027.5</v>
      </c>
      <c r="T112" s="190" t="s">
        <v>186</v>
      </c>
      <c r="U112" s="189" t="s">
        <v>1060</v>
      </c>
      <c r="V112" s="66"/>
      <c r="W112" s="67"/>
      <c r="X112" s="68"/>
      <c r="Y112" s="69"/>
      <c r="Z112" s="103"/>
      <c r="AA112" s="187">
        <f>SUM(L104:L107)/L112*100</f>
        <v>0</v>
      </c>
      <c r="AC112" s="92">
        <f>SUM(V104:X111)</f>
        <v>100</v>
      </c>
      <c r="AD112" s="54" t="s">
        <v>201</v>
      </c>
      <c r="AE112" s="95"/>
    </row>
    <row r="113" spans="2:31" x14ac:dyDescent="0.2">
      <c r="B113" s="43" t="s">
        <v>3</v>
      </c>
      <c r="C113" s="137">
        <v>324</v>
      </c>
      <c r="D113" s="16">
        <f>F113+1967.5</f>
        <v>5015</v>
      </c>
      <c r="E113" s="16">
        <f>VLOOKUP(C113,Summary!$A$7:$H$1000,5,FALSE)</f>
        <v>3042.5</v>
      </c>
      <c r="F113" s="139">
        <f>VLOOKUP(C113,Summary!$A$7:$H$1000,6,FALSE)</f>
        <v>3047.5</v>
      </c>
      <c r="G113" s="85" t="s">
        <v>186</v>
      </c>
      <c r="H113" s="16" t="s">
        <v>181</v>
      </c>
      <c r="L113" s="125">
        <f t="shared" ref="L113:L120" si="65">SUM(I113:K113)</f>
        <v>0</v>
      </c>
      <c r="Q113" s="38" t="s">
        <v>1057</v>
      </c>
      <c r="R113" s="101">
        <f t="shared" ref="R113:R120" si="66">C113</f>
        <v>324</v>
      </c>
      <c r="S113" s="16">
        <f t="shared" ref="S113:S120" si="67">F113</f>
        <v>3047.5</v>
      </c>
      <c r="T113" s="85" t="s">
        <v>186</v>
      </c>
      <c r="U113" s="16" t="s">
        <v>181</v>
      </c>
      <c r="V113" s="62">
        <f>I113/L121*100</f>
        <v>0</v>
      </c>
      <c r="W113" s="63">
        <f>J113/L121*100</f>
        <v>0</v>
      </c>
      <c r="X113" s="64">
        <f>K113/L121*100</f>
        <v>0</v>
      </c>
      <c r="Z113" s="102">
        <f>L113/L121*100</f>
        <v>0</v>
      </c>
      <c r="AA113" s="186"/>
    </row>
    <row r="114" spans="2:31" x14ac:dyDescent="0.2">
      <c r="C114" s="124">
        <f>C113</f>
        <v>324</v>
      </c>
      <c r="D114" s="16">
        <f t="shared" ref="D114:D118" si="68">F114+1967.5</f>
        <v>5015</v>
      </c>
      <c r="E114" s="16">
        <f>VLOOKUP(C114,Summary!$A$7:$H$1000,5,FALSE)</f>
        <v>3042.5</v>
      </c>
      <c r="F114" s="139">
        <f>VLOOKUP(C114,Summary!$A$7:$H$1000,6,FALSE)</f>
        <v>3047.5</v>
      </c>
      <c r="G114" s="85" t="s">
        <v>186</v>
      </c>
      <c r="H114" s="16" t="s">
        <v>176</v>
      </c>
      <c r="L114" s="125">
        <f t="shared" si="65"/>
        <v>0</v>
      </c>
      <c r="Q114" s="38" t="s">
        <v>1057</v>
      </c>
      <c r="R114" s="90">
        <f t="shared" si="66"/>
        <v>324</v>
      </c>
      <c r="S114" s="16">
        <f t="shared" si="67"/>
        <v>3047.5</v>
      </c>
      <c r="T114" s="85" t="s">
        <v>186</v>
      </c>
      <c r="U114" s="16" t="s">
        <v>176</v>
      </c>
      <c r="V114" s="62">
        <f>I114/L121*100</f>
        <v>0</v>
      </c>
      <c r="W114" s="63">
        <f>J114/L121*100</f>
        <v>0</v>
      </c>
      <c r="X114" s="64">
        <f>K114/L121*100</f>
        <v>0</v>
      </c>
      <c r="Z114" s="102">
        <f>L114/L121*100</f>
        <v>0</v>
      </c>
      <c r="AA114" s="186"/>
    </row>
    <row r="115" spans="2:31" x14ac:dyDescent="0.2">
      <c r="C115" s="124">
        <f t="shared" ref="C115:C117" si="69">C114</f>
        <v>324</v>
      </c>
      <c r="D115" s="16">
        <f t="shared" si="68"/>
        <v>5015</v>
      </c>
      <c r="E115" s="16">
        <f>VLOOKUP(C115,Summary!$A$7:$H$1000,5,FALSE)</f>
        <v>3042.5</v>
      </c>
      <c r="F115" s="139">
        <f>VLOOKUP(C115,Summary!$A$7:$H$1000,6,FALSE)</f>
        <v>3047.5</v>
      </c>
      <c r="G115" s="86" t="s">
        <v>186</v>
      </c>
      <c r="H115" s="34" t="s">
        <v>177</v>
      </c>
      <c r="L115" s="125">
        <f t="shared" si="65"/>
        <v>0</v>
      </c>
      <c r="N115" s="34"/>
      <c r="Q115" s="38" t="s">
        <v>1057</v>
      </c>
      <c r="R115" s="90">
        <f t="shared" si="66"/>
        <v>324</v>
      </c>
      <c r="S115" s="16">
        <f t="shared" si="67"/>
        <v>3047.5</v>
      </c>
      <c r="T115" s="86" t="s">
        <v>186</v>
      </c>
      <c r="U115" s="34" t="s">
        <v>177</v>
      </c>
      <c r="V115" s="62">
        <f>I115/L121*100</f>
        <v>0</v>
      </c>
      <c r="W115" s="63">
        <f>J115/L121*100</f>
        <v>0</v>
      </c>
      <c r="X115" s="64">
        <f>K115/L121*100</f>
        <v>0</v>
      </c>
      <c r="Z115" s="102">
        <f>L115/L121*100</f>
        <v>0</v>
      </c>
      <c r="AA115" s="186"/>
    </row>
    <row r="116" spans="2:31" x14ac:dyDescent="0.2">
      <c r="C116" s="124">
        <f t="shared" si="69"/>
        <v>324</v>
      </c>
      <c r="D116" s="16">
        <f t="shared" si="68"/>
        <v>5015</v>
      </c>
      <c r="E116" s="16">
        <f>VLOOKUP(C116,Summary!$A$7:$H$1000,5,FALSE)</f>
        <v>3042.5</v>
      </c>
      <c r="F116" s="139">
        <f>VLOOKUP(C116,Summary!$A$7:$H$1000,6,FALSE)</f>
        <v>3047.5</v>
      </c>
      <c r="G116" s="86" t="s">
        <v>186</v>
      </c>
      <c r="H116" s="34" t="s">
        <v>345</v>
      </c>
      <c r="I116" s="42"/>
      <c r="J116" s="42"/>
      <c r="K116" s="42"/>
      <c r="L116" s="125">
        <f t="shared" si="65"/>
        <v>0</v>
      </c>
      <c r="N116" s="34"/>
      <c r="Q116" s="38" t="s">
        <v>1057</v>
      </c>
      <c r="R116" s="90">
        <f t="shared" si="66"/>
        <v>324</v>
      </c>
      <c r="S116" s="16">
        <f t="shared" si="67"/>
        <v>3047.5</v>
      </c>
      <c r="T116" s="86" t="s">
        <v>186</v>
      </c>
      <c r="U116" s="34" t="s">
        <v>345</v>
      </c>
      <c r="V116" s="62">
        <f>I116/L121*100</f>
        <v>0</v>
      </c>
      <c r="W116" s="63">
        <f>J116/L121*100</f>
        <v>0</v>
      </c>
      <c r="X116" s="64">
        <f>K116/L121*100</f>
        <v>0</v>
      </c>
      <c r="Z116" s="102">
        <f>L116/L121*100</f>
        <v>0</v>
      </c>
      <c r="AA116" s="186"/>
    </row>
    <row r="117" spans="2:31" x14ac:dyDescent="0.2">
      <c r="C117" s="124">
        <f t="shared" si="69"/>
        <v>324</v>
      </c>
      <c r="D117" s="16">
        <f t="shared" si="68"/>
        <v>5015</v>
      </c>
      <c r="E117" s="16">
        <f>VLOOKUP(C117,Summary!$A$7:$H$1000,5,FALSE)</f>
        <v>3042.5</v>
      </c>
      <c r="F117" s="139">
        <f>VLOOKUP(C117,Summary!$A$7:$H$1000,6,FALSE)</f>
        <v>3047.5</v>
      </c>
      <c r="G117" s="86" t="s">
        <v>186</v>
      </c>
      <c r="H117" s="150" t="s">
        <v>347</v>
      </c>
      <c r="I117" s="42"/>
      <c r="J117" s="42">
        <v>3</v>
      </c>
      <c r="K117" s="42"/>
      <c r="L117" s="125">
        <f t="shared" si="65"/>
        <v>3</v>
      </c>
      <c r="N117" s="38" t="s">
        <v>1019</v>
      </c>
      <c r="Q117" s="38" t="s">
        <v>1057</v>
      </c>
      <c r="R117" s="90">
        <f t="shared" si="66"/>
        <v>324</v>
      </c>
      <c r="S117" s="16">
        <f t="shared" si="67"/>
        <v>3047.5</v>
      </c>
      <c r="T117" s="86" t="s">
        <v>186</v>
      </c>
      <c r="U117" s="150" t="s">
        <v>347</v>
      </c>
      <c r="V117" s="62">
        <f>I117/L121*100</f>
        <v>0</v>
      </c>
      <c r="W117" s="63">
        <f>J117/L121*100</f>
        <v>2.3809523809523809</v>
      </c>
      <c r="X117" s="64">
        <f>K117/L121*100</f>
        <v>0</v>
      </c>
      <c r="Z117" s="102">
        <f>L117/L121*100</f>
        <v>2.3809523809523809</v>
      </c>
      <c r="AA117" s="186"/>
    </row>
    <row r="118" spans="2:31" x14ac:dyDescent="0.2">
      <c r="C118" s="124">
        <f>C119</f>
        <v>324</v>
      </c>
      <c r="D118" s="16">
        <f t="shared" si="68"/>
        <v>5015</v>
      </c>
      <c r="E118" s="16">
        <f>VLOOKUP(C118,Summary!$A$7:$H$1000,5,FALSE)</f>
        <v>3042.5</v>
      </c>
      <c r="F118" s="139">
        <f>VLOOKUP(C118,Summary!$A$7:$H$1000,6,FALSE)</f>
        <v>3047.5</v>
      </c>
      <c r="G118" s="86" t="s">
        <v>186</v>
      </c>
      <c r="H118" s="39" t="s">
        <v>348</v>
      </c>
      <c r="I118" s="42"/>
      <c r="J118" s="42">
        <v>1</v>
      </c>
      <c r="K118" s="42"/>
      <c r="L118" s="125">
        <f t="shared" si="65"/>
        <v>1</v>
      </c>
      <c r="N118" s="38" t="s">
        <v>1020</v>
      </c>
      <c r="Q118" s="38" t="s">
        <v>1057</v>
      </c>
      <c r="R118" s="90">
        <f t="shared" si="66"/>
        <v>324</v>
      </c>
      <c r="S118" s="16">
        <f t="shared" si="67"/>
        <v>3047.5</v>
      </c>
      <c r="T118" s="86" t="s">
        <v>186</v>
      </c>
      <c r="U118" s="39" t="s">
        <v>343</v>
      </c>
      <c r="V118" s="62">
        <f>I118/L121*100</f>
        <v>0</v>
      </c>
      <c r="W118" s="63">
        <f>J118/L121*100</f>
        <v>0.79365079365079361</v>
      </c>
      <c r="X118" s="64">
        <f>K118/L121*100</f>
        <v>0</v>
      </c>
      <c r="Z118" s="102">
        <f>L118/L121*100</f>
        <v>0.79365079365079361</v>
      </c>
      <c r="AA118" s="186"/>
      <c r="AC118" s="150"/>
      <c r="AD118" s="150"/>
      <c r="AE118" s="150"/>
    </row>
    <row r="119" spans="2:31" x14ac:dyDescent="0.2">
      <c r="C119" s="124">
        <f>C117</f>
        <v>324</v>
      </c>
      <c r="D119" s="16">
        <f>F119+1967.5</f>
        <v>5015</v>
      </c>
      <c r="E119" s="16">
        <f>VLOOKUP(C119,Summary!$A$7:$H$1000,5,FALSE)</f>
        <v>3042.5</v>
      </c>
      <c r="F119" s="139">
        <f>VLOOKUP(C119,Summary!$A$7:$H$1000,6,FALSE)</f>
        <v>3047.5</v>
      </c>
      <c r="G119" s="86" t="s">
        <v>186</v>
      </c>
      <c r="H119" s="39" t="s">
        <v>349</v>
      </c>
      <c r="I119" s="42">
        <v>10</v>
      </c>
      <c r="J119" s="42">
        <v>112</v>
      </c>
      <c r="K119" s="42"/>
      <c r="L119" s="125">
        <f t="shared" si="65"/>
        <v>122</v>
      </c>
      <c r="Q119" s="38" t="s">
        <v>1057</v>
      </c>
      <c r="R119" s="90">
        <f t="shared" si="66"/>
        <v>324</v>
      </c>
      <c r="S119" s="16">
        <f t="shared" si="67"/>
        <v>3047.5</v>
      </c>
      <c r="T119" s="86" t="s">
        <v>186</v>
      </c>
      <c r="U119" s="39" t="s">
        <v>175</v>
      </c>
      <c r="V119" s="62">
        <f>I119/L121*100</f>
        <v>7.9365079365079358</v>
      </c>
      <c r="W119" s="63">
        <f>J119/L121*100</f>
        <v>88.888888888888886</v>
      </c>
      <c r="X119" s="64">
        <f>K119/L121*100</f>
        <v>0</v>
      </c>
      <c r="Z119" s="102">
        <f>L119/L121*100</f>
        <v>96.825396825396822</v>
      </c>
      <c r="AA119" s="186"/>
      <c r="AC119" s="150"/>
      <c r="AD119" s="150"/>
      <c r="AE119" s="150"/>
    </row>
    <row r="120" spans="2:31" x14ac:dyDescent="0.2">
      <c r="C120" s="124">
        <f>C118</f>
        <v>324</v>
      </c>
      <c r="D120" s="16">
        <f t="shared" ref="D120" si="70">F120+1967.5</f>
        <v>5015</v>
      </c>
      <c r="E120" s="16">
        <f>VLOOKUP(C120,Summary!$A$7:$H$1000,5,FALSE)</f>
        <v>3042.5</v>
      </c>
      <c r="F120" s="139">
        <f>VLOOKUP(C120,Summary!$A$7:$H$1000,6,FALSE)</f>
        <v>3047.5</v>
      </c>
      <c r="G120" s="86" t="s">
        <v>186</v>
      </c>
      <c r="H120" s="39" t="s">
        <v>346</v>
      </c>
      <c r="I120" s="42"/>
      <c r="J120" s="42"/>
      <c r="K120" s="42"/>
      <c r="L120" s="125">
        <f t="shared" si="65"/>
        <v>0</v>
      </c>
      <c r="N120" s="38" t="s">
        <v>984</v>
      </c>
      <c r="Q120" s="38" t="s">
        <v>1057</v>
      </c>
      <c r="R120" s="90">
        <f t="shared" si="66"/>
        <v>324</v>
      </c>
      <c r="S120" s="16">
        <f t="shared" si="67"/>
        <v>3047.5</v>
      </c>
      <c r="T120" s="86" t="s">
        <v>186</v>
      </c>
      <c r="U120" s="39" t="s">
        <v>346</v>
      </c>
      <c r="V120" s="62">
        <f>I120/L121*100</f>
        <v>0</v>
      </c>
      <c r="W120" s="63">
        <f>J120/L121*100</f>
        <v>0</v>
      </c>
      <c r="X120" s="64">
        <f>K120/L121*100</f>
        <v>0</v>
      </c>
      <c r="Z120" s="102">
        <f>L120/L121*100</f>
        <v>0</v>
      </c>
      <c r="AA120" s="186"/>
      <c r="AC120" s="93">
        <f>SUM(Z113:Z120)</f>
        <v>100</v>
      </c>
      <c r="AD120" s="91" t="s">
        <v>201</v>
      </c>
      <c r="AE120" s="94"/>
    </row>
    <row r="121" spans="2:31" x14ac:dyDescent="0.2">
      <c r="B121" s="52"/>
      <c r="C121" s="138"/>
      <c r="D121" s="49"/>
      <c r="E121" s="49"/>
      <c r="F121" s="140"/>
      <c r="G121" s="87"/>
      <c r="H121" s="50" t="s">
        <v>180</v>
      </c>
      <c r="I121" s="53"/>
      <c r="J121" s="53"/>
      <c r="K121" s="53"/>
      <c r="L121" s="157">
        <f>SUM(L113:L120)</f>
        <v>126</v>
      </c>
      <c r="M121" s="49"/>
      <c r="N121" s="49"/>
      <c r="Q121" s="49" t="s">
        <v>1057</v>
      </c>
      <c r="R121" s="52">
        <f>R120</f>
        <v>324</v>
      </c>
      <c r="S121" s="49">
        <f>S120</f>
        <v>3047.5</v>
      </c>
      <c r="T121" s="190" t="s">
        <v>186</v>
      </c>
      <c r="U121" s="189" t="s">
        <v>1060</v>
      </c>
      <c r="V121" s="66"/>
      <c r="W121" s="67"/>
      <c r="X121" s="68"/>
      <c r="Y121" s="69"/>
      <c r="Z121" s="103"/>
      <c r="AA121" s="187">
        <f>SUM(L113:L116)/L121*100</f>
        <v>0</v>
      </c>
      <c r="AC121" s="92">
        <f>SUM(V113:X120)</f>
        <v>100</v>
      </c>
      <c r="AD121" s="54" t="s">
        <v>201</v>
      </c>
      <c r="AE121" s="95"/>
    </row>
    <row r="122" spans="2:31" x14ac:dyDescent="0.2">
      <c r="B122" s="43" t="s">
        <v>1059</v>
      </c>
      <c r="C122" s="137">
        <v>332</v>
      </c>
      <c r="D122" s="16">
        <f>F122+1967.5</f>
        <v>5035</v>
      </c>
      <c r="E122" s="16">
        <f>VLOOKUP(C122,Summary!$A$7:$H$1000,5,FALSE)</f>
        <v>3062.5</v>
      </c>
      <c r="F122" s="139">
        <f>VLOOKUP(C122,Summary!$A$7:$H$1000,6,FALSE)</f>
        <v>3067.5</v>
      </c>
      <c r="G122" s="85" t="s">
        <v>186</v>
      </c>
      <c r="H122" s="16" t="s">
        <v>181</v>
      </c>
      <c r="L122" s="125">
        <f t="shared" ref="L122:L129" si="71">SUM(I122:K122)</f>
        <v>0</v>
      </c>
      <c r="Q122" s="38" t="s">
        <v>1057</v>
      </c>
      <c r="R122" s="101">
        <f t="shared" ref="R122:R129" si="72">C122</f>
        <v>332</v>
      </c>
      <c r="S122" s="16">
        <f t="shared" ref="S122:S129" si="73">F122</f>
        <v>3067.5</v>
      </c>
      <c r="T122" s="85" t="s">
        <v>186</v>
      </c>
      <c r="U122" s="16" t="s">
        <v>181</v>
      </c>
      <c r="V122" s="62">
        <f>I122/L130*100</f>
        <v>0</v>
      </c>
      <c r="W122" s="63">
        <f>J122/L130*100</f>
        <v>0</v>
      </c>
      <c r="X122" s="64">
        <f>K122/L130*100</f>
        <v>0</v>
      </c>
      <c r="Z122" s="102">
        <f>L122/L130*100</f>
        <v>0</v>
      </c>
      <c r="AA122" s="186"/>
    </row>
    <row r="123" spans="2:31" x14ac:dyDescent="0.2">
      <c r="C123" s="124">
        <f>C122</f>
        <v>332</v>
      </c>
      <c r="D123" s="16">
        <f t="shared" ref="D123:D127" si="74">F123+1967.5</f>
        <v>5035</v>
      </c>
      <c r="E123" s="16">
        <f>VLOOKUP(C123,Summary!$A$7:$H$1000,5,FALSE)</f>
        <v>3062.5</v>
      </c>
      <c r="F123" s="139">
        <f>VLOOKUP(C123,Summary!$A$7:$H$1000,6,FALSE)</f>
        <v>3067.5</v>
      </c>
      <c r="G123" s="85" t="s">
        <v>186</v>
      </c>
      <c r="H123" s="16" t="s">
        <v>176</v>
      </c>
      <c r="L123" s="125">
        <f t="shared" si="71"/>
        <v>0</v>
      </c>
      <c r="Q123" s="38" t="s">
        <v>1057</v>
      </c>
      <c r="R123" s="90">
        <f t="shared" si="72"/>
        <v>332</v>
      </c>
      <c r="S123" s="16">
        <f t="shared" si="73"/>
        <v>3067.5</v>
      </c>
      <c r="T123" s="85" t="s">
        <v>186</v>
      </c>
      <c r="U123" s="16" t="s">
        <v>176</v>
      </c>
      <c r="V123" s="62">
        <f>I123/L130*100</f>
        <v>0</v>
      </c>
      <c r="W123" s="63">
        <f>J123/L130*100</f>
        <v>0</v>
      </c>
      <c r="X123" s="64">
        <f>K123/L130*100</f>
        <v>0</v>
      </c>
      <c r="Z123" s="102">
        <f>L123/L130*100</f>
        <v>0</v>
      </c>
      <c r="AA123" s="186"/>
    </row>
    <row r="124" spans="2:31" x14ac:dyDescent="0.2">
      <c r="C124" s="124">
        <f t="shared" ref="C124:C126" si="75">C123</f>
        <v>332</v>
      </c>
      <c r="D124" s="16">
        <f t="shared" si="74"/>
        <v>5035</v>
      </c>
      <c r="E124" s="16">
        <f>VLOOKUP(C124,Summary!$A$7:$H$1000,5,FALSE)</f>
        <v>3062.5</v>
      </c>
      <c r="F124" s="139">
        <f>VLOOKUP(C124,Summary!$A$7:$H$1000,6,FALSE)</f>
        <v>3067.5</v>
      </c>
      <c r="G124" s="86" t="s">
        <v>186</v>
      </c>
      <c r="H124" s="34" t="s">
        <v>177</v>
      </c>
      <c r="L124" s="125">
        <f t="shared" si="71"/>
        <v>0</v>
      </c>
      <c r="N124" s="34"/>
      <c r="Q124" s="38" t="s">
        <v>1057</v>
      </c>
      <c r="R124" s="90">
        <f t="shared" si="72"/>
        <v>332</v>
      </c>
      <c r="S124" s="16">
        <f t="shared" si="73"/>
        <v>3067.5</v>
      </c>
      <c r="T124" s="86" t="s">
        <v>186</v>
      </c>
      <c r="U124" s="34" t="s">
        <v>177</v>
      </c>
      <c r="V124" s="62">
        <f>I124/L130*100</f>
        <v>0</v>
      </c>
      <c r="W124" s="63">
        <f>J124/L130*100</f>
        <v>0</v>
      </c>
      <c r="X124" s="64">
        <f>K124/L130*100</f>
        <v>0</v>
      </c>
      <c r="Z124" s="102">
        <f>L124/L130*100</f>
        <v>0</v>
      </c>
      <c r="AA124" s="186"/>
    </row>
    <row r="125" spans="2:31" x14ac:dyDescent="0.2">
      <c r="C125" s="124">
        <f t="shared" si="75"/>
        <v>332</v>
      </c>
      <c r="D125" s="16">
        <f t="shared" si="74"/>
        <v>5035</v>
      </c>
      <c r="E125" s="16">
        <f>VLOOKUP(C125,Summary!$A$7:$H$1000,5,FALSE)</f>
        <v>3062.5</v>
      </c>
      <c r="F125" s="139">
        <f>VLOOKUP(C125,Summary!$A$7:$H$1000,6,FALSE)</f>
        <v>3067.5</v>
      </c>
      <c r="G125" s="86" t="s">
        <v>186</v>
      </c>
      <c r="H125" s="34" t="s">
        <v>345</v>
      </c>
      <c r="I125" s="42"/>
      <c r="J125" s="42"/>
      <c r="K125" s="42"/>
      <c r="L125" s="125">
        <f t="shared" si="71"/>
        <v>0</v>
      </c>
      <c r="N125" s="34"/>
      <c r="Q125" s="38" t="s">
        <v>1057</v>
      </c>
      <c r="R125" s="90">
        <f t="shared" si="72"/>
        <v>332</v>
      </c>
      <c r="S125" s="16">
        <f t="shared" si="73"/>
        <v>3067.5</v>
      </c>
      <c r="T125" s="86" t="s">
        <v>186</v>
      </c>
      <c r="U125" s="34" t="s">
        <v>345</v>
      </c>
      <c r="V125" s="62">
        <f>I125/L130*100</f>
        <v>0</v>
      </c>
      <c r="W125" s="63">
        <f>J125/L130*100</f>
        <v>0</v>
      </c>
      <c r="X125" s="64">
        <f>K125/L130*100</f>
        <v>0</v>
      </c>
      <c r="Z125" s="102">
        <f>L125/L130*100</f>
        <v>0</v>
      </c>
      <c r="AA125" s="186"/>
    </row>
    <row r="126" spans="2:31" x14ac:dyDescent="0.2">
      <c r="C126" s="124">
        <f t="shared" si="75"/>
        <v>332</v>
      </c>
      <c r="D126" s="16">
        <f t="shared" si="74"/>
        <v>5035</v>
      </c>
      <c r="E126" s="16">
        <f>VLOOKUP(C126,Summary!$A$7:$H$1000,5,FALSE)</f>
        <v>3062.5</v>
      </c>
      <c r="F126" s="139">
        <f>VLOOKUP(C126,Summary!$A$7:$H$1000,6,FALSE)</f>
        <v>3067.5</v>
      </c>
      <c r="G126" s="86" t="s">
        <v>186</v>
      </c>
      <c r="H126" s="150" t="s">
        <v>347</v>
      </c>
      <c r="I126" s="42"/>
      <c r="J126" s="42">
        <v>14</v>
      </c>
      <c r="K126" s="42"/>
      <c r="L126" s="125">
        <f t="shared" si="71"/>
        <v>14</v>
      </c>
      <c r="N126" s="38" t="s">
        <v>1022</v>
      </c>
      <c r="Q126" s="38" t="s">
        <v>1057</v>
      </c>
      <c r="R126" s="90">
        <f t="shared" si="72"/>
        <v>332</v>
      </c>
      <c r="S126" s="16">
        <f t="shared" si="73"/>
        <v>3067.5</v>
      </c>
      <c r="T126" s="86" t="s">
        <v>186</v>
      </c>
      <c r="U126" s="150" t="s">
        <v>347</v>
      </c>
      <c r="V126" s="62">
        <f>I126/L130*100</f>
        <v>0</v>
      </c>
      <c r="W126" s="63">
        <f>J126/L130*100</f>
        <v>5.3030303030303028</v>
      </c>
      <c r="X126" s="64">
        <f>K126/L130*100</f>
        <v>0</v>
      </c>
      <c r="Z126" s="102">
        <f>L126/L130*100</f>
        <v>5.3030303030303028</v>
      </c>
      <c r="AA126" s="186"/>
    </row>
    <row r="127" spans="2:31" x14ac:dyDescent="0.2">
      <c r="C127" s="124">
        <f>C128</f>
        <v>332</v>
      </c>
      <c r="D127" s="16">
        <f t="shared" si="74"/>
        <v>5035</v>
      </c>
      <c r="E127" s="16">
        <f>VLOOKUP(C127,Summary!$A$7:$H$1000,5,FALSE)</f>
        <v>3062.5</v>
      </c>
      <c r="F127" s="139">
        <f>VLOOKUP(C127,Summary!$A$7:$H$1000,6,FALSE)</f>
        <v>3067.5</v>
      </c>
      <c r="G127" s="86" t="s">
        <v>186</v>
      </c>
      <c r="H127" s="39" t="s">
        <v>348</v>
      </c>
      <c r="I127" s="42"/>
      <c r="J127" s="42"/>
      <c r="K127" s="42"/>
      <c r="L127" s="125">
        <f t="shared" si="71"/>
        <v>0</v>
      </c>
      <c r="Q127" s="38" t="s">
        <v>1057</v>
      </c>
      <c r="R127" s="90">
        <f t="shared" si="72"/>
        <v>332</v>
      </c>
      <c r="S127" s="16">
        <f t="shared" si="73"/>
        <v>3067.5</v>
      </c>
      <c r="T127" s="86" t="s">
        <v>186</v>
      </c>
      <c r="U127" s="39" t="s">
        <v>343</v>
      </c>
      <c r="V127" s="62">
        <f>I127/L130*100</f>
        <v>0</v>
      </c>
      <c r="W127" s="63">
        <f>J127/L130*100</f>
        <v>0</v>
      </c>
      <c r="X127" s="64">
        <f>K127/L130*100</f>
        <v>0</v>
      </c>
      <c r="Z127" s="102">
        <f>L127/L130*100</f>
        <v>0</v>
      </c>
      <c r="AA127" s="186"/>
      <c r="AC127" s="150"/>
      <c r="AD127" s="150"/>
      <c r="AE127" s="150"/>
    </row>
    <row r="128" spans="2:31" x14ac:dyDescent="0.2">
      <c r="C128" s="124">
        <f>C126</f>
        <v>332</v>
      </c>
      <c r="D128" s="16">
        <f>F128+1967.5</f>
        <v>5035</v>
      </c>
      <c r="E128" s="16">
        <f>VLOOKUP(C128,Summary!$A$7:$H$1000,5,FALSE)</f>
        <v>3062.5</v>
      </c>
      <c r="F128" s="139">
        <f>VLOOKUP(C128,Summary!$A$7:$H$1000,6,FALSE)</f>
        <v>3067.5</v>
      </c>
      <c r="G128" s="86" t="s">
        <v>186</v>
      </c>
      <c r="H128" s="39" t="s">
        <v>349</v>
      </c>
      <c r="I128" s="42">
        <v>38</v>
      </c>
      <c r="J128" s="42">
        <v>212</v>
      </c>
      <c r="K128" s="42"/>
      <c r="L128" s="125">
        <f t="shared" si="71"/>
        <v>250</v>
      </c>
      <c r="N128" s="38" t="s">
        <v>1023</v>
      </c>
      <c r="Q128" s="38" t="s">
        <v>1057</v>
      </c>
      <c r="R128" s="90">
        <f t="shared" si="72"/>
        <v>332</v>
      </c>
      <c r="S128" s="16">
        <f t="shared" si="73"/>
        <v>3067.5</v>
      </c>
      <c r="T128" s="86" t="s">
        <v>186</v>
      </c>
      <c r="U128" s="39" t="s">
        <v>175</v>
      </c>
      <c r="V128" s="62">
        <f>I128/L130*100</f>
        <v>14.393939393939394</v>
      </c>
      <c r="W128" s="63">
        <f>J128/L130*100</f>
        <v>80.303030303030297</v>
      </c>
      <c r="X128" s="64">
        <f>K128/L130*100</f>
        <v>0</v>
      </c>
      <c r="Z128" s="102">
        <f>L128/L130*100</f>
        <v>94.696969696969703</v>
      </c>
      <c r="AA128" s="186"/>
      <c r="AC128" s="150"/>
      <c r="AD128" s="150"/>
      <c r="AE128" s="150"/>
    </row>
    <row r="129" spans="2:31" x14ac:dyDescent="0.2">
      <c r="C129" s="124">
        <f>C127</f>
        <v>332</v>
      </c>
      <c r="D129" s="16">
        <f t="shared" ref="D129" si="76">F129+1967.5</f>
        <v>5035</v>
      </c>
      <c r="E129" s="16">
        <f>VLOOKUP(C129,Summary!$A$7:$H$1000,5,FALSE)</f>
        <v>3062.5</v>
      </c>
      <c r="F129" s="139">
        <f>VLOOKUP(C129,Summary!$A$7:$H$1000,6,FALSE)</f>
        <v>3067.5</v>
      </c>
      <c r="G129" s="86" t="s">
        <v>186</v>
      </c>
      <c r="H129" s="39" t="s">
        <v>346</v>
      </c>
      <c r="I129" s="42"/>
      <c r="J129" s="42"/>
      <c r="K129" s="42"/>
      <c r="L129" s="125">
        <f t="shared" si="71"/>
        <v>0</v>
      </c>
      <c r="N129" s="38" t="s">
        <v>1024</v>
      </c>
      <c r="Q129" s="38" t="s">
        <v>1057</v>
      </c>
      <c r="R129" s="90">
        <f t="shared" si="72"/>
        <v>332</v>
      </c>
      <c r="S129" s="16">
        <f t="shared" si="73"/>
        <v>3067.5</v>
      </c>
      <c r="T129" s="86" t="s">
        <v>186</v>
      </c>
      <c r="U129" s="39" t="s">
        <v>346</v>
      </c>
      <c r="V129" s="62">
        <f>I129/L130*100</f>
        <v>0</v>
      </c>
      <c r="W129" s="63">
        <f>J129/L130*100</f>
        <v>0</v>
      </c>
      <c r="X129" s="64">
        <f>K129/L130*100</f>
        <v>0</v>
      </c>
      <c r="Z129" s="102">
        <f>L129/L130*100</f>
        <v>0</v>
      </c>
      <c r="AA129" s="186"/>
      <c r="AC129" s="93">
        <f>SUM(Z122:Z129)</f>
        <v>100</v>
      </c>
      <c r="AD129" s="91" t="s">
        <v>201</v>
      </c>
      <c r="AE129" s="94"/>
    </row>
    <row r="130" spans="2:31" ht="15" customHeight="1" x14ac:dyDescent="0.2">
      <c r="B130" s="52"/>
      <c r="C130" s="138"/>
      <c r="D130" s="49"/>
      <c r="E130" s="49"/>
      <c r="F130" s="140"/>
      <c r="G130" s="87"/>
      <c r="H130" s="50" t="s">
        <v>180</v>
      </c>
      <c r="I130" s="53"/>
      <c r="J130" s="53"/>
      <c r="K130" s="53"/>
      <c r="L130" s="157">
        <f>SUM(L122:L129)</f>
        <v>264</v>
      </c>
      <c r="M130" s="49"/>
      <c r="N130" s="49"/>
      <c r="Q130" s="49" t="s">
        <v>1057</v>
      </c>
      <c r="R130" s="52">
        <f>R129</f>
        <v>332</v>
      </c>
      <c r="S130" s="49">
        <f>S129</f>
        <v>3067.5</v>
      </c>
      <c r="T130" s="190" t="s">
        <v>186</v>
      </c>
      <c r="U130" s="189" t="s">
        <v>1060</v>
      </c>
      <c r="V130" s="66"/>
      <c r="W130" s="67"/>
      <c r="X130" s="68"/>
      <c r="Y130" s="69"/>
      <c r="Z130" s="103"/>
      <c r="AA130" s="187">
        <f>SUM(L122:L125)/L130*100</f>
        <v>0</v>
      </c>
      <c r="AC130" s="92">
        <f>SUM(V122:X129)</f>
        <v>100</v>
      </c>
      <c r="AD130" s="54" t="s">
        <v>201</v>
      </c>
      <c r="AE130" s="95"/>
    </row>
    <row r="131" spans="2:31" x14ac:dyDescent="0.2">
      <c r="C131" s="137"/>
      <c r="D131" s="16" t="e">
        <f>F131+1967.5</f>
        <v>#N/A</v>
      </c>
      <c r="E131" s="16" t="e">
        <f>VLOOKUP(C131,Summary!$A$7:$H$1000,5,FALSE)</f>
        <v>#N/A</v>
      </c>
      <c r="F131" s="139" t="e">
        <f>VLOOKUP(C131,Summary!$A$7:$H$1000,6,FALSE)</f>
        <v>#N/A</v>
      </c>
      <c r="G131" s="85" t="s">
        <v>186</v>
      </c>
      <c r="H131" s="16" t="s">
        <v>181</v>
      </c>
      <c r="L131" s="125">
        <f t="shared" ref="L131:L138" si="77">SUM(I131:K131)</f>
        <v>0</v>
      </c>
      <c r="Q131" s="38" t="s">
        <v>1057</v>
      </c>
      <c r="R131" s="101">
        <f t="shared" ref="R131:R138" si="78">C131</f>
        <v>0</v>
      </c>
      <c r="S131" s="16" t="e">
        <f t="shared" ref="S131:S138" si="79">F131</f>
        <v>#N/A</v>
      </c>
      <c r="T131" s="85" t="s">
        <v>186</v>
      </c>
      <c r="U131" s="16" t="s">
        <v>181</v>
      </c>
      <c r="V131" s="62" t="e">
        <f>I131/L139*100</f>
        <v>#DIV/0!</v>
      </c>
      <c r="W131" s="63" t="e">
        <f>J131/L139*100</f>
        <v>#DIV/0!</v>
      </c>
      <c r="X131" s="64" t="e">
        <f>K131/L139*100</f>
        <v>#DIV/0!</v>
      </c>
      <c r="Z131" s="102" t="e">
        <f>L131/L139*100</f>
        <v>#DIV/0!</v>
      </c>
      <c r="AA131" s="186"/>
    </row>
    <row r="132" spans="2:31" x14ac:dyDescent="0.2">
      <c r="C132" s="124">
        <f>C131</f>
        <v>0</v>
      </c>
      <c r="D132" s="16" t="e">
        <f t="shared" ref="D132:D136" si="80">F132+1967.5</f>
        <v>#N/A</v>
      </c>
      <c r="E132" s="16" t="e">
        <f>VLOOKUP(C132,Summary!$A$7:$H$1000,5,FALSE)</f>
        <v>#N/A</v>
      </c>
      <c r="F132" s="139" t="e">
        <f>VLOOKUP(C132,Summary!$A$7:$H$1000,6,FALSE)</f>
        <v>#N/A</v>
      </c>
      <c r="G132" s="85" t="s">
        <v>186</v>
      </c>
      <c r="H132" s="16" t="s">
        <v>176</v>
      </c>
      <c r="L132" s="125">
        <f t="shared" si="77"/>
        <v>0</v>
      </c>
      <c r="Q132" s="38" t="s">
        <v>1057</v>
      </c>
      <c r="R132" s="90">
        <f t="shared" si="78"/>
        <v>0</v>
      </c>
      <c r="S132" s="16" t="e">
        <f t="shared" si="79"/>
        <v>#N/A</v>
      </c>
      <c r="T132" s="85" t="s">
        <v>186</v>
      </c>
      <c r="U132" s="16" t="s">
        <v>176</v>
      </c>
      <c r="V132" s="62" t="e">
        <f>I132/L139*100</f>
        <v>#DIV/0!</v>
      </c>
      <c r="W132" s="63" t="e">
        <f>J132/L139*100</f>
        <v>#DIV/0!</v>
      </c>
      <c r="X132" s="64" t="e">
        <f>K132/L139*100</f>
        <v>#DIV/0!</v>
      </c>
      <c r="Z132" s="102" t="e">
        <f>L132/L139*100</f>
        <v>#DIV/0!</v>
      </c>
      <c r="AA132" s="186"/>
    </row>
    <row r="133" spans="2:31" x14ac:dyDescent="0.2">
      <c r="C133" s="124">
        <f t="shared" ref="C133:C135" si="81">C132</f>
        <v>0</v>
      </c>
      <c r="D133" s="16" t="e">
        <f t="shared" si="80"/>
        <v>#N/A</v>
      </c>
      <c r="E133" s="16" t="e">
        <f>VLOOKUP(C133,Summary!$A$7:$H$1000,5,FALSE)</f>
        <v>#N/A</v>
      </c>
      <c r="F133" s="139" t="e">
        <f>VLOOKUP(C133,Summary!$A$7:$H$1000,6,FALSE)</f>
        <v>#N/A</v>
      </c>
      <c r="G133" s="86" t="s">
        <v>186</v>
      </c>
      <c r="H133" s="34" t="s">
        <v>177</v>
      </c>
      <c r="L133" s="125">
        <f t="shared" si="77"/>
        <v>0</v>
      </c>
      <c r="N133" s="34"/>
      <c r="Q133" s="38" t="s">
        <v>1057</v>
      </c>
      <c r="R133" s="90">
        <f t="shared" si="78"/>
        <v>0</v>
      </c>
      <c r="S133" s="16" t="e">
        <f t="shared" si="79"/>
        <v>#N/A</v>
      </c>
      <c r="T133" s="86" t="s">
        <v>186</v>
      </c>
      <c r="U133" s="34" t="s">
        <v>177</v>
      </c>
      <c r="V133" s="62" t="e">
        <f>I133/L139*100</f>
        <v>#DIV/0!</v>
      </c>
      <c r="W133" s="63" t="e">
        <f>J133/L139*100</f>
        <v>#DIV/0!</v>
      </c>
      <c r="X133" s="64" t="e">
        <f>K133/L139*100</f>
        <v>#DIV/0!</v>
      </c>
      <c r="Z133" s="102" t="e">
        <f>L133/L139*100</f>
        <v>#DIV/0!</v>
      </c>
      <c r="AA133" s="186"/>
    </row>
    <row r="134" spans="2:31" x14ac:dyDescent="0.2">
      <c r="C134" s="124">
        <f t="shared" si="81"/>
        <v>0</v>
      </c>
      <c r="D134" s="16" t="e">
        <f t="shared" si="80"/>
        <v>#N/A</v>
      </c>
      <c r="E134" s="16" t="e">
        <f>VLOOKUP(C134,Summary!$A$7:$H$1000,5,FALSE)</f>
        <v>#N/A</v>
      </c>
      <c r="F134" s="139" t="e">
        <f>VLOOKUP(C134,Summary!$A$7:$H$1000,6,FALSE)</f>
        <v>#N/A</v>
      </c>
      <c r="G134" s="86" t="s">
        <v>186</v>
      </c>
      <c r="H134" s="34" t="s">
        <v>345</v>
      </c>
      <c r="I134" s="42"/>
      <c r="J134" s="42"/>
      <c r="K134" s="42"/>
      <c r="L134" s="125">
        <f t="shared" si="77"/>
        <v>0</v>
      </c>
      <c r="N134" s="34"/>
      <c r="Q134" s="38" t="s">
        <v>1057</v>
      </c>
      <c r="R134" s="90">
        <f t="shared" si="78"/>
        <v>0</v>
      </c>
      <c r="S134" s="16" t="e">
        <f t="shared" si="79"/>
        <v>#N/A</v>
      </c>
      <c r="T134" s="86" t="s">
        <v>186</v>
      </c>
      <c r="U134" s="34" t="s">
        <v>345</v>
      </c>
      <c r="V134" s="62" t="e">
        <f>I134/L139*100</f>
        <v>#DIV/0!</v>
      </c>
      <c r="W134" s="63" t="e">
        <f>J134/L139*100</f>
        <v>#DIV/0!</v>
      </c>
      <c r="X134" s="64" t="e">
        <f>K134/L139*100</f>
        <v>#DIV/0!</v>
      </c>
      <c r="Z134" s="102" t="e">
        <f>L134/L139*100</f>
        <v>#DIV/0!</v>
      </c>
      <c r="AA134" s="186"/>
    </row>
    <row r="135" spans="2:31" x14ac:dyDescent="0.2">
      <c r="C135" s="124">
        <f t="shared" si="81"/>
        <v>0</v>
      </c>
      <c r="D135" s="16" t="e">
        <f t="shared" si="80"/>
        <v>#N/A</v>
      </c>
      <c r="E135" s="16" t="e">
        <f>VLOOKUP(C135,Summary!$A$7:$H$1000,5,FALSE)</f>
        <v>#N/A</v>
      </c>
      <c r="F135" s="139" t="e">
        <f>VLOOKUP(C135,Summary!$A$7:$H$1000,6,FALSE)</f>
        <v>#N/A</v>
      </c>
      <c r="G135" s="86" t="s">
        <v>186</v>
      </c>
      <c r="H135" s="150" t="s">
        <v>347</v>
      </c>
      <c r="I135" s="42"/>
      <c r="J135" s="42"/>
      <c r="K135" s="42"/>
      <c r="L135" s="125">
        <f t="shared" si="77"/>
        <v>0</v>
      </c>
      <c r="Q135" s="38" t="s">
        <v>1057</v>
      </c>
      <c r="R135" s="90">
        <f t="shared" si="78"/>
        <v>0</v>
      </c>
      <c r="S135" s="16" t="e">
        <f t="shared" si="79"/>
        <v>#N/A</v>
      </c>
      <c r="T135" s="86" t="s">
        <v>186</v>
      </c>
      <c r="U135" s="150" t="s">
        <v>347</v>
      </c>
      <c r="V135" s="62" t="e">
        <f>I135/L139*100</f>
        <v>#DIV/0!</v>
      </c>
      <c r="W135" s="63" t="e">
        <f>J135/L139*100</f>
        <v>#DIV/0!</v>
      </c>
      <c r="X135" s="64" t="e">
        <f>K135/L139*100</f>
        <v>#DIV/0!</v>
      </c>
      <c r="Z135" s="102" t="e">
        <f>L135/L139*100</f>
        <v>#DIV/0!</v>
      </c>
      <c r="AA135" s="186"/>
    </row>
    <row r="136" spans="2:31" x14ac:dyDescent="0.2">
      <c r="C136" s="124">
        <f>C137</f>
        <v>0</v>
      </c>
      <c r="D136" s="16" t="e">
        <f t="shared" si="80"/>
        <v>#N/A</v>
      </c>
      <c r="E136" s="16" t="e">
        <f>VLOOKUP(C136,Summary!$A$7:$H$1000,5,FALSE)</f>
        <v>#N/A</v>
      </c>
      <c r="F136" s="139" t="e">
        <f>VLOOKUP(C136,Summary!$A$7:$H$1000,6,FALSE)</f>
        <v>#N/A</v>
      </c>
      <c r="G136" s="86" t="s">
        <v>186</v>
      </c>
      <c r="H136" s="39" t="s">
        <v>348</v>
      </c>
      <c r="I136" s="42"/>
      <c r="J136" s="42"/>
      <c r="K136" s="42"/>
      <c r="L136" s="125">
        <f t="shared" si="77"/>
        <v>0</v>
      </c>
      <c r="Q136" s="38" t="s">
        <v>1057</v>
      </c>
      <c r="R136" s="90">
        <f t="shared" si="78"/>
        <v>0</v>
      </c>
      <c r="S136" s="16" t="e">
        <f t="shared" si="79"/>
        <v>#N/A</v>
      </c>
      <c r="T136" s="86" t="s">
        <v>186</v>
      </c>
      <c r="U136" s="39" t="s">
        <v>343</v>
      </c>
      <c r="V136" s="62" t="e">
        <f>I136/L139*100</f>
        <v>#DIV/0!</v>
      </c>
      <c r="W136" s="63" t="e">
        <f>J136/L139*100</f>
        <v>#DIV/0!</v>
      </c>
      <c r="X136" s="64" t="e">
        <f>K136/L139*100</f>
        <v>#DIV/0!</v>
      </c>
      <c r="Z136" s="102" t="e">
        <f>L136/L139*100</f>
        <v>#DIV/0!</v>
      </c>
      <c r="AA136" s="186"/>
      <c r="AC136" s="150"/>
      <c r="AD136" s="150"/>
      <c r="AE136" s="150"/>
    </row>
    <row r="137" spans="2:31" x14ac:dyDescent="0.2">
      <c r="C137" s="124">
        <f>C135</f>
        <v>0</v>
      </c>
      <c r="D137" s="16" t="e">
        <f>F137+1967.5</f>
        <v>#N/A</v>
      </c>
      <c r="E137" s="16" t="e">
        <f>VLOOKUP(C137,Summary!$A$7:$H$1000,5,FALSE)</f>
        <v>#N/A</v>
      </c>
      <c r="F137" s="139" t="e">
        <f>VLOOKUP(C137,Summary!$A$7:$H$1000,6,FALSE)</f>
        <v>#N/A</v>
      </c>
      <c r="G137" s="86" t="s">
        <v>186</v>
      </c>
      <c r="H137" s="39" t="s">
        <v>349</v>
      </c>
      <c r="I137" s="42"/>
      <c r="J137" s="42"/>
      <c r="K137" s="42"/>
      <c r="L137" s="125">
        <f t="shared" si="77"/>
        <v>0</v>
      </c>
      <c r="Q137" s="38" t="s">
        <v>1057</v>
      </c>
      <c r="R137" s="90">
        <f t="shared" si="78"/>
        <v>0</v>
      </c>
      <c r="S137" s="16" t="e">
        <f t="shared" si="79"/>
        <v>#N/A</v>
      </c>
      <c r="T137" s="86" t="s">
        <v>186</v>
      </c>
      <c r="U137" s="39" t="s">
        <v>175</v>
      </c>
      <c r="V137" s="62" t="e">
        <f>I137/L139*100</f>
        <v>#DIV/0!</v>
      </c>
      <c r="W137" s="63" t="e">
        <f>J137/L139*100</f>
        <v>#DIV/0!</v>
      </c>
      <c r="X137" s="64" t="e">
        <f>K137/L139*100</f>
        <v>#DIV/0!</v>
      </c>
      <c r="Z137" s="102" t="e">
        <f>L137/L139*100</f>
        <v>#DIV/0!</v>
      </c>
      <c r="AA137" s="186"/>
      <c r="AC137" s="150"/>
      <c r="AD137" s="150"/>
      <c r="AE137" s="150"/>
    </row>
    <row r="138" spans="2:31" x14ac:dyDescent="0.2">
      <c r="C138" s="124">
        <f>C136</f>
        <v>0</v>
      </c>
      <c r="D138" s="16" t="e">
        <f t="shared" ref="D138" si="82">F138+1967.5</f>
        <v>#N/A</v>
      </c>
      <c r="E138" s="16" t="e">
        <f>VLOOKUP(C138,Summary!$A$7:$H$1000,5,FALSE)</f>
        <v>#N/A</v>
      </c>
      <c r="F138" s="139" t="e">
        <f>VLOOKUP(C138,Summary!$A$7:$H$1000,6,FALSE)</f>
        <v>#N/A</v>
      </c>
      <c r="G138" s="86" t="s">
        <v>186</v>
      </c>
      <c r="H138" s="39" t="s">
        <v>346</v>
      </c>
      <c r="I138" s="42"/>
      <c r="J138" s="42"/>
      <c r="K138" s="42"/>
      <c r="L138" s="125">
        <f t="shared" si="77"/>
        <v>0</v>
      </c>
      <c r="Q138" s="38" t="s">
        <v>1057</v>
      </c>
      <c r="R138" s="90">
        <f t="shared" si="78"/>
        <v>0</v>
      </c>
      <c r="S138" s="16" t="e">
        <f t="shared" si="79"/>
        <v>#N/A</v>
      </c>
      <c r="T138" s="86" t="s">
        <v>186</v>
      </c>
      <c r="U138" s="39" t="s">
        <v>346</v>
      </c>
      <c r="V138" s="62" t="e">
        <f>I138/L139*100</f>
        <v>#DIV/0!</v>
      </c>
      <c r="W138" s="63" t="e">
        <f>J138/L139*100</f>
        <v>#DIV/0!</v>
      </c>
      <c r="X138" s="64" t="e">
        <f>K138/L139*100</f>
        <v>#DIV/0!</v>
      </c>
      <c r="Z138" s="102" t="e">
        <f>L138/L139*100</f>
        <v>#DIV/0!</v>
      </c>
      <c r="AA138" s="186"/>
      <c r="AC138" s="93" t="e">
        <f>SUM(Z131:Z138)</f>
        <v>#DIV/0!</v>
      </c>
      <c r="AD138" s="91" t="s">
        <v>201</v>
      </c>
      <c r="AE138" s="94"/>
    </row>
    <row r="139" spans="2:31" ht="15" customHeight="1" x14ac:dyDescent="0.2">
      <c r="B139" s="52"/>
      <c r="C139" s="138"/>
      <c r="D139" s="49"/>
      <c r="E139" s="49"/>
      <c r="F139" s="140"/>
      <c r="G139" s="87"/>
      <c r="H139" s="50" t="s">
        <v>180</v>
      </c>
      <c r="I139" s="53"/>
      <c r="J139" s="53"/>
      <c r="K139" s="53"/>
      <c r="L139" s="157">
        <f>SUM(L131:L138)</f>
        <v>0</v>
      </c>
      <c r="M139" s="49"/>
      <c r="N139" s="49"/>
      <c r="Q139" s="38" t="s">
        <v>1057</v>
      </c>
      <c r="R139" s="52"/>
      <c r="S139" s="49"/>
      <c r="T139" s="87"/>
      <c r="U139" s="49"/>
      <c r="V139" s="66"/>
      <c r="W139" s="67"/>
      <c r="X139" s="68"/>
      <c r="Y139" s="69"/>
      <c r="Z139" s="103"/>
      <c r="AA139" s="187"/>
      <c r="AC139" s="92" t="e">
        <f>SUM(V131:X138)</f>
        <v>#DIV/0!</v>
      </c>
      <c r="AD139" s="54" t="s">
        <v>201</v>
      </c>
      <c r="AE139" s="95"/>
    </row>
    <row r="140" spans="2:31" x14ac:dyDescent="0.2">
      <c r="C140" s="137"/>
      <c r="D140" s="16" t="e">
        <f>F140+1967.5</f>
        <v>#N/A</v>
      </c>
      <c r="E140" s="16" t="e">
        <f>VLOOKUP(C140,Summary!$A$7:$H$1000,5,FALSE)</f>
        <v>#N/A</v>
      </c>
      <c r="F140" s="139" t="e">
        <f>VLOOKUP(C140,Summary!$A$7:$H$1000,6,FALSE)</f>
        <v>#N/A</v>
      </c>
      <c r="G140" s="85" t="s">
        <v>186</v>
      </c>
      <c r="H140" s="16" t="s">
        <v>181</v>
      </c>
      <c r="L140" s="125">
        <f t="shared" ref="L140:L147" si="83">SUM(I140:K140)</f>
        <v>0</v>
      </c>
      <c r="Q140" s="38" t="s">
        <v>1057</v>
      </c>
      <c r="R140" s="101">
        <f t="shared" ref="R140:R147" si="84">C140</f>
        <v>0</v>
      </c>
      <c r="S140" s="16" t="e">
        <f t="shared" ref="S140:S147" si="85">F140</f>
        <v>#N/A</v>
      </c>
      <c r="T140" s="85" t="s">
        <v>186</v>
      </c>
      <c r="U140" s="16" t="s">
        <v>181</v>
      </c>
      <c r="V140" s="62" t="e">
        <f>I140/L148*100</f>
        <v>#DIV/0!</v>
      </c>
      <c r="W140" s="63" t="e">
        <f>J140/L148*100</f>
        <v>#DIV/0!</v>
      </c>
      <c r="X140" s="64" t="e">
        <f>K140/L148*100</f>
        <v>#DIV/0!</v>
      </c>
      <c r="Z140" s="102" t="e">
        <f>L140/L148*100</f>
        <v>#DIV/0!</v>
      </c>
      <c r="AA140" s="186"/>
    </row>
    <row r="141" spans="2:31" x14ac:dyDescent="0.2">
      <c r="C141" s="124">
        <f>C140</f>
        <v>0</v>
      </c>
      <c r="D141" s="16" t="e">
        <f t="shared" ref="D141:D145" si="86">F141+1967.5</f>
        <v>#N/A</v>
      </c>
      <c r="E141" s="16" t="e">
        <f>VLOOKUP(C141,Summary!$A$7:$H$1000,5,FALSE)</f>
        <v>#N/A</v>
      </c>
      <c r="F141" s="139" t="e">
        <f>VLOOKUP(C141,Summary!$A$7:$H$1000,6,FALSE)</f>
        <v>#N/A</v>
      </c>
      <c r="G141" s="85" t="s">
        <v>186</v>
      </c>
      <c r="H141" s="16" t="s">
        <v>176</v>
      </c>
      <c r="L141" s="125">
        <f t="shared" si="83"/>
        <v>0</v>
      </c>
      <c r="Q141" s="38" t="s">
        <v>1057</v>
      </c>
      <c r="R141" s="90">
        <f t="shared" si="84"/>
        <v>0</v>
      </c>
      <c r="S141" s="16" t="e">
        <f t="shared" si="85"/>
        <v>#N/A</v>
      </c>
      <c r="T141" s="85" t="s">
        <v>186</v>
      </c>
      <c r="U141" s="16" t="s">
        <v>176</v>
      </c>
      <c r="V141" s="62" t="e">
        <f>I141/L148*100</f>
        <v>#DIV/0!</v>
      </c>
      <c r="W141" s="63" t="e">
        <f>J141/L148*100</f>
        <v>#DIV/0!</v>
      </c>
      <c r="X141" s="64" t="e">
        <f>K141/L148*100</f>
        <v>#DIV/0!</v>
      </c>
      <c r="Z141" s="102" t="e">
        <f>L141/L148*100</f>
        <v>#DIV/0!</v>
      </c>
      <c r="AA141" s="186"/>
    </row>
    <row r="142" spans="2:31" x14ac:dyDescent="0.2">
      <c r="C142" s="124">
        <f t="shared" ref="C142:C144" si="87">C141</f>
        <v>0</v>
      </c>
      <c r="D142" s="16" t="e">
        <f t="shared" si="86"/>
        <v>#N/A</v>
      </c>
      <c r="E142" s="16" t="e">
        <f>VLOOKUP(C142,Summary!$A$7:$H$1000,5,FALSE)</f>
        <v>#N/A</v>
      </c>
      <c r="F142" s="139" t="e">
        <f>VLOOKUP(C142,Summary!$A$7:$H$1000,6,FALSE)</f>
        <v>#N/A</v>
      </c>
      <c r="G142" s="86" t="s">
        <v>186</v>
      </c>
      <c r="H142" s="34" t="s">
        <v>177</v>
      </c>
      <c r="L142" s="125">
        <f t="shared" si="83"/>
        <v>0</v>
      </c>
      <c r="N142" s="34"/>
      <c r="Q142" s="38" t="s">
        <v>1057</v>
      </c>
      <c r="R142" s="90">
        <f t="shared" si="84"/>
        <v>0</v>
      </c>
      <c r="S142" s="16" t="e">
        <f t="shared" si="85"/>
        <v>#N/A</v>
      </c>
      <c r="T142" s="86" t="s">
        <v>186</v>
      </c>
      <c r="U142" s="34" t="s">
        <v>177</v>
      </c>
      <c r="V142" s="62" t="e">
        <f>I142/L148*100</f>
        <v>#DIV/0!</v>
      </c>
      <c r="W142" s="63" t="e">
        <f>J142/L148*100</f>
        <v>#DIV/0!</v>
      </c>
      <c r="X142" s="64" t="e">
        <f>K142/L148*100</f>
        <v>#DIV/0!</v>
      </c>
      <c r="Z142" s="102" t="e">
        <f>L142/L148*100</f>
        <v>#DIV/0!</v>
      </c>
      <c r="AA142" s="186"/>
    </row>
    <row r="143" spans="2:31" x14ac:dyDescent="0.2">
      <c r="C143" s="124">
        <f t="shared" si="87"/>
        <v>0</v>
      </c>
      <c r="D143" s="16" t="e">
        <f t="shared" si="86"/>
        <v>#N/A</v>
      </c>
      <c r="E143" s="16" t="e">
        <f>VLOOKUP(C143,Summary!$A$7:$H$1000,5,FALSE)</f>
        <v>#N/A</v>
      </c>
      <c r="F143" s="139" t="e">
        <f>VLOOKUP(C143,Summary!$A$7:$H$1000,6,FALSE)</f>
        <v>#N/A</v>
      </c>
      <c r="G143" s="86" t="s">
        <v>186</v>
      </c>
      <c r="H143" s="34" t="s">
        <v>345</v>
      </c>
      <c r="I143" s="42"/>
      <c r="J143" s="42"/>
      <c r="K143" s="42"/>
      <c r="L143" s="125">
        <f t="shared" si="83"/>
        <v>0</v>
      </c>
      <c r="N143" s="34"/>
      <c r="Q143" s="38" t="s">
        <v>1057</v>
      </c>
      <c r="R143" s="90">
        <f t="shared" si="84"/>
        <v>0</v>
      </c>
      <c r="S143" s="16" t="e">
        <f t="shared" si="85"/>
        <v>#N/A</v>
      </c>
      <c r="T143" s="86" t="s">
        <v>186</v>
      </c>
      <c r="U143" s="34" t="s">
        <v>345</v>
      </c>
      <c r="V143" s="62" t="e">
        <f>I143/L148*100</f>
        <v>#DIV/0!</v>
      </c>
      <c r="W143" s="63" t="e">
        <f>J143/L148*100</f>
        <v>#DIV/0!</v>
      </c>
      <c r="X143" s="64" t="e">
        <f>K143/L148*100</f>
        <v>#DIV/0!</v>
      </c>
      <c r="Z143" s="102" t="e">
        <f>L143/L148*100</f>
        <v>#DIV/0!</v>
      </c>
      <c r="AA143" s="186"/>
    </row>
    <row r="144" spans="2:31" x14ac:dyDescent="0.2">
      <c r="C144" s="124">
        <f t="shared" si="87"/>
        <v>0</v>
      </c>
      <c r="D144" s="16" t="e">
        <f t="shared" si="86"/>
        <v>#N/A</v>
      </c>
      <c r="E144" s="16" t="e">
        <f>VLOOKUP(C144,Summary!$A$7:$H$1000,5,FALSE)</f>
        <v>#N/A</v>
      </c>
      <c r="F144" s="139" t="e">
        <f>VLOOKUP(C144,Summary!$A$7:$H$1000,6,FALSE)</f>
        <v>#N/A</v>
      </c>
      <c r="G144" s="86" t="s">
        <v>186</v>
      </c>
      <c r="H144" s="150" t="s">
        <v>347</v>
      </c>
      <c r="I144" s="42"/>
      <c r="J144" s="42"/>
      <c r="K144" s="42"/>
      <c r="L144" s="125">
        <f t="shared" si="83"/>
        <v>0</v>
      </c>
      <c r="Q144" s="38" t="s">
        <v>1057</v>
      </c>
      <c r="R144" s="90">
        <f t="shared" si="84"/>
        <v>0</v>
      </c>
      <c r="S144" s="16" t="e">
        <f t="shared" si="85"/>
        <v>#N/A</v>
      </c>
      <c r="T144" s="86" t="s">
        <v>186</v>
      </c>
      <c r="U144" s="150" t="s">
        <v>347</v>
      </c>
      <c r="V144" s="62" t="e">
        <f>I144/L148*100</f>
        <v>#DIV/0!</v>
      </c>
      <c r="W144" s="63" t="e">
        <f>J144/L148*100</f>
        <v>#DIV/0!</v>
      </c>
      <c r="X144" s="64" t="e">
        <f>K144/L148*100</f>
        <v>#DIV/0!</v>
      </c>
      <c r="Z144" s="102" t="e">
        <f>L144/L148*100</f>
        <v>#DIV/0!</v>
      </c>
      <c r="AA144" s="186"/>
    </row>
    <row r="145" spans="2:31" x14ac:dyDescent="0.2">
      <c r="C145" s="124">
        <f>C146</f>
        <v>0</v>
      </c>
      <c r="D145" s="16" t="e">
        <f t="shared" si="86"/>
        <v>#N/A</v>
      </c>
      <c r="E145" s="16" t="e">
        <f>VLOOKUP(C145,Summary!$A$7:$H$1000,5,FALSE)</f>
        <v>#N/A</v>
      </c>
      <c r="F145" s="139" t="e">
        <f>VLOOKUP(C145,Summary!$A$7:$H$1000,6,FALSE)</f>
        <v>#N/A</v>
      </c>
      <c r="G145" s="86" t="s">
        <v>186</v>
      </c>
      <c r="H145" s="39" t="s">
        <v>348</v>
      </c>
      <c r="I145" s="42"/>
      <c r="J145" s="42"/>
      <c r="K145" s="42"/>
      <c r="L145" s="125">
        <f t="shared" si="83"/>
        <v>0</v>
      </c>
      <c r="Q145" s="38" t="s">
        <v>1057</v>
      </c>
      <c r="R145" s="90">
        <f t="shared" si="84"/>
        <v>0</v>
      </c>
      <c r="S145" s="16" t="e">
        <f t="shared" si="85"/>
        <v>#N/A</v>
      </c>
      <c r="T145" s="86" t="s">
        <v>186</v>
      </c>
      <c r="U145" s="39" t="s">
        <v>343</v>
      </c>
      <c r="V145" s="62" t="e">
        <f>I145/L148*100</f>
        <v>#DIV/0!</v>
      </c>
      <c r="W145" s="63" t="e">
        <f>J145/L148*100</f>
        <v>#DIV/0!</v>
      </c>
      <c r="X145" s="64" t="e">
        <f>K145/L148*100</f>
        <v>#DIV/0!</v>
      </c>
      <c r="Z145" s="102" t="e">
        <f>L145/L148*100</f>
        <v>#DIV/0!</v>
      </c>
      <c r="AA145" s="186"/>
      <c r="AC145" s="150"/>
      <c r="AD145" s="150"/>
      <c r="AE145" s="150"/>
    </row>
    <row r="146" spans="2:31" x14ac:dyDescent="0.2">
      <c r="C146" s="124">
        <f>C144</f>
        <v>0</v>
      </c>
      <c r="D146" s="16" t="e">
        <f>F146+1967.5</f>
        <v>#N/A</v>
      </c>
      <c r="E146" s="16" t="e">
        <f>VLOOKUP(C146,Summary!$A$7:$H$1000,5,FALSE)</f>
        <v>#N/A</v>
      </c>
      <c r="F146" s="139" t="e">
        <f>VLOOKUP(C146,Summary!$A$7:$H$1000,6,FALSE)</f>
        <v>#N/A</v>
      </c>
      <c r="G146" s="86" t="s">
        <v>186</v>
      </c>
      <c r="H146" s="39" t="s">
        <v>349</v>
      </c>
      <c r="I146" s="42"/>
      <c r="J146" s="42"/>
      <c r="K146" s="42"/>
      <c r="L146" s="125">
        <f t="shared" si="83"/>
        <v>0</v>
      </c>
      <c r="Q146" s="38" t="s">
        <v>1057</v>
      </c>
      <c r="R146" s="90">
        <f t="shared" si="84"/>
        <v>0</v>
      </c>
      <c r="S146" s="16" t="e">
        <f t="shared" si="85"/>
        <v>#N/A</v>
      </c>
      <c r="T146" s="86" t="s">
        <v>186</v>
      </c>
      <c r="U146" s="39" t="s">
        <v>175</v>
      </c>
      <c r="V146" s="62" t="e">
        <f>I146/L148*100</f>
        <v>#DIV/0!</v>
      </c>
      <c r="W146" s="63" t="e">
        <f>J146/L148*100</f>
        <v>#DIV/0!</v>
      </c>
      <c r="X146" s="64" t="e">
        <f>K146/L148*100</f>
        <v>#DIV/0!</v>
      </c>
      <c r="Z146" s="102" t="e">
        <f>L146/L148*100</f>
        <v>#DIV/0!</v>
      </c>
      <c r="AA146" s="186"/>
      <c r="AC146" s="150"/>
      <c r="AD146" s="150"/>
      <c r="AE146" s="150"/>
    </row>
    <row r="147" spans="2:31" x14ac:dyDescent="0.2">
      <c r="C147" s="124">
        <f>C145</f>
        <v>0</v>
      </c>
      <c r="D147" s="16" t="e">
        <f t="shared" ref="D147" si="88">F147+1967.5</f>
        <v>#N/A</v>
      </c>
      <c r="E147" s="16" t="e">
        <f>VLOOKUP(C147,Summary!$A$7:$H$1000,5,FALSE)</f>
        <v>#N/A</v>
      </c>
      <c r="F147" s="139" t="e">
        <f>VLOOKUP(C147,Summary!$A$7:$H$1000,6,FALSE)</f>
        <v>#N/A</v>
      </c>
      <c r="G147" s="86" t="s">
        <v>186</v>
      </c>
      <c r="H147" s="39" t="s">
        <v>346</v>
      </c>
      <c r="I147" s="42"/>
      <c r="J147" s="42"/>
      <c r="K147" s="42"/>
      <c r="L147" s="125">
        <f t="shared" si="83"/>
        <v>0</v>
      </c>
      <c r="Q147" s="38" t="s">
        <v>1057</v>
      </c>
      <c r="R147" s="90">
        <f t="shared" si="84"/>
        <v>0</v>
      </c>
      <c r="S147" s="16" t="e">
        <f t="shared" si="85"/>
        <v>#N/A</v>
      </c>
      <c r="T147" s="86" t="s">
        <v>186</v>
      </c>
      <c r="U147" s="39" t="s">
        <v>346</v>
      </c>
      <c r="V147" s="62" t="e">
        <f>I147/L148*100</f>
        <v>#DIV/0!</v>
      </c>
      <c r="W147" s="63" t="e">
        <f>J147/L148*100</f>
        <v>#DIV/0!</v>
      </c>
      <c r="X147" s="64" t="e">
        <f>K147/L148*100</f>
        <v>#DIV/0!</v>
      </c>
      <c r="Z147" s="102" t="e">
        <f>L147/L148*100</f>
        <v>#DIV/0!</v>
      </c>
      <c r="AA147" s="186"/>
      <c r="AC147" s="93" t="e">
        <f>SUM(Z140:Z147)</f>
        <v>#DIV/0!</v>
      </c>
      <c r="AD147" s="91" t="s">
        <v>201</v>
      </c>
      <c r="AE147" s="94"/>
    </row>
    <row r="148" spans="2:31" ht="15" customHeight="1" x14ac:dyDescent="0.2">
      <c r="B148" s="52"/>
      <c r="C148" s="138"/>
      <c r="D148" s="49"/>
      <c r="E148" s="49"/>
      <c r="F148" s="140"/>
      <c r="G148" s="87"/>
      <c r="H148" s="50" t="s">
        <v>180</v>
      </c>
      <c r="I148" s="53"/>
      <c r="J148" s="53"/>
      <c r="K148" s="53"/>
      <c r="L148" s="157">
        <f>SUM(L140:L147)</f>
        <v>0</v>
      </c>
      <c r="M148" s="49"/>
      <c r="N148" s="49"/>
      <c r="Q148" s="38" t="s">
        <v>1057</v>
      </c>
      <c r="R148" s="52"/>
      <c r="S148" s="49"/>
      <c r="T148" s="87"/>
      <c r="U148" s="49"/>
      <c r="V148" s="66"/>
      <c r="W148" s="67"/>
      <c r="X148" s="68"/>
      <c r="Y148" s="69"/>
      <c r="Z148" s="103"/>
      <c r="AA148" s="187"/>
      <c r="AC148" s="92" t="e">
        <f>SUM(V140:X147)</f>
        <v>#DIV/0!</v>
      </c>
      <c r="AD148" s="54" t="s">
        <v>201</v>
      </c>
      <c r="AE148" s="95"/>
    </row>
    <row r="149" spans="2:31" x14ac:dyDescent="0.2">
      <c r="C149" s="137"/>
      <c r="D149" s="16" t="e">
        <f>F149+1967.5</f>
        <v>#N/A</v>
      </c>
      <c r="E149" s="16" t="e">
        <f>VLOOKUP(C149,Summary!$A$7:$H$1000,5,FALSE)</f>
        <v>#N/A</v>
      </c>
      <c r="F149" s="139" t="e">
        <f>VLOOKUP(C149,Summary!$A$7:$H$1000,6,FALSE)</f>
        <v>#N/A</v>
      </c>
      <c r="G149" s="85" t="s">
        <v>186</v>
      </c>
      <c r="H149" s="16" t="s">
        <v>181</v>
      </c>
      <c r="L149" s="125">
        <f t="shared" ref="L149:L156" si="89">SUM(I149:K149)</f>
        <v>0</v>
      </c>
      <c r="Q149" s="38" t="s">
        <v>1057</v>
      </c>
      <c r="R149" s="101">
        <f t="shared" ref="R149:R156" si="90">C149</f>
        <v>0</v>
      </c>
      <c r="S149" s="16" t="e">
        <f t="shared" ref="S149:S156" si="91">F149</f>
        <v>#N/A</v>
      </c>
      <c r="T149" s="85" t="s">
        <v>186</v>
      </c>
      <c r="U149" s="16" t="s">
        <v>181</v>
      </c>
      <c r="V149" s="62" t="e">
        <f>I149/L157*100</f>
        <v>#DIV/0!</v>
      </c>
      <c r="W149" s="63" t="e">
        <f>J149/L157*100</f>
        <v>#DIV/0!</v>
      </c>
      <c r="X149" s="64" t="e">
        <f>K149/L157*100</f>
        <v>#DIV/0!</v>
      </c>
      <c r="Z149" s="102" t="e">
        <f>L149/L157*100</f>
        <v>#DIV/0!</v>
      </c>
      <c r="AA149" s="186"/>
    </row>
    <row r="150" spans="2:31" x14ac:dyDescent="0.2">
      <c r="C150" s="124">
        <f>C149</f>
        <v>0</v>
      </c>
      <c r="D150" s="16" t="e">
        <f t="shared" ref="D150:D154" si="92">F150+1967.5</f>
        <v>#N/A</v>
      </c>
      <c r="E150" s="16" t="e">
        <f>VLOOKUP(C150,Summary!$A$7:$H$1000,5,FALSE)</f>
        <v>#N/A</v>
      </c>
      <c r="F150" s="139" t="e">
        <f>VLOOKUP(C150,Summary!$A$7:$H$1000,6,FALSE)</f>
        <v>#N/A</v>
      </c>
      <c r="G150" s="85" t="s">
        <v>186</v>
      </c>
      <c r="H150" s="16" t="s">
        <v>176</v>
      </c>
      <c r="L150" s="125">
        <f t="shared" si="89"/>
        <v>0</v>
      </c>
      <c r="Q150" s="38" t="s">
        <v>1057</v>
      </c>
      <c r="R150" s="90">
        <f t="shared" si="90"/>
        <v>0</v>
      </c>
      <c r="S150" s="16" t="e">
        <f t="shared" si="91"/>
        <v>#N/A</v>
      </c>
      <c r="T150" s="85" t="s">
        <v>186</v>
      </c>
      <c r="U150" s="16" t="s">
        <v>176</v>
      </c>
      <c r="V150" s="62" t="e">
        <f>I150/L157*100</f>
        <v>#DIV/0!</v>
      </c>
      <c r="W150" s="63" t="e">
        <f>J150/L157*100</f>
        <v>#DIV/0!</v>
      </c>
      <c r="X150" s="64" t="e">
        <f>K150/L157*100</f>
        <v>#DIV/0!</v>
      </c>
      <c r="Z150" s="102" t="e">
        <f>L150/L157*100</f>
        <v>#DIV/0!</v>
      </c>
      <c r="AA150" s="186"/>
    </row>
    <row r="151" spans="2:31" x14ac:dyDescent="0.2">
      <c r="C151" s="124">
        <f t="shared" ref="C151:C153" si="93">C150</f>
        <v>0</v>
      </c>
      <c r="D151" s="16" t="e">
        <f t="shared" si="92"/>
        <v>#N/A</v>
      </c>
      <c r="E151" s="16" t="e">
        <f>VLOOKUP(C151,Summary!$A$7:$H$1000,5,FALSE)</f>
        <v>#N/A</v>
      </c>
      <c r="F151" s="139" t="e">
        <f>VLOOKUP(C151,Summary!$A$7:$H$1000,6,FALSE)</f>
        <v>#N/A</v>
      </c>
      <c r="G151" s="86" t="s">
        <v>186</v>
      </c>
      <c r="H151" s="34" t="s">
        <v>177</v>
      </c>
      <c r="L151" s="125">
        <f t="shared" si="89"/>
        <v>0</v>
      </c>
      <c r="N151" s="34"/>
      <c r="Q151" s="38" t="s">
        <v>1057</v>
      </c>
      <c r="R151" s="90">
        <f t="shared" si="90"/>
        <v>0</v>
      </c>
      <c r="S151" s="16" t="e">
        <f t="shared" si="91"/>
        <v>#N/A</v>
      </c>
      <c r="T151" s="86" t="s">
        <v>186</v>
      </c>
      <c r="U151" s="34" t="s">
        <v>177</v>
      </c>
      <c r="V151" s="62" t="e">
        <f>I151/L157*100</f>
        <v>#DIV/0!</v>
      </c>
      <c r="W151" s="63" t="e">
        <f>J151/L157*100</f>
        <v>#DIV/0!</v>
      </c>
      <c r="X151" s="64" t="e">
        <f>K151/L157*100</f>
        <v>#DIV/0!</v>
      </c>
      <c r="Z151" s="102" t="e">
        <f>L151/L157*100</f>
        <v>#DIV/0!</v>
      </c>
      <c r="AA151" s="186"/>
    </row>
    <row r="152" spans="2:31" x14ac:dyDescent="0.2">
      <c r="C152" s="124">
        <f t="shared" si="93"/>
        <v>0</v>
      </c>
      <c r="D152" s="16" t="e">
        <f t="shared" si="92"/>
        <v>#N/A</v>
      </c>
      <c r="E152" s="16" t="e">
        <f>VLOOKUP(C152,Summary!$A$7:$H$1000,5,FALSE)</f>
        <v>#N/A</v>
      </c>
      <c r="F152" s="139" t="e">
        <f>VLOOKUP(C152,Summary!$A$7:$H$1000,6,FALSE)</f>
        <v>#N/A</v>
      </c>
      <c r="G152" s="86" t="s">
        <v>186</v>
      </c>
      <c r="H152" s="34" t="s">
        <v>345</v>
      </c>
      <c r="I152" s="42"/>
      <c r="J152" s="42"/>
      <c r="K152" s="42"/>
      <c r="L152" s="125">
        <f t="shared" si="89"/>
        <v>0</v>
      </c>
      <c r="N152" s="34"/>
      <c r="Q152" s="38" t="s">
        <v>1057</v>
      </c>
      <c r="R152" s="90">
        <f t="shared" si="90"/>
        <v>0</v>
      </c>
      <c r="S152" s="16" t="e">
        <f t="shared" si="91"/>
        <v>#N/A</v>
      </c>
      <c r="T152" s="86" t="s">
        <v>186</v>
      </c>
      <c r="U152" s="34" t="s">
        <v>345</v>
      </c>
      <c r="V152" s="62" t="e">
        <f>I152/L157*100</f>
        <v>#DIV/0!</v>
      </c>
      <c r="W152" s="63" t="e">
        <f>J152/L157*100</f>
        <v>#DIV/0!</v>
      </c>
      <c r="X152" s="64" t="e">
        <f>K152/L157*100</f>
        <v>#DIV/0!</v>
      </c>
      <c r="Z152" s="102" t="e">
        <f>L152/L157*100</f>
        <v>#DIV/0!</v>
      </c>
      <c r="AA152" s="186"/>
    </row>
    <row r="153" spans="2:31" x14ac:dyDescent="0.2">
      <c r="C153" s="124">
        <f t="shared" si="93"/>
        <v>0</v>
      </c>
      <c r="D153" s="16" t="e">
        <f t="shared" si="92"/>
        <v>#N/A</v>
      </c>
      <c r="E153" s="16" t="e">
        <f>VLOOKUP(C153,Summary!$A$7:$H$1000,5,FALSE)</f>
        <v>#N/A</v>
      </c>
      <c r="F153" s="139" t="e">
        <f>VLOOKUP(C153,Summary!$A$7:$H$1000,6,FALSE)</f>
        <v>#N/A</v>
      </c>
      <c r="G153" s="86" t="s">
        <v>186</v>
      </c>
      <c r="H153" s="150" t="s">
        <v>347</v>
      </c>
      <c r="I153" s="42"/>
      <c r="J153" s="42"/>
      <c r="K153" s="42"/>
      <c r="L153" s="125">
        <f t="shared" si="89"/>
        <v>0</v>
      </c>
      <c r="Q153" s="38" t="s">
        <v>1057</v>
      </c>
      <c r="R153" s="90">
        <f t="shared" si="90"/>
        <v>0</v>
      </c>
      <c r="S153" s="16" t="e">
        <f t="shared" si="91"/>
        <v>#N/A</v>
      </c>
      <c r="T153" s="86" t="s">
        <v>186</v>
      </c>
      <c r="U153" s="150" t="s">
        <v>347</v>
      </c>
      <c r="V153" s="62" t="e">
        <f>I153/L157*100</f>
        <v>#DIV/0!</v>
      </c>
      <c r="W153" s="63" t="e">
        <f>J153/L157*100</f>
        <v>#DIV/0!</v>
      </c>
      <c r="X153" s="64" t="e">
        <f>K153/L157*100</f>
        <v>#DIV/0!</v>
      </c>
      <c r="Z153" s="102" t="e">
        <f>L153/L157*100</f>
        <v>#DIV/0!</v>
      </c>
      <c r="AA153" s="186"/>
    </row>
    <row r="154" spans="2:31" x14ac:dyDescent="0.2">
      <c r="C154" s="124">
        <f>C155</f>
        <v>0</v>
      </c>
      <c r="D154" s="16" t="e">
        <f t="shared" si="92"/>
        <v>#N/A</v>
      </c>
      <c r="E154" s="16" t="e">
        <f>VLOOKUP(C154,Summary!$A$7:$H$1000,5,FALSE)</f>
        <v>#N/A</v>
      </c>
      <c r="F154" s="139" t="e">
        <f>VLOOKUP(C154,Summary!$A$7:$H$1000,6,FALSE)</f>
        <v>#N/A</v>
      </c>
      <c r="G154" s="86" t="s">
        <v>186</v>
      </c>
      <c r="H154" s="39" t="s">
        <v>348</v>
      </c>
      <c r="I154" s="42"/>
      <c r="J154" s="42"/>
      <c r="K154" s="42"/>
      <c r="L154" s="125">
        <f t="shared" si="89"/>
        <v>0</v>
      </c>
      <c r="Q154" s="38" t="s">
        <v>1057</v>
      </c>
      <c r="R154" s="90">
        <f t="shared" si="90"/>
        <v>0</v>
      </c>
      <c r="S154" s="16" t="e">
        <f t="shared" si="91"/>
        <v>#N/A</v>
      </c>
      <c r="T154" s="86" t="s">
        <v>186</v>
      </c>
      <c r="U154" s="39" t="s">
        <v>343</v>
      </c>
      <c r="V154" s="62" t="e">
        <f>I154/L157*100</f>
        <v>#DIV/0!</v>
      </c>
      <c r="W154" s="63" t="e">
        <f>J154/L157*100</f>
        <v>#DIV/0!</v>
      </c>
      <c r="X154" s="64" t="e">
        <f>K154/L157*100</f>
        <v>#DIV/0!</v>
      </c>
      <c r="Z154" s="102" t="e">
        <f>L154/L157*100</f>
        <v>#DIV/0!</v>
      </c>
      <c r="AA154" s="186"/>
      <c r="AC154" s="150"/>
      <c r="AD154" s="150"/>
      <c r="AE154" s="150"/>
    </row>
    <row r="155" spans="2:31" x14ac:dyDescent="0.2">
      <c r="C155" s="124">
        <f>C153</f>
        <v>0</v>
      </c>
      <c r="D155" s="16" t="e">
        <f>F155+1967.5</f>
        <v>#N/A</v>
      </c>
      <c r="E155" s="16" t="e">
        <f>VLOOKUP(C155,Summary!$A$7:$H$1000,5,FALSE)</f>
        <v>#N/A</v>
      </c>
      <c r="F155" s="139" t="e">
        <f>VLOOKUP(C155,Summary!$A$7:$H$1000,6,FALSE)</f>
        <v>#N/A</v>
      </c>
      <c r="G155" s="86" t="s">
        <v>186</v>
      </c>
      <c r="H155" s="39" t="s">
        <v>349</v>
      </c>
      <c r="I155" s="42"/>
      <c r="J155" s="42"/>
      <c r="K155" s="42"/>
      <c r="L155" s="125">
        <f t="shared" si="89"/>
        <v>0</v>
      </c>
      <c r="Q155" s="38" t="s">
        <v>1057</v>
      </c>
      <c r="R155" s="90">
        <f t="shared" si="90"/>
        <v>0</v>
      </c>
      <c r="S155" s="16" t="e">
        <f t="shared" si="91"/>
        <v>#N/A</v>
      </c>
      <c r="T155" s="86" t="s">
        <v>186</v>
      </c>
      <c r="U155" s="39" t="s">
        <v>175</v>
      </c>
      <c r="V155" s="62" t="e">
        <f>I155/L157*100</f>
        <v>#DIV/0!</v>
      </c>
      <c r="W155" s="63" t="e">
        <f>J155/L157*100</f>
        <v>#DIV/0!</v>
      </c>
      <c r="X155" s="64" t="e">
        <f>K155/L157*100</f>
        <v>#DIV/0!</v>
      </c>
      <c r="Z155" s="102" t="e">
        <f>L155/L157*100</f>
        <v>#DIV/0!</v>
      </c>
      <c r="AA155" s="186"/>
      <c r="AC155" s="150"/>
      <c r="AD155" s="150"/>
      <c r="AE155" s="150"/>
    </row>
    <row r="156" spans="2:31" x14ac:dyDescent="0.2">
      <c r="C156" s="124">
        <f>C154</f>
        <v>0</v>
      </c>
      <c r="D156" s="16" t="e">
        <f t="shared" ref="D156" si="94">F156+1967.5</f>
        <v>#N/A</v>
      </c>
      <c r="E156" s="16" t="e">
        <f>VLOOKUP(C156,Summary!$A$7:$H$1000,5,FALSE)</f>
        <v>#N/A</v>
      </c>
      <c r="F156" s="139" t="e">
        <f>VLOOKUP(C156,Summary!$A$7:$H$1000,6,FALSE)</f>
        <v>#N/A</v>
      </c>
      <c r="G156" s="86" t="s">
        <v>186</v>
      </c>
      <c r="H156" s="39" t="s">
        <v>346</v>
      </c>
      <c r="I156" s="42"/>
      <c r="J156" s="42"/>
      <c r="K156" s="42"/>
      <c r="L156" s="125">
        <f t="shared" si="89"/>
        <v>0</v>
      </c>
      <c r="Q156" s="38" t="s">
        <v>1057</v>
      </c>
      <c r="R156" s="90">
        <f t="shared" si="90"/>
        <v>0</v>
      </c>
      <c r="S156" s="16" t="e">
        <f t="shared" si="91"/>
        <v>#N/A</v>
      </c>
      <c r="T156" s="86" t="s">
        <v>186</v>
      </c>
      <c r="U156" s="39" t="s">
        <v>346</v>
      </c>
      <c r="V156" s="62" t="e">
        <f>I156/L157*100</f>
        <v>#DIV/0!</v>
      </c>
      <c r="W156" s="63" t="e">
        <f>J156/L157*100</f>
        <v>#DIV/0!</v>
      </c>
      <c r="X156" s="64" t="e">
        <f>K156/L157*100</f>
        <v>#DIV/0!</v>
      </c>
      <c r="Z156" s="102" t="e">
        <f>L156/L157*100</f>
        <v>#DIV/0!</v>
      </c>
      <c r="AA156" s="186"/>
      <c r="AC156" s="93" t="e">
        <f>SUM(Z149:Z156)</f>
        <v>#DIV/0!</v>
      </c>
      <c r="AD156" s="91" t="s">
        <v>201</v>
      </c>
      <c r="AE156" s="94"/>
    </row>
    <row r="157" spans="2:31" ht="15" customHeight="1" x14ac:dyDescent="0.2">
      <c r="B157" s="52"/>
      <c r="C157" s="138"/>
      <c r="D157" s="49"/>
      <c r="E157" s="49"/>
      <c r="F157" s="140"/>
      <c r="G157" s="87"/>
      <c r="H157" s="50" t="s">
        <v>180</v>
      </c>
      <c r="I157" s="53"/>
      <c r="J157" s="53"/>
      <c r="K157" s="53"/>
      <c r="L157" s="157">
        <f>SUM(L149:L156)</f>
        <v>0</v>
      </c>
      <c r="M157" s="49"/>
      <c r="N157" s="49"/>
      <c r="Q157" s="38" t="s">
        <v>1057</v>
      </c>
      <c r="R157" s="52"/>
      <c r="S157" s="49"/>
      <c r="T157" s="87"/>
      <c r="U157" s="49"/>
      <c r="V157" s="66"/>
      <c r="W157" s="67"/>
      <c r="X157" s="68"/>
      <c r="Y157" s="69"/>
      <c r="Z157" s="103"/>
      <c r="AA157" s="187"/>
      <c r="AC157" s="92" t="e">
        <f>SUM(V149:X156)</f>
        <v>#DIV/0!</v>
      </c>
      <c r="AD157" s="54" t="s">
        <v>201</v>
      </c>
      <c r="AE157" s="95"/>
    </row>
    <row r="158" spans="2:31" x14ac:dyDescent="0.2">
      <c r="AA158" s="188"/>
    </row>
    <row r="159" spans="2:31" x14ac:dyDescent="0.2">
      <c r="AA159" s="188"/>
    </row>
    <row r="160" spans="2:31" x14ac:dyDescent="0.2">
      <c r="AA160" s="188"/>
    </row>
    <row r="161" spans="27:27" x14ac:dyDescent="0.2">
      <c r="AA161" s="188"/>
    </row>
    <row r="162" spans="27:27" x14ac:dyDescent="0.2">
      <c r="AA162" s="188"/>
    </row>
    <row r="163" spans="27:27" x14ac:dyDescent="0.2">
      <c r="AA163" s="188"/>
    </row>
    <row r="164" spans="27:27" x14ac:dyDescent="0.2">
      <c r="AA164" s="188"/>
    </row>
    <row r="165" spans="27:27" x14ac:dyDescent="0.2">
      <c r="AA165" s="188"/>
    </row>
    <row r="166" spans="27:27" ht="15" customHeight="1" x14ac:dyDescent="0.2">
      <c r="AA166" s="188"/>
    </row>
    <row r="167" spans="27:27" x14ac:dyDescent="0.2">
      <c r="AA167" s="188"/>
    </row>
    <row r="168" spans="27:27" x14ac:dyDescent="0.2">
      <c r="AA168" s="188"/>
    </row>
    <row r="169" spans="27:27" x14ac:dyDescent="0.2">
      <c r="AA169" s="188"/>
    </row>
    <row r="170" spans="27:27" x14ac:dyDescent="0.2">
      <c r="AA170" s="188"/>
    </row>
    <row r="171" spans="27:27" x14ac:dyDescent="0.2">
      <c r="AA171" s="188"/>
    </row>
    <row r="172" spans="27:27" x14ac:dyDescent="0.2">
      <c r="AA172" s="188"/>
    </row>
    <row r="173" spans="27:27" x14ac:dyDescent="0.2">
      <c r="AA173" s="188"/>
    </row>
    <row r="174" spans="27:27" x14ac:dyDescent="0.2">
      <c r="AA174" s="188"/>
    </row>
    <row r="175" spans="27:27" ht="15" customHeight="1" x14ac:dyDescent="0.2">
      <c r="AA175" s="188"/>
    </row>
    <row r="176" spans="27:27" x14ac:dyDescent="0.2">
      <c r="AA176" s="188"/>
    </row>
    <row r="177" spans="27:27" x14ac:dyDescent="0.2">
      <c r="AA177" s="188"/>
    </row>
    <row r="178" spans="27:27" x14ac:dyDescent="0.2">
      <c r="AA178" s="188"/>
    </row>
    <row r="179" spans="27:27" x14ac:dyDescent="0.2">
      <c r="AA179" s="188"/>
    </row>
    <row r="180" spans="27:27" x14ac:dyDescent="0.2">
      <c r="AA180" s="188"/>
    </row>
    <row r="181" spans="27:27" x14ac:dyDescent="0.2">
      <c r="AA181" s="188"/>
    </row>
    <row r="182" spans="27:27" x14ac:dyDescent="0.2">
      <c r="AA182" s="188"/>
    </row>
    <row r="183" spans="27:27" x14ac:dyDescent="0.2">
      <c r="AA183" s="188"/>
    </row>
    <row r="184" spans="27:27" ht="15" customHeight="1" x14ac:dyDescent="0.2">
      <c r="AA184" s="188"/>
    </row>
    <row r="185" spans="27:27" x14ac:dyDescent="0.2">
      <c r="AA185" s="188"/>
    </row>
    <row r="186" spans="27:27" x14ac:dyDescent="0.2">
      <c r="AA186" s="188"/>
    </row>
    <row r="187" spans="27:27" x14ac:dyDescent="0.2">
      <c r="AA187" s="188"/>
    </row>
    <row r="188" spans="27:27" x14ac:dyDescent="0.2">
      <c r="AA188" s="188"/>
    </row>
    <row r="189" spans="27:27" x14ac:dyDescent="0.2">
      <c r="AA189" s="188"/>
    </row>
    <row r="190" spans="27:27" x14ac:dyDescent="0.2">
      <c r="AA190" s="188"/>
    </row>
    <row r="191" spans="27:27" x14ac:dyDescent="0.2">
      <c r="AA191" s="188"/>
    </row>
    <row r="192" spans="27:27" x14ac:dyDescent="0.2">
      <c r="AA192" s="188"/>
    </row>
    <row r="193" spans="27:27" ht="15" customHeight="1" x14ac:dyDescent="0.2">
      <c r="AA193" s="188"/>
    </row>
    <row r="194" spans="27:27" x14ac:dyDescent="0.2">
      <c r="AA194" s="188"/>
    </row>
    <row r="195" spans="27:27" x14ac:dyDescent="0.2">
      <c r="AA195" s="188"/>
    </row>
    <row r="196" spans="27:27" x14ac:dyDescent="0.2">
      <c r="AA196" s="188"/>
    </row>
    <row r="197" spans="27:27" x14ac:dyDescent="0.2">
      <c r="AA197" s="188"/>
    </row>
    <row r="198" spans="27:27" x14ac:dyDescent="0.2">
      <c r="AA198" s="188"/>
    </row>
    <row r="199" spans="27:27" x14ac:dyDescent="0.2">
      <c r="AA199" s="188"/>
    </row>
    <row r="200" spans="27:27" x14ac:dyDescent="0.2">
      <c r="AA200" s="188"/>
    </row>
    <row r="201" spans="27:27" x14ac:dyDescent="0.2">
      <c r="AA201" s="188"/>
    </row>
    <row r="202" spans="27:27" ht="15" customHeight="1" x14ac:dyDescent="0.2">
      <c r="AA202" s="188"/>
    </row>
    <row r="203" spans="27:27" x14ac:dyDescent="0.2">
      <c r="AA203" s="188"/>
    </row>
    <row r="204" spans="27:27" x14ac:dyDescent="0.2">
      <c r="AA204" s="188"/>
    </row>
    <row r="205" spans="27:27" x14ac:dyDescent="0.2">
      <c r="AA205" s="188"/>
    </row>
    <row r="206" spans="27:27" x14ac:dyDescent="0.2">
      <c r="AA206" s="188"/>
    </row>
    <row r="207" spans="27:27" x14ac:dyDescent="0.2">
      <c r="AA207" s="188"/>
    </row>
    <row r="208" spans="27:27" x14ac:dyDescent="0.2">
      <c r="AA208" s="188"/>
    </row>
    <row r="209" spans="27:27" x14ac:dyDescent="0.2">
      <c r="AA209" s="188"/>
    </row>
    <row r="210" spans="27:27" x14ac:dyDescent="0.2">
      <c r="AA210" s="188"/>
    </row>
    <row r="211" spans="27:27" ht="15" customHeight="1" x14ac:dyDescent="0.2">
      <c r="AA211" s="188"/>
    </row>
    <row r="212" spans="27:27" x14ac:dyDescent="0.2">
      <c r="AA212" s="188"/>
    </row>
    <row r="213" spans="27:27" x14ac:dyDescent="0.2">
      <c r="AA213" s="188"/>
    </row>
    <row r="214" spans="27:27" x14ac:dyDescent="0.2">
      <c r="AA214" s="188"/>
    </row>
    <row r="215" spans="27:27" x14ac:dyDescent="0.2">
      <c r="AA215" s="188"/>
    </row>
    <row r="216" spans="27:27" x14ac:dyDescent="0.2">
      <c r="AA216" s="188"/>
    </row>
    <row r="217" spans="27:27" x14ac:dyDescent="0.2">
      <c r="AA217" s="188"/>
    </row>
    <row r="218" spans="27:27" x14ac:dyDescent="0.2">
      <c r="AA218" s="188"/>
    </row>
    <row r="219" spans="27:27" x14ac:dyDescent="0.2">
      <c r="AA219" s="188"/>
    </row>
    <row r="220" spans="27:27" ht="15" customHeight="1" x14ac:dyDescent="0.2">
      <c r="AA220" s="188"/>
    </row>
    <row r="221" spans="27:27" x14ac:dyDescent="0.2">
      <c r="AA221" s="188"/>
    </row>
    <row r="222" spans="27:27" x14ac:dyDescent="0.2">
      <c r="AA222" s="188"/>
    </row>
    <row r="223" spans="27:27" x14ac:dyDescent="0.2">
      <c r="AA223" s="188"/>
    </row>
    <row r="224" spans="27:27" x14ac:dyDescent="0.2">
      <c r="AA224" s="188"/>
    </row>
    <row r="225" spans="27:27" x14ac:dyDescent="0.2">
      <c r="AA225" s="188"/>
    </row>
    <row r="226" spans="27:27" x14ac:dyDescent="0.2">
      <c r="AA226" s="188"/>
    </row>
    <row r="227" spans="27:27" x14ac:dyDescent="0.2">
      <c r="AA227" s="188"/>
    </row>
    <row r="228" spans="27:27" x14ac:dyDescent="0.2">
      <c r="AA228" s="188"/>
    </row>
    <row r="229" spans="27:27" ht="15" customHeight="1" x14ac:dyDescent="0.2">
      <c r="AA229" s="188"/>
    </row>
    <row r="230" spans="27:27" x14ac:dyDescent="0.2">
      <c r="AA230" s="188"/>
    </row>
    <row r="231" spans="27:27" x14ac:dyDescent="0.2">
      <c r="AA231" s="188"/>
    </row>
    <row r="232" spans="27:27" x14ac:dyDescent="0.2">
      <c r="AA232" s="188"/>
    </row>
    <row r="233" spans="27:27" x14ac:dyDescent="0.2">
      <c r="AA233" s="188"/>
    </row>
    <row r="234" spans="27:27" x14ac:dyDescent="0.2">
      <c r="AA234" s="188"/>
    </row>
    <row r="235" spans="27:27" x14ac:dyDescent="0.2">
      <c r="AA235" s="188"/>
    </row>
    <row r="236" spans="27:27" x14ac:dyDescent="0.2">
      <c r="AA236" s="188"/>
    </row>
    <row r="237" spans="27:27" x14ac:dyDescent="0.2">
      <c r="AA237" s="188"/>
    </row>
    <row r="238" spans="27:27" ht="15" customHeight="1" x14ac:dyDescent="0.2">
      <c r="AA238" s="188"/>
    </row>
    <row r="239" spans="27:27" x14ac:dyDescent="0.2">
      <c r="AA239" s="188"/>
    </row>
    <row r="240" spans="27:27" x14ac:dyDescent="0.2">
      <c r="AA240" s="188"/>
    </row>
    <row r="241" spans="27:27" x14ac:dyDescent="0.2">
      <c r="AA241" s="188"/>
    </row>
    <row r="242" spans="27:27" x14ac:dyDescent="0.2">
      <c r="AA242" s="188"/>
    </row>
    <row r="243" spans="27:27" x14ac:dyDescent="0.2">
      <c r="AA243" s="188"/>
    </row>
    <row r="244" spans="27:27" x14ac:dyDescent="0.2">
      <c r="AA244" s="188"/>
    </row>
    <row r="245" spans="27:27" x14ac:dyDescent="0.2">
      <c r="AA245" s="188"/>
    </row>
    <row r="246" spans="27:27" x14ac:dyDescent="0.2">
      <c r="AA246" s="188"/>
    </row>
    <row r="247" spans="27:27" ht="15" customHeight="1" x14ac:dyDescent="0.2">
      <c r="AA247" s="188"/>
    </row>
    <row r="248" spans="27:27" x14ac:dyDescent="0.2">
      <c r="AA248" s="188"/>
    </row>
    <row r="249" spans="27:27" x14ac:dyDescent="0.2">
      <c r="AA249" s="188"/>
    </row>
    <row r="250" spans="27:27" x14ac:dyDescent="0.2">
      <c r="AA250" s="188"/>
    </row>
    <row r="251" spans="27:27" x14ac:dyDescent="0.2">
      <c r="AA251" s="188"/>
    </row>
    <row r="252" spans="27:27" x14ac:dyDescent="0.2">
      <c r="AA252" s="188"/>
    </row>
    <row r="253" spans="27:27" x14ac:dyDescent="0.2">
      <c r="AA253" s="188"/>
    </row>
    <row r="254" spans="27:27" x14ac:dyDescent="0.2">
      <c r="AA254" s="188"/>
    </row>
    <row r="255" spans="27:27" x14ac:dyDescent="0.2">
      <c r="AA255" s="188"/>
    </row>
    <row r="256" spans="27:27" ht="15" customHeight="1" x14ac:dyDescent="0.2">
      <c r="AA256" s="188"/>
    </row>
    <row r="257" spans="27:27" x14ac:dyDescent="0.2">
      <c r="AA257" s="188"/>
    </row>
    <row r="258" spans="27:27" x14ac:dyDescent="0.2">
      <c r="AA258" s="188"/>
    </row>
    <row r="259" spans="27:27" x14ac:dyDescent="0.2">
      <c r="AA259" s="188"/>
    </row>
    <row r="260" spans="27:27" x14ac:dyDescent="0.2">
      <c r="AA260" s="188"/>
    </row>
    <row r="261" spans="27:27" x14ac:dyDescent="0.2">
      <c r="AA261" s="188"/>
    </row>
    <row r="262" spans="27:27" x14ac:dyDescent="0.2">
      <c r="AA262" s="188"/>
    </row>
    <row r="263" spans="27:27" x14ac:dyDescent="0.2">
      <c r="AA263" s="188"/>
    </row>
    <row r="264" spans="27:27" x14ac:dyDescent="0.2">
      <c r="AA264" s="188"/>
    </row>
    <row r="265" spans="27:27" ht="15" customHeight="1" x14ac:dyDescent="0.2">
      <c r="AA265" s="188"/>
    </row>
    <row r="266" spans="27:27" x14ac:dyDescent="0.2">
      <c r="AA266" s="188"/>
    </row>
    <row r="267" spans="27:27" x14ac:dyDescent="0.2">
      <c r="AA267" s="188"/>
    </row>
    <row r="268" spans="27:27" x14ac:dyDescent="0.2">
      <c r="AA268" s="188"/>
    </row>
    <row r="269" spans="27:27" x14ac:dyDescent="0.2">
      <c r="AA269" s="188"/>
    </row>
    <row r="270" spans="27:27" x14ac:dyDescent="0.2">
      <c r="AA270" s="188"/>
    </row>
    <row r="271" spans="27:27" x14ac:dyDescent="0.2">
      <c r="AA271" s="188"/>
    </row>
    <row r="272" spans="27:27" x14ac:dyDescent="0.2">
      <c r="AA272" s="188"/>
    </row>
    <row r="273" spans="27:27" x14ac:dyDescent="0.2">
      <c r="AA273" s="188"/>
    </row>
    <row r="274" spans="27:27" x14ac:dyDescent="0.2">
      <c r="AA274" s="188"/>
    </row>
    <row r="275" spans="27:27" x14ac:dyDescent="0.2">
      <c r="AA275" s="188"/>
    </row>
    <row r="276" spans="27:27" x14ac:dyDescent="0.2">
      <c r="AA276" s="188"/>
    </row>
    <row r="277" spans="27:27" x14ac:dyDescent="0.2">
      <c r="AA277" s="188"/>
    </row>
    <row r="278" spans="27:27" x14ac:dyDescent="0.2">
      <c r="AA278" s="188"/>
    </row>
    <row r="279" spans="27:27" x14ac:dyDescent="0.2">
      <c r="AA279" s="188"/>
    </row>
    <row r="280" spans="27:27" x14ac:dyDescent="0.2">
      <c r="AA280" s="188"/>
    </row>
    <row r="281" spans="27:27" x14ac:dyDescent="0.2">
      <c r="AA281" s="188"/>
    </row>
    <row r="282" spans="27:27" x14ac:dyDescent="0.2">
      <c r="AA282" s="188"/>
    </row>
    <row r="283" spans="27:27" x14ac:dyDescent="0.2">
      <c r="AA283" s="188"/>
    </row>
    <row r="284" spans="27:27" x14ac:dyDescent="0.2">
      <c r="AA284" s="188"/>
    </row>
    <row r="285" spans="27:27" x14ac:dyDescent="0.2">
      <c r="AA285" s="188"/>
    </row>
    <row r="286" spans="27:27" x14ac:dyDescent="0.2">
      <c r="AA286" s="188"/>
    </row>
    <row r="287" spans="27:27" x14ac:dyDescent="0.2">
      <c r="AA287" s="188"/>
    </row>
    <row r="288" spans="27:27" x14ac:dyDescent="0.2">
      <c r="AA288" s="188"/>
    </row>
    <row r="289" spans="27:27" x14ac:dyDescent="0.2">
      <c r="AA289" s="188"/>
    </row>
    <row r="290" spans="27:27" x14ac:dyDescent="0.2">
      <c r="AA290" s="188"/>
    </row>
    <row r="291" spans="27:27" x14ac:dyDescent="0.2">
      <c r="AA291" s="188"/>
    </row>
    <row r="292" spans="27:27" x14ac:dyDescent="0.2">
      <c r="AA292" s="188"/>
    </row>
    <row r="293" spans="27:27" x14ac:dyDescent="0.2">
      <c r="AA293" s="188"/>
    </row>
    <row r="294" spans="27:27" x14ac:dyDescent="0.2">
      <c r="AA294" s="188"/>
    </row>
    <row r="295" spans="27:27" x14ac:dyDescent="0.2">
      <c r="AA295" s="188"/>
    </row>
    <row r="296" spans="27:27" x14ac:dyDescent="0.2">
      <c r="AA296" s="188"/>
    </row>
    <row r="297" spans="27:27" x14ac:dyDescent="0.2">
      <c r="AA297" s="188"/>
    </row>
    <row r="298" spans="27:27" x14ac:dyDescent="0.2">
      <c r="AA298" s="188"/>
    </row>
    <row r="299" spans="27:27" x14ac:dyDescent="0.2">
      <c r="AA299" s="188"/>
    </row>
    <row r="300" spans="27:27" x14ac:dyDescent="0.2">
      <c r="AA300" s="188"/>
    </row>
    <row r="301" spans="27:27" x14ac:dyDescent="0.2">
      <c r="AA301" s="188"/>
    </row>
    <row r="302" spans="27:27" x14ac:dyDescent="0.2">
      <c r="AA302" s="188"/>
    </row>
    <row r="303" spans="27:27" x14ac:dyDescent="0.2">
      <c r="AA303" s="188"/>
    </row>
  </sheetData>
  <sortState ref="AI14:AS156">
    <sortCondition ref="AJ14:AJ156"/>
  </sortState>
  <mergeCells count="1">
    <mergeCell ref="D8:H10"/>
  </mergeCells>
  <pageMargins left="0.7" right="0.7" top="0.75" bottom="0.75" header="0.3" footer="0.3"/>
  <pageSetup paperSize="9" orientation="portrait" horizontalDpi="0" verticalDpi="0"/>
  <ignoredErrors>
    <ignoredError sqref="R22:S22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155"/>
  <sheetViews>
    <sheetView zoomScale="111" zoomScaleNormal="111" workbookViewId="0">
      <selection activeCell="AK12" sqref="AK12:AL24"/>
    </sheetView>
  </sheetViews>
  <sheetFormatPr baseColWidth="10" defaultColWidth="10.83203125" defaultRowHeight="16" x14ac:dyDescent="0.2"/>
  <cols>
    <col min="1" max="1" width="3.1640625" style="16" customWidth="1"/>
    <col min="2" max="2" width="10.83203125" style="43"/>
    <col min="3" max="3" width="10.83203125" style="124"/>
    <col min="4" max="5" width="10.83203125" style="16"/>
    <col min="6" max="6" width="10.83203125" style="135"/>
    <col min="7" max="7" width="10.83203125" style="85"/>
    <col min="8" max="8" width="44.6640625" style="16" customWidth="1"/>
    <col min="9" max="11" width="12" style="41" customWidth="1"/>
    <col min="12" max="12" width="10.83203125" style="41"/>
    <col min="13" max="13" width="2" style="16" customWidth="1"/>
    <col min="14" max="14" width="54.6640625" style="38" customWidth="1"/>
    <col min="15" max="15" width="10.83203125" style="56"/>
    <col min="16" max="16" width="10.83203125" style="38"/>
    <col min="17" max="17" width="10.83203125" style="55"/>
    <col min="18" max="18" width="10.83203125" style="38"/>
    <col min="19" max="20" width="10.83203125" style="16"/>
    <col min="21" max="21" width="47.33203125" style="16" customWidth="1"/>
    <col min="22" max="22" width="10.83203125" style="62"/>
    <col min="23" max="23" width="10.83203125" style="63"/>
    <col min="24" max="24" width="10.83203125" style="64"/>
    <col min="25" max="25" width="3.33203125" style="65" customWidth="1"/>
    <col min="26" max="26" width="10.83203125" style="102"/>
    <col min="27" max="27" width="10.83203125" style="183"/>
    <col min="28" max="28" width="2.5" style="183" customWidth="1"/>
    <col min="29" max="31" width="10.83203125" style="16"/>
    <col min="32" max="34" width="10.83203125" style="38"/>
    <col min="35" max="16384" width="10.83203125" style="16"/>
  </cols>
  <sheetData>
    <row r="1" spans="2:44" ht="9" customHeight="1" x14ac:dyDescent="0.2">
      <c r="B1" s="16"/>
      <c r="C1" s="7"/>
      <c r="F1" s="7"/>
      <c r="G1" s="82"/>
      <c r="I1" s="16"/>
      <c r="J1" s="16"/>
      <c r="K1" s="16"/>
      <c r="L1" s="16"/>
      <c r="O1" s="38"/>
      <c r="Q1" s="38"/>
      <c r="V1" s="61"/>
      <c r="W1" s="61"/>
      <c r="X1" s="61"/>
      <c r="Y1" s="61"/>
      <c r="Z1" s="104"/>
      <c r="AA1" s="104"/>
      <c r="AB1" s="104"/>
    </row>
    <row r="2" spans="2:44" ht="19" x14ac:dyDescent="0.25">
      <c r="B2" s="12" t="s">
        <v>200</v>
      </c>
      <c r="C2" s="12"/>
      <c r="D2" s="4"/>
      <c r="E2" s="5"/>
      <c r="F2" s="131"/>
      <c r="G2" s="5"/>
      <c r="H2" s="6"/>
      <c r="I2" s="44"/>
      <c r="J2" s="14" t="s">
        <v>174</v>
      </c>
      <c r="K2" s="35" t="s">
        <v>3</v>
      </c>
      <c r="L2" s="8" t="s">
        <v>8</v>
      </c>
      <c r="M2" s="17"/>
      <c r="N2" s="18"/>
      <c r="Q2" s="38"/>
      <c r="V2" s="61"/>
      <c r="W2" s="61"/>
      <c r="X2" s="61"/>
      <c r="Y2" s="61"/>
      <c r="Z2" s="104"/>
      <c r="AA2" s="104"/>
      <c r="AB2" s="104"/>
    </row>
    <row r="3" spans="2:44" ht="18" x14ac:dyDescent="0.2">
      <c r="B3" s="15"/>
      <c r="C3" s="136"/>
      <c r="D3" s="1"/>
      <c r="E3" s="2"/>
      <c r="F3" s="132"/>
      <c r="G3" s="2"/>
      <c r="H3" s="3"/>
      <c r="I3" s="44"/>
      <c r="J3" s="19"/>
      <c r="K3" s="36" t="s">
        <v>4</v>
      </c>
      <c r="L3" s="9" t="s">
        <v>6</v>
      </c>
      <c r="M3" s="20"/>
      <c r="N3" s="21"/>
      <c r="Q3" s="38"/>
      <c r="V3" s="61"/>
      <c r="W3" s="61"/>
      <c r="X3" s="61"/>
      <c r="Y3" s="61"/>
      <c r="Z3" s="104"/>
      <c r="AA3" s="104"/>
      <c r="AB3" s="104"/>
    </row>
    <row r="4" spans="2:44" ht="19" x14ac:dyDescent="0.25">
      <c r="B4" s="13"/>
      <c r="C4" s="71" t="s">
        <v>196</v>
      </c>
      <c r="D4" s="148" t="s">
        <v>1</v>
      </c>
      <c r="E4" s="73" t="s">
        <v>350</v>
      </c>
      <c r="F4" s="133"/>
      <c r="G4" s="72" t="s">
        <v>351</v>
      </c>
      <c r="H4" s="18"/>
      <c r="I4" s="34"/>
      <c r="J4" s="19"/>
      <c r="K4" s="36" t="s">
        <v>5</v>
      </c>
      <c r="L4" s="9" t="s">
        <v>7</v>
      </c>
      <c r="M4" s="20"/>
      <c r="N4" s="21"/>
      <c r="Q4" s="38"/>
      <c r="V4" s="61"/>
      <c r="W4" s="61"/>
      <c r="X4" s="61"/>
      <c r="Y4" s="61"/>
      <c r="Z4" s="104"/>
      <c r="AA4" s="104"/>
      <c r="AB4" s="104"/>
    </row>
    <row r="5" spans="2:44" ht="19" x14ac:dyDescent="0.25">
      <c r="B5" s="13"/>
      <c r="C5" s="75" t="s">
        <v>195</v>
      </c>
      <c r="D5" s="76"/>
      <c r="E5" s="74">
        <v>1939</v>
      </c>
      <c r="F5" s="76"/>
      <c r="G5" s="83" t="s">
        <v>197</v>
      </c>
      <c r="H5" s="77"/>
      <c r="I5" s="107"/>
      <c r="J5" s="19"/>
      <c r="K5" s="36"/>
      <c r="L5" s="9"/>
      <c r="M5" s="20"/>
      <c r="N5" s="21"/>
      <c r="Q5" s="38"/>
      <c r="V5" s="61"/>
      <c r="W5" s="61"/>
      <c r="X5" s="61"/>
      <c r="Y5" s="61"/>
      <c r="Z5" s="104"/>
      <c r="AA5" s="104"/>
      <c r="AB5" s="104"/>
    </row>
    <row r="6" spans="2:44" ht="19" x14ac:dyDescent="0.25">
      <c r="B6" s="13"/>
      <c r="C6" s="78" t="s">
        <v>199</v>
      </c>
      <c r="D6" s="79"/>
      <c r="E6" s="80"/>
      <c r="F6" s="134"/>
      <c r="G6" s="84" t="s">
        <v>352</v>
      </c>
      <c r="H6" s="81"/>
      <c r="I6" s="108"/>
      <c r="J6" s="19"/>
      <c r="K6" s="36"/>
      <c r="L6" s="9"/>
      <c r="M6" s="20"/>
      <c r="N6" s="21"/>
      <c r="Q6" s="38"/>
      <c r="V6" s="61"/>
      <c r="W6" s="61"/>
      <c r="X6" s="61"/>
      <c r="Y6" s="61"/>
      <c r="Z6" s="104"/>
      <c r="AA6" s="104"/>
      <c r="AB6" s="104"/>
    </row>
    <row r="7" spans="2:44" ht="10" customHeight="1" x14ac:dyDescent="0.25">
      <c r="B7" s="13"/>
      <c r="C7" s="109"/>
      <c r="F7" s="7"/>
      <c r="G7" s="82"/>
      <c r="I7" s="16"/>
      <c r="J7" s="22"/>
      <c r="K7" s="36"/>
      <c r="L7" s="20"/>
      <c r="M7" s="20"/>
      <c r="N7" s="21"/>
      <c r="Q7" s="38"/>
      <c r="V7" s="61"/>
      <c r="W7" s="61"/>
      <c r="X7" s="61"/>
      <c r="Y7" s="61"/>
      <c r="Z7" s="104"/>
      <c r="AA7" s="104"/>
      <c r="AB7" s="104"/>
    </row>
    <row r="8" spans="2:44" ht="29" customHeight="1" x14ac:dyDescent="0.25">
      <c r="B8" s="13"/>
      <c r="C8" s="40" t="s">
        <v>2</v>
      </c>
      <c r="D8" s="206" t="s">
        <v>983</v>
      </c>
      <c r="E8" s="206"/>
      <c r="F8" s="206"/>
      <c r="G8" s="206"/>
      <c r="H8" s="206"/>
      <c r="I8" s="45"/>
      <c r="J8" s="23"/>
      <c r="K8" s="37"/>
      <c r="L8" s="130"/>
      <c r="M8" s="24"/>
      <c r="N8" s="25"/>
      <c r="Q8" s="38"/>
      <c r="V8" s="61"/>
      <c r="W8" s="61"/>
      <c r="X8" s="61"/>
      <c r="Y8" s="61"/>
      <c r="Z8" s="104"/>
      <c r="AA8" s="104"/>
      <c r="AB8" s="104"/>
    </row>
    <row r="9" spans="2:44" ht="11" customHeight="1" x14ac:dyDescent="0.2">
      <c r="B9" s="16"/>
      <c r="C9" s="7"/>
      <c r="D9" s="149"/>
      <c r="E9" s="149"/>
      <c r="F9" s="128"/>
      <c r="G9" s="149"/>
      <c r="H9" s="149"/>
      <c r="I9" s="11"/>
      <c r="J9" s="16"/>
      <c r="K9" s="16"/>
      <c r="L9" s="16"/>
      <c r="O9" s="38"/>
      <c r="Q9" s="38"/>
      <c r="V9" s="61"/>
      <c r="W9" s="61"/>
      <c r="X9" s="61"/>
      <c r="Y9" s="61"/>
      <c r="Z9" s="104"/>
      <c r="AA9" s="104"/>
      <c r="AB9" s="104"/>
    </row>
    <row r="10" spans="2:44" x14ac:dyDescent="0.2">
      <c r="B10" s="16"/>
      <c r="C10" s="7"/>
      <c r="D10" s="89" t="s">
        <v>982</v>
      </c>
      <c r="F10" s="7"/>
      <c r="G10" s="82"/>
      <c r="I10" s="16"/>
      <c r="J10" s="16"/>
      <c r="K10" s="16"/>
      <c r="L10" s="16"/>
      <c r="O10" s="38"/>
      <c r="Q10" s="178" t="s">
        <v>188</v>
      </c>
      <c r="R10" s="180"/>
      <c r="S10" s="180"/>
      <c r="T10" s="180"/>
      <c r="U10" s="180"/>
      <c r="V10" s="61"/>
      <c r="W10" s="61"/>
      <c r="X10" s="61"/>
      <c r="Y10" s="104"/>
      <c r="Z10" s="104"/>
      <c r="AA10" s="104"/>
      <c r="AB10" s="104"/>
      <c r="AC10" s="38"/>
      <c r="AH10" s="178" t="s">
        <v>1055</v>
      </c>
      <c r="AI10" s="180"/>
      <c r="AJ10" s="180"/>
      <c r="AK10" s="180"/>
      <c r="AL10" s="180"/>
      <c r="AM10" s="61"/>
      <c r="AN10" s="61"/>
      <c r="AO10" s="61"/>
      <c r="AP10" s="104"/>
      <c r="AQ10" s="104"/>
      <c r="AR10" s="104"/>
    </row>
    <row r="11" spans="2:44" s="7" customFormat="1" ht="81" x14ac:dyDescent="0.2">
      <c r="B11" s="26" t="s">
        <v>9</v>
      </c>
      <c r="C11" s="27" t="s">
        <v>173</v>
      </c>
      <c r="D11" s="47" t="s">
        <v>11</v>
      </c>
      <c r="E11" s="33" t="s">
        <v>12</v>
      </c>
      <c r="F11" s="129" t="s">
        <v>13</v>
      </c>
      <c r="G11" s="28" t="s">
        <v>10</v>
      </c>
      <c r="H11" s="28" t="s">
        <v>172</v>
      </c>
      <c r="I11" s="28" t="s">
        <v>182</v>
      </c>
      <c r="J11" s="28" t="s">
        <v>183</v>
      </c>
      <c r="K11" s="28" t="s">
        <v>184</v>
      </c>
      <c r="L11" s="28" t="s">
        <v>193</v>
      </c>
      <c r="N11" s="98" t="s">
        <v>185</v>
      </c>
      <c r="O11" s="99"/>
      <c r="P11" s="99"/>
      <c r="Q11" s="28" t="s">
        <v>1056</v>
      </c>
      <c r="R11" s="100" t="s">
        <v>173</v>
      </c>
      <c r="S11" s="46" t="s">
        <v>13</v>
      </c>
      <c r="T11" s="28" t="s">
        <v>10</v>
      </c>
      <c r="U11" s="28" t="s">
        <v>172</v>
      </c>
      <c r="V11" s="57" t="s">
        <v>190</v>
      </c>
      <c r="W11" s="58" t="s">
        <v>191</v>
      </c>
      <c r="X11" s="60" t="s">
        <v>192</v>
      </c>
      <c r="Y11" s="28"/>
      <c r="Z11" s="59" t="s">
        <v>194</v>
      </c>
      <c r="AA11" s="144" t="s">
        <v>1058</v>
      </c>
      <c r="AB11" s="182"/>
      <c r="AF11" s="96"/>
      <c r="AG11" s="96"/>
      <c r="AH11" s="28" t="s">
        <v>1056</v>
      </c>
      <c r="AI11" s="100" t="s">
        <v>173</v>
      </c>
      <c r="AJ11" s="46" t="s">
        <v>13</v>
      </c>
      <c r="AK11" s="28" t="s">
        <v>10</v>
      </c>
      <c r="AL11" s="144" t="s">
        <v>1058</v>
      </c>
    </row>
    <row r="12" spans="2:44" x14ac:dyDescent="0.2">
      <c r="B12" s="43" t="s">
        <v>3</v>
      </c>
      <c r="C12" s="137">
        <v>97</v>
      </c>
      <c r="D12" s="16">
        <f>F12+1967.5</f>
        <v>4795</v>
      </c>
      <c r="E12" s="16">
        <f>VLOOKUP(C12,Summary!$A$7:$H$1000,5,FALSE)</f>
        <v>2822.5</v>
      </c>
      <c r="F12" s="139">
        <f>VLOOKUP(C12,Summary!$A$7:$H$1000,6,FALSE)</f>
        <v>2827.5</v>
      </c>
      <c r="G12" s="85" t="s">
        <v>198</v>
      </c>
      <c r="H12" s="16" t="s">
        <v>181</v>
      </c>
      <c r="I12"/>
      <c r="J12"/>
      <c r="K12"/>
      <c r="L12" s="125">
        <f t="shared" ref="L12:L19" si="0">SUM(I12:K12)</f>
        <v>0</v>
      </c>
      <c r="Q12" s="38" t="s">
        <v>1057</v>
      </c>
      <c r="R12" s="101">
        <f t="shared" ref="R12:R19" si="1">C12</f>
        <v>97</v>
      </c>
      <c r="S12" s="16">
        <f t="shared" ref="S12:S19" si="2">F12</f>
        <v>2827.5</v>
      </c>
      <c r="T12" s="85" t="s">
        <v>198</v>
      </c>
      <c r="U12" s="16" t="s">
        <v>181</v>
      </c>
      <c r="V12" s="62">
        <f>I12/L20*100</f>
        <v>0</v>
      </c>
      <c r="W12" s="63">
        <f>J12/L20*100</f>
        <v>0</v>
      </c>
      <c r="X12" s="64">
        <f>K12/L20*100</f>
        <v>0</v>
      </c>
      <c r="Z12" s="102">
        <f>L12/L20*100</f>
        <v>0</v>
      </c>
      <c r="AH12" s="38" t="s">
        <v>1057</v>
      </c>
      <c r="AI12" s="90">
        <v>97</v>
      </c>
      <c r="AJ12" s="38">
        <v>2827.5</v>
      </c>
      <c r="AK12" s="85" t="s">
        <v>198</v>
      </c>
      <c r="AL12" s="192">
        <v>0</v>
      </c>
    </row>
    <row r="13" spans="2:44" x14ac:dyDescent="0.2">
      <c r="C13" s="124">
        <f>C12</f>
        <v>97</v>
      </c>
      <c r="D13" s="16">
        <f t="shared" ref="D13:D17" si="3">F13+1967.5</f>
        <v>4795</v>
      </c>
      <c r="E13" s="16">
        <f>VLOOKUP(C13,Summary!$A$7:$H$1000,5,FALSE)</f>
        <v>2822.5</v>
      </c>
      <c r="F13" s="139">
        <f>VLOOKUP(C13,Summary!$A$7:$H$1000,6,FALSE)</f>
        <v>2827.5</v>
      </c>
      <c r="G13" s="85" t="s">
        <v>198</v>
      </c>
      <c r="H13" s="16" t="s">
        <v>176</v>
      </c>
      <c r="I13"/>
      <c r="J13"/>
      <c r="K13"/>
      <c r="L13" s="125">
        <f t="shared" si="0"/>
        <v>0</v>
      </c>
      <c r="Q13" s="38" t="s">
        <v>1057</v>
      </c>
      <c r="R13" s="90">
        <f t="shared" si="1"/>
        <v>97</v>
      </c>
      <c r="S13" s="16">
        <f t="shared" si="2"/>
        <v>2827.5</v>
      </c>
      <c r="T13" s="85" t="s">
        <v>198</v>
      </c>
      <c r="U13" s="16" t="s">
        <v>176</v>
      </c>
      <c r="V13" s="62">
        <f>I13/L20*100</f>
        <v>0</v>
      </c>
      <c r="W13" s="63">
        <f>J13/L20*100</f>
        <v>0</v>
      </c>
      <c r="X13" s="64">
        <f>K13/L20*100</f>
        <v>0</v>
      </c>
      <c r="Z13" s="102">
        <f>L13/L20*100</f>
        <v>0</v>
      </c>
      <c r="AH13" s="38" t="s">
        <v>1057</v>
      </c>
      <c r="AI13" s="90">
        <v>150</v>
      </c>
      <c r="AJ13" s="38">
        <v>2847.5</v>
      </c>
      <c r="AK13" s="85" t="s">
        <v>198</v>
      </c>
      <c r="AL13" s="192">
        <v>0.36363636363636365</v>
      </c>
    </row>
    <row r="14" spans="2:44" x14ac:dyDescent="0.2">
      <c r="C14" s="124">
        <f t="shared" ref="C14:C16" si="4">C13</f>
        <v>97</v>
      </c>
      <c r="D14" s="16">
        <f t="shared" si="3"/>
        <v>4795</v>
      </c>
      <c r="E14" s="16">
        <f>VLOOKUP(C14,Summary!$A$7:$H$1000,5,FALSE)</f>
        <v>2822.5</v>
      </c>
      <c r="F14" s="139">
        <f>VLOOKUP(C14,Summary!$A$7:$H$1000,6,FALSE)</f>
        <v>2827.5</v>
      </c>
      <c r="G14" s="85" t="s">
        <v>198</v>
      </c>
      <c r="H14" s="34" t="s">
        <v>177</v>
      </c>
      <c r="I14"/>
      <c r="J14"/>
      <c r="K14"/>
      <c r="L14" s="125">
        <f t="shared" si="0"/>
        <v>0</v>
      </c>
      <c r="N14" s="34"/>
      <c r="Q14" s="38" t="s">
        <v>1057</v>
      </c>
      <c r="R14" s="90">
        <f t="shared" si="1"/>
        <v>97</v>
      </c>
      <c r="S14" s="16">
        <f t="shared" si="2"/>
        <v>2827.5</v>
      </c>
      <c r="T14" s="85" t="s">
        <v>198</v>
      </c>
      <c r="U14" s="34" t="s">
        <v>177</v>
      </c>
      <c r="V14" s="62">
        <f>I14/L20*100</f>
        <v>0</v>
      </c>
      <c r="W14" s="63">
        <f>J14/L20*100</f>
        <v>0</v>
      </c>
      <c r="X14" s="64">
        <f>K14/L20*100</f>
        <v>0</v>
      </c>
      <c r="Z14" s="102">
        <f>L14/L20*100</f>
        <v>0</v>
      </c>
      <c r="AH14" s="38" t="s">
        <v>1057</v>
      </c>
      <c r="AI14" s="90">
        <v>154</v>
      </c>
      <c r="AJ14" s="38">
        <v>2867.5</v>
      </c>
      <c r="AK14" s="85" t="s">
        <v>198</v>
      </c>
      <c r="AL14" s="192">
        <v>0.16920473773265651</v>
      </c>
    </row>
    <row r="15" spans="2:44" x14ac:dyDescent="0.2">
      <c r="C15" s="124">
        <f t="shared" si="4"/>
        <v>97</v>
      </c>
      <c r="D15" s="16">
        <f t="shared" si="3"/>
        <v>4795</v>
      </c>
      <c r="E15" s="16">
        <f>VLOOKUP(C15,Summary!$A$7:$H$1000,5,FALSE)</f>
        <v>2822.5</v>
      </c>
      <c r="F15" s="139">
        <f>VLOOKUP(C15,Summary!$A$7:$H$1000,6,FALSE)</f>
        <v>2827.5</v>
      </c>
      <c r="G15" s="85" t="s">
        <v>198</v>
      </c>
      <c r="H15" s="34" t="s">
        <v>345</v>
      </c>
      <c r="I15"/>
      <c r="J15"/>
      <c r="K15"/>
      <c r="L15" s="125">
        <f t="shared" si="0"/>
        <v>0</v>
      </c>
      <c r="N15" s="34"/>
      <c r="Q15" s="38" t="s">
        <v>1057</v>
      </c>
      <c r="R15" s="90">
        <f t="shared" si="1"/>
        <v>97</v>
      </c>
      <c r="S15" s="16">
        <f t="shared" si="2"/>
        <v>2827.5</v>
      </c>
      <c r="T15" s="85" t="s">
        <v>198</v>
      </c>
      <c r="U15" s="34" t="s">
        <v>345</v>
      </c>
      <c r="V15" s="62">
        <f>I15/L20*100</f>
        <v>0</v>
      </c>
      <c r="W15" s="63">
        <f>J15/L20*100</f>
        <v>0</v>
      </c>
      <c r="X15" s="64">
        <f>K15/L20*100</f>
        <v>0</v>
      </c>
      <c r="Z15" s="102">
        <f>L15/L20*100</f>
        <v>0</v>
      </c>
      <c r="AH15" s="49" t="s">
        <v>1057</v>
      </c>
      <c r="AI15" s="52">
        <v>230</v>
      </c>
      <c r="AJ15" s="49">
        <v>2887.5</v>
      </c>
      <c r="AK15" s="85" t="s">
        <v>198</v>
      </c>
      <c r="AL15" s="193">
        <v>0</v>
      </c>
    </row>
    <row r="16" spans="2:44" x14ac:dyDescent="0.2">
      <c r="C16" s="124">
        <f t="shared" si="4"/>
        <v>97</v>
      </c>
      <c r="D16" s="16">
        <f t="shared" si="3"/>
        <v>4795</v>
      </c>
      <c r="E16" s="16">
        <f>VLOOKUP(C16,Summary!$A$7:$H$1000,5,FALSE)</f>
        <v>2822.5</v>
      </c>
      <c r="F16" s="139">
        <f>VLOOKUP(C16,Summary!$A$7:$H$1000,6,FALSE)</f>
        <v>2827.5</v>
      </c>
      <c r="G16" s="85" t="s">
        <v>198</v>
      </c>
      <c r="H16" s="34" t="s">
        <v>347</v>
      </c>
      <c r="I16"/>
      <c r="J16"/>
      <c r="K16"/>
      <c r="L16" s="125">
        <f t="shared" si="0"/>
        <v>0</v>
      </c>
      <c r="Q16" s="38" t="s">
        <v>1057</v>
      </c>
      <c r="R16" s="90">
        <f t="shared" si="1"/>
        <v>97</v>
      </c>
      <c r="S16" s="16">
        <f t="shared" si="2"/>
        <v>2827.5</v>
      </c>
      <c r="T16" s="85" t="s">
        <v>198</v>
      </c>
      <c r="U16" s="150" t="s">
        <v>347</v>
      </c>
      <c r="V16" s="62">
        <f>I16/L20*100</f>
        <v>0</v>
      </c>
      <c r="W16" s="63">
        <f>J16/L20*100</f>
        <v>0</v>
      </c>
      <c r="X16" s="64">
        <f>K16/L20*100</f>
        <v>0</v>
      </c>
      <c r="Z16" s="102">
        <f>L16/L20*100</f>
        <v>0</v>
      </c>
      <c r="AH16" s="38" t="s">
        <v>1057</v>
      </c>
      <c r="AI16" s="101">
        <v>236</v>
      </c>
      <c r="AJ16" s="38">
        <v>2907.5</v>
      </c>
      <c r="AK16" s="85" t="s">
        <v>198</v>
      </c>
      <c r="AL16" s="192">
        <v>0</v>
      </c>
    </row>
    <row r="17" spans="2:38" x14ac:dyDescent="0.2">
      <c r="C17" s="124">
        <f>C18</f>
        <v>97</v>
      </c>
      <c r="D17" s="16">
        <f t="shared" si="3"/>
        <v>4795</v>
      </c>
      <c r="E17" s="16">
        <f>VLOOKUP(C17,Summary!$A$7:$H$1000,5,FALSE)</f>
        <v>2822.5</v>
      </c>
      <c r="F17" s="139">
        <f>VLOOKUP(C17,Summary!$A$7:$H$1000,6,FALSE)</f>
        <v>2827.5</v>
      </c>
      <c r="G17" s="85" t="s">
        <v>198</v>
      </c>
      <c r="H17" s="39" t="s">
        <v>348</v>
      </c>
      <c r="I17"/>
      <c r="J17"/>
      <c r="K17">
        <v>1</v>
      </c>
      <c r="L17" s="125">
        <f t="shared" si="0"/>
        <v>1</v>
      </c>
      <c r="Q17" s="38" t="s">
        <v>1057</v>
      </c>
      <c r="R17" s="90">
        <f t="shared" si="1"/>
        <v>97</v>
      </c>
      <c r="S17" s="16">
        <f t="shared" si="2"/>
        <v>2827.5</v>
      </c>
      <c r="T17" s="85" t="s">
        <v>198</v>
      </c>
      <c r="U17" s="39" t="s">
        <v>343</v>
      </c>
      <c r="V17" s="62">
        <f>I17/L20*100</f>
        <v>0</v>
      </c>
      <c r="W17" s="63">
        <f>J17/L20*100</f>
        <v>0</v>
      </c>
      <c r="X17" s="64">
        <f>K17/L20*100</f>
        <v>0.36630036630036628</v>
      </c>
      <c r="Z17" s="102">
        <f>L17/L20*100</f>
        <v>0.36630036630036628</v>
      </c>
      <c r="AH17" s="38" t="s">
        <v>1057</v>
      </c>
      <c r="AI17" s="90">
        <v>272</v>
      </c>
      <c r="AJ17" s="38">
        <v>2927.5</v>
      </c>
      <c r="AK17" s="85" t="s">
        <v>198</v>
      </c>
      <c r="AL17" s="192">
        <v>0</v>
      </c>
    </row>
    <row r="18" spans="2:38" x14ac:dyDescent="0.2">
      <c r="C18" s="124">
        <f>C16</f>
        <v>97</v>
      </c>
      <c r="D18" s="16">
        <f>F18+1967.5</f>
        <v>4795</v>
      </c>
      <c r="E18" s="16">
        <f>VLOOKUP(C18,Summary!$A$7:$H$1000,5,FALSE)</f>
        <v>2822.5</v>
      </c>
      <c r="F18" s="139">
        <f>VLOOKUP(C18,Summary!$A$7:$H$1000,6,FALSE)</f>
        <v>2827.5</v>
      </c>
      <c r="G18" s="85" t="s">
        <v>198</v>
      </c>
      <c r="H18" s="39" t="s">
        <v>349</v>
      </c>
      <c r="I18">
        <v>10</v>
      </c>
      <c r="J18">
        <v>262</v>
      </c>
      <c r="K18"/>
      <c r="L18" s="125">
        <f t="shared" si="0"/>
        <v>272</v>
      </c>
      <c r="Q18" s="38" t="s">
        <v>1057</v>
      </c>
      <c r="R18" s="90">
        <f t="shared" si="1"/>
        <v>97</v>
      </c>
      <c r="S18" s="16">
        <f t="shared" si="2"/>
        <v>2827.5</v>
      </c>
      <c r="T18" s="85" t="s">
        <v>198</v>
      </c>
      <c r="U18" s="39" t="s">
        <v>175</v>
      </c>
      <c r="V18" s="62">
        <f>I18/L20*100</f>
        <v>3.6630036630036633</v>
      </c>
      <c r="W18" s="63">
        <f>J18/L20*100</f>
        <v>95.970695970695971</v>
      </c>
      <c r="X18" s="64">
        <f>K18/L20*100</f>
        <v>0</v>
      </c>
      <c r="Z18" s="102">
        <f>L18/L20*100</f>
        <v>99.633699633699635</v>
      </c>
      <c r="AH18" s="38" t="s">
        <v>1057</v>
      </c>
      <c r="AI18" s="90">
        <v>289</v>
      </c>
      <c r="AJ18" s="38">
        <v>2947.5</v>
      </c>
      <c r="AK18" s="85" t="s">
        <v>198</v>
      </c>
      <c r="AL18" s="192">
        <v>0</v>
      </c>
    </row>
    <row r="19" spans="2:38" x14ac:dyDescent="0.2">
      <c r="C19" s="124">
        <f>C17</f>
        <v>97</v>
      </c>
      <c r="D19" s="16">
        <f>F19+1967.5</f>
        <v>4795</v>
      </c>
      <c r="E19" s="16">
        <f>VLOOKUP(C19,Summary!$A$7:$H$1000,5,FALSE)</f>
        <v>2822.5</v>
      </c>
      <c r="F19" s="139">
        <f>VLOOKUP(C19,Summary!$A$7:$H$1000,6,FALSE)</f>
        <v>2827.5</v>
      </c>
      <c r="G19" s="85" t="s">
        <v>198</v>
      </c>
      <c r="H19" s="39" t="s">
        <v>346</v>
      </c>
      <c r="I19"/>
      <c r="J19"/>
      <c r="K19"/>
      <c r="L19" s="125">
        <f t="shared" si="0"/>
        <v>0</v>
      </c>
      <c r="N19" s="38" t="s">
        <v>984</v>
      </c>
      <c r="Q19" s="38" t="s">
        <v>1057</v>
      </c>
      <c r="R19" s="90">
        <f t="shared" si="1"/>
        <v>97</v>
      </c>
      <c r="S19" s="16">
        <f t="shared" si="2"/>
        <v>2827.5</v>
      </c>
      <c r="T19" s="85" t="s">
        <v>198</v>
      </c>
      <c r="U19" s="39" t="s">
        <v>346</v>
      </c>
      <c r="V19" s="62">
        <f>I19/L20*100</f>
        <v>0</v>
      </c>
      <c r="W19" s="63">
        <f>J19/L20*100</f>
        <v>0</v>
      </c>
      <c r="X19" s="64">
        <f>K19/L20*100</f>
        <v>0</v>
      </c>
      <c r="Z19" s="102">
        <f>L19/L20*100</f>
        <v>0</v>
      </c>
      <c r="AC19" s="93">
        <f>SUM(Z12:Z19)</f>
        <v>100</v>
      </c>
      <c r="AD19" s="91" t="s">
        <v>201</v>
      </c>
      <c r="AE19" s="38"/>
      <c r="AH19" s="38" t="s">
        <v>1057</v>
      </c>
      <c r="AI19" s="90">
        <v>297</v>
      </c>
      <c r="AJ19" s="38">
        <v>2967.5</v>
      </c>
      <c r="AK19" s="85" t="s">
        <v>198</v>
      </c>
      <c r="AL19" s="192">
        <v>0.37313432835820892</v>
      </c>
    </row>
    <row r="20" spans="2:38" ht="15" customHeight="1" x14ac:dyDescent="0.2">
      <c r="B20" s="52"/>
      <c r="C20" s="138"/>
      <c r="D20" s="49"/>
      <c r="E20" s="167"/>
      <c r="F20" s="168"/>
      <c r="G20" s="87"/>
      <c r="H20" s="50" t="s">
        <v>180</v>
      </c>
      <c r="I20" s="158"/>
      <c r="J20" s="158"/>
      <c r="K20" s="158"/>
      <c r="L20" s="157">
        <f>SUM(L12:L19)</f>
        <v>273</v>
      </c>
      <c r="M20" s="49"/>
      <c r="N20" s="49"/>
      <c r="Q20" s="49" t="s">
        <v>1057</v>
      </c>
      <c r="R20" s="52">
        <f>R19</f>
        <v>97</v>
      </c>
      <c r="S20" s="49">
        <f>S19</f>
        <v>2827.5</v>
      </c>
      <c r="T20" s="85" t="s">
        <v>198</v>
      </c>
      <c r="U20" s="189" t="s">
        <v>1060</v>
      </c>
      <c r="V20" s="66"/>
      <c r="W20" s="67"/>
      <c r="X20" s="68"/>
      <c r="Y20" s="69"/>
      <c r="Z20" s="103"/>
      <c r="AA20" s="184">
        <f>SUM(L12:L15)/L20*100</f>
        <v>0</v>
      </c>
      <c r="AB20" s="184"/>
      <c r="AC20" s="92">
        <f>SUM(V12:X19)</f>
        <v>100</v>
      </c>
      <c r="AD20" s="54" t="s">
        <v>201</v>
      </c>
      <c r="AE20" s="49"/>
      <c r="AH20" s="38" t="s">
        <v>1057</v>
      </c>
      <c r="AI20" s="90">
        <v>303</v>
      </c>
      <c r="AJ20" s="38">
        <v>2987.5</v>
      </c>
      <c r="AK20" s="85" t="s">
        <v>198</v>
      </c>
      <c r="AL20" s="192">
        <v>0</v>
      </c>
    </row>
    <row r="21" spans="2:38" x14ac:dyDescent="0.2">
      <c r="B21" s="43" t="s">
        <v>5</v>
      </c>
      <c r="C21" s="137">
        <v>150</v>
      </c>
      <c r="D21" s="16">
        <f>F21+1967.5</f>
        <v>4815</v>
      </c>
      <c r="E21" s="16">
        <f>VLOOKUP(C21,Summary!$A$7:$H$1000,5,FALSE)</f>
        <v>2842.5</v>
      </c>
      <c r="F21" s="139">
        <f>VLOOKUP(C21,Summary!$A$7:$H$1000,6,FALSE)</f>
        <v>2847.5</v>
      </c>
      <c r="G21" s="85" t="s">
        <v>198</v>
      </c>
      <c r="H21" s="16" t="s">
        <v>181</v>
      </c>
      <c r="I21"/>
      <c r="J21">
        <v>1</v>
      </c>
      <c r="K21"/>
      <c r="L21" s="125">
        <f t="shared" ref="L21:L28" si="5">SUM(I21:K21)</f>
        <v>1</v>
      </c>
      <c r="N21" s="38" t="s">
        <v>988</v>
      </c>
      <c r="Q21" s="38" t="s">
        <v>1057</v>
      </c>
      <c r="R21" s="101">
        <f t="shared" ref="R21:R28" si="6">C21</f>
        <v>150</v>
      </c>
      <c r="S21" s="16">
        <f t="shared" ref="S21:S28" si="7">F21</f>
        <v>2847.5</v>
      </c>
      <c r="T21" s="85" t="s">
        <v>198</v>
      </c>
      <c r="U21" s="16" t="s">
        <v>181</v>
      </c>
      <c r="V21" s="62">
        <f>I21/L29*100</f>
        <v>0</v>
      </c>
      <c r="W21" s="63">
        <f>J21/L29*100</f>
        <v>0.36363636363636365</v>
      </c>
      <c r="X21" s="64">
        <f>K21/L29*100</f>
        <v>0</v>
      </c>
      <c r="Z21" s="102">
        <f>L21/L29*100</f>
        <v>0.36363636363636365</v>
      </c>
      <c r="AH21" s="38" t="s">
        <v>1057</v>
      </c>
      <c r="AI21" s="90">
        <v>314</v>
      </c>
      <c r="AJ21" s="38">
        <v>3007.5</v>
      </c>
      <c r="AK21" s="85" t="s">
        <v>198</v>
      </c>
      <c r="AL21" s="192">
        <v>0</v>
      </c>
    </row>
    <row r="22" spans="2:38" x14ac:dyDescent="0.2">
      <c r="C22" s="124">
        <f>C21</f>
        <v>150</v>
      </c>
      <c r="D22" s="16">
        <f t="shared" ref="D22:D26" si="8">F22+1967.5</f>
        <v>4815</v>
      </c>
      <c r="E22" s="16">
        <f>VLOOKUP(C22,Summary!$A$7:$H$1000,5,FALSE)</f>
        <v>2842.5</v>
      </c>
      <c r="F22" s="139">
        <f>VLOOKUP(C22,Summary!$A$7:$H$1000,6,FALSE)</f>
        <v>2847.5</v>
      </c>
      <c r="G22" s="85" t="s">
        <v>198</v>
      </c>
      <c r="H22" s="16" t="s">
        <v>176</v>
      </c>
      <c r="I22"/>
      <c r="J22"/>
      <c r="K22"/>
      <c r="L22" s="125">
        <f t="shared" si="5"/>
        <v>0</v>
      </c>
      <c r="Q22" s="38" t="s">
        <v>1057</v>
      </c>
      <c r="R22" s="90">
        <f t="shared" si="6"/>
        <v>150</v>
      </c>
      <c r="S22" s="16">
        <f t="shared" si="7"/>
        <v>2847.5</v>
      </c>
      <c r="T22" s="85" t="s">
        <v>198</v>
      </c>
      <c r="U22" s="16" t="s">
        <v>176</v>
      </c>
      <c r="V22" s="62">
        <f>I22/L29*100</f>
        <v>0</v>
      </c>
      <c r="W22" s="63">
        <f>J22/L29*100</f>
        <v>0</v>
      </c>
      <c r="X22" s="64">
        <f>K22/L29*100</f>
        <v>0</v>
      </c>
      <c r="Z22" s="102">
        <f>L22/L29*100</f>
        <v>0</v>
      </c>
      <c r="AH22" s="38" t="s">
        <v>1057</v>
      </c>
      <c r="AI22" s="90">
        <v>320</v>
      </c>
      <c r="AJ22" s="38">
        <v>3027.5</v>
      </c>
      <c r="AK22" s="85" t="s">
        <v>198</v>
      </c>
      <c r="AL22" s="192">
        <v>0</v>
      </c>
    </row>
    <row r="23" spans="2:38" x14ac:dyDescent="0.2">
      <c r="C23" s="124">
        <f t="shared" ref="C23:C25" si="9">C22</f>
        <v>150</v>
      </c>
      <c r="D23" s="16">
        <f t="shared" si="8"/>
        <v>4815</v>
      </c>
      <c r="E23" s="16">
        <f>VLOOKUP(C23,Summary!$A$7:$H$1000,5,FALSE)</f>
        <v>2842.5</v>
      </c>
      <c r="F23" s="139">
        <f>VLOOKUP(C23,Summary!$A$7:$H$1000,6,FALSE)</f>
        <v>2847.5</v>
      </c>
      <c r="G23" s="85" t="s">
        <v>198</v>
      </c>
      <c r="H23" s="34" t="s">
        <v>177</v>
      </c>
      <c r="I23"/>
      <c r="J23"/>
      <c r="K23"/>
      <c r="L23" s="125">
        <f t="shared" si="5"/>
        <v>0</v>
      </c>
      <c r="N23" s="34"/>
      <c r="Q23" s="38" t="s">
        <v>1057</v>
      </c>
      <c r="R23" s="90">
        <f t="shared" si="6"/>
        <v>150</v>
      </c>
      <c r="S23" s="16">
        <f t="shared" si="7"/>
        <v>2847.5</v>
      </c>
      <c r="T23" s="85" t="s">
        <v>198</v>
      </c>
      <c r="U23" s="34" t="s">
        <v>177</v>
      </c>
      <c r="V23" s="62">
        <f>I23/L29*100</f>
        <v>0</v>
      </c>
      <c r="W23" s="63">
        <f>J23/L29*100</f>
        <v>0</v>
      </c>
      <c r="X23" s="64">
        <f>K23/L29*100</f>
        <v>0</v>
      </c>
      <c r="Z23" s="102">
        <f>L23/L29*100</f>
        <v>0</v>
      </c>
      <c r="AH23" s="38" t="s">
        <v>1057</v>
      </c>
      <c r="AI23" s="90">
        <v>324</v>
      </c>
      <c r="AJ23" s="38">
        <v>3047.5</v>
      </c>
      <c r="AK23" s="85" t="s">
        <v>198</v>
      </c>
      <c r="AL23" s="192">
        <v>0</v>
      </c>
    </row>
    <row r="24" spans="2:38" x14ac:dyDescent="0.2">
      <c r="C24" s="124">
        <f t="shared" si="9"/>
        <v>150</v>
      </c>
      <c r="D24" s="16">
        <f t="shared" si="8"/>
        <v>4815</v>
      </c>
      <c r="E24" s="16">
        <f>VLOOKUP(C24,Summary!$A$7:$H$1000,5,FALSE)</f>
        <v>2842.5</v>
      </c>
      <c r="F24" s="139">
        <f>VLOOKUP(C24,Summary!$A$7:$H$1000,6,FALSE)</f>
        <v>2847.5</v>
      </c>
      <c r="G24" s="85" t="s">
        <v>198</v>
      </c>
      <c r="H24" s="34" t="s">
        <v>345</v>
      </c>
      <c r="I24"/>
      <c r="J24"/>
      <c r="K24"/>
      <c r="L24" s="125">
        <f t="shared" si="5"/>
        <v>0</v>
      </c>
      <c r="N24" s="34"/>
      <c r="Q24" s="38" t="s">
        <v>1057</v>
      </c>
      <c r="R24" s="90">
        <f t="shared" si="6"/>
        <v>150</v>
      </c>
      <c r="S24" s="16">
        <f t="shared" si="7"/>
        <v>2847.5</v>
      </c>
      <c r="T24" s="85" t="s">
        <v>198</v>
      </c>
      <c r="U24" s="34" t="s">
        <v>345</v>
      </c>
      <c r="V24" s="62">
        <f>I24/L29*100</f>
        <v>0</v>
      </c>
      <c r="W24" s="63">
        <f>J24/L29*100</f>
        <v>0</v>
      </c>
      <c r="X24" s="64">
        <f>K24/L29*100</f>
        <v>0</v>
      </c>
      <c r="Z24" s="102">
        <f>L24/L29*100</f>
        <v>0</v>
      </c>
      <c r="AH24" s="49" t="s">
        <v>1057</v>
      </c>
      <c r="AI24" s="52">
        <v>332</v>
      </c>
      <c r="AJ24" s="49">
        <v>3067.5</v>
      </c>
      <c r="AK24" s="85" t="s">
        <v>198</v>
      </c>
      <c r="AL24" s="193">
        <v>0.40816326530612246</v>
      </c>
    </row>
    <row r="25" spans="2:38" x14ac:dyDescent="0.2">
      <c r="C25" s="124">
        <f t="shared" si="9"/>
        <v>150</v>
      </c>
      <c r="D25" s="16">
        <f t="shared" si="8"/>
        <v>4815</v>
      </c>
      <c r="E25" s="16">
        <f>VLOOKUP(C25,Summary!$A$7:$H$1000,5,FALSE)</f>
        <v>2842.5</v>
      </c>
      <c r="F25" s="139">
        <f>VLOOKUP(C25,Summary!$A$7:$H$1000,6,FALSE)</f>
        <v>2847.5</v>
      </c>
      <c r="G25" s="85" t="s">
        <v>198</v>
      </c>
      <c r="H25" s="34" t="s">
        <v>347</v>
      </c>
      <c r="I25"/>
      <c r="J25"/>
      <c r="K25"/>
      <c r="L25" s="125">
        <f t="shared" si="5"/>
        <v>0</v>
      </c>
      <c r="Q25" s="38" t="s">
        <v>1057</v>
      </c>
      <c r="R25" s="90">
        <f t="shared" si="6"/>
        <v>150</v>
      </c>
      <c r="S25" s="16">
        <f t="shared" si="7"/>
        <v>2847.5</v>
      </c>
      <c r="T25" s="85" t="s">
        <v>198</v>
      </c>
      <c r="U25" s="150" t="s">
        <v>347</v>
      </c>
      <c r="V25" s="62">
        <f>I25/L29*100</f>
        <v>0</v>
      </c>
      <c r="W25" s="63">
        <f>J25/L29*100</f>
        <v>0</v>
      </c>
      <c r="X25" s="64">
        <f>K25/L29*100</f>
        <v>0</v>
      </c>
      <c r="Z25" s="102">
        <f>L25/L29*100</f>
        <v>0</v>
      </c>
    </row>
    <row r="26" spans="2:38" x14ac:dyDescent="0.2">
      <c r="C26" s="124">
        <f>C27</f>
        <v>150</v>
      </c>
      <c r="D26" s="16">
        <f t="shared" si="8"/>
        <v>4815</v>
      </c>
      <c r="E26" s="16">
        <f>VLOOKUP(C26,Summary!$A$7:$H$1000,5,FALSE)</f>
        <v>2842.5</v>
      </c>
      <c r="F26" s="139">
        <f>VLOOKUP(C26,Summary!$A$7:$H$1000,6,FALSE)</f>
        <v>2847.5</v>
      </c>
      <c r="G26" s="85" t="s">
        <v>198</v>
      </c>
      <c r="H26" s="39" t="s">
        <v>348</v>
      </c>
      <c r="I26"/>
      <c r="J26"/>
      <c r="K26"/>
      <c r="L26" s="125">
        <f t="shared" si="5"/>
        <v>0</v>
      </c>
      <c r="Q26" s="38" t="s">
        <v>1057</v>
      </c>
      <c r="R26" s="90">
        <f t="shared" si="6"/>
        <v>150</v>
      </c>
      <c r="S26" s="16">
        <f t="shared" si="7"/>
        <v>2847.5</v>
      </c>
      <c r="T26" s="85" t="s">
        <v>198</v>
      </c>
      <c r="U26" s="39" t="s">
        <v>343</v>
      </c>
      <c r="V26" s="62">
        <f>I26/L29*100</f>
        <v>0</v>
      </c>
      <c r="W26" s="63">
        <f>J26/L29*100</f>
        <v>0</v>
      </c>
      <c r="X26" s="64">
        <f>K26/L29*100</f>
        <v>0</v>
      </c>
      <c r="Z26" s="102">
        <f>L26/L29*100</f>
        <v>0</v>
      </c>
    </row>
    <row r="27" spans="2:38" x14ac:dyDescent="0.2">
      <c r="C27" s="124">
        <f>C25</f>
        <v>150</v>
      </c>
      <c r="D27" s="16">
        <f>F27+1967.5</f>
        <v>4815</v>
      </c>
      <c r="E27" s="16">
        <f>VLOOKUP(C27,Summary!$A$7:$H$1000,5,FALSE)</f>
        <v>2842.5</v>
      </c>
      <c r="F27" s="139">
        <f>VLOOKUP(C27,Summary!$A$7:$H$1000,6,FALSE)</f>
        <v>2847.5</v>
      </c>
      <c r="G27" s="85" t="s">
        <v>198</v>
      </c>
      <c r="H27" s="39" t="s">
        <v>349</v>
      </c>
      <c r="I27">
        <v>26</v>
      </c>
      <c r="J27">
        <v>248</v>
      </c>
      <c r="K27"/>
      <c r="L27" s="125">
        <f t="shared" si="5"/>
        <v>274</v>
      </c>
      <c r="Q27" s="38" t="s">
        <v>1057</v>
      </c>
      <c r="R27" s="90">
        <f t="shared" si="6"/>
        <v>150</v>
      </c>
      <c r="S27" s="16">
        <f t="shared" si="7"/>
        <v>2847.5</v>
      </c>
      <c r="T27" s="85" t="s">
        <v>198</v>
      </c>
      <c r="U27" s="39" t="s">
        <v>175</v>
      </c>
      <c r="V27" s="62">
        <f>I27/L29*100</f>
        <v>9.454545454545455</v>
      </c>
      <c r="W27" s="63">
        <f>J27/L29*100</f>
        <v>90.181818181818187</v>
      </c>
      <c r="X27" s="64">
        <f>K27/L29*100</f>
        <v>0</v>
      </c>
      <c r="Z27" s="102">
        <f>L27/L29*100</f>
        <v>99.63636363636364</v>
      </c>
    </row>
    <row r="28" spans="2:38" x14ac:dyDescent="0.2">
      <c r="C28" s="124">
        <f>C26</f>
        <v>150</v>
      </c>
      <c r="D28" s="16">
        <f>F28+1967.5</f>
        <v>4815</v>
      </c>
      <c r="E28" s="16">
        <f>VLOOKUP(C28,Summary!$A$7:$H$1000,5,FALSE)</f>
        <v>2842.5</v>
      </c>
      <c r="F28" s="139">
        <f>VLOOKUP(C28,Summary!$A$7:$H$1000,6,FALSE)</f>
        <v>2847.5</v>
      </c>
      <c r="G28" s="85" t="s">
        <v>198</v>
      </c>
      <c r="H28" s="39" t="s">
        <v>346</v>
      </c>
      <c r="I28"/>
      <c r="J28"/>
      <c r="K28"/>
      <c r="L28" s="125">
        <f t="shared" si="5"/>
        <v>0</v>
      </c>
      <c r="Q28" s="38" t="s">
        <v>1057</v>
      </c>
      <c r="R28" s="90">
        <f t="shared" si="6"/>
        <v>150</v>
      </c>
      <c r="S28" s="16">
        <f t="shared" si="7"/>
        <v>2847.5</v>
      </c>
      <c r="T28" s="85" t="s">
        <v>198</v>
      </c>
      <c r="U28" s="39" t="s">
        <v>346</v>
      </c>
      <c r="V28" s="62">
        <f>I28/L29*100</f>
        <v>0</v>
      </c>
      <c r="W28" s="63">
        <f>J28/L29*100</f>
        <v>0</v>
      </c>
      <c r="X28" s="64">
        <f>K28/L29*100</f>
        <v>0</v>
      </c>
      <c r="Z28" s="102">
        <f>L28/L29*100</f>
        <v>0</v>
      </c>
      <c r="AC28" s="93">
        <f>SUM(Z21:Z28)</f>
        <v>100</v>
      </c>
      <c r="AD28" s="91" t="s">
        <v>201</v>
      </c>
      <c r="AE28" s="38"/>
    </row>
    <row r="29" spans="2:38" ht="15" customHeight="1" x14ac:dyDescent="0.2">
      <c r="B29" s="52"/>
      <c r="C29" s="138"/>
      <c r="D29" s="49"/>
      <c r="E29" s="167"/>
      <c r="F29" s="168"/>
      <c r="G29" s="87"/>
      <c r="H29" s="50" t="s">
        <v>180</v>
      </c>
      <c r="I29" s="53"/>
      <c r="J29" s="53"/>
      <c r="K29" s="53"/>
      <c r="L29" s="157">
        <f>SUM(L21:L28)</f>
        <v>275</v>
      </c>
      <c r="M29" s="49"/>
      <c r="N29" s="49"/>
      <c r="Q29" s="49" t="s">
        <v>1057</v>
      </c>
      <c r="R29" s="52">
        <f>R28</f>
        <v>150</v>
      </c>
      <c r="S29" s="49">
        <f>S28</f>
        <v>2847.5</v>
      </c>
      <c r="T29" s="85" t="s">
        <v>198</v>
      </c>
      <c r="U29" s="189" t="s">
        <v>1060</v>
      </c>
      <c r="V29" s="66"/>
      <c r="W29" s="67"/>
      <c r="X29" s="68"/>
      <c r="Y29" s="69"/>
      <c r="Z29" s="103"/>
      <c r="AA29" s="184">
        <f>SUM(L21:L24)/L29*100</f>
        <v>0.36363636363636365</v>
      </c>
      <c r="AB29" s="184"/>
      <c r="AC29" s="92">
        <f>SUM(V21:X28)</f>
        <v>100</v>
      </c>
      <c r="AD29" s="54" t="s">
        <v>201</v>
      </c>
      <c r="AE29" s="49"/>
    </row>
    <row r="30" spans="2:38" x14ac:dyDescent="0.2">
      <c r="B30" s="43" t="s">
        <v>4</v>
      </c>
      <c r="C30" s="137">
        <v>154</v>
      </c>
      <c r="D30" s="16">
        <f>F30+1967.5</f>
        <v>4835</v>
      </c>
      <c r="E30" s="16">
        <f>VLOOKUP(C30,Summary!$A$7:$H$1000,5,FALSE)</f>
        <v>2862.5</v>
      </c>
      <c r="F30" s="139">
        <f>VLOOKUP(C30,Summary!$A$7:$H$1000,6,FALSE)</f>
        <v>2867.5</v>
      </c>
      <c r="G30" s="85" t="s">
        <v>198</v>
      </c>
      <c r="H30" s="16" t="s">
        <v>181</v>
      </c>
      <c r="I30"/>
      <c r="J30"/>
      <c r="K30">
        <v>1</v>
      </c>
      <c r="L30" s="125">
        <f t="shared" ref="L30:L37" si="10">SUM(I30:K30)</f>
        <v>1</v>
      </c>
      <c r="Q30" s="38" t="s">
        <v>1057</v>
      </c>
      <c r="R30" s="101">
        <f t="shared" ref="R30:R37" si="11">C30</f>
        <v>154</v>
      </c>
      <c r="S30" s="16">
        <f t="shared" ref="S30:S37" si="12">F30</f>
        <v>2867.5</v>
      </c>
      <c r="T30" s="85" t="s">
        <v>198</v>
      </c>
      <c r="U30" s="16" t="s">
        <v>181</v>
      </c>
      <c r="V30" s="62">
        <f>I30/L38*100</f>
        <v>0</v>
      </c>
      <c r="W30" s="63">
        <f>J30/L38*100</f>
        <v>0</v>
      </c>
      <c r="X30" s="64">
        <f>K30/L38*100</f>
        <v>0.16920473773265651</v>
      </c>
      <c r="Z30" s="102">
        <f>L30/L38*100</f>
        <v>0.16920473773265651</v>
      </c>
    </row>
    <row r="31" spans="2:38" x14ac:dyDescent="0.2">
      <c r="C31" s="124">
        <f>C30</f>
        <v>154</v>
      </c>
      <c r="D31" s="16">
        <f t="shared" ref="D31:D35" si="13">F31+1967.5</f>
        <v>4835</v>
      </c>
      <c r="E31" s="16">
        <f>VLOOKUP(C31,Summary!$A$7:$H$1000,5,FALSE)</f>
        <v>2862.5</v>
      </c>
      <c r="F31" s="139">
        <f>VLOOKUP(C31,Summary!$A$7:$H$1000,6,FALSE)</f>
        <v>2867.5</v>
      </c>
      <c r="G31" s="85" t="s">
        <v>198</v>
      </c>
      <c r="H31" s="16" t="s">
        <v>176</v>
      </c>
      <c r="I31"/>
      <c r="J31"/>
      <c r="K31"/>
      <c r="L31" s="125">
        <f t="shared" si="10"/>
        <v>0</v>
      </c>
      <c r="Q31" s="38" t="s">
        <v>1057</v>
      </c>
      <c r="R31" s="90">
        <f t="shared" si="11"/>
        <v>154</v>
      </c>
      <c r="S31" s="16">
        <f t="shared" si="12"/>
        <v>2867.5</v>
      </c>
      <c r="T31" s="85" t="s">
        <v>198</v>
      </c>
      <c r="U31" s="16" t="s">
        <v>176</v>
      </c>
      <c r="V31" s="62">
        <f>I31/L38*100</f>
        <v>0</v>
      </c>
      <c r="W31" s="63">
        <f>J31/L38*100</f>
        <v>0</v>
      </c>
      <c r="X31" s="64">
        <f>K31/L38*100</f>
        <v>0</v>
      </c>
      <c r="Z31" s="102">
        <f>L31/L38*100</f>
        <v>0</v>
      </c>
    </row>
    <row r="32" spans="2:38" x14ac:dyDescent="0.2">
      <c r="C32" s="124">
        <f t="shared" ref="C32:C34" si="14">C31</f>
        <v>154</v>
      </c>
      <c r="D32" s="16">
        <f t="shared" si="13"/>
        <v>4835</v>
      </c>
      <c r="E32" s="16">
        <f>VLOOKUP(C32,Summary!$A$7:$H$1000,5,FALSE)</f>
        <v>2862.5</v>
      </c>
      <c r="F32" s="139">
        <f>VLOOKUP(C32,Summary!$A$7:$H$1000,6,FALSE)</f>
        <v>2867.5</v>
      </c>
      <c r="G32" s="85" t="s">
        <v>198</v>
      </c>
      <c r="H32" s="34" t="s">
        <v>177</v>
      </c>
      <c r="I32"/>
      <c r="J32"/>
      <c r="K32"/>
      <c r="L32" s="125">
        <f t="shared" si="10"/>
        <v>0</v>
      </c>
      <c r="N32" s="34"/>
      <c r="Q32" s="38" t="s">
        <v>1057</v>
      </c>
      <c r="R32" s="90">
        <f t="shared" si="11"/>
        <v>154</v>
      </c>
      <c r="S32" s="16">
        <f t="shared" si="12"/>
        <v>2867.5</v>
      </c>
      <c r="T32" s="85" t="s">
        <v>198</v>
      </c>
      <c r="U32" s="34" t="s">
        <v>177</v>
      </c>
      <c r="V32" s="62">
        <f>I32/L38*100</f>
        <v>0</v>
      </c>
      <c r="W32" s="63">
        <f>J32/L38*100</f>
        <v>0</v>
      </c>
      <c r="X32" s="64">
        <f>K32/L38*100</f>
        <v>0</v>
      </c>
      <c r="Z32" s="102">
        <f>L32/L38*100</f>
        <v>0</v>
      </c>
    </row>
    <row r="33" spans="2:31" x14ac:dyDescent="0.2">
      <c r="C33" s="124">
        <f t="shared" si="14"/>
        <v>154</v>
      </c>
      <c r="D33" s="16">
        <f t="shared" si="13"/>
        <v>4835</v>
      </c>
      <c r="E33" s="16">
        <f>VLOOKUP(C33,Summary!$A$7:$H$1000,5,FALSE)</f>
        <v>2862.5</v>
      </c>
      <c r="F33" s="139">
        <f>VLOOKUP(C33,Summary!$A$7:$H$1000,6,FALSE)</f>
        <v>2867.5</v>
      </c>
      <c r="G33" s="85" t="s">
        <v>198</v>
      </c>
      <c r="H33" s="34" t="s">
        <v>345</v>
      </c>
      <c r="I33"/>
      <c r="J33"/>
      <c r="K33"/>
      <c r="L33" s="125">
        <f t="shared" si="10"/>
        <v>0</v>
      </c>
      <c r="N33" s="34"/>
      <c r="Q33" s="38" t="s">
        <v>1057</v>
      </c>
      <c r="R33" s="90">
        <f t="shared" si="11"/>
        <v>154</v>
      </c>
      <c r="S33" s="16">
        <f t="shared" si="12"/>
        <v>2867.5</v>
      </c>
      <c r="T33" s="85" t="s">
        <v>198</v>
      </c>
      <c r="U33" s="34" t="s">
        <v>345</v>
      </c>
      <c r="V33" s="62">
        <f>I33/L38*100</f>
        <v>0</v>
      </c>
      <c r="W33" s="63">
        <f>J33/L38*100</f>
        <v>0</v>
      </c>
      <c r="X33" s="64">
        <f>K33/L38*100</f>
        <v>0</v>
      </c>
      <c r="Z33" s="102">
        <f>L33/L38*100</f>
        <v>0</v>
      </c>
    </row>
    <row r="34" spans="2:31" x14ac:dyDescent="0.2">
      <c r="C34" s="124">
        <f t="shared" si="14"/>
        <v>154</v>
      </c>
      <c r="D34" s="16">
        <f t="shared" si="13"/>
        <v>4835</v>
      </c>
      <c r="E34" s="16">
        <f>VLOOKUP(C34,Summary!$A$7:$H$1000,5,FALSE)</f>
        <v>2862.5</v>
      </c>
      <c r="F34" s="139">
        <f>VLOOKUP(C34,Summary!$A$7:$H$1000,6,FALSE)</f>
        <v>2867.5</v>
      </c>
      <c r="G34" s="85" t="s">
        <v>198</v>
      </c>
      <c r="H34" s="34" t="s">
        <v>347</v>
      </c>
      <c r="I34"/>
      <c r="J34"/>
      <c r="K34"/>
      <c r="L34" s="125">
        <f t="shared" si="10"/>
        <v>0</v>
      </c>
      <c r="Q34" s="38" t="s">
        <v>1057</v>
      </c>
      <c r="R34" s="90">
        <f t="shared" si="11"/>
        <v>154</v>
      </c>
      <c r="S34" s="16">
        <f t="shared" si="12"/>
        <v>2867.5</v>
      </c>
      <c r="T34" s="85" t="s">
        <v>198</v>
      </c>
      <c r="U34" s="150" t="s">
        <v>347</v>
      </c>
      <c r="V34" s="62">
        <f>I34/L38*100</f>
        <v>0</v>
      </c>
      <c r="W34" s="63">
        <f>J34/L38*100</f>
        <v>0</v>
      </c>
      <c r="X34" s="64">
        <f>K34/L38*100</f>
        <v>0</v>
      </c>
      <c r="Z34" s="102">
        <f>L34/L38*100</f>
        <v>0</v>
      </c>
    </row>
    <row r="35" spans="2:31" x14ac:dyDescent="0.2">
      <c r="C35" s="124">
        <f>C36</f>
        <v>154</v>
      </c>
      <c r="D35" s="16">
        <f t="shared" si="13"/>
        <v>4835</v>
      </c>
      <c r="E35" s="16">
        <f>VLOOKUP(C35,Summary!$A$7:$H$1000,5,FALSE)</f>
        <v>2862.5</v>
      </c>
      <c r="F35" s="139">
        <f>VLOOKUP(C35,Summary!$A$7:$H$1000,6,FALSE)</f>
        <v>2867.5</v>
      </c>
      <c r="G35" s="85" t="s">
        <v>198</v>
      </c>
      <c r="H35" s="39" t="s">
        <v>348</v>
      </c>
      <c r="I35"/>
      <c r="J35"/>
      <c r="K35"/>
      <c r="L35" s="125">
        <f t="shared" si="10"/>
        <v>0</v>
      </c>
      <c r="Q35" s="38" t="s">
        <v>1057</v>
      </c>
      <c r="R35" s="90">
        <f t="shared" si="11"/>
        <v>154</v>
      </c>
      <c r="S35" s="16">
        <f t="shared" si="12"/>
        <v>2867.5</v>
      </c>
      <c r="T35" s="85" t="s">
        <v>198</v>
      </c>
      <c r="U35" s="39" t="s">
        <v>343</v>
      </c>
      <c r="V35" s="62">
        <f>I35/L38*100</f>
        <v>0</v>
      </c>
      <c r="W35" s="63">
        <f>J35/L38*100</f>
        <v>0</v>
      </c>
      <c r="X35" s="64">
        <f>K35/L38*100</f>
        <v>0</v>
      </c>
      <c r="Z35" s="102">
        <f>L35/L38*100</f>
        <v>0</v>
      </c>
    </row>
    <row r="36" spans="2:31" x14ac:dyDescent="0.2">
      <c r="C36" s="124">
        <f>C34</f>
        <v>154</v>
      </c>
      <c r="D36" s="16">
        <f>F36+1967.5</f>
        <v>4835</v>
      </c>
      <c r="E36" s="16">
        <f>VLOOKUP(C36,Summary!$A$7:$H$1000,5,FALSE)</f>
        <v>2862.5</v>
      </c>
      <c r="F36" s="139">
        <f>VLOOKUP(C36,Summary!$A$7:$H$1000,6,FALSE)</f>
        <v>2867.5</v>
      </c>
      <c r="G36" s="85" t="s">
        <v>198</v>
      </c>
      <c r="H36" s="39" t="s">
        <v>349</v>
      </c>
      <c r="I36">
        <v>30</v>
      </c>
      <c r="J36">
        <v>560</v>
      </c>
      <c r="K36"/>
      <c r="L36" s="125">
        <f t="shared" si="10"/>
        <v>590</v>
      </c>
      <c r="Q36" s="38" t="s">
        <v>1057</v>
      </c>
      <c r="R36" s="90">
        <f t="shared" si="11"/>
        <v>154</v>
      </c>
      <c r="S36" s="16">
        <f t="shared" si="12"/>
        <v>2867.5</v>
      </c>
      <c r="T36" s="85" t="s">
        <v>198</v>
      </c>
      <c r="U36" s="39" t="s">
        <v>175</v>
      </c>
      <c r="V36" s="62">
        <f>I36/L38*100</f>
        <v>5.0761421319796955</v>
      </c>
      <c r="W36" s="63">
        <f>J36/L38*100</f>
        <v>94.75465313028765</v>
      </c>
      <c r="X36" s="64">
        <f>K36/L38*100</f>
        <v>0</v>
      </c>
      <c r="Z36" s="102">
        <f>L36/L38*100</f>
        <v>99.830795262267344</v>
      </c>
    </row>
    <row r="37" spans="2:31" x14ac:dyDescent="0.2">
      <c r="C37" s="124">
        <f>C35</f>
        <v>154</v>
      </c>
      <c r="D37" s="16">
        <f>F37+1967.5</f>
        <v>4835</v>
      </c>
      <c r="E37" s="16">
        <f>VLOOKUP(C37,Summary!$A$7:$H$1000,5,FALSE)</f>
        <v>2862.5</v>
      </c>
      <c r="F37" s="139">
        <f>VLOOKUP(C37,Summary!$A$7:$H$1000,6,FALSE)</f>
        <v>2867.5</v>
      </c>
      <c r="G37" s="85" t="s">
        <v>198</v>
      </c>
      <c r="H37" s="39" t="s">
        <v>346</v>
      </c>
      <c r="I37"/>
      <c r="J37"/>
      <c r="K37"/>
      <c r="L37" s="125">
        <f t="shared" si="10"/>
        <v>0</v>
      </c>
      <c r="N37" s="38" t="s">
        <v>992</v>
      </c>
      <c r="Q37" s="38" t="s">
        <v>1057</v>
      </c>
      <c r="R37" s="90">
        <f t="shared" si="11"/>
        <v>154</v>
      </c>
      <c r="S37" s="16">
        <f t="shared" si="12"/>
        <v>2867.5</v>
      </c>
      <c r="T37" s="85" t="s">
        <v>198</v>
      </c>
      <c r="U37" s="39" t="s">
        <v>346</v>
      </c>
      <c r="V37" s="62">
        <f>I37/L38*100</f>
        <v>0</v>
      </c>
      <c r="W37" s="63">
        <f>J37/L38*100</f>
        <v>0</v>
      </c>
      <c r="X37" s="64">
        <f>K37/L38*100</f>
        <v>0</v>
      </c>
      <c r="Z37" s="102">
        <f>L37/L38*100</f>
        <v>0</v>
      </c>
      <c r="AC37" s="93">
        <f>SUM(Z30:Z37)</f>
        <v>100</v>
      </c>
      <c r="AD37" s="91" t="s">
        <v>201</v>
      </c>
      <c r="AE37" s="38"/>
    </row>
    <row r="38" spans="2:31" x14ac:dyDescent="0.2">
      <c r="B38" s="52"/>
      <c r="C38" s="138"/>
      <c r="D38" s="49"/>
      <c r="E38" s="167"/>
      <c r="F38" s="168"/>
      <c r="G38" s="87"/>
      <c r="H38" s="50" t="s">
        <v>180</v>
      </c>
      <c r="I38" s="158"/>
      <c r="J38" s="158"/>
      <c r="K38" s="158"/>
      <c r="L38" s="157">
        <f>SUM(L30:L37)</f>
        <v>591</v>
      </c>
      <c r="M38" s="49"/>
      <c r="N38" s="49"/>
      <c r="Q38" s="49" t="s">
        <v>1057</v>
      </c>
      <c r="R38" s="52">
        <f>R37</f>
        <v>154</v>
      </c>
      <c r="S38" s="49">
        <f>S37</f>
        <v>2867.5</v>
      </c>
      <c r="T38" s="85" t="s">
        <v>198</v>
      </c>
      <c r="U38" s="189" t="s">
        <v>1060</v>
      </c>
      <c r="V38" s="66"/>
      <c r="W38" s="67"/>
      <c r="X38" s="68"/>
      <c r="Y38" s="69"/>
      <c r="Z38" s="103"/>
      <c r="AA38" s="184">
        <f>SUM(L30:L33)/L38*100</f>
        <v>0.16920473773265651</v>
      </c>
      <c r="AB38" s="184"/>
      <c r="AC38" s="92">
        <f>SUM(V30:X37)</f>
        <v>100</v>
      </c>
      <c r="AD38" s="54" t="s">
        <v>201</v>
      </c>
      <c r="AE38" s="49"/>
    </row>
    <row r="39" spans="2:31" x14ac:dyDescent="0.2">
      <c r="B39" s="43" t="s">
        <v>5</v>
      </c>
      <c r="C39" s="137">
        <v>230</v>
      </c>
      <c r="D39" s="16">
        <f>F39+1967.5</f>
        <v>4855</v>
      </c>
      <c r="E39" s="16">
        <f>VLOOKUP(C39,Summary!$A$7:$H$1000,5,FALSE)</f>
        <v>2882.5</v>
      </c>
      <c r="F39" s="139">
        <f>VLOOKUP(C39,Summary!$A$7:$H$1000,6,FALSE)</f>
        <v>2887.5</v>
      </c>
      <c r="G39" s="85" t="s">
        <v>198</v>
      </c>
      <c r="H39" s="16" t="s">
        <v>181</v>
      </c>
      <c r="I39"/>
      <c r="J39"/>
      <c r="K39"/>
      <c r="L39" s="125">
        <f t="shared" ref="L39:L46" si="15">SUM(I39:K39)</f>
        <v>0</v>
      </c>
      <c r="Q39" s="38" t="s">
        <v>1057</v>
      </c>
      <c r="R39" s="101">
        <f t="shared" ref="R39:R46" si="16">C39</f>
        <v>230</v>
      </c>
      <c r="S39" s="16">
        <f t="shared" ref="S39:S46" si="17">F39</f>
        <v>2887.5</v>
      </c>
      <c r="T39" s="85" t="s">
        <v>198</v>
      </c>
      <c r="U39" s="16" t="s">
        <v>181</v>
      </c>
      <c r="V39" s="62">
        <f>I39/L47*100</f>
        <v>0</v>
      </c>
      <c r="W39" s="63">
        <f>J39/L47*100</f>
        <v>0</v>
      </c>
      <c r="X39" s="64">
        <f>K39/L47*100</f>
        <v>0</v>
      </c>
      <c r="Z39" s="102">
        <f>L39/L47*100</f>
        <v>0</v>
      </c>
    </row>
    <row r="40" spans="2:31" x14ac:dyDescent="0.2">
      <c r="C40" s="124">
        <f>C39</f>
        <v>230</v>
      </c>
      <c r="D40" s="16">
        <f t="shared" ref="D40:D44" si="18">F40+1967.5</f>
        <v>4855</v>
      </c>
      <c r="E40" s="16">
        <f>VLOOKUP(C40,Summary!$A$7:$H$1000,5,FALSE)</f>
        <v>2882.5</v>
      </c>
      <c r="F40" s="139">
        <f>VLOOKUP(C40,Summary!$A$7:$H$1000,6,FALSE)</f>
        <v>2887.5</v>
      </c>
      <c r="G40" s="85" t="s">
        <v>198</v>
      </c>
      <c r="H40" s="16" t="s">
        <v>176</v>
      </c>
      <c r="I40"/>
      <c r="J40"/>
      <c r="K40"/>
      <c r="L40" s="125">
        <f t="shared" si="15"/>
        <v>0</v>
      </c>
      <c r="Q40" s="38" t="s">
        <v>1057</v>
      </c>
      <c r="R40" s="90">
        <f t="shared" si="16"/>
        <v>230</v>
      </c>
      <c r="S40" s="16">
        <f t="shared" si="17"/>
        <v>2887.5</v>
      </c>
      <c r="T40" s="85" t="s">
        <v>198</v>
      </c>
      <c r="U40" s="16" t="s">
        <v>176</v>
      </c>
      <c r="V40" s="62">
        <f>I40/L47*100</f>
        <v>0</v>
      </c>
      <c r="W40" s="63">
        <f>J40/L47*100</f>
        <v>0</v>
      </c>
      <c r="X40" s="64">
        <f>K40/L47*100</f>
        <v>0</v>
      </c>
      <c r="Z40" s="102">
        <f>L40/L47*100</f>
        <v>0</v>
      </c>
    </row>
    <row r="41" spans="2:31" x14ac:dyDescent="0.2">
      <c r="C41" s="124">
        <f t="shared" ref="C41:C43" si="19">C40</f>
        <v>230</v>
      </c>
      <c r="D41" s="16">
        <f t="shared" si="18"/>
        <v>4855</v>
      </c>
      <c r="E41" s="16">
        <f>VLOOKUP(C41,Summary!$A$7:$H$1000,5,FALSE)</f>
        <v>2882.5</v>
      </c>
      <c r="F41" s="139">
        <f>VLOOKUP(C41,Summary!$A$7:$H$1000,6,FALSE)</f>
        <v>2887.5</v>
      </c>
      <c r="G41" s="85" t="s">
        <v>198</v>
      </c>
      <c r="H41" s="34" t="s">
        <v>177</v>
      </c>
      <c r="I41"/>
      <c r="J41"/>
      <c r="K41"/>
      <c r="L41" s="125">
        <f t="shared" si="15"/>
        <v>0</v>
      </c>
      <c r="N41" s="34"/>
      <c r="Q41" s="38" t="s">
        <v>1057</v>
      </c>
      <c r="R41" s="90">
        <f t="shared" si="16"/>
        <v>230</v>
      </c>
      <c r="S41" s="16">
        <f t="shared" si="17"/>
        <v>2887.5</v>
      </c>
      <c r="T41" s="85" t="s">
        <v>198</v>
      </c>
      <c r="U41" s="34" t="s">
        <v>177</v>
      </c>
      <c r="V41" s="62">
        <f>I41/L47*100</f>
        <v>0</v>
      </c>
      <c r="W41" s="63">
        <f>J41/L47*100</f>
        <v>0</v>
      </c>
      <c r="X41" s="64">
        <f>K41/L47*100</f>
        <v>0</v>
      </c>
      <c r="Z41" s="102">
        <f>L41/L47*100</f>
        <v>0</v>
      </c>
    </row>
    <row r="42" spans="2:31" x14ac:dyDescent="0.2">
      <c r="C42" s="124">
        <f t="shared" si="19"/>
        <v>230</v>
      </c>
      <c r="D42" s="16">
        <f t="shared" si="18"/>
        <v>4855</v>
      </c>
      <c r="E42" s="16">
        <f>VLOOKUP(C42,Summary!$A$7:$H$1000,5,FALSE)</f>
        <v>2882.5</v>
      </c>
      <c r="F42" s="139">
        <f>VLOOKUP(C42,Summary!$A$7:$H$1000,6,FALSE)</f>
        <v>2887.5</v>
      </c>
      <c r="G42" s="85" t="s">
        <v>198</v>
      </c>
      <c r="H42" s="34" t="s">
        <v>345</v>
      </c>
      <c r="I42"/>
      <c r="J42"/>
      <c r="K42"/>
      <c r="L42" s="125">
        <f t="shared" si="15"/>
        <v>0</v>
      </c>
      <c r="N42" s="34"/>
      <c r="Q42" s="38" t="s">
        <v>1057</v>
      </c>
      <c r="R42" s="90">
        <f t="shared" si="16"/>
        <v>230</v>
      </c>
      <c r="S42" s="16">
        <f t="shared" si="17"/>
        <v>2887.5</v>
      </c>
      <c r="T42" s="85" t="s">
        <v>198</v>
      </c>
      <c r="U42" s="34" t="s">
        <v>345</v>
      </c>
      <c r="V42" s="62">
        <f>I42/L47*100</f>
        <v>0</v>
      </c>
      <c r="W42" s="63">
        <f>J42/L47*100</f>
        <v>0</v>
      </c>
      <c r="X42" s="64">
        <f>K42/L47*100</f>
        <v>0</v>
      </c>
      <c r="Z42" s="102">
        <f>L42/L47*100</f>
        <v>0</v>
      </c>
    </row>
    <row r="43" spans="2:31" x14ac:dyDescent="0.2">
      <c r="C43" s="124">
        <f t="shared" si="19"/>
        <v>230</v>
      </c>
      <c r="D43" s="16">
        <f t="shared" si="18"/>
        <v>4855</v>
      </c>
      <c r="E43" s="16">
        <f>VLOOKUP(C43,Summary!$A$7:$H$1000,5,FALSE)</f>
        <v>2882.5</v>
      </c>
      <c r="F43" s="139">
        <f>VLOOKUP(C43,Summary!$A$7:$H$1000,6,FALSE)</f>
        <v>2887.5</v>
      </c>
      <c r="G43" s="85" t="s">
        <v>198</v>
      </c>
      <c r="H43" s="34" t="s">
        <v>347</v>
      </c>
      <c r="I43"/>
      <c r="J43"/>
      <c r="K43"/>
      <c r="L43" s="125">
        <f t="shared" si="15"/>
        <v>0</v>
      </c>
      <c r="Q43" s="38" t="s">
        <v>1057</v>
      </c>
      <c r="R43" s="90">
        <f t="shared" si="16"/>
        <v>230</v>
      </c>
      <c r="S43" s="16">
        <f t="shared" si="17"/>
        <v>2887.5</v>
      </c>
      <c r="T43" s="85" t="s">
        <v>198</v>
      </c>
      <c r="U43" s="150" t="s">
        <v>347</v>
      </c>
      <c r="V43" s="62">
        <f>I43/L47*100</f>
        <v>0</v>
      </c>
      <c r="W43" s="63">
        <f>J43/L47*100</f>
        <v>0</v>
      </c>
      <c r="X43" s="64">
        <f>K43/L47*100</f>
        <v>0</v>
      </c>
      <c r="Z43" s="102">
        <f>L43/L47*100</f>
        <v>0</v>
      </c>
    </row>
    <row r="44" spans="2:31" x14ac:dyDescent="0.2">
      <c r="C44" s="124">
        <f>C45</f>
        <v>230</v>
      </c>
      <c r="D44" s="16">
        <f t="shared" si="18"/>
        <v>4855</v>
      </c>
      <c r="E44" s="16">
        <f>VLOOKUP(C44,Summary!$A$7:$H$1000,5,FALSE)</f>
        <v>2882.5</v>
      </c>
      <c r="F44" s="139">
        <f>VLOOKUP(C44,Summary!$A$7:$H$1000,6,FALSE)</f>
        <v>2887.5</v>
      </c>
      <c r="G44" s="85" t="s">
        <v>198</v>
      </c>
      <c r="H44" s="39" t="s">
        <v>348</v>
      </c>
      <c r="I44"/>
      <c r="J44"/>
      <c r="K44"/>
      <c r="L44" s="125">
        <f t="shared" si="15"/>
        <v>0</v>
      </c>
      <c r="Q44" s="38" t="s">
        <v>1057</v>
      </c>
      <c r="R44" s="90">
        <f t="shared" si="16"/>
        <v>230</v>
      </c>
      <c r="S44" s="16">
        <f t="shared" si="17"/>
        <v>2887.5</v>
      </c>
      <c r="T44" s="85" t="s">
        <v>198</v>
      </c>
      <c r="U44" s="39" t="s">
        <v>343</v>
      </c>
      <c r="V44" s="62">
        <f>I44/L47*100</f>
        <v>0</v>
      </c>
      <c r="W44" s="63">
        <f>J44/L47*100</f>
        <v>0</v>
      </c>
      <c r="X44" s="64">
        <f>K44/L47*100</f>
        <v>0</v>
      </c>
      <c r="Z44" s="102">
        <f>L44/L47*100</f>
        <v>0</v>
      </c>
    </row>
    <row r="45" spans="2:31" x14ac:dyDescent="0.2">
      <c r="C45" s="124">
        <f>C43</f>
        <v>230</v>
      </c>
      <c r="D45" s="16">
        <f>F45+1967.5</f>
        <v>4855</v>
      </c>
      <c r="E45" s="16">
        <f>VLOOKUP(C45,Summary!$A$7:$H$1000,5,FALSE)</f>
        <v>2882.5</v>
      </c>
      <c r="F45" s="139">
        <f>VLOOKUP(C45,Summary!$A$7:$H$1000,6,FALSE)</f>
        <v>2887.5</v>
      </c>
      <c r="G45" s="85" t="s">
        <v>198</v>
      </c>
      <c r="H45" s="39" t="s">
        <v>349</v>
      </c>
      <c r="I45">
        <v>13</v>
      </c>
      <c r="J45">
        <v>228</v>
      </c>
      <c r="K45"/>
      <c r="L45" s="125">
        <f t="shared" si="15"/>
        <v>241</v>
      </c>
      <c r="Q45" s="38" t="s">
        <v>1057</v>
      </c>
      <c r="R45" s="90">
        <f t="shared" si="16"/>
        <v>230</v>
      </c>
      <c r="S45" s="16">
        <f t="shared" si="17"/>
        <v>2887.5</v>
      </c>
      <c r="T45" s="85" t="s">
        <v>198</v>
      </c>
      <c r="U45" s="39" t="s">
        <v>175</v>
      </c>
      <c r="V45" s="62">
        <f>I45/L47*100</f>
        <v>5.394190871369295</v>
      </c>
      <c r="W45" s="63">
        <f>J45/L47*100</f>
        <v>94.605809128630696</v>
      </c>
      <c r="X45" s="64">
        <f>K45/L47*100</f>
        <v>0</v>
      </c>
      <c r="Z45" s="102">
        <f>L45/L47*100</f>
        <v>100</v>
      </c>
    </row>
    <row r="46" spans="2:31" x14ac:dyDescent="0.2">
      <c r="C46" s="124">
        <f>C44</f>
        <v>230</v>
      </c>
      <c r="D46" s="16">
        <f>F46+1967.5</f>
        <v>4855</v>
      </c>
      <c r="E46" s="16">
        <f>VLOOKUP(C46,Summary!$A$7:$H$1000,5,FALSE)</f>
        <v>2882.5</v>
      </c>
      <c r="F46" s="139">
        <f>VLOOKUP(C46,Summary!$A$7:$H$1000,6,FALSE)</f>
        <v>2887.5</v>
      </c>
      <c r="G46" s="85" t="s">
        <v>198</v>
      </c>
      <c r="H46" s="39" t="s">
        <v>346</v>
      </c>
      <c r="I46"/>
      <c r="J46"/>
      <c r="K46"/>
      <c r="L46" s="125">
        <f t="shared" si="15"/>
        <v>0</v>
      </c>
      <c r="N46" s="38" t="s">
        <v>995</v>
      </c>
      <c r="Q46" s="38" t="s">
        <v>1057</v>
      </c>
      <c r="R46" s="90">
        <f t="shared" si="16"/>
        <v>230</v>
      </c>
      <c r="S46" s="16">
        <f t="shared" si="17"/>
        <v>2887.5</v>
      </c>
      <c r="T46" s="85" t="s">
        <v>198</v>
      </c>
      <c r="U46" s="39" t="s">
        <v>346</v>
      </c>
      <c r="V46" s="62">
        <f>I46/L47*100</f>
        <v>0</v>
      </c>
      <c r="W46" s="63">
        <f>J46/L47*100</f>
        <v>0</v>
      </c>
      <c r="X46" s="64">
        <f>K46/L47*100</f>
        <v>0</v>
      </c>
      <c r="Z46" s="102">
        <f>L46/L47*100</f>
        <v>0</v>
      </c>
      <c r="AC46" s="93">
        <f>SUM(Z39:Z46)</f>
        <v>100</v>
      </c>
      <c r="AD46" s="91" t="s">
        <v>201</v>
      </c>
      <c r="AE46" s="38"/>
    </row>
    <row r="47" spans="2:31" x14ac:dyDescent="0.2">
      <c r="B47" s="52"/>
      <c r="C47" s="138"/>
      <c r="D47" s="49"/>
      <c r="E47" s="167"/>
      <c r="F47" s="168"/>
      <c r="G47" s="87"/>
      <c r="H47" s="50" t="s">
        <v>180</v>
      </c>
      <c r="I47" s="53"/>
      <c r="J47" s="53"/>
      <c r="K47" s="53"/>
      <c r="L47" s="157">
        <f>SUM(L39:L46)</f>
        <v>241</v>
      </c>
      <c r="M47" s="49"/>
      <c r="N47" s="49"/>
      <c r="Q47" s="49" t="s">
        <v>1057</v>
      </c>
      <c r="R47" s="52">
        <f>R46</f>
        <v>230</v>
      </c>
      <c r="S47" s="49">
        <f>S46</f>
        <v>2887.5</v>
      </c>
      <c r="T47" s="85" t="s">
        <v>198</v>
      </c>
      <c r="U47" s="189" t="s">
        <v>1060</v>
      </c>
      <c r="V47" s="66"/>
      <c r="W47" s="67"/>
      <c r="X47" s="68"/>
      <c r="Y47" s="69"/>
      <c r="Z47" s="103"/>
      <c r="AA47" s="184">
        <f>SUM(L39:L42)/L47*100</f>
        <v>0</v>
      </c>
      <c r="AB47" s="184"/>
      <c r="AC47" s="92">
        <f>SUM(V39:X46)</f>
        <v>99.999999999999986</v>
      </c>
      <c r="AD47" s="54" t="s">
        <v>201</v>
      </c>
      <c r="AE47" s="49"/>
    </row>
    <row r="48" spans="2:31" x14ac:dyDescent="0.2">
      <c r="B48" s="43" t="s">
        <v>4</v>
      </c>
      <c r="C48" s="137">
        <v>236</v>
      </c>
      <c r="D48" s="16">
        <f>F48+1967.5</f>
        <v>4875</v>
      </c>
      <c r="E48" s="16">
        <f>VLOOKUP(C48,Summary!$A$7:$H$1000,5,FALSE)</f>
        <v>2902.5</v>
      </c>
      <c r="F48" s="139">
        <f>VLOOKUP(C48,Summary!$A$7:$H$1000,6,FALSE)</f>
        <v>2907.5</v>
      </c>
      <c r="G48" s="85" t="s">
        <v>198</v>
      </c>
      <c r="H48" s="16" t="s">
        <v>181</v>
      </c>
      <c r="I48"/>
      <c r="J48"/>
      <c r="K48"/>
      <c r="L48" s="125">
        <f t="shared" ref="L48:L55" si="20">SUM(I48:K48)</f>
        <v>0</v>
      </c>
      <c r="Q48" s="38" t="s">
        <v>1057</v>
      </c>
      <c r="R48" s="101">
        <f t="shared" ref="R48:R55" si="21">C48</f>
        <v>236</v>
      </c>
      <c r="S48" s="16">
        <f t="shared" ref="S48:S55" si="22">F48</f>
        <v>2907.5</v>
      </c>
      <c r="T48" s="85" t="s">
        <v>198</v>
      </c>
      <c r="U48" s="16" t="s">
        <v>181</v>
      </c>
      <c r="V48" s="62">
        <f>I48/L56*100</f>
        <v>0</v>
      </c>
      <c r="W48" s="63">
        <f>J48/L56*100</f>
        <v>0</v>
      </c>
      <c r="X48" s="64">
        <f>K48/L56*100</f>
        <v>0</v>
      </c>
      <c r="Z48" s="102">
        <f>L48/L56*100</f>
        <v>0</v>
      </c>
    </row>
    <row r="49" spans="2:31" x14ac:dyDescent="0.2">
      <c r="C49" s="124">
        <f>C48</f>
        <v>236</v>
      </c>
      <c r="D49" s="16">
        <f t="shared" ref="D49:D53" si="23">F49+1967.5</f>
        <v>4875</v>
      </c>
      <c r="E49" s="16">
        <f>VLOOKUP(C49,Summary!$A$7:$H$1000,5,FALSE)</f>
        <v>2902.5</v>
      </c>
      <c r="F49" s="139">
        <f>VLOOKUP(C49,Summary!$A$7:$H$1000,6,FALSE)</f>
        <v>2907.5</v>
      </c>
      <c r="G49" s="85" t="s">
        <v>198</v>
      </c>
      <c r="H49" s="16" t="s">
        <v>176</v>
      </c>
      <c r="I49"/>
      <c r="J49"/>
      <c r="K49"/>
      <c r="L49" s="125">
        <f t="shared" si="20"/>
        <v>0</v>
      </c>
      <c r="Q49" s="38" t="s">
        <v>1057</v>
      </c>
      <c r="R49" s="90">
        <f t="shared" si="21"/>
        <v>236</v>
      </c>
      <c r="S49" s="16">
        <f t="shared" si="22"/>
        <v>2907.5</v>
      </c>
      <c r="T49" s="85" t="s">
        <v>198</v>
      </c>
      <c r="U49" s="16" t="s">
        <v>176</v>
      </c>
      <c r="V49" s="62">
        <f>I49/L56*100</f>
        <v>0</v>
      </c>
      <c r="W49" s="63">
        <f>J49/L56*100</f>
        <v>0</v>
      </c>
      <c r="X49" s="64">
        <f>K49/L56*100</f>
        <v>0</v>
      </c>
      <c r="Z49" s="102">
        <f>L49/L56*100</f>
        <v>0</v>
      </c>
    </row>
    <row r="50" spans="2:31" x14ac:dyDescent="0.2">
      <c r="C50" s="124">
        <f t="shared" ref="C50:C52" si="24">C49</f>
        <v>236</v>
      </c>
      <c r="D50" s="16">
        <f t="shared" si="23"/>
        <v>4875</v>
      </c>
      <c r="E50" s="16">
        <f>VLOOKUP(C50,Summary!$A$7:$H$1000,5,FALSE)</f>
        <v>2902.5</v>
      </c>
      <c r="F50" s="139">
        <f>VLOOKUP(C50,Summary!$A$7:$H$1000,6,FALSE)</f>
        <v>2907.5</v>
      </c>
      <c r="G50" s="85" t="s">
        <v>198</v>
      </c>
      <c r="H50" s="34" t="s">
        <v>177</v>
      </c>
      <c r="I50"/>
      <c r="J50"/>
      <c r="K50"/>
      <c r="L50" s="125">
        <f t="shared" si="20"/>
        <v>0</v>
      </c>
      <c r="N50" s="34"/>
      <c r="Q50" s="38" t="s">
        <v>1057</v>
      </c>
      <c r="R50" s="90">
        <f t="shared" si="21"/>
        <v>236</v>
      </c>
      <c r="S50" s="16">
        <f t="shared" si="22"/>
        <v>2907.5</v>
      </c>
      <c r="T50" s="85" t="s">
        <v>198</v>
      </c>
      <c r="U50" s="34" t="s">
        <v>177</v>
      </c>
      <c r="V50" s="62">
        <f>I50/L56*100</f>
        <v>0</v>
      </c>
      <c r="W50" s="63">
        <f>J50/L56*100</f>
        <v>0</v>
      </c>
      <c r="X50" s="64">
        <f>K50/L56*100</f>
        <v>0</v>
      </c>
      <c r="Z50" s="102">
        <f>L50/L56*100</f>
        <v>0</v>
      </c>
    </row>
    <row r="51" spans="2:31" x14ac:dyDescent="0.2">
      <c r="C51" s="124">
        <f t="shared" si="24"/>
        <v>236</v>
      </c>
      <c r="D51" s="16">
        <f t="shared" si="23"/>
        <v>4875</v>
      </c>
      <c r="E51" s="16">
        <f>VLOOKUP(C51,Summary!$A$7:$H$1000,5,FALSE)</f>
        <v>2902.5</v>
      </c>
      <c r="F51" s="139">
        <f>VLOOKUP(C51,Summary!$A$7:$H$1000,6,FALSE)</f>
        <v>2907.5</v>
      </c>
      <c r="G51" s="85" t="s">
        <v>198</v>
      </c>
      <c r="H51" s="34" t="s">
        <v>345</v>
      </c>
      <c r="I51"/>
      <c r="J51"/>
      <c r="K51"/>
      <c r="L51" s="125">
        <f t="shared" si="20"/>
        <v>0</v>
      </c>
      <c r="N51" s="34"/>
      <c r="Q51" s="38" t="s">
        <v>1057</v>
      </c>
      <c r="R51" s="90">
        <f t="shared" si="21"/>
        <v>236</v>
      </c>
      <c r="S51" s="16">
        <f t="shared" si="22"/>
        <v>2907.5</v>
      </c>
      <c r="T51" s="85" t="s">
        <v>198</v>
      </c>
      <c r="U51" s="34" t="s">
        <v>345</v>
      </c>
      <c r="V51" s="62">
        <f>I51/L56*100</f>
        <v>0</v>
      </c>
      <c r="W51" s="63">
        <f>J51/L56*100</f>
        <v>0</v>
      </c>
      <c r="X51" s="64">
        <f>K51/L56*100</f>
        <v>0</v>
      </c>
      <c r="Z51" s="102">
        <f>L51/L56*100</f>
        <v>0</v>
      </c>
    </row>
    <row r="52" spans="2:31" x14ac:dyDescent="0.2">
      <c r="C52" s="124">
        <f t="shared" si="24"/>
        <v>236</v>
      </c>
      <c r="D52" s="16">
        <f t="shared" si="23"/>
        <v>4875</v>
      </c>
      <c r="E52" s="16">
        <f>VLOOKUP(C52,Summary!$A$7:$H$1000,5,FALSE)</f>
        <v>2902.5</v>
      </c>
      <c r="F52" s="139">
        <f>VLOOKUP(C52,Summary!$A$7:$H$1000,6,FALSE)</f>
        <v>2907.5</v>
      </c>
      <c r="G52" s="85" t="s">
        <v>198</v>
      </c>
      <c r="H52" s="34" t="s">
        <v>347</v>
      </c>
      <c r="I52"/>
      <c r="J52"/>
      <c r="K52">
        <v>2</v>
      </c>
      <c r="L52" s="125">
        <f t="shared" si="20"/>
        <v>2</v>
      </c>
      <c r="N52" s="38" t="s">
        <v>985</v>
      </c>
      <c r="Q52" s="38" t="s">
        <v>1057</v>
      </c>
      <c r="R52" s="90">
        <f t="shared" si="21"/>
        <v>236</v>
      </c>
      <c r="S52" s="16">
        <f t="shared" si="22"/>
        <v>2907.5</v>
      </c>
      <c r="T52" s="85" t="s">
        <v>198</v>
      </c>
      <c r="U52" s="150" t="s">
        <v>347</v>
      </c>
      <c r="V52" s="62">
        <f>I52/L56*100</f>
        <v>0</v>
      </c>
      <c r="W52" s="63">
        <f>J52/L56*100</f>
        <v>0</v>
      </c>
      <c r="X52" s="64">
        <f>K52/L56*100</f>
        <v>0.3401360544217687</v>
      </c>
      <c r="Z52" s="102">
        <f>L52/L56*100</f>
        <v>0.3401360544217687</v>
      </c>
    </row>
    <row r="53" spans="2:31" x14ac:dyDescent="0.2">
      <c r="C53" s="124">
        <f>C54</f>
        <v>236</v>
      </c>
      <c r="D53" s="16">
        <f t="shared" si="23"/>
        <v>4875</v>
      </c>
      <c r="E53" s="16">
        <f>VLOOKUP(C53,Summary!$A$7:$H$1000,5,FALSE)</f>
        <v>2902.5</v>
      </c>
      <c r="F53" s="139">
        <f>VLOOKUP(C53,Summary!$A$7:$H$1000,6,FALSE)</f>
        <v>2907.5</v>
      </c>
      <c r="G53" s="85" t="s">
        <v>198</v>
      </c>
      <c r="H53" s="39" t="s">
        <v>348</v>
      </c>
      <c r="I53"/>
      <c r="J53"/>
      <c r="K53"/>
      <c r="L53" s="125">
        <f t="shared" si="20"/>
        <v>0</v>
      </c>
      <c r="Q53" s="38" t="s">
        <v>1057</v>
      </c>
      <c r="R53" s="90">
        <f t="shared" si="21"/>
        <v>236</v>
      </c>
      <c r="S53" s="16">
        <f t="shared" si="22"/>
        <v>2907.5</v>
      </c>
      <c r="T53" s="85" t="s">
        <v>198</v>
      </c>
      <c r="U53" s="39" t="s">
        <v>343</v>
      </c>
      <c r="V53" s="62">
        <f>I53/L56*100</f>
        <v>0</v>
      </c>
      <c r="W53" s="63">
        <f>J53/L56*100</f>
        <v>0</v>
      </c>
      <c r="X53" s="64">
        <f>K53/L56*100</f>
        <v>0</v>
      </c>
      <c r="Z53" s="102">
        <f>L53/L56*100</f>
        <v>0</v>
      </c>
    </row>
    <row r="54" spans="2:31" x14ac:dyDescent="0.2">
      <c r="C54" s="124">
        <f>C52</f>
        <v>236</v>
      </c>
      <c r="D54" s="16">
        <f>F54+1967.5</f>
        <v>4875</v>
      </c>
      <c r="E54" s="16">
        <f>VLOOKUP(C54,Summary!$A$7:$H$1000,5,FALSE)</f>
        <v>2902.5</v>
      </c>
      <c r="F54" s="139">
        <f>VLOOKUP(C54,Summary!$A$7:$H$1000,6,FALSE)</f>
        <v>2907.5</v>
      </c>
      <c r="G54" s="85" t="s">
        <v>198</v>
      </c>
      <c r="H54" s="39" t="s">
        <v>349</v>
      </c>
      <c r="I54">
        <v>44</v>
      </c>
      <c r="J54">
        <v>542</v>
      </c>
      <c r="K54"/>
      <c r="L54" s="125">
        <f t="shared" si="20"/>
        <v>586</v>
      </c>
      <c r="Q54" s="38" t="s">
        <v>1057</v>
      </c>
      <c r="R54" s="90">
        <f t="shared" si="21"/>
        <v>236</v>
      </c>
      <c r="S54" s="16">
        <f t="shared" si="22"/>
        <v>2907.5</v>
      </c>
      <c r="T54" s="85" t="s">
        <v>198</v>
      </c>
      <c r="U54" s="39" t="s">
        <v>175</v>
      </c>
      <c r="V54" s="62">
        <f>I54/L56*100</f>
        <v>7.4829931972789119</v>
      </c>
      <c r="W54" s="63">
        <f>J54/L56*100</f>
        <v>92.176870748299322</v>
      </c>
      <c r="X54" s="64">
        <f>K54/L56*100</f>
        <v>0</v>
      </c>
      <c r="Z54" s="102">
        <f>L54/L56*100</f>
        <v>99.659863945578238</v>
      </c>
    </row>
    <row r="55" spans="2:31" x14ac:dyDescent="0.2">
      <c r="C55" s="124">
        <f>C53</f>
        <v>236</v>
      </c>
      <c r="D55" s="16">
        <f>F55+1967.5</f>
        <v>4875</v>
      </c>
      <c r="E55" s="16">
        <f>VLOOKUP(C55,Summary!$A$7:$H$1000,5,FALSE)</f>
        <v>2902.5</v>
      </c>
      <c r="F55" s="139">
        <f>VLOOKUP(C55,Summary!$A$7:$H$1000,6,FALSE)</f>
        <v>2907.5</v>
      </c>
      <c r="G55" s="85" t="s">
        <v>198</v>
      </c>
      <c r="H55" s="39" t="s">
        <v>346</v>
      </c>
      <c r="I55"/>
      <c r="J55"/>
      <c r="K55"/>
      <c r="L55" s="125">
        <f t="shared" si="20"/>
        <v>0</v>
      </c>
      <c r="N55" s="38" t="s">
        <v>998</v>
      </c>
      <c r="Q55" s="38" t="s">
        <v>1057</v>
      </c>
      <c r="R55" s="90">
        <f t="shared" si="21"/>
        <v>236</v>
      </c>
      <c r="S55" s="16">
        <f t="shared" si="22"/>
        <v>2907.5</v>
      </c>
      <c r="T55" s="85" t="s">
        <v>198</v>
      </c>
      <c r="U55" s="39" t="s">
        <v>346</v>
      </c>
      <c r="V55" s="62">
        <f>I55/L56*100</f>
        <v>0</v>
      </c>
      <c r="W55" s="63">
        <f>J55/L56*100</f>
        <v>0</v>
      </c>
      <c r="X55" s="64">
        <f>K55/L56*100</f>
        <v>0</v>
      </c>
      <c r="Z55" s="102">
        <f>L55/L56*100</f>
        <v>0</v>
      </c>
      <c r="AC55" s="93">
        <f>SUM(Z48:Z55)</f>
        <v>100</v>
      </c>
      <c r="AD55" s="91" t="s">
        <v>201</v>
      </c>
      <c r="AE55" s="38"/>
    </row>
    <row r="56" spans="2:31" x14ac:dyDescent="0.2">
      <c r="B56" s="52"/>
      <c r="C56" s="138"/>
      <c r="D56" s="49"/>
      <c r="E56" s="167"/>
      <c r="F56" s="168"/>
      <c r="G56" s="87"/>
      <c r="H56" s="50" t="s">
        <v>180</v>
      </c>
      <c r="I56" s="158"/>
      <c r="J56" s="158"/>
      <c r="K56" s="158"/>
      <c r="L56" s="157">
        <f>SUM(L48:L55)</f>
        <v>588</v>
      </c>
      <c r="M56" s="49"/>
      <c r="N56" s="49"/>
      <c r="Q56" s="49" t="s">
        <v>1057</v>
      </c>
      <c r="R56" s="52">
        <f>R55</f>
        <v>236</v>
      </c>
      <c r="S56" s="49">
        <f>S55</f>
        <v>2907.5</v>
      </c>
      <c r="T56" s="85" t="s">
        <v>198</v>
      </c>
      <c r="U56" s="189" t="s">
        <v>1060</v>
      </c>
      <c r="V56" s="66"/>
      <c r="W56" s="67"/>
      <c r="X56" s="68"/>
      <c r="Y56" s="69"/>
      <c r="Z56" s="103"/>
      <c r="AA56" s="184">
        <f>SUM(L48:L51)/L56*100</f>
        <v>0</v>
      </c>
      <c r="AB56" s="184"/>
      <c r="AC56" s="92">
        <f>SUM(V48:X55)</f>
        <v>100</v>
      </c>
      <c r="AD56" s="54" t="s">
        <v>201</v>
      </c>
      <c r="AE56" s="49"/>
    </row>
    <row r="57" spans="2:31" x14ac:dyDescent="0.2">
      <c r="B57" s="43" t="s">
        <v>3</v>
      </c>
      <c r="C57" s="137">
        <v>272</v>
      </c>
      <c r="D57" s="16">
        <f>F57+1967.5</f>
        <v>4895</v>
      </c>
      <c r="E57" s="16">
        <f>VLOOKUP(C57,Summary!$A$7:$H$1000,5,FALSE)</f>
        <v>2922.5</v>
      </c>
      <c r="F57" s="139">
        <f>VLOOKUP(C57,Summary!$A$7:$H$1000,6,FALSE)</f>
        <v>2927.5</v>
      </c>
      <c r="G57" s="85" t="s">
        <v>198</v>
      </c>
      <c r="H57" s="16" t="s">
        <v>181</v>
      </c>
      <c r="I57"/>
      <c r="J57"/>
      <c r="K57"/>
      <c r="L57" s="125">
        <f t="shared" ref="L57:L64" si="25">SUM(I57:K57)</f>
        <v>0</v>
      </c>
      <c r="Q57" s="38" t="s">
        <v>1057</v>
      </c>
      <c r="R57" s="101">
        <f t="shared" ref="R57:R64" si="26">C57</f>
        <v>272</v>
      </c>
      <c r="S57" s="16">
        <f t="shared" ref="S57:S64" si="27">F57</f>
        <v>2927.5</v>
      </c>
      <c r="T57" s="85" t="s">
        <v>198</v>
      </c>
      <c r="U57" s="16" t="s">
        <v>181</v>
      </c>
      <c r="V57" s="62">
        <f>I57/L65*100</f>
        <v>0</v>
      </c>
      <c r="W57" s="63">
        <f>J57/L65*100</f>
        <v>0</v>
      </c>
      <c r="X57" s="64">
        <f>K57/L65*100</f>
        <v>0</v>
      </c>
      <c r="Z57" s="102">
        <f>L57/L65*100</f>
        <v>0</v>
      </c>
    </row>
    <row r="58" spans="2:31" x14ac:dyDescent="0.2">
      <c r="C58" s="124">
        <f>C57</f>
        <v>272</v>
      </c>
      <c r="D58" s="16">
        <f t="shared" ref="D58:D62" si="28">F58+1967.5</f>
        <v>4895</v>
      </c>
      <c r="E58" s="16">
        <f>VLOOKUP(C58,Summary!$A$7:$H$1000,5,FALSE)</f>
        <v>2922.5</v>
      </c>
      <c r="F58" s="139">
        <f>VLOOKUP(C58,Summary!$A$7:$H$1000,6,FALSE)</f>
        <v>2927.5</v>
      </c>
      <c r="G58" s="85" t="s">
        <v>198</v>
      </c>
      <c r="H58" s="16" t="s">
        <v>176</v>
      </c>
      <c r="I58"/>
      <c r="J58"/>
      <c r="K58"/>
      <c r="L58" s="125">
        <f t="shared" si="25"/>
        <v>0</v>
      </c>
      <c r="Q58" s="38" t="s">
        <v>1057</v>
      </c>
      <c r="R58" s="90">
        <f t="shared" si="26"/>
        <v>272</v>
      </c>
      <c r="S58" s="16">
        <f t="shared" si="27"/>
        <v>2927.5</v>
      </c>
      <c r="T58" s="85" t="s">
        <v>198</v>
      </c>
      <c r="U58" s="16" t="s">
        <v>176</v>
      </c>
      <c r="V58" s="62">
        <f>I58/L65*100</f>
        <v>0</v>
      </c>
      <c r="W58" s="63">
        <f>J58/L65*100</f>
        <v>0</v>
      </c>
      <c r="X58" s="64">
        <f>K58/L65*100</f>
        <v>0</v>
      </c>
      <c r="Z58" s="102">
        <f>L58/L65*100</f>
        <v>0</v>
      </c>
    </row>
    <row r="59" spans="2:31" x14ac:dyDescent="0.2">
      <c r="C59" s="124">
        <f t="shared" ref="C59:C61" si="29">C58</f>
        <v>272</v>
      </c>
      <c r="D59" s="16">
        <f t="shared" si="28"/>
        <v>4895</v>
      </c>
      <c r="E59" s="16">
        <f>VLOOKUP(C59,Summary!$A$7:$H$1000,5,FALSE)</f>
        <v>2922.5</v>
      </c>
      <c r="F59" s="139">
        <f>VLOOKUP(C59,Summary!$A$7:$H$1000,6,FALSE)</f>
        <v>2927.5</v>
      </c>
      <c r="G59" s="85" t="s">
        <v>198</v>
      </c>
      <c r="H59" s="34" t="s">
        <v>177</v>
      </c>
      <c r="I59"/>
      <c r="J59"/>
      <c r="K59"/>
      <c r="L59" s="125">
        <f t="shared" si="25"/>
        <v>0</v>
      </c>
      <c r="N59" s="34"/>
      <c r="Q59" s="38" t="s">
        <v>1057</v>
      </c>
      <c r="R59" s="90">
        <f t="shared" si="26"/>
        <v>272</v>
      </c>
      <c r="S59" s="16">
        <f t="shared" si="27"/>
        <v>2927.5</v>
      </c>
      <c r="T59" s="85" t="s">
        <v>198</v>
      </c>
      <c r="U59" s="34" t="s">
        <v>177</v>
      </c>
      <c r="V59" s="62">
        <f>I59/L65*100</f>
        <v>0</v>
      </c>
      <c r="W59" s="63">
        <f>J59/L65*100</f>
        <v>0</v>
      </c>
      <c r="X59" s="64">
        <f>K59/L65*100</f>
        <v>0</v>
      </c>
      <c r="Z59" s="102">
        <f>L59/L65*100</f>
        <v>0</v>
      </c>
    </row>
    <row r="60" spans="2:31" x14ac:dyDescent="0.2">
      <c r="C60" s="124">
        <f t="shared" si="29"/>
        <v>272</v>
      </c>
      <c r="D60" s="16">
        <f t="shared" si="28"/>
        <v>4895</v>
      </c>
      <c r="E60" s="16">
        <f>VLOOKUP(C60,Summary!$A$7:$H$1000,5,FALSE)</f>
        <v>2922.5</v>
      </c>
      <c r="F60" s="139">
        <f>VLOOKUP(C60,Summary!$A$7:$H$1000,6,FALSE)</f>
        <v>2927.5</v>
      </c>
      <c r="G60" s="85" t="s">
        <v>198</v>
      </c>
      <c r="H60" s="34" t="s">
        <v>345</v>
      </c>
      <c r="I60"/>
      <c r="J60"/>
      <c r="K60"/>
      <c r="L60" s="125">
        <f t="shared" si="25"/>
        <v>0</v>
      </c>
      <c r="N60" s="34"/>
      <c r="Q60" s="38" t="s">
        <v>1057</v>
      </c>
      <c r="R60" s="90">
        <f t="shared" si="26"/>
        <v>272</v>
      </c>
      <c r="S60" s="16">
        <f t="shared" si="27"/>
        <v>2927.5</v>
      </c>
      <c r="T60" s="85" t="s">
        <v>198</v>
      </c>
      <c r="U60" s="34" t="s">
        <v>345</v>
      </c>
      <c r="V60" s="62">
        <f>I60/L65*100</f>
        <v>0</v>
      </c>
      <c r="W60" s="63">
        <f>J60/L65*100</f>
        <v>0</v>
      </c>
      <c r="X60" s="64">
        <f>K60/L65*100</f>
        <v>0</v>
      </c>
      <c r="Z60" s="102">
        <f>L60/L65*100</f>
        <v>0</v>
      </c>
    </row>
    <row r="61" spans="2:31" x14ac:dyDescent="0.2">
      <c r="C61" s="124">
        <f t="shared" si="29"/>
        <v>272</v>
      </c>
      <c r="D61" s="16">
        <f t="shared" si="28"/>
        <v>4895</v>
      </c>
      <c r="E61" s="16">
        <f>VLOOKUP(C61,Summary!$A$7:$H$1000,5,FALSE)</f>
        <v>2922.5</v>
      </c>
      <c r="F61" s="139">
        <f>VLOOKUP(C61,Summary!$A$7:$H$1000,6,FALSE)</f>
        <v>2927.5</v>
      </c>
      <c r="G61" s="85" t="s">
        <v>198</v>
      </c>
      <c r="H61" s="34" t="s">
        <v>347</v>
      </c>
      <c r="I61"/>
      <c r="J61"/>
      <c r="K61"/>
      <c r="L61" s="125">
        <f t="shared" si="25"/>
        <v>0</v>
      </c>
      <c r="Q61" s="38" t="s">
        <v>1057</v>
      </c>
      <c r="R61" s="90">
        <f t="shared" si="26"/>
        <v>272</v>
      </c>
      <c r="S61" s="16">
        <f t="shared" si="27"/>
        <v>2927.5</v>
      </c>
      <c r="T61" s="85" t="s">
        <v>198</v>
      </c>
      <c r="U61" s="150" t="s">
        <v>347</v>
      </c>
      <c r="V61" s="62">
        <f>I61/L65*100</f>
        <v>0</v>
      </c>
      <c r="W61" s="63">
        <f>J61/L65*100</f>
        <v>0</v>
      </c>
      <c r="X61" s="64">
        <f>K61/L65*100</f>
        <v>0</v>
      </c>
      <c r="Z61" s="102">
        <f>L61/L65*100</f>
        <v>0</v>
      </c>
    </row>
    <row r="62" spans="2:31" x14ac:dyDescent="0.2">
      <c r="C62" s="124">
        <f>C63</f>
        <v>272</v>
      </c>
      <c r="D62" s="16">
        <f t="shared" si="28"/>
        <v>4895</v>
      </c>
      <c r="E62" s="16">
        <f>VLOOKUP(C62,Summary!$A$7:$H$1000,5,FALSE)</f>
        <v>2922.5</v>
      </c>
      <c r="F62" s="139">
        <f>VLOOKUP(C62,Summary!$A$7:$H$1000,6,FALSE)</f>
        <v>2927.5</v>
      </c>
      <c r="G62" s="85" t="s">
        <v>198</v>
      </c>
      <c r="H62" s="39" t="s">
        <v>348</v>
      </c>
      <c r="I62"/>
      <c r="J62"/>
      <c r="K62"/>
      <c r="L62" s="125">
        <f t="shared" si="25"/>
        <v>0</v>
      </c>
      <c r="Q62" s="38" t="s">
        <v>1057</v>
      </c>
      <c r="R62" s="90">
        <f t="shared" si="26"/>
        <v>272</v>
      </c>
      <c r="S62" s="16">
        <f t="shared" si="27"/>
        <v>2927.5</v>
      </c>
      <c r="T62" s="85" t="s">
        <v>198</v>
      </c>
      <c r="U62" s="39" t="s">
        <v>343</v>
      </c>
      <c r="V62" s="62">
        <f>I62/L65*100</f>
        <v>0</v>
      </c>
      <c r="W62" s="63">
        <f>J62/L65*100</f>
        <v>0</v>
      </c>
      <c r="X62" s="64">
        <f>K62/L65*100</f>
        <v>0</v>
      </c>
      <c r="Z62" s="102">
        <f>L62/L65*100</f>
        <v>0</v>
      </c>
    </row>
    <row r="63" spans="2:31" x14ac:dyDescent="0.2">
      <c r="C63" s="124">
        <f>C61</f>
        <v>272</v>
      </c>
      <c r="D63" s="16">
        <f>F63+1967.5</f>
        <v>4895</v>
      </c>
      <c r="E63" s="16">
        <f>VLOOKUP(C63,Summary!$A$7:$H$1000,5,FALSE)</f>
        <v>2922.5</v>
      </c>
      <c r="F63" s="139">
        <f>VLOOKUP(C63,Summary!$A$7:$H$1000,6,FALSE)</f>
        <v>2927.5</v>
      </c>
      <c r="G63" s="85" t="s">
        <v>198</v>
      </c>
      <c r="H63" s="39" t="s">
        <v>349</v>
      </c>
      <c r="I63">
        <v>5</v>
      </c>
      <c r="J63">
        <v>116</v>
      </c>
      <c r="K63"/>
      <c r="L63" s="125">
        <f t="shared" si="25"/>
        <v>121</v>
      </c>
      <c r="Q63" s="38" t="s">
        <v>1057</v>
      </c>
      <c r="R63" s="90">
        <f t="shared" si="26"/>
        <v>272</v>
      </c>
      <c r="S63" s="16">
        <f t="shared" si="27"/>
        <v>2927.5</v>
      </c>
      <c r="T63" s="85" t="s">
        <v>198</v>
      </c>
      <c r="U63" s="39" t="s">
        <v>175</v>
      </c>
      <c r="V63" s="62">
        <f>I63/L65*100</f>
        <v>4.1322314049586781</v>
      </c>
      <c r="W63" s="63">
        <f>J63/L65*100</f>
        <v>95.867768595041326</v>
      </c>
      <c r="X63" s="64">
        <f>K63/L65*100</f>
        <v>0</v>
      </c>
      <c r="Z63" s="102">
        <f>L63/L65*100</f>
        <v>100</v>
      </c>
    </row>
    <row r="64" spans="2:31" x14ac:dyDescent="0.2">
      <c r="C64" s="124">
        <f>C62</f>
        <v>272</v>
      </c>
      <c r="D64" s="16">
        <f>F64+1967.5</f>
        <v>4895</v>
      </c>
      <c r="E64" s="16">
        <f>VLOOKUP(C64,Summary!$A$7:$H$1000,5,FALSE)</f>
        <v>2922.5</v>
      </c>
      <c r="F64" s="139">
        <f>VLOOKUP(C64,Summary!$A$7:$H$1000,6,FALSE)</f>
        <v>2927.5</v>
      </c>
      <c r="G64" s="85" t="s">
        <v>198</v>
      </c>
      <c r="H64" s="39" t="s">
        <v>346</v>
      </c>
      <c r="I64"/>
      <c r="J64"/>
      <c r="K64"/>
      <c r="L64" s="125">
        <f t="shared" si="25"/>
        <v>0</v>
      </c>
      <c r="N64" s="38" t="s">
        <v>1001</v>
      </c>
      <c r="Q64" s="38" t="s">
        <v>1057</v>
      </c>
      <c r="R64" s="90">
        <f t="shared" si="26"/>
        <v>272</v>
      </c>
      <c r="S64" s="16">
        <f t="shared" si="27"/>
        <v>2927.5</v>
      </c>
      <c r="T64" s="85" t="s">
        <v>198</v>
      </c>
      <c r="U64" s="39" t="s">
        <v>346</v>
      </c>
      <c r="V64" s="62">
        <f>I64/L65*100</f>
        <v>0</v>
      </c>
      <c r="W64" s="63">
        <f>J64/L65*100</f>
        <v>0</v>
      </c>
      <c r="X64" s="64">
        <f>K64/L65*100</f>
        <v>0</v>
      </c>
      <c r="Z64" s="102">
        <f>L64/L65*100</f>
        <v>0</v>
      </c>
      <c r="AC64" s="93">
        <f>SUM(Z57:Z64)</f>
        <v>100</v>
      </c>
      <c r="AD64" s="91" t="s">
        <v>201</v>
      </c>
      <c r="AE64" s="38"/>
    </row>
    <row r="65" spans="2:31" x14ac:dyDescent="0.2">
      <c r="B65" s="52"/>
      <c r="C65" s="138"/>
      <c r="D65" s="49"/>
      <c r="E65" s="167"/>
      <c r="F65" s="168"/>
      <c r="G65" s="87"/>
      <c r="H65" s="50" t="s">
        <v>180</v>
      </c>
      <c r="I65" s="53"/>
      <c r="J65" s="53"/>
      <c r="K65" s="53"/>
      <c r="L65" s="157">
        <f>SUM(L57:L64)</f>
        <v>121</v>
      </c>
      <c r="M65" s="49"/>
      <c r="N65" s="49"/>
      <c r="Q65" s="49" t="s">
        <v>1057</v>
      </c>
      <c r="R65" s="52">
        <f>R64</f>
        <v>272</v>
      </c>
      <c r="S65" s="49">
        <f>S64</f>
        <v>2927.5</v>
      </c>
      <c r="T65" s="85" t="s">
        <v>198</v>
      </c>
      <c r="U65" s="189" t="s">
        <v>1060</v>
      </c>
      <c r="V65" s="66"/>
      <c r="W65" s="67"/>
      <c r="X65" s="68"/>
      <c r="Y65" s="69"/>
      <c r="Z65" s="103"/>
      <c r="AA65" s="184">
        <f>SUM(L57:L60)/L65*100</f>
        <v>0</v>
      </c>
      <c r="AB65" s="184"/>
      <c r="AC65" s="92">
        <f>SUM(V57:X64)</f>
        <v>100</v>
      </c>
      <c r="AD65" s="54" t="s">
        <v>201</v>
      </c>
      <c r="AE65" s="49"/>
    </row>
    <row r="66" spans="2:31" x14ac:dyDescent="0.2">
      <c r="B66" s="43" t="s">
        <v>5</v>
      </c>
      <c r="C66" s="137">
        <v>289</v>
      </c>
      <c r="D66" s="16">
        <f>F66+1967.5</f>
        <v>4915</v>
      </c>
      <c r="E66" s="16">
        <f>VLOOKUP(C66,Summary!$A$7:$H$1000,5,FALSE)</f>
        <v>2942.5</v>
      </c>
      <c r="F66" s="139">
        <f>VLOOKUP(C66,Summary!$A$7:$H$1000,6,FALSE)</f>
        <v>2947.5</v>
      </c>
      <c r="G66" s="85" t="s">
        <v>198</v>
      </c>
      <c r="H66" s="16" t="s">
        <v>181</v>
      </c>
      <c r="I66"/>
      <c r="J66"/>
      <c r="K66"/>
      <c r="L66" s="125">
        <f t="shared" ref="L66:L73" si="30">SUM(I66:K66)</f>
        <v>0</v>
      </c>
      <c r="Q66" s="38" t="s">
        <v>1057</v>
      </c>
      <c r="R66" s="101">
        <f t="shared" ref="R66:R73" si="31">C66</f>
        <v>289</v>
      </c>
      <c r="S66" s="16">
        <f t="shared" ref="S66:S73" si="32">F66</f>
        <v>2947.5</v>
      </c>
      <c r="T66" s="85" t="s">
        <v>198</v>
      </c>
      <c r="U66" s="16" t="s">
        <v>181</v>
      </c>
      <c r="V66" s="62">
        <f>I66/L74*100</f>
        <v>0</v>
      </c>
      <c r="W66" s="63">
        <f>J66/L74*100</f>
        <v>0</v>
      </c>
      <c r="X66" s="64">
        <f>K66/L74*100</f>
        <v>0</v>
      </c>
      <c r="Z66" s="102">
        <f>L66/L74*100</f>
        <v>0</v>
      </c>
    </row>
    <row r="67" spans="2:31" x14ac:dyDescent="0.2">
      <c r="C67" s="124">
        <f>C66</f>
        <v>289</v>
      </c>
      <c r="D67" s="16">
        <f t="shared" ref="D67:D71" si="33">F67+1967.5</f>
        <v>4915</v>
      </c>
      <c r="E67" s="16">
        <f>VLOOKUP(C67,Summary!$A$7:$H$1000,5,FALSE)</f>
        <v>2942.5</v>
      </c>
      <c r="F67" s="139">
        <f>VLOOKUP(C67,Summary!$A$7:$H$1000,6,FALSE)</f>
        <v>2947.5</v>
      </c>
      <c r="G67" s="85" t="s">
        <v>198</v>
      </c>
      <c r="H67" s="16" t="s">
        <v>176</v>
      </c>
      <c r="I67"/>
      <c r="J67"/>
      <c r="K67"/>
      <c r="L67" s="125">
        <f t="shared" si="30"/>
        <v>0</v>
      </c>
      <c r="Q67" s="38" t="s">
        <v>1057</v>
      </c>
      <c r="R67" s="90">
        <f t="shared" si="31"/>
        <v>289</v>
      </c>
      <c r="S67" s="16">
        <f t="shared" si="32"/>
        <v>2947.5</v>
      </c>
      <c r="T67" s="85" t="s">
        <v>198</v>
      </c>
      <c r="U67" s="16" t="s">
        <v>176</v>
      </c>
      <c r="V67" s="62">
        <f>I67/L74*100</f>
        <v>0</v>
      </c>
      <c r="W67" s="63">
        <f>J67/L74*100</f>
        <v>0</v>
      </c>
      <c r="X67" s="64">
        <f>K67/L74*100</f>
        <v>0</v>
      </c>
      <c r="Z67" s="102">
        <f>L67/L74*100</f>
        <v>0</v>
      </c>
    </row>
    <row r="68" spans="2:31" x14ac:dyDescent="0.2">
      <c r="C68" s="124">
        <f t="shared" ref="C68:C70" si="34">C67</f>
        <v>289</v>
      </c>
      <c r="D68" s="16">
        <f t="shared" si="33"/>
        <v>4915</v>
      </c>
      <c r="E68" s="16">
        <f>VLOOKUP(C68,Summary!$A$7:$H$1000,5,FALSE)</f>
        <v>2942.5</v>
      </c>
      <c r="F68" s="139">
        <f>VLOOKUP(C68,Summary!$A$7:$H$1000,6,FALSE)</f>
        <v>2947.5</v>
      </c>
      <c r="G68" s="85" t="s">
        <v>198</v>
      </c>
      <c r="H68" s="34" t="s">
        <v>177</v>
      </c>
      <c r="I68"/>
      <c r="J68"/>
      <c r="K68"/>
      <c r="L68" s="125">
        <f t="shared" si="30"/>
        <v>0</v>
      </c>
      <c r="N68" s="34"/>
      <c r="Q68" s="38" t="s">
        <v>1057</v>
      </c>
      <c r="R68" s="90">
        <f t="shared" si="31"/>
        <v>289</v>
      </c>
      <c r="S68" s="16">
        <f t="shared" si="32"/>
        <v>2947.5</v>
      </c>
      <c r="T68" s="85" t="s">
        <v>198</v>
      </c>
      <c r="U68" s="34" t="s">
        <v>177</v>
      </c>
      <c r="V68" s="62">
        <f>I68/L74*100</f>
        <v>0</v>
      </c>
      <c r="W68" s="63">
        <f>J68/L74*100</f>
        <v>0</v>
      </c>
      <c r="X68" s="64">
        <f>K68/L74*100</f>
        <v>0</v>
      </c>
      <c r="Z68" s="102">
        <f>L68/L74*100</f>
        <v>0</v>
      </c>
    </row>
    <row r="69" spans="2:31" x14ac:dyDescent="0.2">
      <c r="C69" s="124">
        <f t="shared" si="34"/>
        <v>289</v>
      </c>
      <c r="D69" s="16">
        <f t="shared" si="33"/>
        <v>4915</v>
      </c>
      <c r="E69" s="16">
        <f>VLOOKUP(C69,Summary!$A$7:$H$1000,5,FALSE)</f>
        <v>2942.5</v>
      </c>
      <c r="F69" s="139">
        <f>VLOOKUP(C69,Summary!$A$7:$H$1000,6,FALSE)</f>
        <v>2947.5</v>
      </c>
      <c r="G69" s="85" t="s">
        <v>198</v>
      </c>
      <c r="H69" s="34" t="s">
        <v>345</v>
      </c>
      <c r="I69"/>
      <c r="J69"/>
      <c r="K69"/>
      <c r="L69" s="125">
        <f t="shared" si="30"/>
        <v>0</v>
      </c>
      <c r="N69" s="34"/>
      <c r="Q69" s="38" t="s">
        <v>1057</v>
      </c>
      <c r="R69" s="90">
        <f t="shared" si="31"/>
        <v>289</v>
      </c>
      <c r="S69" s="16">
        <f t="shared" si="32"/>
        <v>2947.5</v>
      </c>
      <c r="T69" s="85" t="s">
        <v>198</v>
      </c>
      <c r="U69" s="34" t="s">
        <v>345</v>
      </c>
      <c r="V69" s="62">
        <f>I69/L74*100</f>
        <v>0</v>
      </c>
      <c r="W69" s="63">
        <f>J69/L74*100</f>
        <v>0</v>
      </c>
      <c r="X69" s="64">
        <f>K69/L74*100</f>
        <v>0</v>
      </c>
      <c r="Z69" s="102">
        <f>L69/L74*100</f>
        <v>0</v>
      </c>
    </row>
    <row r="70" spans="2:31" x14ac:dyDescent="0.2">
      <c r="C70" s="124">
        <f t="shared" si="34"/>
        <v>289</v>
      </c>
      <c r="D70" s="16">
        <f t="shared" si="33"/>
        <v>4915</v>
      </c>
      <c r="E70" s="16">
        <f>VLOOKUP(C70,Summary!$A$7:$H$1000,5,FALSE)</f>
        <v>2942.5</v>
      </c>
      <c r="F70" s="139">
        <f>VLOOKUP(C70,Summary!$A$7:$H$1000,6,FALSE)</f>
        <v>2947.5</v>
      </c>
      <c r="G70" s="85" t="s">
        <v>198</v>
      </c>
      <c r="H70" s="34" t="s">
        <v>347</v>
      </c>
      <c r="I70"/>
      <c r="J70"/>
      <c r="K70"/>
      <c r="L70" s="125">
        <f t="shared" si="30"/>
        <v>0</v>
      </c>
      <c r="Q70" s="38" t="s">
        <v>1057</v>
      </c>
      <c r="R70" s="90">
        <f t="shared" si="31"/>
        <v>289</v>
      </c>
      <c r="S70" s="16">
        <f t="shared" si="32"/>
        <v>2947.5</v>
      </c>
      <c r="T70" s="85" t="s">
        <v>198</v>
      </c>
      <c r="U70" s="150" t="s">
        <v>347</v>
      </c>
      <c r="V70" s="62">
        <f>I70/L74*100</f>
        <v>0</v>
      </c>
      <c r="W70" s="63">
        <f>J70/L74*100</f>
        <v>0</v>
      </c>
      <c r="X70" s="64">
        <f>K70/L74*100</f>
        <v>0</v>
      </c>
      <c r="Z70" s="102">
        <f>L70/L74*100</f>
        <v>0</v>
      </c>
    </row>
    <row r="71" spans="2:31" x14ac:dyDescent="0.2">
      <c r="C71" s="124">
        <f>C72</f>
        <v>289</v>
      </c>
      <c r="D71" s="16">
        <f t="shared" si="33"/>
        <v>4915</v>
      </c>
      <c r="E71" s="16">
        <f>VLOOKUP(C71,Summary!$A$7:$H$1000,5,FALSE)</f>
        <v>2942.5</v>
      </c>
      <c r="F71" s="139">
        <f>VLOOKUP(C71,Summary!$A$7:$H$1000,6,FALSE)</f>
        <v>2947.5</v>
      </c>
      <c r="G71" s="85" t="s">
        <v>198</v>
      </c>
      <c r="H71" s="39" t="s">
        <v>348</v>
      </c>
      <c r="I71"/>
      <c r="J71"/>
      <c r="K71"/>
      <c r="L71" s="125">
        <f t="shared" si="30"/>
        <v>0</v>
      </c>
      <c r="Q71" s="38" t="s">
        <v>1057</v>
      </c>
      <c r="R71" s="90">
        <f t="shared" si="31"/>
        <v>289</v>
      </c>
      <c r="S71" s="16">
        <f t="shared" si="32"/>
        <v>2947.5</v>
      </c>
      <c r="T71" s="85" t="s">
        <v>198</v>
      </c>
      <c r="U71" s="39" t="s">
        <v>343</v>
      </c>
      <c r="V71" s="62">
        <f>I71/L74*100</f>
        <v>0</v>
      </c>
      <c r="W71" s="63">
        <f>J71/L74*100</f>
        <v>0</v>
      </c>
      <c r="X71" s="64">
        <f>K71/L74*100</f>
        <v>0</v>
      </c>
      <c r="Z71" s="102">
        <f>L71/L74*100</f>
        <v>0</v>
      </c>
    </row>
    <row r="72" spans="2:31" x14ac:dyDescent="0.2">
      <c r="C72" s="124">
        <f>C70</f>
        <v>289</v>
      </c>
      <c r="D72" s="16">
        <f>F72+1967.5</f>
        <v>4915</v>
      </c>
      <c r="E72" s="16">
        <f>VLOOKUP(C72,Summary!$A$7:$H$1000,5,FALSE)</f>
        <v>2942.5</v>
      </c>
      <c r="F72" s="139">
        <f>VLOOKUP(C72,Summary!$A$7:$H$1000,6,FALSE)</f>
        <v>2947.5</v>
      </c>
      <c r="G72" s="85" t="s">
        <v>198</v>
      </c>
      <c r="H72" s="39" t="s">
        <v>349</v>
      </c>
      <c r="I72">
        <v>8</v>
      </c>
      <c r="J72">
        <v>204</v>
      </c>
      <c r="K72"/>
      <c r="L72" s="125">
        <f t="shared" si="30"/>
        <v>212</v>
      </c>
      <c r="Q72" s="38" t="s">
        <v>1057</v>
      </c>
      <c r="R72" s="90">
        <f t="shared" si="31"/>
        <v>289</v>
      </c>
      <c r="S72" s="16">
        <f t="shared" si="32"/>
        <v>2947.5</v>
      </c>
      <c r="T72" s="85" t="s">
        <v>198</v>
      </c>
      <c r="U72" s="39" t="s">
        <v>175</v>
      </c>
      <c r="V72" s="62">
        <f>I72/L74*100</f>
        <v>3.7735849056603774</v>
      </c>
      <c r="W72" s="63">
        <f>J72/L74*100</f>
        <v>96.226415094339629</v>
      </c>
      <c r="X72" s="64">
        <f>K72/L74*100</f>
        <v>0</v>
      </c>
      <c r="Z72" s="102">
        <f>L72/L74*100</f>
        <v>100</v>
      </c>
    </row>
    <row r="73" spans="2:31" x14ac:dyDescent="0.2">
      <c r="C73" s="124">
        <f>C71</f>
        <v>289</v>
      </c>
      <c r="D73" s="16">
        <f>F73+1967.5</f>
        <v>4915</v>
      </c>
      <c r="E73" s="16">
        <f>VLOOKUP(C73,Summary!$A$7:$H$1000,5,FALSE)</f>
        <v>2942.5</v>
      </c>
      <c r="F73" s="139">
        <f>VLOOKUP(C73,Summary!$A$7:$H$1000,6,FALSE)</f>
        <v>2947.5</v>
      </c>
      <c r="G73" s="85" t="s">
        <v>198</v>
      </c>
      <c r="H73" s="39" t="s">
        <v>346</v>
      </c>
      <c r="I73"/>
      <c r="J73"/>
      <c r="K73"/>
      <c r="L73" s="125">
        <f t="shared" si="30"/>
        <v>0</v>
      </c>
      <c r="N73" s="38" t="s">
        <v>1005</v>
      </c>
      <c r="Q73" s="38" t="s">
        <v>1057</v>
      </c>
      <c r="R73" s="90">
        <f t="shared" si="31"/>
        <v>289</v>
      </c>
      <c r="S73" s="16">
        <f t="shared" si="32"/>
        <v>2947.5</v>
      </c>
      <c r="T73" s="85" t="s">
        <v>198</v>
      </c>
      <c r="U73" s="39" t="s">
        <v>346</v>
      </c>
      <c r="V73" s="62">
        <f>I73/L74*100</f>
        <v>0</v>
      </c>
      <c r="W73" s="63">
        <f>J73/L74*100</f>
        <v>0</v>
      </c>
      <c r="X73" s="64">
        <f>K73/L74*100</f>
        <v>0</v>
      </c>
      <c r="Z73" s="102">
        <f>L73/L74*100</f>
        <v>0</v>
      </c>
      <c r="AC73" s="93">
        <f>SUM(Z66:Z73)</f>
        <v>100</v>
      </c>
      <c r="AD73" s="91" t="s">
        <v>201</v>
      </c>
      <c r="AE73" s="38"/>
    </row>
    <row r="74" spans="2:31" x14ac:dyDescent="0.2">
      <c r="B74" s="52"/>
      <c r="C74" s="138"/>
      <c r="D74" s="49"/>
      <c r="E74" s="167"/>
      <c r="F74" s="168"/>
      <c r="G74" s="87"/>
      <c r="H74" s="50" t="s">
        <v>180</v>
      </c>
      <c r="I74" s="158"/>
      <c r="J74" s="158"/>
      <c r="K74" s="158"/>
      <c r="L74" s="157">
        <f>SUM(L66:L73)</f>
        <v>212</v>
      </c>
      <c r="M74" s="49"/>
      <c r="N74" s="49"/>
      <c r="Q74" s="49" t="s">
        <v>1057</v>
      </c>
      <c r="R74" s="52">
        <f>R73</f>
        <v>289</v>
      </c>
      <c r="S74" s="49">
        <f>S73</f>
        <v>2947.5</v>
      </c>
      <c r="T74" s="85" t="s">
        <v>198</v>
      </c>
      <c r="U74" s="189" t="s">
        <v>1060</v>
      </c>
      <c r="V74" s="66"/>
      <c r="W74" s="67"/>
      <c r="X74" s="68"/>
      <c r="Y74" s="69"/>
      <c r="Z74" s="103"/>
      <c r="AA74" s="184">
        <f>SUM(L66:L69)/L74*100</f>
        <v>0</v>
      </c>
      <c r="AB74" s="184"/>
      <c r="AC74" s="92">
        <f>SUM(V66:X73)</f>
        <v>100</v>
      </c>
      <c r="AD74" s="54" t="s">
        <v>201</v>
      </c>
      <c r="AE74" s="49"/>
    </row>
    <row r="75" spans="2:31" x14ac:dyDescent="0.2">
      <c r="B75" s="43" t="s">
        <v>4</v>
      </c>
      <c r="C75" s="137">
        <v>297</v>
      </c>
      <c r="D75" s="16">
        <f>F75+1967.5</f>
        <v>4935</v>
      </c>
      <c r="E75" s="16">
        <f>VLOOKUP(C75,Summary!$A$7:$H$1000,5,FALSE)</f>
        <v>2962.5</v>
      </c>
      <c r="F75" s="139">
        <f>VLOOKUP(C75,Summary!$A$7:$H$1000,6,FALSE)</f>
        <v>2967.5</v>
      </c>
      <c r="G75" s="85" t="s">
        <v>198</v>
      </c>
      <c r="H75" s="16" t="s">
        <v>181</v>
      </c>
      <c r="I75"/>
      <c r="J75"/>
      <c r="K75">
        <v>2</v>
      </c>
      <c r="L75" s="125">
        <f t="shared" ref="L75:L82" si="35">SUM(I75:K75)</f>
        <v>2</v>
      </c>
      <c r="N75" s="38" t="s">
        <v>1008</v>
      </c>
      <c r="Q75" s="38" t="s">
        <v>1057</v>
      </c>
      <c r="R75" s="101">
        <f t="shared" ref="R75:R82" si="36">C75</f>
        <v>297</v>
      </c>
      <c r="S75" s="16">
        <f t="shared" ref="S75:S82" si="37">F75</f>
        <v>2967.5</v>
      </c>
      <c r="T75" s="85" t="s">
        <v>198</v>
      </c>
      <c r="U75" s="16" t="s">
        <v>181</v>
      </c>
      <c r="V75" s="62">
        <f>I75/L83*100</f>
        <v>0</v>
      </c>
      <c r="W75" s="63">
        <f>J75/L83*100</f>
        <v>0</v>
      </c>
      <c r="X75" s="64">
        <f>K75/L83*100</f>
        <v>0.37313432835820892</v>
      </c>
      <c r="Z75" s="102">
        <f>L75/L83*100</f>
        <v>0.37313432835820892</v>
      </c>
    </row>
    <row r="76" spans="2:31" x14ac:dyDescent="0.2">
      <c r="C76" s="124">
        <f>C75</f>
        <v>297</v>
      </c>
      <c r="D76" s="16">
        <f t="shared" ref="D76:D80" si="38">F76+1967.5</f>
        <v>4935</v>
      </c>
      <c r="E76" s="16">
        <f>VLOOKUP(C76,Summary!$A$7:$H$1000,5,FALSE)</f>
        <v>2962.5</v>
      </c>
      <c r="F76" s="139">
        <f>VLOOKUP(C76,Summary!$A$7:$H$1000,6,FALSE)</f>
        <v>2967.5</v>
      </c>
      <c r="G76" s="85" t="s">
        <v>198</v>
      </c>
      <c r="H76" s="16" t="s">
        <v>176</v>
      </c>
      <c r="I76"/>
      <c r="J76"/>
      <c r="K76"/>
      <c r="L76" s="125">
        <f t="shared" si="35"/>
        <v>0</v>
      </c>
      <c r="Q76" s="38" t="s">
        <v>1057</v>
      </c>
      <c r="R76" s="90">
        <f t="shared" si="36"/>
        <v>297</v>
      </c>
      <c r="S76" s="16">
        <f t="shared" si="37"/>
        <v>2967.5</v>
      </c>
      <c r="T76" s="85" t="s">
        <v>198</v>
      </c>
      <c r="U76" s="16" t="s">
        <v>176</v>
      </c>
      <c r="V76" s="62">
        <f>I76/L83*100</f>
        <v>0</v>
      </c>
      <c r="W76" s="63">
        <f>J76/L83*100</f>
        <v>0</v>
      </c>
      <c r="X76" s="64">
        <f>K76/L83*100</f>
        <v>0</v>
      </c>
      <c r="Z76" s="102">
        <f>L76/L83*100</f>
        <v>0</v>
      </c>
    </row>
    <row r="77" spans="2:31" x14ac:dyDescent="0.2">
      <c r="C77" s="124">
        <f t="shared" ref="C77:C79" si="39">C76</f>
        <v>297</v>
      </c>
      <c r="D77" s="16">
        <f t="shared" si="38"/>
        <v>4935</v>
      </c>
      <c r="E77" s="16">
        <f>VLOOKUP(C77,Summary!$A$7:$H$1000,5,FALSE)</f>
        <v>2962.5</v>
      </c>
      <c r="F77" s="139">
        <f>VLOOKUP(C77,Summary!$A$7:$H$1000,6,FALSE)</f>
        <v>2967.5</v>
      </c>
      <c r="G77" s="85" t="s">
        <v>198</v>
      </c>
      <c r="H77" s="34" t="s">
        <v>177</v>
      </c>
      <c r="I77"/>
      <c r="J77"/>
      <c r="K77"/>
      <c r="L77" s="125">
        <f t="shared" si="35"/>
        <v>0</v>
      </c>
      <c r="N77" s="34"/>
      <c r="Q77" s="38" t="s">
        <v>1057</v>
      </c>
      <c r="R77" s="90">
        <f t="shared" si="36"/>
        <v>297</v>
      </c>
      <c r="S77" s="16">
        <f t="shared" si="37"/>
        <v>2967.5</v>
      </c>
      <c r="T77" s="85" t="s">
        <v>198</v>
      </c>
      <c r="U77" s="34" t="s">
        <v>177</v>
      </c>
      <c r="V77" s="62">
        <f>I77/L83*100</f>
        <v>0</v>
      </c>
      <c r="W77" s="63">
        <f>J77/L83*100</f>
        <v>0</v>
      </c>
      <c r="X77" s="64">
        <f>K77/L83*100</f>
        <v>0</v>
      </c>
      <c r="Z77" s="102">
        <f>L77/L83*100</f>
        <v>0</v>
      </c>
    </row>
    <row r="78" spans="2:31" x14ac:dyDescent="0.2">
      <c r="C78" s="124">
        <f t="shared" si="39"/>
        <v>297</v>
      </c>
      <c r="D78" s="16">
        <f t="shared" si="38"/>
        <v>4935</v>
      </c>
      <c r="E78" s="16">
        <f>VLOOKUP(C78,Summary!$A$7:$H$1000,5,FALSE)</f>
        <v>2962.5</v>
      </c>
      <c r="F78" s="139">
        <f>VLOOKUP(C78,Summary!$A$7:$H$1000,6,FALSE)</f>
        <v>2967.5</v>
      </c>
      <c r="G78" s="85" t="s">
        <v>198</v>
      </c>
      <c r="H78" s="34" t="s">
        <v>345</v>
      </c>
      <c r="I78"/>
      <c r="J78"/>
      <c r="K78"/>
      <c r="L78" s="125">
        <f t="shared" si="35"/>
        <v>0</v>
      </c>
      <c r="N78" s="34"/>
      <c r="Q78" s="38" t="s">
        <v>1057</v>
      </c>
      <c r="R78" s="90">
        <f t="shared" si="36"/>
        <v>297</v>
      </c>
      <c r="S78" s="16">
        <f t="shared" si="37"/>
        <v>2967.5</v>
      </c>
      <c r="T78" s="85" t="s">
        <v>198</v>
      </c>
      <c r="U78" s="34" t="s">
        <v>345</v>
      </c>
      <c r="V78" s="62">
        <f>I78/L83*100</f>
        <v>0</v>
      </c>
      <c r="W78" s="63">
        <f>J78/L83*100</f>
        <v>0</v>
      </c>
      <c r="X78" s="64">
        <f>K78/L83*100</f>
        <v>0</v>
      </c>
      <c r="Z78" s="102">
        <f>L78/L83*100</f>
        <v>0</v>
      </c>
    </row>
    <row r="79" spans="2:31" x14ac:dyDescent="0.2">
      <c r="C79" s="124">
        <f t="shared" si="39"/>
        <v>297</v>
      </c>
      <c r="D79" s="16">
        <f t="shared" si="38"/>
        <v>4935</v>
      </c>
      <c r="E79" s="16">
        <f>VLOOKUP(C79,Summary!$A$7:$H$1000,5,FALSE)</f>
        <v>2962.5</v>
      </c>
      <c r="F79" s="139">
        <f>VLOOKUP(C79,Summary!$A$7:$H$1000,6,FALSE)</f>
        <v>2967.5</v>
      </c>
      <c r="G79" s="85" t="s">
        <v>198</v>
      </c>
      <c r="H79" s="34" t="s">
        <v>347</v>
      </c>
      <c r="I79"/>
      <c r="J79"/>
      <c r="K79"/>
      <c r="L79" s="125">
        <f t="shared" si="35"/>
        <v>0</v>
      </c>
      <c r="Q79" s="38" t="s">
        <v>1057</v>
      </c>
      <c r="R79" s="90">
        <f t="shared" si="36"/>
        <v>297</v>
      </c>
      <c r="S79" s="16">
        <f t="shared" si="37"/>
        <v>2967.5</v>
      </c>
      <c r="T79" s="85" t="s">
        <v>198</v>
      </c>
      <c r="U79" s="150" t="s">
        <v>347</v>
      </c>
      <c r="V79" s="62">
        <f>I79/L83*100</f>
        <v>0</v>
      </c>
      <c r="W79" s="63">
        <f>J79/L83*100</f>
        <v>0</v>
      </c>
      <c r="X79" s="64">
        <f>K79/L83*100</f>
        <v>0</v>
      </c>
      <c r="Z79" s="102">
        <f>L79/L83*100</f>
        <v>0</v>
      </c>
    </row>
    <row r="80" spans="2:31" x14ac:dyDescent="0.2">
      <c r="C80" s="124">
        <f>C81</f>
        <v>297</v>
      </c>
      <c r="D80" s="16">
        <f t="shared" si="38"/>
        <v>4935</v>
      </c>
      <c r="E80" s="16">
        <f>VLOOKUP(C80,Summary!$A$7:$H$1000,5,FALSE)</f>
        <v>2962.5</v>
      </c>
      <c r="F80" s="139">
        <f>VLOOKUP(C80,Summary!$A$7:$H$1000,6,FALSE)</f>
        <v>2967.5</v>
      </c>
      <c r="G80" s="85" t="s">
        <v>198</v>
      </c>
      <c r="H80" s="39" t="s">
        <v>348</v>
      </c>
      <c r="I80"/>
      <c r="J80"/>
      <c r="K80"/>
      <c r="L80" s="125">
        <f t="shared" si="35"/>
        <v>0</v>
      </c>
      <c r="Q80" s="38" t="s">
        <v>1057</v>
      </c>
      <c r="R80" s="90">
        <f t="shared" si="36"/>
        <v>297</v>
      </c>
      <c r="S80" s="16">
        <f t="shared" si="37"/>
        <v>2967.5</v>
      </c>
      <c r="T80" s="85" t="s">
        <v>198</v>
      </c>
      <c r="U80" s="39" t="s">
        <v>343</v>
      </c>
      <c r="V80" s="62">
        <f>I80/L83*100</f>
        <v>0</v>
      </c>
      <c r="W80" s="63">
        <f>J80/L83*100</f>
        <v>0</v>
      </c>
      <c r="X80" s="64">
        <f>K80/L83*100</f>
        <v>0</v>
      </c>
      <c r="Z80" s="102">
        <f>L80/L83*100</f>
        <v>0</v>
      </c>
    </row>
    <row r="81" spans="2:31" x14ac:dyDescent="0.2">
      <c r="C81" s="124">
        <f>C79</f>
        <v>297</v>
      </c>
      <c r="D81" s="16">
        <f>F81+1967.5</f>
        <v>4935</v>
      </c>
      <c r="E81" s="16">
        <f>VLOOKUP(C81,Summary!$A$7:$H$1000,5,FALSE)</f>
        <v>2962.5</v>
      </c>
      <c r="F81" s="139">
        <f>VLOOKUP(C81,Summary!$A$7:$H$1000,6,FALSE)</f>
        <v>2967.5</v>
      </c>
      <c r="G81" s="85" t="s">
        <v>198</v>
      </c>
      <c r="H81" s="39" t="s">
        <v>349</v>
      </c>
      <c r="I81">
        <v>53</v>
      </c>
      <c r="J81">
        <v>481</v>
      </c>
      <c r="K81"/>
      <c r="L81" s="125">
        <f t="shared" si="35"/>
        <v>534</v>
      </c>
      <c r="Q81" s="38" t="s">
        <v>1057</v>
      </c>
      <c r="R81" s="90">
        <f t="shared" si="36"/>
        <v>297</v>
      </c>
      <c r="S81" s="16">
        <f t="shared" si="37"/>
        <v>2967.5</v>
      </c>
      <c r="T81" s="85" t="s">
        <v>198</v>
      </c>
      <c r="U81" s="39" t="s">
        <v>175</v>
      </c>
      <c r="V81" s="62">
        <f>I81/L83*100</f>
        <v>9.8880597014925371</v>
      </c>
      <c r="W81" s="63">
        <f>J81/L83*100</f>
        <v>89.738805970149244</v>
      </c>
      <c r="X81" s="64">
        <f>K81/L83*100</f>
        <v>0</v>
      </c>
      <c r="Z81" s="102">
        <f>L81/L83*100</f>
        <v>99.626865671641795</v>
      </c>
    </row>
    <row r="82" spans="2:31" x14ac:dyDescent="0.2">
      <c r="C82" s="124">
        <f>C80</f>
        <v>297</v>
      </c>
      <c r="D82" s="16">
        <f>F82+1967.5</f>
        <v>4935</v>
      </c>
      <c r="E82" s="16">
        <f>VLOOKUP(C82,Summary!$A$7:$H$1000,5,FALSE)</f>
        <v>2962.5</v>
      </c>
      <c r="F82" s="139">
        <f>VLOOKUP(C82,Summary!$A$7:$H$1000,6,FALSE)</f>
        <v>2967.5</v>
      </c>
      <c r="G82" s="85" t="s">
        <v>198</v>
      </c>
      <c r="H82" s="39" t="s">
        <v>346</v>
      </c>
      <c r="I82"/>
      <c r="J82"/>
      <c r="K82"/>
      <c r="L82" s="125">
        <f t="shared" si="35"/>
        <v>0</v>
      </c>
      <c r="N82" s="38" t="s">
        <v>1009</v>
      </c>
      <c r="Q82" s="38" t="s">
        <v>1057</v>
      </c>
      <c r="R82" s="90">
        <f t="shared" si="36"/>
        <v>297</v>
      </c>
      <c r="S82" s="16">
        <f t="shared" si="37"/>
        <v>2967.5</v>
      </c>
      <c r="T82" s="85" t="s">
        <v>198</v>
      </c>
      <c r="U82" s="39" t="s">
        <v>346</v>
      </c>
      <c r="V82" s="62">
        <f>I82/L83*100</f>
        <v>0</v>
      </c>
      <c r="W82" s="63">
        <f>J82/L83*100</f>
        <v>0</v>
      </c>
      <c r="X82" s="64">
        <f>K82/L83*100</f>
        <v>0</v>
      </c>
      <c r="Z82" s="102">
        <f>L82/L83*100</f>
        <v>0</v>
      </c>
      <c r="AC82" s="93">
        <f>SUM(Z75:Z82)</f>
        <v>100</v>
      </c>
      <c r="AD82" s="91" t="s">
        <v>201</v>
      </c>
      <c r="AE82" s="38"/>
    </row>
    <row r="83" spans="2:31" x14ac:dyDescent="0.2">
      <c r="B83" s="52"/>
      <c r="C83" s="138"/>
      <c r="D83" s="49"/>
      <c r="E83" s="167"/>
      <c r="F83" s="168"/>
      <c r="G83" s="87"/>
      <c r="H83" s="50" t="s">
        <v>180</v>
      </c>
      <c r="I83" s="53"/>
      <c r="J83" s="53"/>
      <c r="K83" s="53"/>
      <c r="L83" s="157">
        <f>SUM(L75:L82)</f>
        <v>536</v>
      </c>
      <c r="M83" s="49"/>
      <c r="N83" s="49"/>
      <c r="Q83" s="49" t="s">
        <v>1057</v>
      </c>
      <c r="R83" s="52">
        <f>R82</f>
        <v>297</v>
      </c>
      <c r="S83" s="49">
        <f>S82</f>
        <v>2967.5</v>
      </c>
      <c r="T83" s="85" t="s">
        <v>198</v>
      </c>
      <c r="U83" s="189" t="s">
        <v>1060</v>
      </c>
      <c r="V83" s="66"/>
      <c r="W83" s="67"/>
      <c r="X83" s="68"/>
      <c r="Y83" s="69"/>
      <c r="Z83" s="103"/>
      <c r="AA83" s="184">
        <f>SUM(L75:L78)/L83*100</f>
        <v>0.37313432835820892</v>
      </c>
      <c r="AB83" s="184"/>
      <c r="AC83" s="92">
        <f>SUM(V75:X82)</f>
        <v>99.999999999999986</v>
      </c>
      <c r="AD83" s="54" t="s">
        <v>201</v>
      </c>
      <c r="AE83" s="49"/>
    </row>
    <row r="84" spans="2:31" x14ac:dyDescent="0.2">
      <c r="B84" s="43" t="s">
        <v>4</v>
      </c>
      <c r="C84" s="137">
        <v>303</v>
      </c>
      <c r="D84" s="16">
        <f>F84+1967.5</f>
        <v>4955</v>
      </c>
      <c r="E84" s="16">
        <f>VLOOKUP(C84,Summary!$A$7:$H$1000,5,FALSE)</f>
        <v>2982.5</v>
      </c>
      <c r="F84" s="139">
        <f>VLOOKUP(C84,Summary!$A$7:$H$1000,6,FALSE)</f>
        <v>2987.5</v>
      </c>
      <c r="G84" s="85" t="s">
        <v>198</v>
      </c>
      <c r="H84" s="16" t="s">
        <v>181</v>
      </c>
      <c r="I84"/>
      <c r="J84"/>
      <c r="K84"/>
      <c r="L84" s="125">
        <f t="shared" ref="L84:L91" si="40">SUM(I84:K84)</f>
        <v>0</v>
      </c>
      <c r="Q84" s="38" t="s">
        <v>1057</v>
      </c>
      <c r="R84" s="101">
        <f t="shared" ref="R84:R91" si="41">C84</f>
        <v>303</v>
      </c>
      <c r="S84" s="16">
        <f t="shared" ref="S84:S91" si="42">F84</f>
        <v>2987.5</v>
      </c>
      <c r="T84" s="85" t="s">
        <v>198</v>
      </c>
      <c r="U84" s="16" t="s">
        <v>181</v>
      </c>
      <c r="V84" s="62">
        <f>I84/L92*100</f>
        <v>0</v>
      </c>
      <c r="W84" s="63">
        <f>J84/L92*100</f>
        <v>0</v>
      </c>
      <c r="X84" s="64">
        <f>K84/L92*100</f>
        <v>0</v>
      </c>
      <c r="Z84" s="102">
        <f>L84/L92*100</f>
        <v>0</v>
      </c>
    </row>
    <row r="85" spans="2:31" x14ac:dyDescent="0.2">
      <c r="C85" s="124">
        <f>C84</f>
        <v>303</v>
      </c>
      <c r="D85" s="16">
        <f t="shared" ref="D85:D89" si="43">F85+1967.5</f>
        <v>4955</v>
      </c>
      <c r="E85" s="16">
        <f>VLOOKUP(C85,Summary!$A$7:$H$1000,5,FALSE)</f>
        <v>2982.5</v>
      </c>
      <c r="F85" s="139">
        <f>VLOOKUP(C85,Summary!$A$7:$H$1000,6,FALSE)</f>
        <v>2987.5</v>
      </c>
      <c r="G85" s="85" t="s">
        <v>198</v>
      </c>
      <c r="H85" s="16" t="s">
        <v>176</v>
      </c>
      <c r="I85"/>
      <c r="J85"/>
      <c r="K85"/>
      <c r="L85" s="125">
        <f t="shared" si="40"/>
        <v>0</v>
      </c>
      <c r="Q85" s="38" t="s">
        <v>1057</v>
      </c>
      <c r="R85" s="90">
        <f t="shared" si="41"/>
        <v>303</v>
      </c>
      <c r="S85" s="16">
        <f t="shared" si="42"/>
        <v>2987.5</v>
      </c>
      <c r="T85" s="85" t="s">
        <v>198</v>
      </c>
      <c r="U85" s="16" t="s">
        <v>176</v>
      </c>
      <c r="V85" s="62">
        <f>I85/L92*100</f>
        <v>0</v>
      </c>
      <c r="W85" s="63">
        <f>J85/L92*100</f>
        <v>0</v>
      </c>
      <c r="X85" s="64">
        <f>K85/L92*100</f>
        <v>0</v>
      </c>
      <c r="Z85" s="102">
        <f>L85/L92*100</f>
        <v>0</v>
      </c>
    </row>
    <row r="86" spans="2:31" x14ac:dyDescent="0.2">
      <c r="C86" s="124">
        <f t="shared" ref="C86:C88" si="44">C85</f>
        <v>303</v>
      </c>
      <c r="D86" s="16">
        <f t="shared" si="43"/>
        <v>4955</v>
      </c>
      <c r="E86" s="16">
        <f>VLOOKUP(C86,Summary!$A$7:$H$1000,5,FALSE)</f>
        <v>2982.5</v>
      </c>
      <c r="F86" s="139">
        <f>VLOOKUP(C86,Summary!$A$7:$H$1000,6,FALSE)</f>
        <v>2987.5</v>
      </c>
      <c r="G86" s="85" t="s">
        <v>198</v>
      </c>
      <c r="H86" s="34" t="s">
        <v>177</v>
      </c>
      <c r="I86"/>
      <c r="J86"/>
      <c r="K86"/>
      <c r="L86" s="125">
        <f t="shared" si="40"/>
        <v>0</v>
      </c>
      <c r="N86" s="34"/>
      <c r="Q86" s="38" t="s">
        <v>1057</v>
      </c>
      <c r="R86" s="90">
        <f t="shared" si="41"/>
        <v>303</v>
      </c>
      <c r="S86" s="16">
        <f t="shared" si="42"/>
        <v>2987.5</v>
      </c>
      <c r="T86" s="85" t="s">
        <v>198</v>
      </c>
      <c r="U86" s="34" t="s">
        <v>177</v>
      </c>
      <c r="V86" s="62">
        <f>I86/L92*100</f>
        <v>0</v>
      </c>
      <c r="W86" s="63">
        <f>J86/L92*100</f>
        <v>0</v>
      </c>
      <c r="X86" s="64">
        <f>K86/L92*100</f>
        <v>0</v>
      </c>
      <c r="Z86" s="102">
        <f>L86/L92*100</f>
        <v>0</v>
      </c>
    </row>
    <row r="87" spans="2:31" x14ac:dyDescent="0.2">
      <c r="C87" s="124">
        <f t="shared" si="44"/>
        <v>303</v>
      </c>
      <c r="D87" s="16">
        <f t="shared" si="43"/>
        <v>4955</v>
      </c>
      <c r="E87" s="16">
        <f>VLOOKUP(C87,Summary!$A$7:$H$1000,5,FALSE)</f>
        <v>2982.5</v>
      </c>
      <c r="F87" s="139">
        <f>VLOOKUP(C87,Summary!$A$7:$H$1000,6,FALSE)</f>
        <v>2987.5</v>
      </c>
      <c r="G87" s="85" t="s">
        <v>198</v>
      </c>
      <c r="H87" s="34" t="s">
        <v>345</v>
      </c>
      <c r="I87"/>
      <c r="J87"/>
      <c r="K87"/>
      <c r="L87" s="125">
        <f t="shared" si="40"/>
        <v>0</v>
      </c>
      <c r="N87" s="34"/>
      <c r="Q87" s="38" t="s">
        <v>1057</v>
      </c>
      <c r="R87" s="90">
        <f t="shared" si="41"/>
        <v>303</v>
      </c>
      <c r="S87" s="16">
        <f t="shared" si="42"/>
        <v>2987.5</v>
      </c>
      <c r="T87" s="85" t="s">
        <v>198</v>
      </c>
      <c r="U87" s="34" t="s">
        <v>345</v>
      </c>
      <c r="V87" s="62">
        <f>I87/L92*100</f>
        <v>0</v>
      </c>
      <c r="W87" s="63">
        <f>J87/L92*100</f>
        <v>0</v>
      </c>
      <c r="X87" s="64">
        <f>K87/L92*100</f>
        <v>0</v>
      </c>
      <c r="Z87" s="102">
        <f>L87/L92*100</f>
        <v>0</v>
      </c>
    </row>
    <row r="88" spans="2:31" x14ac:dyDescent="0.2">
      <c r="C88" s="124">
        <f t="shared" si="44"/>
        <v>303</v>
      </c>
      <c r="D88" s="16">
        <f t="shared" si="43"/>
        <v>4955</v>
      </c>
      <c r="E88" s="16">
        <f>VLOOKUP(C88,Summary!$A$7:$H$1000,5,FALSE)</f>
        <v>2982.5</v>
      </c>
      <c r="F88" s="139">
        <f>VLOOKUP(C88,Summary!$A$7:$H$1000,6,FALSE)</f>
        <v>2987.5</v>
      </c>
      <c r="G88" s="85" t="s">
        <v>198</v>
      </c>
      <c r="H88" s="34" t="s">
        <v>347</v>
      </c>
      <c r="I88"/>
      <c r="J88"/>
      <c r="K88"/>
      <c r="L88" s="125">
        <f t="shared" si="40"/>
        <v>0</v>
      </c>
      <c r="Q88" s="38" t="s">
        <v>1057</v>
      </c>
      <c r="R88" s="90">
        <f t="shared" si="41"/>
        <v>303</v>
      </c>
      <c r="S88" s="16">
        <f t="shared" si="42"/>
        <v>2987.5</v>
      </c>
      <c r="T88" s="85" t="s">
        <v>198</v>
      </c>
      <c r="U88" s="150" t="s">
        <v>347</v>
      </c>
      <c r="V88" s="62">
        <f>I88/L92*100</f>
        <v>0</v>
      </c>
      <c r="W88" s="63">
        <f>J88/L92*100</f>
        <v>0</v>
      </c>
      <c r="X88" s="64">
        <f>K88/L92*100</f>
        <v>0</v>
      </c>
      <c r="Z88" s="102">
        <f>L88/L92*100</f>
        <v>0</v>
      </c>
    </row>
    <row r="89" spans="2:31" x14ac:dyDescent="0.2">
      <c r="C89" s="124">
        <f>C90</f>
        <v>303</v>
      </c>
      <c r="D89" s="16">
        <f t="shared" si="43"/>
        <v>4955</v>
      </c>
      <c r="E89" s="16">
        <f>VLOOKUP(C89,Summary!$A$7:$H$1000,5,FALSE)</f>
        <v>2982.5</v>
      </c>
      <c r="F89" s="139">
        <f>VLOOKUP(C89,Summary!$A$7:$H$1000,6,FALSE)</f>
        <v>2987.5</v>
      </c>
      <c r="G89" s="85" t="s">
        <v>198</v>
      </c>
      <c r="H89" s="39" t="s">
        <v>348</v>
      </c>
      <c r="I89"/>
      <c r="J89"/>
      <c r="K89"/>
      <c r="L89" s="125">
        <f t="shared" si="40"/>
        <v>0</v>
      </c>
      <c r="Q89" s="38" t="s">
        <v>1057</v>
      </c>
      <c r="R89" s="90">
        <f t="shared" si="41"/>
        <v>303</v>
      </c>
      <c r="S89" s="16">
        <f t="shared" si="42"/>
        <v>2987.5</v>
      </c>
      <c r="T89" s="85" t="s">
        <v>198</v>
      </c>
      <c r="U89" s="39" t="s">
        <v>343</v>
      </c>
      <c r="V89" s="62">
        <f>I89/L92*100</f>
        <v>0</v>
      </c>
      <c r="W89" s="63">
        <f>J89/L92*100</f>
        <v>0</v>
      </c>
      <c r="X89" s="64">
        <f>K89/L92*100</f>
        <v>0</v>
      </c>
      <c r="Z89" s="102">
        <f>L89/L92*100</f>
        <v>0</v>
      </c>
    </row>
    <row r="90" spans="2:31" x14ac:dyDescent="0.2">
      <c r="C90" s="124">
        <f>C88</f>
        <v>303</v>
      </c>
      <c r="D90" s="16">
        <f>F90+1967.5</f>
        <v>4955</v>
      </c>
      <c r="E90" s="16">
        <f>VLOOKUP(C90,Summary!$A$7:$H$1000,5,FALSE)</f>
        <v>2982.5</v>
      </c>
      <c r="F90" s="139">
        <f>VLOOKUP(C90,Summary!$A$7:$H$1000,6,FALSE)</f>
        <v>2987.5</v>
      </c>
      <c r="G90" s="85" t="s">
        <v>198</v>
      </c>
      <c r="H90" s="39" t="s">
        <v>349</v>
      </c>
      <c r="I90">
        <v>80</v>
      </c>
      <c r="J90">
        <v>341</v>
      </c>
      <c r="K90"/>
      <c r="L90" s="125">
        <f t="shared" si="40"/>
        <v>421</v>
      </c>
      <c r="Q90" s="38" t="s">
        <v>1057</v>
      </c>
      <c r="R90" s="90">
        <f t="shared" si="41"/>
        <v>303</v>
      </c>
      <c r="S90" s="16">
        <f t="shared" si="42"/>
        <v>2987.5</v>
      </c>
      <c r="T90" s="85" t="s">
        <v>198</v>
      </c>
      <c r="U90" s="39" t="s">
        <v>175</v>
      </c>
      <c r="V90" s="62">
        <f>I90/L92*100</f>
        <v>19.002375296912113</v>
      </c>
      <c r="W90" s="63">
        <f>J90/L92*100</f>
        <v>80.997624703087894</v>
      </c>
      <c r="X90" s="64">
        <f>K90/L92*100</f>
        <v>0</v>
      </c>
      <c r="Z90" s="102">
        <f>L90/L92*100</f>
        <v>100</v>
      </c>
    </row>
    <row r="91" spans="2:31" x14ac:dyDescent="0.2">
      <c r="C91" s="124">
        <f>C89</f>
        <v>303</v>
      </c>
      <c r="D91" s="16">
        <f>F91+1967.5</f>
        <v>4955</v>
      </c>
      <c r="E91" s="16">
        <f>VLOOKUP(C91,Summary!$A$7:$H$1000,5,FALSE)</f>
        <v>2982.5</v>
      </c>
      <c r="F91" s="139">
        <f>VLOOKUP(C91,Summary!$A$7:$H$1000,6,FALSE)</f>
        <v>2987.5</v>
      </c>
      <c r="G91" s="85" t="s">
        <v>198</v>
      </c>
      <c r="H91" s="39" t="s">
        <v>346</v>
      </c>
      <c r="I91"/>
      <c r="J91"/>
      <c r="K91"/>
      <c r="L91" s="125">
        <f t="shared" si="40"/>
        <v>0</v>
      </c>
      <c r="N91" s="38" t="s">
        <v>1012</v>
      </c>
      <c r="Q91" s="38" t="s">
        <v>1057</v>
      </c>
      <c r="R91" s="90">
        <f t="shared" si="41"/>
        <v>303</v>
      </c>
      <c r="S91" s="16">
        <f t="shared" si="42"/>
        <v>2987.5</v>
      </c>
      <c r="T91" s="85" t="s">
        <v>198</v>
      </c>
      <c r="U91" s="39" t="s">
        <v>346</v>
      </c>
      <c r="V91" s="62">
        <f>I91/L92*100</f>
        <v>0</v>
      </c>
      <c r="W91" s="63">
        <f>J91/L92*100</f>
        <v>0</v>
      </c>
      <c r="X91" s="64">
        <f>K91/L92*100</f>
        <v>0</v>
      </c>
      <c r="Z91" s="102">
        <f>L91/L92*100</f>
        <v>0</v>
      </c>
      <c r="AC91" s="93">
        <f>SUM(Z84:Z91)</f>
        <v>100</v>
      </c>
      <c r="AD91" s="91" t="s">
        <v>201</v>
      </c>
      <c r="AE91" s="38"/>
    </row>
    <row r="92" spans="2:31" x14ac:dyDescent="0.2">
      <c r="B92" s="52"/>
      <c r="C92" s="138"/>
      <c r="D92" s="49"/>
      <c r="E92" s="167"/>
      <c r="F92" s="168"/>
      <c r="G92" s="87"/>
      <c r="H92" s="50" t="s">
        <v>180</v>
      </c>
      <c r="I92" s="53"/>
      <c r="J92" s="53"/>
      <c r="K92" s="53"/>
      <c r="L92" s="157">
        <f>SUM(L84:L91)</f>
        <v>421</v>
      </c>
      <c r="M92" s="49"/>
      <c r="N92" s="49"/>
      <c r="Q92" s="49" t="s">
        <v>1057</v>
      </c>
      <c r="R92" s="52">
        <f>R91</f>
        <v>303</v>
      </c>
      <c r="S92" s="49">
        <f>S91</f>
        <v>2987.5</v>
      </c>
      <c r="T92" s="85" t="s">
        <v>198</v>
      </c>
      <c r="U92" s="189" t="s">
        <v>1060</v>
      </c>
      <c r="V92" s="66"/>
      <c r="W92" s="67"/>
      <c r="X92" s="68"/>
      <c r="Y92" s="69"/>
      <c r="Z92" s="103"/>
      <c r="AA92" s="184">
        <f>SUM(L84:L87)/L92*100</f>
        <v>0</v>
      </c>
      <c r="AB92" s="184"/>
      <c r="AC92" s="92">
        <f>SUM(V84:X91)</f>
        <v>100</v>
      </c>
      <c r="AD92" s="54" t="s">
        <v>201</v>
      </c>
      <c r="AE92" s="49"/>
    </row>
    <row r="93" spans="2:31" x14ac:dyDescent="0.2">
      <c r="B93" s="43" t="s">
        <v>3</v>
      </c>
      <c r="C93" s="137">
        <v>314</v>
      </c>
      <c r="D93" s="16">
        <f>F93+1967.5</f>
        <v>4975</v>
      </c>
      <c r="E93" s="16">
        <f>VLOOKUP(C93,Summary!$A$7:$H$1000,5,FALSE)</f>
        <v>3002.5</v>
      </c>
      <c r="F93" s="139">
        <f>VLOOKUP(C93,Summary!$A$7:$H$1000,6,FALSE)</f>
        <v>3007.5</v>
      </c>
      <c r="G93" s="85" t="s">
        <v>198</v>
      </c>
      <c r="H93" s="16" t="s">
        <v>181</v>
      </c>
      <c r="I93"/>
      <c r="J93"/>
      <c r="K93"/>
      <c r="L93" s="125">
        <f t="shared" ref="L93:L100" si="45">SUM(I93:K93)</f>
        <v>0</v>
      </c>
      <c r="Q93" s="38" t="s">
        <v>1057</v>
      </c>
      <c r="R93" s="101">
        <f t="shared" ref="R93:R100" si="46">C93</f>
        <v>314</v>
      </c>
      <c r="S93" s="16">
        <f t="shared" ref="S93:S100" si="47">F93</f>
        <v>3007.5</v>
      </c>
      <c r="T93" s="85" t="s">
        <v>198</v>
      </c>
      <c r="U93" s="16" t="s">
        <v>181</v>
      </c>
      <c r="V93" s="62">
        <f>I93/L101*100</f>
        <v>0</v>
      </c>
      <c r="W93" s="63">
        <f>J93/L101*100</f>
        <v>0</v>
      </c>
      <c r="X93" s="64">
        <f>K93/L101*100</f>
        <v>0</v>
      </c>
      <c r="Z93" s="102">
        <f>L93/L101*100</f>
        <v>0</v>
      </c>
    </row>
    <row r="94" spans="2:31" x14ac:dyDescent="0.2">
      <c r="C94" s="124">
        <f>C93</f>
        <v>314</v>
      </c>
      <c r="D94" s="16">
        <f t="shared" ref="D94:D98" si="48">F94+1967.5</f>
        <v>4975</v>
      </c>
      <c r="E94" s="16">
        <f>VLOOKUP(C94,Summary!$A$7:$H$1000,5,FALSE)</f>
        <v>3002.5</v>
      </c>
      <c r="F94" s="139">
        <f>VLOOKUP(C94,Summary!$A$7:$H$1000,6,FALSE)</f>
        <v>3007.5</v>
      </c>
      <c r="G94" s="85" t="s">
        <v>198</v>
      </c>
      <c r="H94" s="16" t="s">
        <v>176</v>
      </c>
      <c r="I94"/>
      <c r="J94"/>
      <c r="K94"/>
      <c r="L94" s="125">
        <f t="shared" si="45"/>
        <v>0</v>
      </c>
      <c r="Q94" s="38" t="s">
        <v>1057</v>
      </c>
      <c r="R94" s="90">
        <f t="shared" si="46"/>
        <v>314</v>
      </c>
      <c r="S94" s="16">
        <f t="shared" si="47"/>
        <v>3007.5</v>
      </c>
      <c r="T94" s="85" t="s">
        <v>198</v>
      </c>
      <c r="U94" s="16" t="s">
        <v>176</v>
      </c>
      <c r="V94" s="62">
        <f>I94/L101*100</f>
        <v>0</v>
      </c>
      <c r="W94" s="63">
        <f>J94/L101*100</f>
        <v>0</v>
      </c>
      <c r="X94" s="64">
        <f>K94/L101*100</f>
        <v>0</v>
      </c>
      <c r="Z94" s="102">
        <f>L94/L101*100</f>
        <v>0</v>
      </c>
    </row>
    <row r="95" spans="2:31" x14ac:dyDescent="0.2">
      <c r="C95" s="124">
        <f t="shared" ref="C95:C97" si="49">C94</f>
        <v>314</v>
      </c>
      <c r="D95" s="16">
        <f t="shared" si="48"/>
        <v>4975</v>
      </c>
      <c r="E95" s="16">
        <f>VLOOKUP(C95,Summary!$A$7:$H$1000,5,FALSE)</f>
        <v>3002.5</v>
      </c>
      <c r="F95" s="139">
        <f>VLOOKUP(C95,Summary!$A$7:$H$1000,6,FALSE)</f>
        <v>3007.5</v>
      </c>
      <c r="G95" s="85" t="s">
        <v>198</v>
      </c>
      <c r="H95" s="34" t="s">
        <v>177</v>
      </c>
      <c r="I95"/>
      <c r="J95"/>
      <c r="K95"/>
      <c r="L95" s="125">
        <f t="shared" si="45"/>
        <v>0</v>
      </c>
      <c r="N95" s="34"/>
      <c r="Q95" s="38" t="s">
        <v>1057</v>
      </c>
      <c r="R95" s="90">
        <f t="shared" si="46"/>
        <v>314</v>
      </c>
      <c r="S95" s="16">
        <f t="shared" si="47"/>
        <v>3007.5</v>
      </c>
      <c r="T95" s="85" t="s">
        <v>198</v>
      </c>
      <c r="U95" s="34" t="s">
        <v>177</v>
      </c>
      <c r="V95" s="62">
        <f>I95/L101*100</f>
        <v>0</v>
      </c>
      <c r="W95" s="63">
        <f>J95/L101*100</f>
        <v>0</v>
      </c>
      <c r="X95" s="64">
        <f>K95/L101*100</f>
        <v>0</v>
      </c>
      <c r="Z95" s="102">
        <f>L95/L101*100</f>
        <v>0</v>
      </c>
    </row>
    <row r="96" spans="2:31" x14ac:dyDescent="0.2">
      <c r="C96" s="124">
        <f t="shared" si="49"/>
        <v>314</v>
      </c>
      <c r="D96" s="16">
        <f t="shared" si="48"/>
        <v>4975</v>
      </c>
      <c r="E96" s="16">
        <f>VLOOKUP(C96,Summary!$A$7:$H$1000,5,FALSE)</f>
        <v>3002.5</v>
      </c>
      <c r="F96" s="139">
        <f>VLOOKUP(C96,Summary!$A$7:$H$1000,6,FALSE)</f>
        <v>3007.5</v>
      </c>
      <c r="G96" s="85" t="s">
        <v>198</v>
      </c>
      <c r="H96" s="34" t="s">
        <v>345</v>
      </c>
      <c r="I96"/>
      <c r="J96"/>
      <c r="K96"/>
      <c r="L96" s="125">
        <f t="shared" si="45"/>
        <v>0</v>
      </c>
      <c r="N96" s="34"/>
      <c r="Q96" s="38" t="s">
        <v>1057</v>
      </c>
      <c r="R96" s="90">
        <f t="shared" si="46"/>
        <v>314</v>
      </c>
      <c r="S96" s="16">
        <f t="shared" si="47"/>
        <v>3007.5</v>
      </c>
      <c r="T96" s="85" t="s">
        <v>198</v>
      </c>
      <c r="U96" s="34" t="s">
        <v>345</v>
      </c>
      <c r="V96" s="62">
        <f>I96/L101*100</f>
        <v>0</v>
      </c>
      <c r="W96" s="63">
        <f>J96/L101*100</f>
        <v>0</v>
      </c>
      <c r="X96" s="64">
        <f>K96/L101*100</f>
        <v>0</v>
      </c>
      <c r="Z96" s="102">
        <f>L96/L101*100</f>
        <v>0</v>
      </c>
    </row>
    <row r="97" spans="2:31" x14ac:dyDescent="0.2">
      <c r="C97" s="124">
        <f t="shared" si="49"/>
        <v>314</v>
      </c>
      <c r="D97" s="16">
        <f t="shared" si="48"/>
        <v>4975</v>
      </c>
      <c r="E97" s="16">
        <f>VLOOKUP(C97,Summary!$A$7:$H$1000,5,FALSE)</f>
        <v>3002.5</v>
      </c>
      <c r="F97" s="139">
        <f>VLOOKUP(C97,Summary!$A$7:$H$1000,6,FALSE)</f>
        <v>3007.5</v>
      </c>
      <c r="G97" s="85" t="s">
        <v>198</v>
      </c>
      <c r="H97" s="34" t="s">
        <v>347</v>
      </c>
      <c r="I97"/>
      <c r="J97"/>
      <c r="K97"/>
      <c r="L97" s="125">
        <f t="shared" si="45"/>
        <v>0</v>
      </c>
      <c r="Q97" s="38" t="s">
        <v>1057</v>
      </c>
      <c r="R97" s="90">
        <f t="shared" si="46"/>
        <v>314</v>
      </c>
      <c r="S97" s="16">
        <f t="shared" si="47"/>
        <v>3007.5</v>
      </c>
      <c r="T97" s="85" t="s">
        <v>198</v>
      </c>
      <c r="U97" s="150" t="s">
        <v>347</v>
      </c>
      <c r="V97" s="62">
        <f>I97/L101*100</f>
        <v>0</v>
      </c>
      <c r="W97" s="63">
        <f>J97/L101*100</f>
        <v>0</v>
      </c>
      <c r="X97" s="64">
        <f>K97/L101*100</f>
        <v>0</v>
      </c>
      <c r="Z97" s="102">
        <f>L97/L101*100</f>
        <v>0</v>
      </c>
    </row>
    <row r="98" spans="2:31" x14ac:dyDescent="0.2">
      <c r="C98" s="124">
        <f>C99</f>
        <v>314</v>
      </c>
      <c r="D98" s="16">
        <f t="shared" si="48"/>
        <v>4975</v>
      </c>
      <c r="E98" s="16">
        <f>VLOOKUP(C98,Summary!$A$7:$H$1000,5,FALSE)</f>
        <v>3002.5</v>
      </c>
      <c r="F98" s="139">
        <f>VLOOKUP(C98,Summary!$A$7:$H$1000,6,FALSE)</f>
        <v>3007.5</v>
      </c>
      <c r="G98" s="85" t="s">
        <v>198</v>
      </c>
      <c r="H98" s="39" t="s">
        <v>348</v>
      </c>
      <c r="I98"/>
      <c r="J98"/>
      <c r="K98"/>
      <c r="L98" s="125">
        <f t="shared" si="45"/>
        <v>0</v>
      </c>
      <c r="Q98" s="38" t="s">
        <v>1057</v>
      </c>
      <c r="R98" s="90">
        <f t="shared" si="46"/>
        <v>314</v>
      </c>
      <c r="S98" s="16">
        <f t="shared" si="47"/>
        <v>3007.5</v>
      </c>
      <c r="T98" s="85" t="s">
        <v>198</v>
      </c>
      <c r="U98" s="39" t="s">
        <v>343</v>
      </c>
      <c r="V98" s="62">
        <f>I98/L101*100</f>
        <v>0</v>
      </c>
      <c r="W98" s="63">
        <f>J98/L101*100</f>
        <v>0</v>
      </c>
      <c r="X98" s="64">
        <f>K98/L101*100</f>
        <v>0</v>
      </c>
      <c r="Z98" s="102">
        <f>L98/L101*100</f>
        <v>0</v>
      </c>
    </row>
    <row r="99" spans="2:31" x14ac:dyDescent="0.2">
      <c r="C99" s="124">
        <f>C97</f>
        <v>314</v>
      </c>
      <c r="D99" s="16">
        <f>F99+1967.5</f>
        <v>4975</v>
      </c>
      <c r="E99" s="16">
        <f>VLOOKUP(C99,Summary!$A$7:$H$1000,5,FALSE)</f>
        <v>3002.5</v>
      </c>
      <c r="F99" s="139">
        <f>VLOOKUP(C99,Summary!$A$7:$H$1000,6,FALSE)</f>
        <v>3007.5</v>
      </c>
      <c r="G99" s="85" t="s">
        <v>198</v>
      </c>
      <c r="H99" s="39" t="s">
        <v>349</v>
      </c>
      <c r="I99">
        <v>8</v>
      </c>
      <c r="J99">
        <v>188</v>
      </c>
      <c r="K99"/>
      <c r="L99" s="125">
        <f t="shared" si="45"/>
        <v>196</v>
      </c>
      <c r="Q99" s="38" t="s">
        <v>1057</v>
      </c>
      <c r="R99" s="90">
        <f t="shared" si="46"/>
        <v>314</v>
      </c>
      <c r="S99" s="16">
        <f t="shared" si="47"/>
        <v>3007.5</v>
      </c>
      <c r="T99" s="85" t="s">
        <v>198</v>
      </c>
      <c r="U99" s="39" t="s">
        <v>175</v>
      </c>
      <c r="V99" s="62">
        <f>I99/L101*100</f>
        <v>4.0816326530612246</v>
      </c>
      <c r="W99" s="63">
        <f>J99/L101*100</f>
        <v>95.918367346938766</v>
      </c>
      <c r="X99" s="64">
        <f>K99/L101*100</f>
        <v>0</v>
      </c>
      <c r="Z99" s="102">
        <f>L99/L101*100</f>
        <v>100</v>
      </c>
    </row>
    <row r="100" spans="2:31" x14ac:dyDescent="0.2">
      <c r="C100" s="124">
        <f>C98</f>
        <v>314</v>
      </c>
      <c r="D100" s="16">
        <f>F100+1967.5</f>
        <v>4975</v>
      </c>
      <c r="E100" s="16">
        <f>VLOOKUP(C100,Summary!$A$7:$H$1000,5,FALSE)</f>
        <v>3002.5</v>
      </c>
      <c r="F100" s="139">
        <f>VLOOKUP(C100,Summary!$A$7:$H$1000,6,FALSE)</f>
        <v>3007.5</v>
      </c>
      <c r="G100" s="85" t="s">
        <v>198</v>
      </c>
      <c r="H100" s="39" t="s">
        <v>346</v>
      </c>
      <c r="I100"/>
      <c r="J100"/>
      <c r="K100"/>
      <c r="L100" s="125">
        <f t="shared" si="45"/>
        <v>0</v>
      </c>
      <c r="N100" s="38" t="s">
        <v>1015</v>
      </c>
      <c r="Q100" s="38" t="s">
        <v>1057</v>
      </c>
      <c r="R100" s="90">
        <f t="shared" si="46"/>
        <v>314</v>
      </c>
      <c r="S100" s="16">
        <f t="shared" si="47"/>
        <v>3007.5</v>
      </c>
      <c r="T100" s="85" t="s">
        <v>198</v>
      </c>
      <c r="U100" s="39" t="s">
        <v>346</v>
      </c>
      <c r="V100" s="62">
        <f>I100/L101*100</f>
        <v>0</v>
      </c>
      <c r="W100" s="63">
        <f>J100/L101*100</f>
        <v>0</v>
      </c>
      <c r="X100" s="64">
        <f>K100/L101*100</f>
        <v>0</v>
      </c>
      <c r="Z100" s="102">
        <f>L100/L101*100</f>
        <v>0</v>
      </c>
      <c r="AC100" s="93">
        <f>SUM(Z93:Z100)</f>
        <v>100</v>
      </c>
      <c r="AD100" s="91" t="s">
        <v>201</v>
      </c>
      <c r="AE100" s="38"/>
    </row>
    <row r="101" spans="2:31" x14ac:dyDescent="0.2">
      <c r="B101" s="52"/>
      <c r="C101" s="138"/>
      <c r="D101" s="49"/>
      <c r="E101" s="167"/>
      <c r="F101" s="168"/>
      <c r="G101" s="87"/>
      <c r="H101" s="50" t="s">
        <v>180</v>
      </c>
      <c r="I101" s="158"/>
      <c r="J101" s="158"/>
      <c r="K101" s="158"/>
      <c r="L101" s="157">
        <f>SUM(L93:L100)</f>
        <v>196</v>
      </c>
      <c r="M101" s="49"/>
      <c r="N101" s="49"/>
      <c r="Q101" s="49" t="s">
        <v>1057</v>
      </c>
      <c r="R101" s="52">
        <f>R100</f>
        <v>314</v>
      </c>
      <c r="S101" s="49">
        <f>S100</f>
        <v>3007.5</v>
      </c>
      <c r="T101" s="85" t="s">
        <v>198</v>
      </c>
      <c r="U101" s="189" t="s">
        <v>1060</v>
      </c>
      <c r="V101" s="66"/>
      <c r="W101" s="67"/>
      <c r="X101" s="68"/>
      <c r="Y101" s="69"/>
      <c r="Z101" s="103"/>
      <c r="AA101" s="184">
        <f>SUM(L93:L96)/L101*100</f>
        <v>0</v>
      </c>
      <c r="AB101" s="184"/>
      <c r="AC101" s="92">
        <f>SUM(V93:X100)</f>
        <v>99.999999999999986</v>
      </c>
      <c r="AD101" s="54" t="s">
        <v>201</v>
      </c>
      <c r="AE101" s="49"/>
    </row>
    <row r="102" spans="2:31" x14ac:dyDescent="0.2">
      <c r="B102" s="43" t="s">
        <v>5</v>
      </c>
      <c r="C102" s="137">
        <v>320</v>
      </c>
      <c r="D102" s="16">
        <f>F102+1967.5</f>
        <v>4995</v>
      </c>
      <c r="E102" s="16">
        <f>VLOOKUP(C102,Summary!$A$7:$H$1000,5,FALSE)</f>
        <v>3022.5</v>
      </c>
      <c r="F102" s="139">
        <f>VLOOKUP(C102,Summary!$A$7:$H$1000,6,FALSE)</f>
        <v>3027.5</v>
      </c>
      <c r="G102" s="85" t="s">
        <v>198</v>
      </c>
      <c r="H102" s="16" t="s">
        <v>181</v>
      </c>
      <c r="I102"/>
      <c r="J102"/>
      <c r="K102"/>
      <c r="L102" s="125">
        <f t="shared" ref="L102:L109" si="50">SUM(I102:K102)</f>
        <v>0</v>
      </c>
      <c r="Q102" s="38" t="s">
        <v>1057</v>
      </c>
      <c r="R102" s="101">
        <f t="shared" ref="R102:R109" si="51">C102</f>
        <v>320</v>
      </c>
      <c r="S102" s="16">
        <f t="shared" ref="S102:S109" si="52">F102</f>
        <v>3027.5</v>
      </c>
      <c r="T102" s="85" t="s">
        <v>198</v>
      </c>
      <c r="U102" s="16" t="s">
        <v>181</v>
      </c>
      <c r="V102" s="62">
        <f>I102/L110*100</f>
        <v>0</v>
      </c>
      <c r="W102" s="63">
        <f>J102/L110*100</f>
        <v>0</v>
      </c>
      <c r="X102" s="64">
        <f>K102/L110*100</f>
        <v>0</v>
      </c>
      <c r="Z102" s="102">
        <f>L102/L110*100</f>
        <v>0</v>
      </c>
    </row>
    <row r="103" spans="2:31" x14ac:dyDescent="0.2">
      <c r="C103" s="124">
        <f>C102</f>
        <v>320</v>
      </c>
      <c r="D103" s="16">
        <f t="shared" ref="D103:D107" si="53">F103+1967.5</f>
        <v>4995</v>
      </c>
      <c r="E103" s="16">
        <f>VLOOKUP(C103,Summary!$A$7:$H$1000,5,FALSE)</f>
        <v>3022.5</v>
      </c>
      <c r="F103" s="139">
        <f>VLOOKUP(C103,Summary!$A$7:$H$1000,6,FALSE)</f>
        <v>3027.5</v>
      </c>
      <c r="G103" s="85" t="s">
        <v>198</v>
      </c>
      <c r="H103" s="16" t="s">
        <v>176</v>
      </c>
      <c r="I103"/>
      <c r="J103"/>
      <c r="K103"/>
      <c r="L103" s="125">
        <f t="shared" si="50"/>
        <v>0</v>
      </c>
      <c r="Q103" s="38" t="s">
        <v>1057</v>
      </c>
      <c r="R103" s="90">
        <f t="shared" si="51"/>
        <v>320</v>
      </c>
      <c r="S103" s="16">
        <f t="shared" si="52"/>
        <v>3027.5</v>
      </c>
      <c r="T103" s="85" t="s">
        <v>198</v>
      </c>
      <c r="U103" s="16" t="s">
        <v>176</v>
      </c>
      <c r="V103" s="62">
        <f>I103/L110*100</f>
        <v>0</v>
      </c>
      <c r="W103" s="63">
        <f>J103/L110*100</f>
        <v>0</v>
      </c>
      <c r="X103" s="64">
        <f>K103/L110*100</f>
        <v>0</v>
      </c>
      <c r="Z103" s="102">
        <f>L103/L110*100</f>
        <v>0</v>
      </c>
    </row>
    <row r="104" spans="2:31" x14ac:dyDescent="0.2">
      <c r="C104" s="124">
        <f t="shared" ref="C104:C106" si="54">C103</f>
        <v>320</v>
      </c>
      <c r="D104" s="16">
        <f t="shared" si="53"/>
        <v>4995</v>
      </c>
      <c r="E104" s="16">
        <f>VLOOKUP(C104,Summary!$A$7:$H$1000,5,FALSE)</f>
        <v>3022.5</v>
      </c>
      <c r="F104" s="139">
        <f>VLOOKUP(C104,Summary!$A$7:$H$1000,6,FALSE)</f>
        <v>3027.5</v>
      </c>
      <c r="G104" s="85" t="s">
        <v>198</v>
      </c>
      <c r="H104" s="34" t="s">
        <v>177</v>
      </c>
      <c r="I104"/>
      <c r="J104"/>
      <c r="K104"/>
      <c r="L104" s="125">
        <f t="shared" si="50"/>
        <v>0</v>
      </c>
      <c r="N104" s="34"/>
      <c r="Q104" s="38" t="s">
        <v>1057</v>
      </c>
      <c r="R104" s="90">
        <f t="shared" si="51"/>
        <v>320</v>
      </c>
      <c r="S104" s="16">
        <f t="shared" si="52"/>
        <v>3027.5</v>
      </c>
      <c r="T104" s="85" t="s">
        <v>198</v>
      </c>
      <c r="U104" s="34" t="s">
        <v>177</v>
      </c>
      <c r="V104" s="62">
        <f>I104/L110*100</f>
        <v>0</v>
      </c>
      <c r="W104" s="63">
        <f>J104/L110*100</f>
        <v>0</v>
      </c>
      <c r="X104" s="64">
        <f>K104/L110*100</f>
        <v>0</v>
      </c>
      <c r="Z104" s="102">
        <f>L104/L110*100</f>
        <v>0</v>
      </c>
    </row>
    <row r="105" spans="2:31" x14ac:dyDescent="0.2">
      <c r="C105" s="124">
        <f t="shared" si="54"/>
        <v>320</v>
      </c>
      <c r="D105" s="16">
        <f t="shared" si="53"/>
        <v>4995</v>
      </c>
      <c r="E105" s="16">
        <f>VLOOKUP(C105,Summary!$A$7:$H$1000,5,FALSE)</f>
        <v>3022.5</v>
      </c>
      <c r="F105" s="139">
        <f>VLOOKUP(C105,Summary!$A$7:$H$1000,6,FALSE)</f>
        <v>3027.5</v>
      </c>
      <c r="G105" s="85" t="s">
        <v>198</v>
      </c>
      <c r="H105" s="34" t="s">
        <v>345</v>
      </c>
      <c r="I105"/>
      <c r="J105"/>
      <c r="K105"/>
      <c r="L105" s="125">
        <f t="shared" si="50"/>
        <v>0</v>
      </c>
      <c r="N105" s="34"/>
      <c r="Q105" s="38" t="s">
        <v>1057</v>
      </c>
      <c r="R105" s="90">
        <f t="shared" si="51"/>
        <v>320</v>
      </c>
      <c r="S105" s="16">
        <f t="shared" si="52"/>
        <v>3027.5</v>
      </c>
      <c r="T105" s="85" t="s">
        <v>198</v>
      </c>
      <c r="U105" s="34" t="s">
        <v>345</v>
      </c>
      <c r="V105" s="62">
        <f>I105/L110*100</f>
        <v>0</v>
      </c>
      <c r="W105" s="63">
        <f>J105/L110*100</f>
        <v>0</v>
      </c>
      <c r="X105" s="64">
        <f>K105/L110*100</f>
        <v>0</v>
      </c>
      <c r="Z105" s="102">
        <f>L105/L110*100</f>
        <v>0</v>
      </c>
    </row>
    <row r="106" spans="2:31" x14ac:dyDescent="0.2">
      <c r="C106" s="124">
        <f t="shared" si="54"/>
        <v>320</v>
      </c>
      <c r="D106" s="16">
        <f t="shared" si="53"/>
        <v>4995</v>
      </c>
      <c r="E106" s="16">
        <f>VLOOKUP(C106,Summary!$A$7:$H$1000,5,FALSE)</f>
        <v>3022.5</v>
      </c>
      <c r="F106" s="139">
        <f>VLOOKUP(C106,Summary!$A$7:$H$1000,6,FALSE)</f>
        <v>3027.5</v>
      </c>
      <c r="G106" s="85" t="s">
        <v>198</v>
      </c>
      <c r="H106" s="34" t="s">
        <v>347</v>
      </c>
      <c r="I106"/>
      <c r="J106">
        <v>3</v>
      </c>
      <c r="K106"/>
      <c r="L106" s="125">
        <f t="shared" si="50"/>
        <v>3</v>
      </c>
      <c r="N106" s="38" t="s">
        <v>985</v>
      </c>
      <c r="Q106" s="38" t="s">
        <v>1057</v>
      </c>
      <c r="R106" s="90">
        <f t="shared" si="51"/>
        <v>320</v>
      </c>
      <c r="S106" s="16">
        <f t="shared" si="52"/>
        <v>3027.5</v>
      </c>
      <c r="T106" s="85" t="s">
        <v>198</v>
      </c>
      <c r="U106" s="150" t="s">
        <v>347</v>
      </c>
      <c r="V106" s="62">
        <f>I106/L110*100</f>
        <v>0</v>
      </c>
      <c r="W106" s="63">
        <f>J106/L110*100</f>
        <v>1.2396694214876034</v>
      </c>
      <c r="X106" s="64">
        <f>K106/L110*100</f>
        <v>0</v>
      </c>
      <c r="Z106" s="102">
        <f>L106/L110*100</f>
        <v>1.2396694214876034</v>
      </c>
    </row>
    <row r="107" spans="2:31" x14ac:dyDescent="0.2">
      <c r="C107" s="124">
        <f>C108</f>
        <v>320</v>
      </c>
      <c r="D107" s="16">
        <f t="shared" si="53"/>
        <v>4995</v>
      </c>
      <c r="E107" s="16">
        <f>VLOOKUP(C107,Summary!$A$7:$H$1000,5,FALSE)</f>
        <v>3022.5</v>
      </c>
      <c r="F107" s="139">
        <f>VLOOKUP(C107,Summary!$A$7:$H$1000,6,FALSE)</f>
        <v>3027.5</v>
      </c>
      <c r="G107" s="85" t="s">
        <v>198</v>
      </c>
      <c r="H107" s="39" t="s">
        <v>348</v>
      </c>
      <c r="I107"/>
      <c r="J107"/>
      <c r="K107"/>
      <c r="L107" s="125">
        <f t="shared" si="50"/>
        <v>0</v>
      </c>
      <c r="Q107" s="38" t="s">
        <v>1057</v>
      </c>
      <c r="R107" s="90">
        <f t="shared" si="51"/>
        <v>320</v>
      </c>
      <c r="S107" s="16">
        <f t="shared" si="52"/>
        <v>3027.5</v>
      </c>
      <c r="T107" s="85" t="s">
        <v>198</v>
      </c>
      <c r="U107" s="39" t="s">
        <v>343</v>
      </c>
      <c r="V107" s="62">
        <f>I107/L110*100</f>
        <v>0</v>
      </c>
      <c r="W107" s="63">
        <f>J107/L110*100</f>
        <v>0</v>
      </c>
      <c r="X107" s="64">
        <f>K107/L110*100</f>
        <v>0</v>
      </c>
      <c r="Z107" s="102">
        <f>L107/L110*100</f>
        <v>0</v>
      </c>
    </row>
    <row r="108" spans="2:31" x14ac:dyDescent="0.2">
      <c r="C108" s="124">
        <f>C106</f>
        <v>320</v>
      </c>
      <c r="D108" s="16">
        <f>F108+1967.5</f>
        <v>4995</v>
      </c>
      <c r="E108" s="16">
        <f>VLOOKUP(C108,Summary!$A$7:$H$1000,5,FALSE)</f>
        <v>3022.5</v>
      </c>
      <c r="F108" s="139">
        <f>VLOOKUP(C108,Summary!$A$7:$H$1000,6,FALSE)</f>
        <v>3027.5</v>
      </c>
      <c r="G108" s="85" t="s">
        <v>198</v>
      </c>
      <c r="H108" s="39" t="s">
        <v>349</v>
      </c>
      <c r="I108">
        <v>13</v>
      </c>
      <c r="J108">
        <v>226</v>
      </c>
      <c r="K108"/>
      <c r="L108" s="125">
        <f t="shared" si="50"/>
        <v>239</v>
      </c>
      <c r="Q108" s="38" t="s">
        <v>1057</v>
      </c>
      <c r="R108" s="90">
        <f t="shared" si="51"/>
        <v>320</v>
      </c>
      <c r="S108" s="16">
        <f t="shared" si="52"/>
        <v>3027.5</v>
      </c>
      <c r="T108" s="85" t="s">
        <v>198</v>
      </c>
      <c r="U108" s="39" t="s">
        <v>175</v>
      </c>
      <c r="V108" s="62">
        <f>I108/L110*100</f>
        <v>5.3719008264462813</v>
      </c>
      <c r="W108" s="63">
        <f>J108/L110*100</f>
        <v>93.388429752066116</v>
      </c>
      <c r="X108" s="64">
        <f>K108/L110*100</f>
        <v>0</v>
      </c>
      <c r="Z108" s="102">
        <f>L108/L110*100</f>
        <v>98.760330578512395</v>
      </c>
    </row>
    <row r="109" spans="2:31" x14ac:dyDescent="0.2">
      <c r="C109" s="124">
        <f>C107</f>
        <v>320</v>
      </c>
      <c r="D109" s="16">
        <f>F109+1967.5</f>
        <v>4995</v>
      </c>
      <c r="E109" s="16">
        <f>VLOOKUP(C109,Summary!$A$7:$H$1000,5,FALSE)</f>
        <v>3022.5</v>
      </c>
      <c r="F109" s="139">
        <f>VLOOKUP(C109,Summary!$A$7:$H$1000,6,FALSE)</f>
        <v>3027.5</v>
      </c>
      <c r="G109" s="85" t="s">
        <v>198</v>
      </c>
      <c r="H109" s="39" t="s">
        <v>346</v>
      </c>
      <c r="I109"/>
      <c r="J109"/>
      <c r="K109"/>
      <c r="L109" s="125">
        <f t="shared" si="50"/>
        <v>0</v>
      </c>
      <c r="N109" s="38" t="s">
        <v>1018</v>
      </c>
      <c r="Q109" s="38" t="s">
        <v>1057</v>
      </c>
      <c r="R109" s="90">
        <f t="shared" si="51"/>
        <v>320</v>
      </c>
      <c r="S109" s="16">
        <f t="shared" si="52"/>
        <v>3027.5</v>
      </c>
      <c r="T109" s="85" t="s">
        <v>198</v>
      </c>
      <c r="U109" s="39" t="s">
        <v>346</v>
      </c>
      <c r="V109" s="62">
        <f>I109/L110*100</f>
        <v>0</v>
      </c>
      <c r="W109" s="63">
        <f>J109/L110*100</f>
        <v>0</v>
      </c>
      <c r="X109" s="64">
        <f>K109/L110*100</f>
        <v>0</v>
      </c>
      <c r="Z109" s="102">
        <f>L109/L110*100</f>
        <v>0</v>
      </c>
      <c r="AC109" s="93">
        <f>SUM(Z102:Z109)</f>
        <v>100</v>
      </c>
      <c r="AD109" s="91" t="s">
        <v>201</v>
      </c>
      <c r="AE109" s="38"/>
    </row>
    <row r="110" spans="2:31" x14ac:dyDescent="0.2">
      <c r="B110" s="52"/>
      <c r="C110" s="138"/>
      <c r="D110" s="49"/>
      <c r="E110" s="167"/>
      <c r="F110" s="168"/>
      <c r="G110" s="87"/>
      <c r="H110" s="50" t="s">
        <v>180</v>
      </c>
      <c r="I110" s="53"/>
      <c r="J110" s="53"/>
      <c r="K110" s="53"/>
      <c r="L110" s="157">
        <f>SUM(L102:L109)</f>
        <v>242</v>
      </c>
      <c r="M110" s="49"/>
      <c r="N110" s="49"/>
      <c r="Q110" s="49" t="s">
        <v>1057</v>
      </c>
      <c r="R110" s="52">
        <f>R109</f>
        <v>320</v>
      </c>
      <c r="S110" s="49">
        <f>S109</f>
        <v>3027.5</v>
      </c>
      <c r="T110" s="85" t="s">
        <v>198</v>
      </c>
      <c r="U110" s="189" t="s">
        <v>1060</v>
      </c>
      <c r="V110" s="66"/>
      <c r="W110" s="67"/>
      <c r="X110" s="68"/>
      <c r="Y110" s="69"/>
      <c r="Z110" s="103"/>
      <c r="AA110" s="184">
        <f>SUM(L102:L105)/L110*100</f>
        <v>0</v>
      </c>
      <c r="AB110" s="184"/>
      <c r="AC110" s="92">
        <f>SUM(V102:X109)</f>
        <v>100</v>
      </c>
      <c r="AD110" s="54" t="s">
        <v>201</v>
      </c>
      <c r="AE110" s="49"/>
    </row>
    <row r="111" spans="2:31" x14ac:dyDescent="0.2">
      <c r="B111" s="43" t="s">
        <v>3</v>
      </c>
      <c r="C111" s="137">
        <v>324</v>
      </c>
      <c r="D111" s="16">
        <f>F111+1967.5</f>
        <v>5015</v>
      </c>
      <c r="E111" s="16">
        <f>VLOOKUP(C111,Summary!$A$7:$H$1000,5,FALSE)</f>
        <v>3042.5</v>
      </c>
      <c r="F111" s="139">
        <f>VLOOKUP(C111,Summary!$A$7:$H$1000,6,FALSE)</f>
        <v>3047.5</v>
      </c>
      <c r="G111" s="85" t="s">
        <v>198</v>
      </c>
      <c r="H111" s="16" t="s">
        <v>181</v>
      </c>
      <c r="I111"/>
      <c r="J111"/>
      <c r="K111"/>
      <c r="L111" s="125">
        <f t="shared" ref="L111:L118" si="55">SUM(I111:K111)</f>
        <v>0</v>
      </c>
      <c r="Q111" s="38" t="s">
        <v>1057</v>
      </c>
      <c r="R111" s="101">
        <f t="shared" ref="R111:R118" si="56">C111</f>
        <v>324</v>
      </c>
      <c r="S111" s="16">
        <f t="shared" ref="S111:S118" si="57">F111</f>
        <v>3047.5</v>
      </c>
      <c r="T111" s="85" t="s">
        <v>198</v>
      </c>
      <c r="U111" s="16" t="s">
        <v>181</v>
      </c>
      <c r="V111" s="62">
        <f>I111/L119*100</f>
        <v>0</v>
      </c>
      <c r="W111" s="63">
        <f>J111/L119*100</f>
        <v>0</v>
      </c>
      <c r="X111" s="64">
        <f>K111/L119*100</f>
        <v>0</v>
      </c>
      <c r="Z111" s="102">
        <f>L111/L119*100</f>
        <v>0</v>
      </c>
    </row>
    <row r="112" spans="2:31" x14ac:dyDescent="0.2">
      <c r="C112" s="124">
        <f>C111</f>
        <v>324</v>
      </c>
      <c r="D112" s="16">
        <f t="shared" ref="D112:D116" si="58">F112+1967.5</f>
        <v>5015</v>
      </c>
      <c r="E112" s="16">
        <f>VLOOKUP(C112,Summary!$A$7:$H$1000,5,FALSE)</f>
        <v>3042.5</v>
      </c>
      <c r="F112" s="139">
        <f>VLOOKUP(C112,Summary!$A$7:$H$1000,6,FALSE)</f>
        <v>3047.5</v>
      </c>
      <c r="G112" s="85" t="s">
        <v>198</v>
      </c>
      <c r="H112" s="16" t="s">
        <v>176</v>
      </c>
      <c r="I112"/>
      <c r="J112"/>
      <c r="K112"/>
      <c r="L112" s="125">
        <f t="shared" si="55"/>
        <v>0</v>
      </c>
      <c r="Q112" s="38" t="s">
        <v>1057</v>
      </c>
      <c r="R112" s="90">
        <f t="shared" si="56"/>
        <v>324</v>
      </c>
      <c r="S112" s="16">
        <f t="shared" si="57"/>
        <v>3047.5</v>
      </c>
      <c r="T112" s="85" t="s">
        <v>198</v>
      </c>
      <c r="U112" s="16" t="s">
        <v>176</v>
      </c>
      <c r="V112" s="62">
        <f>I112/L119*100</f>
        <v>0</v>
      </c>
      <c r="W112" s="63">
        <f>J112/L119*100</f>
        <v>0</v>
      </c>
      <c r="X112" s="64">
        <f>K112/L119*100</f>
        <v>0</v>
      </c>
      <c r="Z112" s="102">
        <f>L112/L119*100</f>
        <v>0</v>
      </c>
    </row>
    <row r="113" spans="2:31" x14ac:dyDescent="0.2">
      <c r="C113" s="124">
        <f t="shared" ref="C113:C115" si="59">C112</f>
        <v>324</v>
      </c>
      <c r="D113" s="16">
        <f t="shared" si="58"/>
        <v>5015</v>
      </c>
      <c r="E113" s="16">
        <f>VLOOKUP(C113,Summary!$A$7:$H$1000,5,FALSE)</f>
        <v>3042.5</v>
      </c>
      <c r="F113" s="139">
        <f>VLOOKUP(C113,Summary!$A$7:$H$1000,6,FALSE)</f>
        <v>3047.5</v>
      </c>
      <c r="G113" s="85" t="s">
        <v>198</v>
      </c>
      <c r="H113" s="34" t="s">
        <v>177</v>
      </c>
      <c r="I113"/>
      <c r="J113"/>
      <c r="K113"/>
      <c r="L113" s="125">
        <f t="shared" si="55"/>
        <v>0</v>
      </c>
      <c r="N113" s="34"/>
      <c r="Q113" s="38" t="s">
        <v>1057</v>
      </c>
      <c r="R113" s="90">
        <f t="shared" si="56"/>
        <v>324</v>
      </c>
      <c r="S113" s="16">
        <f t="shared" si="57"/>
        <v>3047.5</v>
      </c>
      <c r="T113" s="85" t="s">
        <v>198</v>
      </c>
      <c r="U113" s="34" t="s">
        <v>177</v>
      </c>
      <c r="V113" s="62">
        <f>I113/L119*100</f>
        <v>0</v>
      </c>
      <c r="W113" s="63">
        <f>J113/L119*100</f>
        <v>0</v>
      </c>
      <c r="X113" s="64">
        <f>K113/L119*100</f>
        <v>0</v>
      </c>
      <c r="Z113" s="102">
        <f>L113/L119*100</f>
        <v>0</v>
      </c>
    </row>
    <row r="114" spans="2:31" x14ac:dyDescent="0.2">
      <c r="C114" s="124">
        <f t="shared" si="59"/>
        <v>324</v>
      </c>
      <c r="D114" s="16">
        <f t="shared" si="58"/>
        <v>5015</v>
      </c>
      <c r="E114" s="16">
        <f>VLOOKUP(C114,Summary!$A$7:$H$1000,5,FALSE)</f>
        <v>3042.5</v>
      </c>
      <c r="F114" s="139">
        <f>VLOOKUP(C114,Summary!$A$7:$H$1000,6,FALSE)</f>
        <v>3047.5</v>
      </c>
      <c r="G114" s="85" t="s">
        <v>198</v>
      </c>
      <c r="H114" s="34" t="s">
        <v>345</v>
      </c>
      <c r="I114"/>
      <c r="J114"/>
      <c r="K114"/>
      <c r="L114" s="125">
        <f t="shared" si="55"/>
        <v>0</v>
      </c>
      <c r="N114" s="34"/>
      <c r="Q114" s="38" t="s">
        <v>1057</v>
      </c>
      <c r="R114" s="90">
        <f t="shared" si="56"/>
        <v>324</v>
      </c>
      <c r="S114" s="16">
        <f t="shared" si="57"/>
        <v>3047.5</v>
      </c>
      <c r="T114" s="85" t="s">
        <v>198</v>
      </c>
      <c r="U114" s="34" t="s">
        <v>345</v>
      </c>
      <c r="V114" s="62">
        <f>I114/L119*100</f>
        <v>0</v>
      </c>
      <c r="W114" s="63">
        <f>J114/L119*100</f>
        <v>0</v>
      </c>
      <c r="X114" s="64">
        <f>K114/L119*100</f>
        <v>0</v>
      </c>
      <c r="Z114" s="102">
        <f>L114/L119*100</f>
        <v>0</v>
      </c>
    </row>
    <row r="115" spans="2:31" x14ac:dyDescent="0.2">
      <c r="C115" s="124">
        <f t="shared" si="59"/>
        <v>324</v>
      </c>
      <c r="D115" s="16">
        <f t="shared" si="58"/>
        <v>5015</v>
      </c>
      <c r="E115" s="16">
        <f>VLOOKUP(C115,Summary!$A$7:$H$1000,5,FALSE)</f>
        <v>3042.5</v>
      </c>
      <c r="F115" s="139">
        <f>VLOOKUP(C115,Summary!$A$7:$H$1000,6,FALSE)</f>
        <v>3047.5</v>
      </c>
      <c r="G115" s="85" t="s">
        <v>198</v>
      </c>
      <c r="H115" s="34" t="s">
        <v>347</v>
      </c>
      <c r="I115"/>
      <c r="J115"/>
      <c r="K115"/>
      <c r="L115" s="125">
        <f t="shared" si="55"/>
        <v>0</v>
      </c>
      <c r="Q115" s="38" t="s">
        <v>1057</v>
      </c>
      <c r="R115" s="90">
        <f t="shared" si="56"/>
        <v>324</v>
      </c>
      <c r="S115" s="16">
        <f t="shared" si="57"/>
        <v>3047.5</v>
      </c>
      <c r="T115" s="85" t="s">
        <v>198</v>
      </c>
      <c r="U115" s="150" t="s">
        <v>347</v>
      </c>
      <c r="V115" s="62">
        <f>I115/L119*100</f>
        <v>0</v>
      </c>
      <c r="W115" s="63">
        <f>J115/L119*100</f>
        <v>0</v>
      </c>
      <c r="X115" s="64">
        <f>K115/L119*100</f>
        <v>0</v>
      </c>
      <c r="Z115" s="102">
        <f>L115/L119*100</f>
        <v>0</v>
      </c>
    </row>
    <row r="116" spans="2:31" x14ac:dyDescent="0.2">
      <c r="C116" s="124">
        <f>C117</f>
        <v>324</v>
      </c>
      <c r="D116" s="16">
        <f t="shared" si="58"/>
        <v>5015</v>
      </c>
      <c r="E116" s="16">
        <f>VLOOKUP(C116,Summary!$A$7:$H$1000,5,FALSE)</f>
        <v>3042.5</v>
      </c>
      <c r="F116" s="139">
        <f>VLOOKUP(C116,Summary!$A$7:$H$1000,6,FALSE)</f>
        <v>3047.5</v>
      </c>
      <c r="G116" s="85" t="s">
        <v>198</v>
      </c>
      <c r="H116" s="39" t="s">
        <v>348</v>
      </c>
      <c r="I116"/>
      <c r="J116"/>
      <c r="K116"/>
      <c r="L116" s="125">
        <f t="shared" si="55"/>
        <v>0</v>
      </c>
      <c r="Q116" s="38" t="s">
        <v>1057</v>
      </c>
      <c r="R116" s="90">
        <f t="shared" si="56"/>
        <v>324</v>
      </c>
      <c r="S116" s="16">
        <f t="shared" si="57"/>
        <v>3047.5</v>
      </c>
      <c r="T116" s="85" t="s">
        <v>198</v>
      </c>
      <c r="U116" s="39" t="s">
        <v>343</v>
      </c>
      <c r="V116" s="62">
        <f>I116/L119*100</f>
        <v>0</v>
      </c>
      <c r="W116" s="63">
        <f>J116/L119*100</f>
        <v>0</v>
      </c>
      <c r="X116" s="64">
        <f>K116/L119*100</f>
        <v>0</v>
      </c>
      <c r="Z116" s="102">
        <f>L116/L119*100</f>
        <v>0</v>
      </c>
    </row>
    <row r="117" spans="2:31" x14ac:dyDescent="0.2">
      <c r="C117" s="124">
        <f>C115</f>
        <v>324</v>
      </c>
      <c r="D117" s="16">
        <f>F117+1967.5</f>
        <v>5015</v>
      </c>
      <c r="E117" s="16">
        <f>VLOOKUP(C117,Summary!$A$7:$H$1000,5,FALSE)</f>
        <v>3042.5</v>
      </c>
      <c r="F117" s="139">
        <f>VLOOKUP(C117,Summary!$A$7:$H$1000,6,FALSE)</f>
        <v>3047.5</v>
      </c>
      <c r="G117" s="85" t="s">
        <v>198</v>
      </c>
      <c r="H117" s="39" t="s">
        <v>349</v>
      </c>
      <c r="I117">
        <v>5</v>
      </c>
      <c r="J117">
        <v>97</v>
      </c>
      <c r="K117"/>
      <c r="L117" s="125">
        <f t="shared" si="55"/>
        <v>102</v>
      </c>
      <c r="Q117" s="38" t="s">
        <v>1057</v>
      </c>
      <c r="R117" s="90">
        <f t="shared" si="56"/>
        <v>324</v>
      </c>
      <c r="S117" s="16">
        <f t="shared" si="57"/>
        <v>3047.5</v>
      </c>
      <c r="T117" s="85" t="s">
        <v>198</v>
      </c>
      <c r="U117" s="39" t="s">
        <v>175</v>
      </c>
      <c r="V117" s="62">
        <f>I117/L119*100</f>
        <v>4.9019607843137258</v>
      </c>
      <c r="W117" s="63">
        <f>J117/L119*100</f>
        <v>95.098039215686271</v>
      </c>
      <c r="X117" s="64">
        <f>K117/L119*100</f>
        <v>0</v>
      </c>
      <c r="Z117" s="102">
        <f>L117/L119*100</f>
        <v>100</v>
      </c>
    </row>
    <row r="118" spans="2:31" x14ac:dyDescent="0.2">
      <c r="C118" s="124">
        <f>C116</f>
        <v>324</v>
      </c>
      <c r="D118" s="16">
        <f>F118+1967.5</f>
        <v>5015</v>
      </c>
      <c r="E118" s="16">
        <f>VLOOKUP(C118,Summary!$A$7:$H$1000,5,FALSE)</f>
        <v>3042.5</v>
      </c>
      <c r="F118" s="139">
        <f>VLOOKUP(C118,Summary!$A$7:$H$1000,6,FALSE)</f>
        <v>3047.5</v>
      </c>
      <c r="G118" s="85" t="s">
        <v>198</v>
      </c>
      <c r="H118" s="39" t="s">
        <v>346</v>
      </c>
      <c r="I118"/>
      <c r="J118"/>
      <c r="K118"/>
      <c r="L118" s="125">
        <f t="shared" si="55"/>
        <v>0</v>
      </c>
      <c r="N118" s="38" t="s">
        <v>1021</v>
      </c>
      <c r="Q118" s="38" t="s">
        <v>1057</v>
      </c>
      <c r="R118" s="90">
        <f t="shared" si="56"/>
        <v>324</v>
      </c>
      <c r="S118" s="16">
        <f t="shared" si="57"/>
        <v>3047.5</v>
      </c>
      <c r="T118" s="85" t="s">
        <v>198</v>
      </c>
      <c r="U118" s="39" t="s">
        <v>346</v>
      </c>
      <c r="V118" s="62">
        <f>I118/L119*100</f>
        <v>0</v>
      </c>
      <c r="W118" s="63">
        <f>J118/L119*100</f>
        <v>0</v>
      </c>
      <c r="X118" s="64">
        <f>K118/L119*100</f>
        <v>0</v>
      </c>
      <c r="Z118" s="102">
        <f>L118/L119*100</f>
        <v>0</v>
      </c>
      <c r="AC118" s="93">
        <f>SUM(Z111:Z118)</f>
        <v>100</v>
      </c>
      <c r="AD118" s="91" t="s">
        <v>201</v>
      </c>
      <c r="AE118" s="38"/>
    </row>
    <row r="119" spans="2:31" x14ac:dyDescent="0.2">
      <c r="B119" s="52"/>
      <c r="C119" s="138"/>
      <c r="D119" s="49"/>
      <c r="E119" s="167"/>
      <c r="F119" s="168"/>
      <c r="G119" s="87"/>
      <c r="H119" s="50" t="s">
        <v>180</v>
      </c>
      <c r="I119" s="158"/>
      <c r="J119" s="158"/>
      <c r="K119" s="158"/>
      <c r="L119" s="157">
        <f>SUM(L111:L118)</f>
        <v>102</v>
      </c>
      <c r="M119" s="49"/>
      <c r="N119" s="49"/>
      <c r="Q119" s="49" t="s">
        <v>1057</v>
      </c>
      <c r="R119" s="52">
        <f>R118</f>
        <v>324</v>
      </c>
      <c r="S119" s="49">
        <f>S118</f>
        <v>3047.5</v>
      </c>
      <c r="T119" s="85" t="s">
        <v>198</v>
      </c>
      <c r="U119" s="189" t="s">
        <v>1060</v>
      </c>
      <c r="V119" s="66"/>
      <c r="W119" s="67"/>
      <c r="X119" s="68"/>
      <c r="Y119" s="69"/>
      <c r="Z119" s="103"/>
      <c r="AA119" s="184">
        <f>SUM(L111:L114)/L119*100</f>
        <v>0</v>
      </c>
      <c r="AB119" s="184"/>
      <c r="AC119" s="92">
        <f>SUM(V111:X118)</f>
        <v>100</v>
      </c>
      <c r="AD119" s="54" t="s">
        <v>201</v>
      </c>
      <c r="AE119" s="49"/>
    </row>
    <row r="120" spans="2:31" x14ac:dyDescent="0.2">
      <c r="B120" s="43" t="s">
        <v>5</v>
      </c>
      <c r="C120" s="137">
        <v>332</v>
      </c>
      <c r="D120" s="16">
        <f>F120+1967.5</f>
        <v>5035</v>
      </c>
      <c r="E120" s="16">
        <f>VLOOKUP(C120,Summary!$A$7:$H$1000,5,FALSE)</f>
        <v>3062.5</v>
      </c>
      <c r="F120" s="139">
        <f>VLOOKUP(C120,Summary!$A$7:$H$1000,6,FALSE)</f>
        <v>3067.5</v>
      </c>
      <c r="G120" s="85" t="s">
        <v>198</v>
      </c>
      <c r="H120" s="16" t="s">
        <v>181</v>
      </c>
      <c r="I120"/>
      <c r="J120"/>
      <c r="K120">
        <v>1</v>
      </c>
      <c r="L120" s="125">
        <f t="shared" ref="L120:L127" si="60">SUM(I120:K120)</f>
        <v>1</v>
      </c>
      <c r="N120" s="38" t="s">
        <v>1025</v>
      </c>
      <c r="Q120" s="38" t="s">
        <v>1057</v>
      </c>
      <c r="R120" s="101">
        <f t="shared" ref="R120:R127" si="61">C120</f>
        <v>332</v>
      </c>
      <c r="S120" s="16">
        <f t="shared" ref="S120:S127" si="62">F120</f>
        <v>3067.5</v>
      </c>
      <c r="T120" s="85" t="s">
        <v>198</v>
      </c>
      <c r="U120" s="16" t="s">
        <v>181</v>
      </c>
      <c r="V120" s="62">
        <f>I120/L128*100</f>
        <v>0</v>
      </c>
      <c r="W120" s="63">
        <f>J120/L128*100</f>
        <v>0</v>
      </c>
      <c r="X120" s="64">
        <f>K120/L128*100</f>
        <v>0.40816326530612246</v>
      </c>
      <c r="Z120" s="102">
        <f>L120/L128*100</f>
        <v>0.40816326530612246</v>
      </c>
    </row>
    <row r="121" spans="2:31" x14ac:dyDescent="0.2">
      <c r="C121" s="124">
        <f>C120</f>
        <v>332</v>
      </c>
      <c r="D121" s="16">
        <f t="shared" ref="D121:D125" si="63">F121+1967.5</f>
        <v>5035</v>
      </c>
      <c r="E121" s="16">
        <f>VLOOKUP(C121,Summary!$A$7:$H$1000,5,FALSE)</f>
        <v>3062.5</v>
      </c>
      <c r="F121" s="139">
        <f>VLOOKUP(C121,Summary!$A$7:$H$1000,6,FALSE)</f>
        <v>3067.5</v>
      </c>
      <c r="G121" s="85" t="s">
        <v>198</v>
      </c>
      <c r="H121" s="16" t="s">
        <v>176</v>
      </c>
      <c r="I121"/>
      <c r="J121"/>
      <c r="K121"/>
      <c r="L121" s="125">
        <f t="shared" si="60"/>
        <v>0</v>
      </c>
      <c r="Q121" s="38" t="s">
        <v>1057</v>
      </c>
      <c r="R121" s="90">
        <f t="shared" si="61"/>
        <v>332</v>
      </c>
      <c r="S121" s="16">
        <f t="shared" si="62"/>
        <v>3067.5</v>
      </c>
      <c r="T121" s="85" t="s">
        <v>198</v>
      </c>
      <c r="U121" s="16" t="s">
        <v>176</v>
      </c>
      <c r="V121" s="62">
        <f>I121/L128*100</f>
        <v>0</v>
      </c>
      <c r="W121" s="63">
        <f>J121/L128*100</f>
        <v>0</v>
      </c>
      <c r="X121" s="64">
        <f>K121/L128*100</f>
        <v>0</v>
      </c>
      <c r="Z121" s="102">
        <f>L121/L128*100</f>
        <v>0</v>
      </c>
    </row>
    <row r="122" spans="2:31" x14ac:dyDescent="0.2">
      <c r="C122" s="124">
        <f t="shared" ref="C122:C124" si="64">C121</f>
        <v>332</v>
      </c>
      <c r="D122" s="16">
        <f t="shared" si="63"/>
        <v>5035</v>
      </c>
      <c r="E122" s="16">
        <f>VLOOKUP(C122,Summary!$A$7:$H$1000,5,FALSE)</f>
        <v>3062.5</v>
      </c>
      <c r="F122" s="139">
        <f>VLOOKUP(C122,Summary!$A$7:$H$1000,6,FALSE)</f>
        <v>3067.5</v>
      </c>
      <c r="G122" s="85" t="s">
        <v>198</v>
      </c>
      <c r="H122" s="34" t="s">
        <v>177</v>
      </c>
      <c r="I122"/>
      <c r="J122"/>
      <c r="K122"/>
      <c r="L122" s="125">
        <f t="shared" si="60"/>
        <v>0</v>
      </c>
      <c r="N122" s="34"/>
      <c r="Q122" s="38" t="s">
        <v>1057</v>
      </c>
      <c r="R122" s="90">
        <f t="shared" si="61"/>
        <v>332</v>
      </c>
      <c r="S122" s="16">
        <f t="shared" si="62"/>
        <v>3067.5</v>
      </c>
      <c r="T122" s="85" t="s">
        <v>198</v>
      </c>
      <c r="U122" s="34" t="s">
        <v>177</v>
      </c>
      <c r="V122" s="62">
        <f>I122/L128*100</f>
        <v>0</v>
      </c>
      <c r="W122" s="63">
        <f>J122/L128*100</f>
        <v>0</v>
      </c>
      <c r="X122" s="64">
        <f>K122/L128*100</f>
        <v>0</v>
      </c>
      <c r="Z122" s="102">
        <f>L122/L128*100</f>
        <v>0</v>
      </c>
    </row>
    <row r="123" spans="2:31" x14ac:dyDescent="0.2">
      <c r="C123" s="124">
        <f t="shared" si="64"/>
        <v>332</v>
      </c>
      <c r="D123" s="16">
        <f t="shared" si="63"/>
        <v>5035</v>
      </c>
      <c r="E123" s="16">
        <f>VLOOKUP(C123,Summary!$A$7:$H$1000,5,FALSE)</f>
        <v>3062.5</v>
      </c>
      <c r="F123" s="139">
        <f>VLOOKUP(C123,Summary!$A$7:$H$1000,6,FALSE)</f>
        <v>3067.5</v>
      </c>
      <c r="G123" s="85" t="s">
        <v>198</v>
      </c>
      <c r="H123" s="34" t="s">
        <v>345</v>
      </c>
      <c r="I123"/>
      <c r="J123"/>
      <c r="K123"/>
      <c r="L123" s="125">
        <f t="shared" si="60"/>
        <v>0</v>
      </c>
      <c r="N123" s="34"/>
      <c r="Q123" s="38" t="s">
        <v>1057</v>
      </c>
      <c r="R123" s="90">
        <f t="shared" si="61"/>
        <v>332</v>
      </c>
      <c r="S123" s="16">
        <f t="shared" si="62"/>
        <v>3067.5</v>
      </c>
      <c r="T123" s="85" t="s">
        <v>198</v>
      </c>
      <c r="U123" s="34" t="s">
        <v>345</v>
      </c>
      <c r="V123" s="62">
        <f>I123/L128*100</f>
        <v>0</v>
      </c>
      <c r="W123" s="63">
        <f>J123/L128*100</f>
        <v>0</v>
      </c>
      <c r="X123" s="64">
        <f>K123/L128*100</f>
        <v>0</v>
      </c>
      <c r="Z123" s="102">
        <f>L123/L128*100</f>
        <v>0</v>
      </c>
    </row>
    <row r="124" spans="2:31" x14ac:dyDescent="0.2">
      <c r="C124" s="124">
        <f t="shared" si="64"/>
        <v>332</v>
      </c>
      <c r="D124" s="16">
        <f t="shared" si="63"/>
        <v>5035</v>
      </c>
      <c r="E124" s="16">
        <f>VLOOKUP(C124,Summary!$A$7:$H$1000,5,FALSE)</f>
        <v>3062.5</v>
      </c>
      <c r="F124" s="139">
        <f>VLOOKUP(C124,Summary!$A$7:$H$1000,6,FALSE)</f>
        <v>3067.5</v>
      </c>
      <c r="G124" s="85" t="s">
        <v>198</v>
      </c>
      <c r="H124" s="34" t="s">
        <v>347</v>
      </c>
      <c r="I124"/>
      <c r="J124">
        <v>3</v>
      </c>
      <c r="K124"/>
      <c r="L124" s="125">
        <f t="shared" si="60"/>
        <v>3</v>
      </c>
      <c r="N124" s="38" t="s">
        <v>985</v>
      </c>
      <c r="Q124" s="38" t="s">
        <v>1057</v>
      </c>
      <c r="R124" s="90">
        <f t="shared" si="61"/>
        <v>332</v>
      </c>
      <c r="S124" s="16">
        <f t="shared" si="62"/>
        <v>3067.5</v>
      </c>
      <c r="T124" s="85" t="s">
        <v>198</v>
      </c>
      <c r="U124" s="150" t="s">
        <v>347</v>
      </c>
      <c r="V124" s="62">
        <f>I124/L128*100</f>
        <v>0</v>
      </c>
      <c r="W124" s="63">
        <f>J124/L128*100</f>
        <v>1.2244897959183674</v>
      </c>
      <c r="X124" s="64">
        <f>K124/L128*100</f>
        <v>0</v>
      </c>
      <c r="Z124" s="102">
        <f>L124/L128*100</f>
        <v>1.2244897959183674</v>
      </c>
    </row>
    <row r="125" spans="2:31" x14ac:dyDescent="0.2">
      <c r="C125" s="124">
        <f>C126</f>
        <v>332</v>
      </c>
      <c r="D125" s="16">
        <f t="shared" si="63"/>
        <v>5035</v>
      </c>
      <c r="E125" s="16">
        <f>VLOOKUP(C125,Summary!$A$7:$H$1000,5,FALSE)</f>
        <v>3062.5</v>
      </c>
      <c r="F125" s="139">
        <f>VLOOKUP(C125,Summary!$A$7:$H$1000,6,FALSE)</f>
        <v>3067.5</v>
      </c>
      <c r="G125" s="85" t="s">
        <v>198</v>
      </c>
      <c r="H125" s="39" t="s">
        <v>348</v>
      </c>
      <c r="I125"/>
      <c r="J125"/>
      <c r="K125"/>
      <c r="L125" s="125">
        <f t="shared" si="60"/>
        <v>0</v>
      </c>
      <c r="Q125" s="38" t="s">
        <v>1057</v>
      </c>
      <c r="R125" s="90">
        <f t="shared" si="61"/>
        <v>332</v>
      </c>
      <c r="S125" s="16">
        <f t="shared" si="62"/>
        <v>3067.5</v>
      </c>
      <c r="T125" s="85" t="s">
        <v>198</v>
      </c>
      <c r="U125" s="39" t="s">
        <v>343</v>
      </c>
      <c r="V125" s="62">
        <f>I125/L128*100</f>
        <v>0</v>
      </c>
      <c r="W125" s="63">
        <f>J125/L128*100</f>
        <v>0</v>
      </c>
      <c r="X125" s="64">
        <f>K125/L128*100</f>
        <v>0</v>
      </c>
      <c r="Z125" s="102">
        <f>L125/L128*100</f>
        <v>0</v>
      </c>
    </row>
    <row r="126" spans="2:31" x14ac:dyDescent="0.2">
      <c r="C126" s="124">
        <f>C124</f>
        <v>332</v>
      </c>
      <c r="D126" s="16">
        <f>F126+1967.5</f>
        <v>5035</v>
      </c>
      <c r="E126" s="16">
        <f>VLOOKUP(C126,Summary!$A$7:$H$1000,5,FALSE)</f>
        <v>3062.5</v>
      </c>
      <c r="F126" s="139">
        <f>VLOOKUP(C126,Summary!$A$7:$H$1000,6,FALSE)</f>
        <v>3067.5</v>
      </c>
      <c r="G126" s="85" t="s">
        <v>198</v>
      </c>
      <c r="H126" s="39" t="s">
        <v>349</v>
      </c>
      <c r="I126">
        <v>9</v>
      </c>
      <c r="J126">
        <v>232</v>
      </c>
      <c r="K126"/>
      <c r="L126" s="125">
        <f t="shared" si="60"/>
        <v>241</v>
      </c>
      <c r="Q126" s="38" t="s">
        <v>1057</v>
      </c>
      <c r="R126" s="90">
        <f t="shared" si="61"/>
        <v>332</v>
      </c>
      <c r="S126" s="16">
        <f t="shared" si="62"/>
        <v>3067.5</v>
      </c>
      <c r="T126" s="85" t="s">
        <v>198</v>
      </c>
      <c r="U126" s="39" t="s">
        <v>175</v>
      </c>
      <c r="V126" s="62">
        <f>I126/L128*100</f>
        <v>3.6734693877551026</v>
      </c>
      <c r="W126" s="63">
        <f>J126/L128*100</f>
        <v>94.693877551020407</v>
      </c>
      <c r="X126" s="64">
        <f>K126/L128*100</f>
        <v>0</v>
      </c>
      <c r="Z126" s="102">
        <f>L126/L128*100</f>
        <v>98.367346938775512</v>
      </c>
    </row>
    <row r="127" spans="2:31" x14ac:dyDescent="0.2">
      <c r="C127" s="124">
        <f>C125</f>
        <v>332</v>
      </c>
      <c r="D127" s="16">
        <f>F127+1967.5</f>
        <v>5035</v>
      </c>
      <c r="E127" s="16">
        <f>VLOOKUP(C127,Summary!$A$7:$H$1000,5,FALSE)</f>
        <v>3062.5</v>
      </c>
      <c r="F127" s="139">
        <f>VLOOKUP(C127,Summary!$A$7:$H$1000,6,FALSE)</f>
        <v>3067.5</v>
      </c>
      <c r="G127" s="85" t="s">
        <v>198</v>
      </c>
      <c r="H127" s="39" t="s">
        <v>346</v>
      </c>
      <c r="I127"/>
      <c r="J127"/>
      <c r="K127"/>
      <c r="L127" s="125">
        <f t="shared" si="60"/>
        <v>0</v>
      </c>
      <c r="N127" s="38" t="s">
        <v>1026</v>
      </c>
      <c r="Q127" s="38" t="s">
        <v>1057</v>
      </c>
      <c r="R127" s="90">
        <f t="shared" si="61"/>
        <v>332</v>
      </c>
      <c r="S127" s="16">
        <f t="shared" si="62"/>
        <v>3067.5</v>
      </c>
      <c r="T127" s="85" t="s">
        <v>198</v>
      </c>
      <c r="U127" s="39" t="s">
        <v>346</v>
      </c>
      <c r="V127" s="62">
        <f>I127/L128*100</f>
        <v>0</v>
      </c>
      <c r="W127" s="63">
        <f>J127/L128*100</f>
        <v>0</v>
      </c>
      <c r="X127" s="64">
        <f>K127/L128*100</f>
        <v>0</v>
      </c>
      <c r="Z127" s="102">
        <f>L127/L128*100</f>
        <v>0</v>
      </c>
      <c r="AC127" s="93">
        <f>SUM(Z120:Z127)</f>
        <v>100</v>
      </c>
      <c r="AD127" s="91" t="s">
        <v>201</v>
      </c>
      <c r="AE127" s="38"/>
    </row>
    <row r="128" spans="2:31" x14ac:dyDescent="0.2">
      <c r="B128" s="52"/>
      <c r="C128" s="138"/>
      <c r="D128" s="49"/>
      <c r="E128" s="167"/>
      <c r="F128" s="168"/>
      <c r="G128" s="87"/>
      <c r="H128" s="50" t="s">
        <v>180</v>
      </c>
      <c r="I128" s="53"/>
      <c r="J128" s="53"/>
      <c r="K128" s="53"/>
      <c r="L128" s="157">
        <f>SUM(L120:L127)</f>
        <v>245</v>
      </c>
      <c r="M128" s="49"/>
      <c r="N128" s="49"/>
      <c r="Q128" s="49" t="s">
        <v>1057</v>
      </c>
      <c r="R128" s="52">
        <f>R127</f>
        <v>332</v>
      </c>
      <c r="S128" s="49">
        <f>S127</f>
        <v>3067.5</v>
      </c>
      <c r="T128" s="85" t="s">
        <v>198</v>
      </c>
      <c r="U128" s="189" t="s">
        <v>1060</v>
      </c>
      <c r="V128" s="66"/>
      <c r="W128" s="67"/>
      <c r="X128" s="68"/>
      <c r="Y128" s="69"/>
      <c r="Z128" s="103"/>
      <c r="AA128" s="184">
        <f>SUM(L120:L123)/L128*100</f>
        <v>0.40816326530612246</v>
      </c>
      <c r="AB128" s="184"/>
      <c r="AC128" s="92">
        <f>SUM(V120:X127)</f>
        <v>100</v>
      </c>
      <c r="AD128" s="54" t="s">
        <v>201</v>
      </c>
      <c r="AE128" s="49"/>
    </row>
    <row r="129" spans="2:31" x14ac:dyDescent="0.2">
      <c r="C129" s="137"/>
      <c r="D129" s="16" t="e">
        <f>F129+1967.5</f>
        <v>#N/A</v>
      </c>
      <c r="E129" s="16" t="e">
        <f>VLOOKUP(C129,Summary!$A$7:$H$1000,5,FALSE)</f>
        <v>#N/A</v>
      </c>
      <c r="F129" s="139" t="e">
        <f>VLOOKUP(C129,Summary!$A$7:$H$1000,6,FALSE)</f>
        <v>#N/A</v>
      </c>
      <c r="G129" s="85" t="s">
        <v>198</v>
      </c>
      <c r="H129" s="16" t="s">
        <v>181</v>
      </c>
      <c r="I129"/>
      <c r="J129"/>
      <c r="K129"/>
      <c r="L129" s="125">
        <f t="shared" ref="L129:L136" si="65">SUM(I129:K129)</f>
        <v>0</v>
      </c>
      <c r="Q129" s="38" t="s">
        <v>1057</v>
      </c>
      <c r="R129" s="101">
        <f t="shared" ref="R129:R136" si="66">C129</f>
        <v>0</v>
      </c>
      <c r="S129" s="16" t="e">
        <f t="shared" ref="S129:S136" si="67">F129</f>
        <v>#N/A</v>
      </c>
      <c r="T129" s="85" t="s">
        <v>198</v>
      </c>
      <c r="U129" s="16" t="s">
        <v>181</v>
      </c>
      <c r="V129" s="62" t="e">
        <f>I129/L137*100</f>
        <v>#DIV/0!</v>
      </c>
      <c r="W129" s="63" t="e">
        <f>J129/L137*100</f>
        <v>#DIV/0!</v>
      </c>
      <c r="X129" s="64" t="e">
        <f>K129/L137*100</f>
        <v>#DIV/0!</v>
      </c>
      <c r="Z129" s="102" t="e">
        <f>L129/L137*100</f>
        <v>#DIV/0!</v>
      </c>
    </row>
    <row r="130" spans="2:31" x14ac:dyDescent="0.2">
      <c r="C130" s="124">
        <f>C129</f>
        <v>0</v>
      </c>
      <c r="D130" s="16" t="e">
        <f t="shared" ref="D130:D134" si="68">F130+1967.5</f>
        <v>#N/A</v>
      </c>
      <c r="E130" s="16" t="e">
        <f>VLOOKUP(C130,Summary!$A$7:$H$1000,5,FALSE)</f>
        <v>#N/A</v>
      </c>
      <c r="F130" s="139" t="e">
        <f>VLOOKUP(C130,Summary!$A$7:$H$1000,6,FALSE)</f>
        <v>#N/A</v>
      </c>
      <c r="G130" s="85" t="s">
        <v>198</v>
      </c>
      <c r="H130" s="16" t="s">
        <v>176</v>
      </c>
      <c r="I130"/>
      <c r="J130"/>
      <c r="K130"/>
      <c r="L130" s="125">
        <f t="shared" si="65"/>
        <v>0</v>
      </c>
      <c r="Q130" s="38" t="s">
        <v>1057</v>
      </c>
      <c r="R130" s="90">
        <f t="shared" si="66"/>
        <v>0</v>
      </c>
      <c r="S130" s="16" t="e">
        <f t="shared" si="67"/>
        <v>#N/A</v>
      </c>
      <c r="T130" s="85" t="s">
        <v>198</v>
      </c>
      <c r="U130" s="16" t="s">
        <v>176</v>
      </c>
      <c r="V130" s="62" t="e">
        <f>I130/L137*100</f>
        <v>#DIV/0!</v>
      </c>
      <c r="W130" s="63" t="e">
        <f>J130/L137*100</f>
        <v>#DIV/0!</v>
      </c>
      <c r="X130" s="64" t="e">
        <f>K130/L137*100</f>
        <v>#DIV/0!</v>
      </c>
      <c r="Z130" s="102" t="e">
        <f>L130/L137*100</f>
        <v>#DIV/0!</v>
      </c>
    </row>
    <row r="131" spans="2:31" x14ac:dyDescent="0.2">
      <c r="C131" s="124">
        <f t="shared" ref="C131:C133" si="69">C130</f>
        <v>0</v>
      </c>
      <c r="D131" s="16" t="e">
        <f t="shared" si="68"/>
        <v>#N/A</v>
      </c>
      <c r="E131" s="16" t="e">
        <f>VLOOKUP(C131,Summary!$A$7:$H$1000,5,FALSE)</f>
        <v>#N/A</v>
      </c>
      <c r="F131" s="139" t="e">
        <f>VLOOKUP(C131,Summary!$A$7:$H$1000,6,FALSE)</f>
        <v>#N/A</v>
      </c>
      <c r="G131" s="85" t="s">
        <v>198</v>
      </c>
      <c r="H131" s="34" t="s">
        <v>177</v>
      </c>
      <c r="I131"/>
      <c r="J131"/>
      <c r="K131"/>
      <c r="L131" s="125">
        <f t="shared" si="65"/>
        <v>0</v>
      </c>
      <c r="N131" s="34"/>
      <c r="Q131" s="38" t="s">
        <v>1057</v>
      </c>
      <c r="R131" s="90">
        <f t="shared" si="66"/>
        <v>0</v>
      </c>
      <c r="S131" s="16" t="e">
        <f t="shared" si="67"/>
        <v>#N/A</v>
      </c>
      <c r="T131" s="85" t="s">
        <v>198</v>
      </c>
      <c r="U131" s="34" t="s">
        <v>177</v>
      </c>
      <c r="V131" s="62" t="e">
        <f>I131/L137*100</f>
        <v>#DIV/0!</v>
      </c>
      <c r="W131" s="63" t="e">
        <f>J131/L137*100</f>
        <v>#DIV/0!</v>
      </c>
      <c r="X131" s="64" t="e">
        <f>K131/L137*100</f>
        <v>#DIV/0!</v>
      </c>
      <c r="Z131" s="102" t="e">
        <f>L131/L137*100</f>
        <v>#DIV/0!</v>
      </c>
    </row>
    <row r="132" spans="2:31" x14ac:dyDescent="0.2">
      <c r="C132" s="124">
        <f t="shared" si="69"/>
        <v>0</v>
      </c>
      <c r="D132" s="16" t="e">
        <f t="shared" si="68"/>
        <v>#N/A</v>
      </c>
      <c r="E132" s="16" t="e">
        <f>VLOOKUP(C132,Summary!$A$7:$H$1000,5,FALSE)</f>
        <v>#N/A</v>
      </c>
      <c r="F132" s="139" t="e">
        <f>VLOOKUP(C132,Summary!$A$7:$H$1000,6,FALSE)</f>
        <v>#N/A</v>
      </c>
      <c r="G132" s="85" t="s">
        <v>198</v>
      </c>
      <c r="H132" s="34" t="s">
        <v>345</v>
      </c>
      <c r="I132"/>
      <c r="J132"/>
      <c r="K132"/>
      <c r="L132" s="125">
        <f t="shared" si="65"/>
        <v>0</v>
      </c>
      <c r="N132" s="34"/>
      <c r="Q132" s="38" t="s">
        <v>1057</v>
      </c>
      <c r="R132" s="90">
        <f t="shared" si="66"/>
        <v>0</v>
      </c>
      <c r="S132" s="16" t="e">
        <f t="shared" si="67"/>
        <v>#N/A</v>
      </c>
      <c r="T132" s="85" t="s">
        <v>198</v>
      </c>
      <c r="U132" s="34" t="s">
        <v>345</v>
      </c>
      <c r="V132" s="62" t="e">
        <f>I132/L137*100</f>
        <v>#DIV/0!</v>
      </c>
      <c r="W132" s="63" t="e">
        <f>J132/L137*100</f>
        <v>#DIV/0!</v>
      </c>
      <c r="X132" s="64" t="e">
        <f>K132/L137*100</f>
        <v>#DIV/0!</v>
      </c>
      <c r="Z132" s="102" t="e">
        <f>L132/L137*100</f>
        <v>#DIV/0!</v>
      </c>
    </row>
    <row r="133" spans="2:31" x14ac:dyDescent="0.2">
      <c r="C133" s="124">
        <f t="shared" si="69"/>
        <v>0</v>
      </c>
      <c r="D133" s="16" t="e">
        <f t="shared" si="68"/>
        <v>#N/A</v>
      </c>
      <c r="E133" s="16" t="e">
        <f>VLOOKUP(C133,Summary!$A$7:$H$1000,5,FALSE)</f>
        <v>#N/A</v>
      </c>
      <c r="F133" s="139" t="e">
        <f>VLOOKUP(C133,Summary!$A$7:$H$1000,6,FALSE)</f>
        <v>#N/A</v>
      </c>
      <c r="G133" s="85" t="s">
        <v>198</v>
      </c>
      <c r="H133" s="34" t="s">
        <v>347</v>
      </c>
      <c r="I133"/>
      <c r="J133"/>
      <c r="K133"/>
      <c r="L133" s="125">
        <f t="shared" si="65"/>
        <v>0</v>
      </c>
      <c r="Q133" s="38" t="s">
        <v>1057</v>
      </c>
      <c r="R133" s="90">
        <f t="shared" si="66"/>
        <v>0</v>
      </c>
      <c r="S133" s="16" t="e">
        <f t="shared" si="67"/>
        <v>#N/A</v>
      </c>
      <c r="T133" s="85" t="s">
        <v>198</v>
      </c>
      <c r="U133" s="150" t="s">
        <v>347</v>
      </c>
      <c r="V133" s="62" t="e">
        <f>I133/L137*100</f>
        <v>#DIV/0!</v>
      </c>
      <c r="W133" s="63" t="e">
        <f>J133/L137*100</f>
        <v>#DIV/0!</v>
      </c>
      <c r="X133" s="64" t="e">
        <f>K133/L137*100</f>
        <v>#DIV/0!</v>
      </c>
      <c r="Z133" s="102" t="e">
        <f>L133/L137*100</f>
        <v>#DIV/0!</v>
      </c>
    </row>
    <row r="134" spans="2:31" x14ac:dyDescent="0.2">
      <c r="C134" s="124">
        <f>C135</f>
        <v>0</v>
      </c>
      <c r="D134" s="16" t="e">
        <f t="shared" si="68"/>
        <v>#N/A</v>
      </c>
      <c r="E134" s="16" t="e">
        <f>VLOOKUP(C134,Summary!$A$7:$H$1000,5,FALSE)</f>
        <v>#N/A</v>
      </c>
      <c r="F134" s="139" t="e">
        <f>VLOOKUP(C134,Summary!$A$7:$H$1000,6,FALSE)</f>
        <v>#N/A</v>
      </c>
      <c r="G134" s="85" t="s">
        <v>198</v>
      </c>
      <c r="H134" s="39" t="s">
        <v>348</v>
      </c>
      <c r="I134"/>
      <c r="J134"/>
      <c r="K134"/>
      <c r="L134" s="125">
        <f t="shared" si="65"/>
        <v>0</v>
      </c>
      <c r="Q134" s="38" t="s">
        <v>1057</v>
      </c>
      <c r="R134" s="90">
        <f t="shared" si="66"/>
        <v>0</v>
      </c>
      <c r="S134" s="16" t="e">
        <f t="shared" si="67"/>
        <v>#N/A</v>
      </c>
      <c r="T134" s="85" t="s">
        <v>198</v>
      </c>
      <c r="U134" s="39" t="s">
        <v>343</v>
      </c>
      <c r="V134" s="62" t="e">
        <f>I134/L137*100</f>
        <v>#DIV/0!</v>
      </c>
      <c r="W134" s="63" t="e">
        <f>J134/L137*100</f>
        <v>#DIV/0!</v>
      </c>
      <c r="X134" s="64" t="e">
        <f>K134/L137*100</f>
        <v>#DIV/0!</v>
      </c>
      <c r="Z134" s="102" t="e">
        <f>L134/L137*100</f>
        <v>#DIV/0!</v>
      </c>
    </row>
    <row r="135" spans="2:31" x14ac:dyDescent="0.2">
      <c r="C135" s="124">
        <f>C133</f>
        <v>0</v>
      </c>
      <c r="D135" s="16" t="e">
        <f>F135+1967.5</f>
        <v>#N/A</v>
      </c>
      <c r="E135" s="16" t="e">
        <f>VLOOKUP(C135,Summary!$A$7:$H$1000,5,FALSE)</f>
        <v>#N/A</v>
      </c>
      <c r="F135" s="139" t="e">
        <f>VLOOKUP(C135,Summary!$A$7:$H$1000,6,FALSE)</f>
        <v>#N/A</v>
      </c>
      <c r="G135" s="85" t="s">
        <v>198</v>
      </c>
      <c r="H135" s="39" t="s">
        <v>349</v>
      </c>
      <c r="I135"/>
      <c r="J135"/>
      <c r="K135"/>
      <c r="L135" s="125">
        <f t="shared" si="65"/>
        <v>0</v>
      </c>
      <c r="Q135" s="38" t="s">
        <v>1057</v>
      </c>
      <c r="R135" s="90">
        <f t="shared" si="66"/>
        <v>0</v>
      </c>
      <c r="S135" s="16" t="e">
        <f t="shared" si="67"/>
        <v>#N/A</v>
      </c>
      <c r="T135" s="85" t="s">
        <v>198</v>
      </c>
      <c r="U135" s="39" t="s">
        <v>175</v>
      </c>
      <c r="V135" s="62" t="e">
        <f>I135/L137*100</f>
        <v>#DIV/0!</v>
      </c>
      <c r="W135" s="63" t="e">
        <f>J135/L137*100</f>
        <v>#DIV/0!</v>
      </c>
      <c r="X135" s="64" t="e">
        <f>K135/L137*100</f>
        <v>#DIV/0!</v>
      </c>
      <c r="Z135" s="102" t="e">
        <f>L135/L137*100</f>
        <v>#DIV/0!</v>
      </c>
    </row>
    <row r="136" spans="2:31" x14ac:dyDescent="0.2">
      <c r="C136" s="124">
        <f>C134</f>
        <v>0</v>
      </c>
      <c r="D136" s="16" t="e">
        <f>F136+1967.5</f>
        <v>#N/A</v>
      </c>
      <c r="E136" s="16" t="e">
        <f>VLOOKUP(C136,Summary!$A$7:$H$1000,5,FALSE)</f>
        <v>#N/A</v>
      </c>
      <c r="F136" s="139" t="e">
        <f>VLOOKUP(C136,Summary!$A$7:$H$1000,6,FALSE)</f>
        <v>#N/A</v>
      </c>
      <c r="G136" s="85" t="s">
        <v>198</v>
      </c>
      <c r="H136" s="39" t="s">
        <v>346</v>
      </c>
      <c r="I136"/>
      <c r="J136"/>
      <c r="K136"/>
      <c r="L136" s="125">
        <f t="shared" si="65"/>
        <v>0</v>
      </c>
      <c r="Q136" s="38" t="s">
        <v>1057</v>
      </c>
      <c r="R136" s="90">
        <f t="shared" si="66"/>
        <v>0</v>
      </c>
      <c r="S136" s="16" t="e">
        <f t="shared" si="67"/>
        <v>#N/A</v>
      </c>
      <c r="T136" s="85" t="s">
        <v>198</v>
      </c>
      <c r="U136" s="39" t="s">
        <v>346</v>
      </c>
      <c r="V136" s="62" t="e">
        <f>I136/L137*100</f>
        <v>#DIV/0!</v>
      </c>
      <c r="W136" s="63" t="e">
        <f>J136/L137*100</f>
        <v>#DIV/0!</v>
      </c>
      <c r="X136" s="64" t="e">
        <f>K136/L137*100</f>
        <v>#DIV/0!</v>
      </c>
      <c r="Z136" s="102" t="e">
        <f>L136/L137*100</f>
        <v>#DIV/0!</v>
      </c>
      <c r="AC136" s="93" t="e">
        <f>SUM(Z129:Z136)</f>
        <v>#DIV/0!</v>
      </c>
      <c r="AD136" s="91" t="s">
        <v>201</v>
      </c>
      <c r="AE136" s="38"/>
    </row>
    <row r="137" spans="2:31" x14ac:dyDescent="0.2">
      <c r="B137" s="52"/>
      <c r="C137" s="138"/>
      <c r="D137" s="49"/>
      <c r="E137" s="167"/>
      <c r="F137" s="168"/>
      <c r="G137" s="87"/>
      <c r="H137" s="50" t="s">
        <v>180</v>
      </c>
      <c r="I137" s="53"/>
      <c r="J137" s="53"/>
      <c r="K137" s="53"/>
      <c r="L137" s="157">
        <f>SUM(L129:L136)</f>
        <v>0</v>
      </c>
      <c r="M137" s="49"/>
      <c r="N137" s="49"/>
      <c r="Q137" s="38" t="s">
        <v>1057</v>
      </c>
      <c r="R137" s="52"/>
      <c r="S137" s="49"/>
      <c r="T137" s="87"/>
      <c r="U137" s="49"/>
      <c r="V137" s="66"/>
      <c r="W137" s="67"/>
      <c r="X137" s="68"/>
      <c r="Y137" s="69"/>
      <c r="Z137" s="103"/>
      <c r="AA137" s="184"/>
      <c r="AB137" s="184"/>
      <c r="AC137" s="92" t="e">
        <f>SUM(V129:X136)</f>
        <v>#DIV/0!</v>
      </c>
      <c r="AD137" s="54" t="s">
        <v>201</v>
      </c>
      <c r="AE137" s="49"/>
    </row>
    <row r="138" spans="2:31" x14ac:dyDescent="0.2">
      <c r="C138" s="137"/>
      <c r="D138" s="16" t="e">
        <f>F138+1967.5</f>
        <v>#N/A</v>
      </c>
      <c r="E138" s="16" t="e">
        <f>VLOOKUP(C138,Summary!$A$7:$H$1000,5,FALSE)</f>
        <v>#N/A</v>
      </c>
      <c r="F138" s="139" t="e">
        <f>VLOOKUP(C138,Summary!$A$7:$H$1000,6,FALSE)</f>
        <v>#N/A</v>
      </c>
      <c r="G138" s="85" t="s">
        <v>198</v>
      </c>
      <c r="H138" s="16" t="s">
        <v>181</v>
      </c>
      <c r="I138"/>
      <c r="J138"/>
      <c r="K138"/>
      <c r="L138" s="125">
        <f t="shared" ref="L138:L145" si="70">SUM(I138:K138)</f>
        <v>0</v>
      </c>
      <c r="Q138" s="38" t="s">
        <v>1057</v>
      </c>
      <c r="R138" s="101">
        <f t="shared" ref="R138:R145" si="71">C138</f>
        <v>0</v>
      </c>
      <c r="S138" s="16" t="e">
        <f t="shared" ref="S138:S145" si="72">F138</f>
        <v>#N/A</v>
      </c>
      <c r="T138" s="85" t="s">
        <v>198</v>
      </c>
      <c r="U138" s="16" t="s">
        <v>181</v>
      </c>
      <c r="V138" s="62" t="e">
        <f>I138/L146*100</f>
        <v>#DIV/0!</v>
      </c>
      <c r="W138" s="63" t="e">
        <f>J138/L146*100</f>
        <v>#DIV/0!</v>
      </c>
      <c r="X138" s="64" t="e">
        <f>K138/L146*100</f>
        <v>#DIV/0!</v>
      </c>
      <c r="Z138" s="102" t="e">
        <f>L138/L146*100</f>
        <v>#DIV/0!</v>
      </c>
    </row>
    <row r="139" spans="2:31" x14ac:dyDescent="0.2">
      <c r="C139" s="124">
        <f>C138</f>
        <v>0</v>
      </c>
      <c r="D139" s="16" t="e">
        <f t="shared" ref="D139:D143" si="73">F139+1967.5</f>
        <v>#N/A</v>
      </c>
      <c r="E139" s="16" t="e">
        <f>VLOOKUP(C139,Summary!$A$7:$H$1000,5,FALSE)</f>
        <v>#N/A</v>
      </c>
      <c r="F139" s="139" t="e">
        <f>VLOOKUP(C139,Summary!$A$7:$H$1000,6,FALSE)</f>
        <v>#N/A</v>
      </c>
      <c r="G139" s="85" t="s">
        <v>198</v>
      </c>
      <c r="H139" s="16" t="s">
        <v>176</v>
      </c>
      <c r="I139"/>
      <c r="J139"/>
      <c r="K139"/>
      <c r="L139" s="125">
        <f t="shared" si="70"/>
        <v>0</v>
      </c>
      <c r="Q139" s="38" t="s">
        <v>1057</v>
      </c>
      <c r="R139" s="90">
        <f t="shared" si="71"/>
        <v>0</v>
      </c>
      <c r="S139" s="16" t="e">
        <f t="shared" si="72"/>
        <v>#N/A</v>
      </c>
      <c r="T139" s="85" t="s">
        <v>198</v>
      </c>
      <c r="U139" s="16" t="s">
        <v>176</v>
      </c>
      <c r="V139" s="62" t="e">
        <f>I139/L146*100</f>
        <v>#DIV/0!</v>
      </c>
      <c r="W139" s="63" t="e">
        <f>J139/L146*100</f>
        <v>#DIV/0!</v>
      </c>
      <c r="X139" s="64" t="e">
        <f>K139/L146*100</f>
        <v>#DIV/0!</v>
      </c>
      <c r="Z139" s="102" t="e">
        <f>L139/L146*100</f>
        <v>#DIV/0!</v>
      </c>
    </row>
    <row r="140" spans="2:31" x14ac:dyDescent="0.2">
      <c r="C140" s="124">
        <f t="shared" ref="C140:C142" si="74">C139</f>
        <v>0</v>
      </c>
      <c r="D140" s="16" t="e">
        <f t="shared" si="73"/>
        <v>#N/A</v>
      </c>
      <c r="E140" s="16" t="e">
        <f>VLOOKUP(C140,Summary!$A$7:$H$1000,5,FALSE)</f>
        <v>#N/A</v>
      </c>
      <c r="F140" s="139" t="e">
        <f>VLOOKUP(C140,Summary!$A$7:$H$1000,6,FALSE)</f>
        <v>#N/A</v>
      </c>
      <c r="G140" s="85" t="s">
        <v>198</v>
      </c>
      <c r="H140" s="34" t="s">
        <v>177</v>
      </c>
      <c r="I140"/>
      <c r="J140"/>
      <c r="K140"/>
      <c r="L140" s="125">
        <f t="shared" si="70"/>
        <v>0</v>
      </c>
      <c r="N140" s="34"/>
      <c r="Q140" s="38" t="s">
        <v>1057</v>
      </c>
      <c r="R140" s="90">
        <f t="shared" si="71"/>
        <v>0</v>
      </c>
      <c r="S140" s="16" t="e">
        <f t="shared" si="72"/>
        <v>#N/A</v>
      </c>
      <c r="T140" s="85" t="s">
        <v>198</v>
      </c>
      <c r="U140" s="34" t="s">
        <v>177</v>
      </c>
      <c r="V140" s="62" t="e">
        <f>I140/L146*100</f>
        <v>#DIV/0!</v>
      </c>
      <c r="W140" s="63" t="e">
        <f>J140/L146*100</f>
        <v>#DIV/0!</v>
      </c>
      <c r="X140" s="64" t="e">
        <f>K140/L146*100</f>
        <v>#DIV/0!</v>
      </c>
      <c r="Z140" s="102" t="e">
        <f>L140/L146*100</f>
        <v>#DIV/0!</v>
      </c>
    </row>
    <row r="141" spans="2:31" x14ac:dyDescent="0.2">
      <c r="C141" s="124">
        <f t="shared" si="74"/>
        <v>0</v>
      </c>
      <c r="D141" s="16" t="e">
        <f t="shared" si="73"/>
        <v>#N/A</v>
      </c>
      <c r="E141" s="16" t="e">
        <f>VLOOKUP(C141,Summary!$A$7:$H$1000,5,FALSE)</f>
        <v>#N/A</v>
      </c>
      <c r="F141" s="139" t="e">
        <f>VLOOKUP(C141,Summary!$A$7:$H$1000,6,FALSE)</f>
        <v>#N/A</v>
      </c>
      <c r="G141" s="85" t="s">
        <v>198</v>
      </c>
      <c r="H141" s="34" t="s">
        <v>345</v>
      </c>
      <c r="I141"/>
      <c r="J141"/>
      <c r="K141"/>
      <c r="L141" s="125">
        <f t="shared" si="70"/>
        <v>0</v>
      </c>
      <c r="N141" s="34"/>
      <c r="Q141" s="38" t="s">
        <v>1057</v>
      </c>
      <c r="R141" s="90">
        <f t="shared" si="71"/>
        <v>0</v>
      </c>
      <c r="S141" s="16" t="e">
        <f t="shared" si="72"/>
        <v>#N/A</v>
      </c>
      <c r="T141" s="85" t="s">
        <v>198</v>
      </c>
      <c r="U141" s="34" t="s">
        <v>345</v>
      </c>
      <c r="V141" s="62" t="e">
        <f>I141/L146*100</f>
        <v>#DIV/0!</v>
      </c>
      <c r="W141" s="63" t="e">
        <f>J141/L146*100</f>
        <v>#DIV/0!</v>
      </c>
      <c r="X141" s="64" t="e">
        <f>K141/L146*100</f>
        <v>#DIV/0!</v>
      </c>
      <c r="Z141" s="102" t="e">
        <f>L141/L146*100</f>
        <v>#DIV/0!</v>
      </c>
    </row>
    <row r="142" spans="2:31" x14ac:dyDescent="0.2">
      <c r="C142" s="124">
        <f t="shared" si="74"/>
        <v>0</v>
      </c>
      <c r="D142" s="16" t="e">
        <f t="shared" si="73"/>
        <v>#N/A</v>
      </c>
      <c r="E142" s="16" t="e">
        <f>VLOOKUP(C142,Summary!$A$7:$H$1000,5,FALSE)</f>
        <v>#N/A</v>
      </c>
      <c r="F142" s="139" t="e">
        <f>VLOOKUP(C142,Summary!$A$7:$H$1000,6,FALSE)</f>
        <v>#N/A</v>
      </c>
      <c r="G142" s="85" t="s">
        <v>198</v>
      </c>
      <c r="H142" s="34" t="s">
        <v>347</v>
      </c>
      <c r="I142"/>
      <c r="J142"/>
      <c r="K142"/>
      <c r="L142" s="125">
        <f t="shared" si="70"/>
        <v>0</v>
      </c>
      <c r="Q142" s="38" t="s">
        <v>1057</v>
      </c>
      <c r="R142" s="90">
        <f t="shared" si="71"/>
        <v>0</v>
      </c>
      <c r="S142" s="16" t="e">
        <f t="shared" si="72"/>
        <v>#N/A</v>
      </c>
      <c r="T142" s="85" t="s">
        <v>198</v>
      </c>
      <c r="U142" s="150" t="s">
        <v>347</v>
      </c>
      <c r="V142" s="62" t="e">
        <f>I142/L146*100</f>
        <v>#DIV/0!</v>
      </c>
      <c r="W142" s="63" t="e">
        <f>J142/L146*100</f>
        <v>#DIV/0!</v>
      </c>
      <c r="X142" s="64" t="e">
        <f>K142/L146*100</f>
        <v>#DIV/0!</v>
      </c>
      <c r="Z142" s="102" t="e">
        <f>L142/L146*100</f>
        <v>#DIV/0!</v>
      </c>
    </row>
    <row r="143" spans="2:31" x14ac:dyDescent="0.2">
      <c r="C143" s="124">
        <f>C144</f>
        <v>0</v>
      </c>
      <c r="D143" s="16" t="e">
        <f t="shared" si="73"/>
        <v>#N/A</v>
      </c>
      <c r="E143" s="16" t="e">
        <f>VLOOKUP(C143,Summary!$A$7:$H$1000,5,FALSE)</f>
        <v>#N/A</v>
      </c>
      <c r="F143" s="139" t="e">
        <f>VLOOKUP(C143,Summary!$A$7:$H$1000,6,FALSE)</f>
        <v>#N/A</v>
      </c>
      <c r="G143" s="85" t="s">
        <v>198</v>
      </c>
      <c r="H143" s="39" t="s">
        <v>348</v>
      </c>
      <c r="I143"/>
      <c r="J143"/>
      <c r="K143"/>
      <c r="L143" s="125">
        <f t="shared" si="70"/>
        <v>0</v>
      </c>
      <c r="Q143" s="38" t="s">
        <v>1057</v>
      </c>
      <c r="R143" s="90">
        <f t="shared" si="71"/>
        <v>0</v>
      </c>
      <c r="S143" s="16" t="e">
        <f t="shared" si="72"/>
        <v>#N/A</v>
      </c>
      <c r="T143" s="85" t="s">
        <v>198</v>
      </c>
      <c r="U143" s="39" t="s">
        <v>343</v>
      </c>
      <c r="V143" s="62" t="e">
        <f>I143/L146*100</f>
        <v>#DIV/0!</v>
      </c>
      <c r="W143" s="63" t="e">
        <f>J143/L146*100</f>
        <v>#DIV/0!</v>
      </c>
      <c r="X143" s="64" t="e">
        <f>K143/L146*100</f>
        <v>#DIV/0!</v>
      </c>
      <c r="Z143" s="102" t="e">
        <f>L143/L146*100</f>
        <v>#DIV/0!</v>
      </c>
    </row>
    <row r="144" spans="2:31" x14ac:dyDescent="0.2">
      <c r="C144" s="124">
        <f>C142</f>
        <v>0</v>
      </c>
      <c r="D144" s="16" t="e">
        <f>F144+1967.5</f>
        <v>#N/A</v>
      </c>
      <c r="E144" s="16" t="e">
        <f>VLOOKUP(C144,Summary!$A$7:$H$1000,5,FALSE)</f>
        <v>#N/A</v>
      </c>
      <c r="F144" s="139" t="e">
        <f>VLOOKUP(C144,Summary!$A$7:$H$1000,6,FALSE)</f>
        <v>#N/A</v>
      </c>
      <c r="G144" s="85" t="s">
        <v>198</v>
      </c>
      <c r="H144" s="39" t="s">
        <v>349</v>
      </c>
      <c r="I144"/>
      <c r="J144"/>
      <c r="K144"/>
      <c r="L144" s="125">
        <f t="shared" si="70"/>
        <v>0</v>
      </c>
      <c r="Q144" s="38" t="s">
        <v>1057</v>
      </c>
      <c r="R144" s="90">
        <f t="shared" si="71"/>
        <v>0</v>
      </c>
      <c r="S144" s="16" t="e">
        <f t="shared" si="72"/>
        <v>#N/A</v>
      </c>
      <c r="T144" s="85" t="s">
        <v>198</v>
      </c>
      <c r="U144" s="39" t="s">
        <v>175</v>
      </c>
      <c r="V144" s="62" t="e">
        <f>I144/L146*100</f>
        <v>#DIV/0!</v>
      </c>
      <c r="W144" s="63" t="e">
        <f>J144/L146*100</f>
        <v>#DIV/0!</v>
      </c>
      <c r="X144" s="64" t="e">
        <f>K144/L146*100</f>
        <v>#DIV/0!</v>
      </c>
      <c r="Z144" s="102" t="e">
        <f>L144/L146*100</f>
        <v>#DIV/0!</v>
      </c>
    </row>
    <row r="145" spans="2:31" x14ac:dyDescent="0.2">
      <c r="C145" s="124">
        <f>C143</f>
        <v>0</v>
      </c>
      <c r="D145" s="16" t="e">
        <f>F145+1967.5</f>
        <v>#N/A</v>
      </c>
      <c r="E145" s="16" t="e">
        <f>VLOOKUP(C145,Summary!$A$7:$H$1000,5,FALSE)</f>
        <v>#N/A</v>
      </c>
      <c r="F145" s="139" t="e">
        <f>VLOOKUP(C145,Summary!$A$7:$H$1000,6,FALSE)</f>
        <v>#N/A</v>
      </c>
      <c r="G145" s="85" t="s">
        <v>198</v>
      </c>
      <c r="H145" s="39" t="s">
        <v>346</v>
      </c>
      <c r="I145"/>
      <c r="J145"/>
      <c r="K145"/>
      <c r="L145" s="125">
        <f t="shared" si="70"/>
        <v>0</v>
      </c>
      <c r="Q145" s="38" t="s">
        <v>1057</v>
      </c>
      <c r="R145" s="90">
        <f t="shared" si="71"/>
        <v>0</v>
      </c>
      <c r="S145" s="16" t="e">
        <f t="shared" si="72"/>
        <v>#N/A</v>
      </c>
      <c r="T145" s="85" t="s">
        <v>198</v>
      </c>
      <c r="U145" s="39" t="s">
        <v>346</v>
      </c>
      <c r="V145" s="62" t="e">
        <f>I145/L146*100</f>
        <v>#DIV/0!</v>
      </c>
      <c r="W145" s="63" t="e">
        <f>J145/L146*100</f>
        <v>#DIV/0!</v>
      </c>
      <c r="X145" s="64" t="e">
        <f>K145/L146*100</f>
        <v>#DIV/0!</v>
      </c>
      <c r="Z145" s="102" t="e">
        <f>L145/L146*100</f>
        <v>#DIV/0!</v>
      </c>
      <c r="AC145" s="93" t="e">
        <f>SUM(Z138:Z145)</f>
        <v>#DIV/0!</v>
      </c>
      <c r="AD145" s="91" t="s">
        <v>201</v>
      </c>
      <c r="AE145" s="38"/>
    </row>
    <row r="146" spans="2:31" x14ac:dyDescent="0.2">
      <c r="B146" s="52"/>
      <c r="C146" s="138"/>
      <c r="D146" s="49"/>
      <c r="E146" s="167"/>
      <c r="F146" s="168"/>
      <c r="G146" s="87"/>
      <c r="H146" s="50" t="s">
        <v>180</v>
      </c>
      <c r="I146" s="53"/>
      <c r="J146" s="53"/>
      <c r="K146" s="53"/>
      <c r="L146" s="157">
        <f>SUM(L138:L145)</f>
        <v>0</v>
      </c>
      <c r="M146" s="49"/>
      <c r="N146" s="49"/>
      <c r="Q146" s="38" t="s">
        <v>1057</v>
      </c>
      <c r="R146" s="52"/>
      <c r="S146" s="49"/>
      <c r="T146" s="87"/>
      <c r="U146" s="49"/>
      <c r="V146" s="66"/>
      <c r="W146" s="67"/>
      <c r="X146" s="68"/>
      <c r="Y146" s="69"/>
      <c r="Z146" s="103"/>
      <c r="AA146" s="184"/>
      <c r="AB146" s="184"/>
      <c r="AC146" s="92" t="e">
        <f>SUM(V138:X145)</f>
        <v>#DIV/0!</v>
      </c>
      <c r="AD146" s="54" t="s">
        <v>201</v>
      </c>
      <c r="AE146" s="49"/>
    </row>
    <row r="147" spans="2:31" x14ac:dyDescent="0.2">
      <c r="C147" s="137"/>
      <c r="D147" s="16" t="e">
        <f>F147+1967.5</f>
        <v>#N/A</v>
      </c>
      <c r="E147" s="16" t="e">
        <f>VLOOKUP(C147,Summary!$A$7:$H$1000,5,FALSE)</f>
        <v>#N/A</v>
      </c>
      <c r="F147" s="139" t="e">
        <f>VLOOKUP(C147,Summary!$A$7:$H$1000,6,FALSE)</f>
        <v>#N/A</v>
      </c>
      <c r="G147" s="85" t="s">
        <v>198</v>
      </c>
      <c r="H147" s="16" t="s">
        <v>181</v>
      </c>
      <c r="I147"/>
      <c r="J147"/>
      <c r="K147"/>
      <c r="L147" s="125">
        <f t="shared" ref="L147:L154" si="75">SUM(I147:K147)</f>
        <v>0</v>
      </c>
      <c r="Q147" s="38" t="s">
        <v>1057</v>
      </c>
      <c r="R147" s="101">
        <f t="shared" ref="R147:R154" si="76">C147</f>
        <v>0</v>
      </c>
      <c r="S147" s="16" t="e">
        <f t="shared" ref="S147:S154" si="77">F147</f>
        <v>#N/A</v>
      </c>
      <c r="T147" s="85" t="s">
        <v>198</v>
      </c>
      <c r="U147" s="16" t="s">
        <v>181</v>
      </c>
      <c r="V147" s="62" t="e">
        <f>I147/L155*100</f>
        <v>#DIV/0!</v>
      </c>
      <c r="W147" s="63" t="e">
        <f>J147/L155*100</f>
        <v>#DIV/0!</v>
      </c>
      <c r="X147" s="64" t="e">
        <f>K147/L155*100</f>
        <v>#DIV/0!</v>
      </c>
      <c r="Z147" s="102" t="e">
        <f>L147/L155*100</f>
        <v>#DIV/0!</v>
      </c>
    </row>
    <row r="148" spans="2:31" x14ac:dyDescent="0.2">
      <c r="C148" s="124">
        <f>C147</f>
        <v>0</v>
      </c>
      <c r="D148" s="16" t="e">
        <f t="shared" ref="D148:D152" si="78">F148+1967.5</f>
        <v>#N/A</v>
      </c>
      <c r="E148" s="16" t="e">
        <f>VLOOKUP(C148,Summary!$A$7:$H$1000,5,FALSE)</f>
        <v>#N/A</v>
      </c>
      <c r="F148" s="139" t="e">
        <f>VLOOKUP(C148,Summary!$A$7:$H$1000,6,FALSE)</f>
        <v>#N/A</v>
      </c>
      <c r="G148" s="85" t="s">
        <v>198</v>
      </c>
      <c r="H148" s="16" t="s">
        <v>176</v>
      </c>
      <c r="I148"/>
      <c r="J148"/>
      <c r="K148"/>
      <c r="L148" s="125">
        <f t="shared" si="75"/>
        <v>0</v>
      </c>
      <c r="Q148" s="38" t="s">
        <v>1057</v>
      </c>
      <c r="R148" s="90">
        <f t="shared" si="76"/>
        <v>0</v>
      </c>
      <c r="S148" s="16" t="e">
        <f t="shared" si="77"/>
        <v>#N/A</v>
      </c>
      <c r="T148" s="85" t="s">
        <v>198</v>
      </c>
      <c r="U148" s="16" t="s">
        <v>176</v>
      </c>
      <c r="V148" s="62" t="e">
        <f>I148/L155*100</f>
        <v>#DIV/0!</v>
      </c>
      <c r="W148" s="63" t="e">
        <f>J148/L155*100</f>
        <v>#DIV/0!</v>
      </c>
      <c r="X148" s="64" t="e">
        <f>K148/L155*100</f>
        <v>#DIV/0!</v>
      </c>
      <c r="Z148" s="102" t="e">
        <f>L148/L155*100</f>
        <v>#DIV/0!</v>
      </c>
    </row>
    <row r="149" spans="2:31" x14ac:dyDescent="0.2">
      <c r="C149" s="124">
        <f t="shared" ref="C149:C151" si="79">C148</f>
        <v>0</v>
      </c>
      <c r="D149" s="16" t="e">
        <f t="shared" si="78"/>
        <v>#N/A</v>
      </c>
      <c r="E149" s="16" t="e">
        <f>VLOOKUP(C149,Summary!$A$7:$H$1000,5,FALSE)</f>
        <v>#N/A</v>
      </c>
      <c r="F149" s="139" t="e">
        <f>VLOOKUP(C149,Summary!$A$7:$H$1000,6,FALSE)</f>
        <v>#N/A</v>
      </c>
      <c r="G149" s="85" t="s">
        <v>198</v>
      </c>
      <c r="H149" s="34" t="s">
        <v>177</v>
      </c>
      <c r="I149"/>
      <c r="J149"/>
      <c r="K149"/>
      <c r="L149" s="125">
        <f t="shared" si="75"/>
        <v>0</v>
      </c>
      <c r="N149" s="34"/>
      <c r="Q149" s="38" t="s">
        <v>1057</v>
      </c>
      <c r="R149" s="90">
        <f t="shared" si="76"/>
        <v>0</v>
      </c>
      <c r="S149" s="16" t="e">
        <f t="shared" si="77"/>
        <v>#N/A</v>
      </c>
      <c r="T149" s="85" t="s">
        <v>198</v>
      </c>
      <c r="U149" s="34" t="s">
        <v>177</v>
      </c>
      <c r="V149" s="62" t="e">
        <f>I149/L155*100</f>
        <v>#DIV/0!</v>
      </c>
      <c r="W149" s="63" t="e">
        <f>J149/L155*100</f>
        <v>#DIV/0!</v>
      </c>
      <c r="X149" s="64" t="e">
        <f>K149/L155*100</f>
        <v>#DIV/0!</v>
      </c>
      <c r="Z149" s="102" t="e">
        <f>L149/L155*100</f>
        <v>#DIV/0!</v>
      </c>
    </row>
    <row r="150" spans="2:31" x14ac:dyDescent="0.2">
      <c r="C150" s="124">
        <f t="shared" si="79"/>
        <v>0</v>
      </c>
      <c r="D150" s="16" t="e">
        <f t="shared" si="78"/>
        <v>#N/A</v>
      </c>
      <c r="E150" s="16" t="e">
        <f>VLOOKUP(C150,Summary!$A$7:$H$1000,5,FALSE)</f>
        <v>#N/A</v>
      </c>
      <c r="F150" s="139" t="e">
        <f>VLOOKUP(C150,Summary!$A$7:$H$1000,6,FALSE)</f>
        <v>#N/A</v>
      </c>
      <c r="G150" s="85" t="s">
        <v>198</v>
      </c>
      <c r="H150" s="34" t="s">
        <v>345</v>
      </c>
      <c r="I150"/>
      <c r="J150"/>
      <c r="K150"/>
      <c r="L150" s="125">
        <f t="shared" si="75"/>
        <v>0</v>
      </c>
      <c r="N150" s="34"/>
      <c r="Q150" s="38" t="s">
        <v>1057</v>
      </c>
      <c r="R150" s="90">
        <f t="shared" si="76"/>
        <v>0</v>
      </c>
      <c r="S150" s="16" t="e">
        <f t="shared" si="77"/>
        <v>#N/A</v>
      </c>
      <c r="T150" s="85" t="s">
        <v>198</v>
      </c>
      <c r="U150" s="34" t="s">
        <v>345</v>
      </c>
      <c r="V150" s="62" t="e">
        <f>I150/L155*100</f>
        <v>#DIV/0!</v>
      </c>
      <c r="W150" s="63" t="e">
        <f>J150/L155*100</f>
        <v>#DIV/0!</v>
      </c>
      <c r="X150" s="64" t="e">
        <f>K150/L155*100</f>
        <v>#DIV/0!</v>
      </c>
      <c r="Z150" s="102" t="e">
        <f>L150/L155*100</f>
        <v>#DIV/0!</v>
      </c>
    </row>
    <row r="151" spans="2:31" x14ac:dyDescent="0.2">
      <c r="C151" s="124">
        <f t="shared" si="79"/>
        <v>0</v>
      </c>
      <c r="D151" s="16" t="e">
        <f t="shared" si="78"/>
        <v>#N/A</v>
      </c>
      <c r="E151" s="16" t="e">
        <f>VLOOKUP(C151,Summary!$A$7:$H$1000,5,FALSE)</f>
        <v>#N/A</v>
      </c>
      <c r="F151" s="139" t="e">
        <f>VLOOKUP(C151,Summary!$A$7:$H$1000,6,FALSE)</f>
        <v>#N/A</v>
      </c>
      <c r="G151" s="85" t="s">
        <v>198</v>
      </c>
      <c r="H151" s="34" t="s">
        <v>347</v>
      </c>
      <c r="I151"/>
      <c r="J151"/>
      <c r="K151"/>
      <c r="L151" s="125">
        <f t="shared" si="75"/>
        <v>0</v>
      </c>
      <c r="Q151" s="38" t="s">
        <v>1057</v>
      </c>
      <c r="R151" s="90">
        <f t="shared" si="76"/>
        <v>0</v>
      </c>
      <c r="S151" s="16" t="e">
        <f t="shared" si="77"/>
        <v>#N/A</v>
      </c>
      <c r="T151" s="85" t="s">
        <v>198</v>
      </c>
      <c r="U151" s="150" t="s">
        <v>347</v>
      </c>
      <c r="V151" s="62" t="e">
        <f>I151/L155*100</f>
        <v>#DIV/0!</v>
      </c>
      <c r="W151" s="63" t="e">
        <f>J151/L155*100</f>
        <v>#DIV/0!</v>
      </c>
      <c r="X151" s="64" t="e">
        <f>K151/L155*100</f>
        <v>#DIV/0!</v>
      </c>
      <c r="Z151" s="102" t="e">
        <f>L151/L155*100</f>
        <v>#DIV/0!</v>
      </c>
    </row>
    <row r="152" spans="2:31" x14ac:dyDescent="0.2">
      <c r="C152" s="124">
        <f>C153</f>
        <v>0</v>
      </c>
      <c r="D152" s="16" t="e">
        <f t="shared" si="78"/>
        <v>#N/A</v>
      </c>
      <c r="E152" s="16" t="e">
        <f>VLOOKUP(C152,Summary!$A$7:$H$1000,5,FALSE)</f>
        <v>#N/A</v>
      </c>
      <c r="F152" s="139" t="e">
        <f>VLOOKUP(C152,Summary!$A$7:$H$1000,6,FALSE)</f>
        <v>#N/A</v>
      </c>
      <c r="G152" s="85" t="s">
        <v>198</v>
      </c>
      <c r="H152" s="39" t="s">
        <v>348</v>
      </c>
      <c r="I152"/>
      <c r="J152"/>
      <c r="K152"/>
      <c r="L152" s="125">
        <f t="shared" si="75"/>
        <v>0</v>
      </c>
      <c r="Q152" s="38" t="s">
        <v>1057</v>
      </c>
      <c r="R152" s="90">
        <f t="shared" si="76"/>
        <v>0</v>
      </c>
      <c r="S152" s="16" t="e">
        <f t="shared" si="77"/>
        <v>#N/A</v>
      </c>
      <c r="T152" s="85" t="s">
        <v>198</v>
      </c>
      <c r="U152" s="39" t="s">
        <v>343</v>
      </c>
      <c r="V152" s="62" t="e">
        <f>I152/L155*100</f>
        <v>#DIV/0!</v>
      </c>
      <c r="W152" s="63" t="e">
        <f>J152/L155*100</f>
        <v>#DIV/0!</v>
      </c>
      <c r="X152" s="64" t="e">
        <f>K152/L155*100</f>
        <v>#DIV/0!</v>
      </c>
      <c r="Z152" s="102" t="e">
        <f>L152/L155*100</f>
        <v>#DIV/0!</v>
      </c>
    </row>
    <row r="153" spans="2:31" x14ac:dyDescent="0.2">
      <c r="C153" s="124">
        <f>C151</f>
        <v>0</v>
      </c>
      <c r="D153" s="16" t="e">
        <f>F153+1967.5</f>
        <v>#N/A</v>
      </c>
      <c r="E153" s="16" t="e">
        <f>VLOOKUP(C153,Summary!$A$7:$H$1000,5,FALSE)</f>
        <v>#N/A</v>
      </c>
      <c r="F153" s="139" t="e">
        <f>VLOOKUP(C153,Summary!$A$7:$H$1000,6,FALSE)</f>
        <v>#N/A</v>
      </c>
      <c r="G153" s="85" t="s">
        <v>198</v>
      </c>
      <c r="H153" s="39" t="s">
        <v>349</v>
      </c>
      <c r="I153"/>
      <c r="J153"/>
      <c r="K153"/>
      <c r="L153" s="125">
        <f t="shared" si="75"/>
        <v>0</v>
      </c>
      <c r="Q153" s="38" t="s">
        <v>1057</v>
      </c>
      <c r="R153" s="90">
        <f t="shared" si="76"/>
        <v>0</v>
      </c>
      <c r="S153" s="16" t="e">
        <f t="shared" si="77"/>
        <v>#N/A</v>
      </c>
      <c r="T153" s="85" t="s">
        <v>198</v>
      </c>
      <c r="U153" s="39" t="s">
        <v>175</v>
      </c>
      <c r="V153" s="62" t="e">
        <f>I153/L155*100</f>
        <v>#DIV/0!</v>
      </c>
      <c r="W153" s="63" t="e">
        <f>J153/L155*100</f>
        <v>#DIV/0!</v>
      </c>
      <c r="X153" s="64" t="e">
        <f>K153/L155*100</f>
        <v>#DIV/0!</v>
      </c>
      <c r="Z153" s="102" t="e">
        <f>L153/L155*100</f>
        <v>#DIV/0!</v>
      </c>
    </row>
    <row r="154" spans="2:31" x14ac:dyDescent="0.2">
      <c r="C154" s="124">
        <f>C152</f>
        <v>0</v>
      </c>
      <c r="D154" s="16" t="e">
        <f>F154+1967.5</f>
        <v>#N/A</v>
      </c>
      <c r="E154" s="16" t="e">
        <f>VLOOKUP(C154,Summary!$A$7:$H$1000,5,FALSE)</f>
        <v>#N/A</v>
      </c>
      <c r="F154" s="139" t="e">
        <f>VLOOKUP(C154,Summary!$A$7:$H$1000,6,FALSE)</f>
        <v>#N/A</v>
      </c>
      <c r="G154" s="85" t="s">
        <v>198</v>
      </c>
      <c r="H154" s="39" t="s">
        <v>346</v>
      </c>
      <c r="I154"/>
      <c r="J154"/>
      <c r="K154"/>
      <c r="L154" s="125">
        <f t="shared" si="75"/>
        <v>0</v>
      </c>
      <c r="Q154" s="38" t="s">
        <v>1057</v>
      </c>
      <c r="R154" s="90">
        <f t="shared" si="76"/>
        <v>0</v>
      </c>
      <c r="S154" s="16" t="e">
        <f t="shared" si="77"/>
        <v>#N/A</v>
      </c>
      <c r="T154" s="85" t="s">
        <v>198</v>
      </c>
      <c r="U154" s="39" t="s">
        <v>346</v>
      </c>
      <c r="V154" s="62" t="e">
        <f>I154/L155*100</f>
        <v>#DIV/0!</v>
      </c>
      <c r="W154" s="63" t="e">
        <f>J154/L155*100</f>
        <v>#DIV/0!</v>
      </c>
      <c r="X154" s="64" t="e">
        <f>K154/L155*100</f>
        <v>#DIV/0!</v>
      </c>
      <c r="Z154" s="102" t="e">
        <f>L154/L155*100</f>
        <v>#DIV/0!</v>
      </c>
      <c r="AC154" s="93" t="e">
        <f>SUM(Z147:Z154)</f>
        <v>#DIV/0!</v>
      </c>
      <c r="AD154" s="91" t="s">
        <v>201</v>
      </c>
      <c r="AE154" s="38"/>
    </row>
    <row r="155" spans="2:31" x14ac:dyDescent="0.2">
      <c r="B155" s="52"/>
      <c r="C155" s="138"/>
      <c r="D155" s="49"/>
      <c r="E155" s="167"/>
      <c r="F155" s="168"/>
      <c r="G155" s="87"/>
      <c r="H155" s="50" t="s">
        <v>180</v>
      </c>
      <c r="I155" s="53"/>
      <c r="J155" s="53"/>
      <c r="K155" s="53"/>
      <c r="L155" s="157">
        <f>SUM(L147:L154)</f>
        <v>0</v>
      </c>
      <c r="M155" s="49"/>
      <c r="N155" s="49"/>
      <c r="Q155" s="38" t="s">
        <v>1057</v>
      </c>
      <c r="R155" s="52"/>
      <c r="S155" s="49"/>
      <c r="T155" s="87"/>
      <c r="U155" s="49"/>
      <c r="V155" s="66"/>
      <c r="W155" s="67"/>
      <c r="X155" s="68"/>
      <c r="Y155" s="69"/>
      <c r="Z155" s="103"/>
      <c r="AA155" s="184"/>
      <c r="AB155" s="184"/>
      <c r="AC155" s="92" t="e">
        <f>SUM(V147:X154)</f>
        <v>#DIV/0!</v>
      </c>
      <c r="AD155" s="54" t="s">
        <v>201</v>
      </c>
      <c r="AE155" s="49"/>
    </row>
  </sheetData>
  <sortState ref="AH12:AR128">
    <sortCondition ref="AI12:AI128"/>
  </sortState>
  <mergeCells count="1">
    <mergeCell ref="D8:H8"/>
  </mergeCells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Q659"/>
  <sheetViews>
    <sheetView zoomScale="116" zoomScaleNormal="116" workbookViewId="0">
      <selection activeCell="U26" sqref="U26"/>
    </sheetView>
  </sheetViews>
  <sheetFormatPr baseColWidth="10" defaultRowHeight="16" x14ac:dyDescent="0.2"/>
  <cols>
    <col min="1" max="1" width="3.6640625" customWidth="1"/>
    <col min="2" max="2" width="10.83203125" style="38"/>
    <col min="3" max="4" width="10.83203125" style="16"/>
    <col min="5" max="5" width="45" style="16" customWidth="1"/>
    <col min="6" max="6" width="13.33203125" style="16" customWidth="1"/>
    <col min="7" max="7" width="10.83203125" style="48"/>
    <col min="8" max="8" width="51.6640625" style="38" customWidth="1"/>
    <col min="9" max="9" width="3" style="38" customWidth="1"/>
    <col min="10" max="10" width="5.5" style="116" customWidth="1"/>
    <col min="12" max="12" width="10.83203125" style="38"/>
    <col min="13" max="14" width="10.83203125" style="16"/>
    <col min="15" max="15" width="45" style="16" customWidth="1"/>
    <col min="16" max="16" width="13.33203125" style="16" customWidth="1"/>
    <col min="17" max="17" width="10.83203125" style="48"/>
    <col min="18" max="18" width="51.6640625" style="38" customWidth="1"/>
    <col min="36" max="36" width="15.1640625" customWidth="1"/>
  </cols>
  <sheetData>
    <row r="1" spans="2:43" s="16" customFormat="1" ht="11" customHeight="1" x14ac:dyDescent="0.2">
      <c r="G1" s="82"/>
      <c r="J1" s="114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F1" s="61"/>
      <c r="AG1" s="61"/>
      <c r="AH1" s="61"/>
      <c r="AI1" s="61"/>
      <c r="AJ1" s="61"/>
      <c r="AK1" s="104"/>
      <c r="AO1" s="38"/>
      <c r="AP1" s="38"/>
      <c r="AQ1" s="38"/>
    </row>
    <row r="2" spans="2:43" s="16" customFormat="1" ht="19" x14ac:dyDescent="0.25">
      <c r="B2" s="12" t="s">
        <v>1040</v>
      </c>
      <c r="C2" s="12"/>
      <c r="D2" s="4"/>
      <c r="E2" s="5"/>
      <c r="F2" s="6"/>
      <c r="G2" s="5"/>
      <c r="H2" s="6"/>
      <c r="I2" s="117"/>
      <c r="J2" s="44"/>
      <c r="K2" s="14" t="s">
        <v>174</v>
      </c>
      <c r="L2" s="35" t="s">
        <v>3</v>
      </c>
      <c r="M2" s="8" t="s">
        <v>8</v>
      </c>
      <c r="N2" s="17"/>
      <c r="O2" s="1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F2" s="61"/>
      <c r="AG2" s="61"/>
      <c r="AH2" s="61"/>
      <c r="AI2" s="61"/>
      <c r="AJ2" s="61"/>
      <c r="AK2" s="104"/>
      <c r="AO2" s="38"/>
      <c r="AP2" s="38"/>
      <c r="AQ2" s="38"/>
    </row>
    <row r="3" spans="2:43" s="16" customFormat="1" ht="18" x14ac:dyDescent="0.2">
      <c r="B3" s="15"/>
      <c r="C3" s="15"/>
      <c r="D3" s="1"/>
      <c r="E3" s="2"/>
      <c r="F3" s="3"/>
      <c r="G3" s="2"/>
      <c r="H3" s="3"/>
      <c r="I3" s="117"/>
      <c r="J3" s="44"/>
      <c r="K3" s="19"/>
      <c r="L3" s="36" t="s">
        <v>4</v>
      </c>
      <c r="M3" s="9" t="s">
        <v>6</v>
      </c>
      <c r="N3" s="20"/>
      <c r="O3" s="21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F3" s="61"/>
      <c r="AG3" s="61"/>
      <c r="AH3" s="61"/>
      <c r="AI3" s="61"/>
      <c r="AJ3" s="61"/>
      <c r="AK3" s="104"/>
      <c r="AO3" s="38"/>
      <c r="AP3" s="38"/>
      <c r="AQ3" s="38"/>
    </row>
    <row r="4" spans="2:43" s="16" customFormat="1" ht="19" x14ac:dyDescent="0.25">
      <c r="B4" s="13"/>
      <c r="C4" s="71" t="s">
        <v>196</v>
      </c>
      <c r="D4" s="148" t="s">
        <v>1</v>
      </c>
      <c r="E4" s="73" t="s">
        <v>350</v>
      </c>
      <c r="F4" s="133"/>
      <c r="G4" s="72" t="s">
        <v>351</v>
      </c>
      <c r="H4" s="18"/>
      <c r="I4" s="34"/>
      <c r="J4" s="34"/>
      <c r="K4" s="19"/>
      <c r="L4" s="36" t="s">
        <v>5</v>
      </c>
      <c r="M4" s="9" t="s">
        <v>7</v>
      </c>
      <c r="N4" s="20"/>
      <c r="O4" s="21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F4" s="61"/>
      <c r="AG4" s="61"/>
      <c r="AH4" s="61"/>
      <c r="AI4" s="61"/>
      <c r="AJ4" s="61"/>
      <c r="AK4" s="104"/>
      <c r="AO4" s="38"/>
      <c r="AP4" s="38"/>
      <c r="AQ4" s="38"/>
    </row>
    <row r="5" spans="2:43" s="16" customFormat="1" ht="19" x14ac:dyDescent="0.25">
      <c r="B5" s="13"/>
      <c r="C5" s="75" t="s">
        <v>195</v>
      </c>
      <c r="D5" s="76"/>
      <c r="E5" s="74">
        <v>1939</v>
      </c>
      <c r="F5" s="76"/>
      <c r="G5" s="83" t="s">
        <v>197</v>
      </c>
      <c r="H5" s="77"/>
      <c r="I5" s="107"/>
      <c r="J5" s="34"/>
      <c r="K5" s="19"/>
      <c r="L5" s="36"/>
      <c r="M5" s="9"/>
      <c r="N5" s="20"/>
      <c r="O5" s="21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F5" s="61"/>
      <c r="AG5" s="61"/>
      <c r="AH5" s="61"/>
      <c r="AI5" s="61"/>
      <c r="AJ5" s="61"/>
      <c r="AK5" s="104"/>
      <c r="AO5" s="38"/>
      <c r="AP5" s="38"/>
      <c r="AQ5" s="38"/>
    </row>
    <row r="6" spans="2:43" s="16" customFormat="1" ht="19" x14ac:dyDescent="0.25">
      <c r="B6" s="13"/>
      <c r="C6" s="78" t="s">
        <v>199</v>
      </c>
      <c r="D6" s="79"/>
      <c r="E6" s="80"/>
      <c r="F6" s="134"/>
      <c r="G6" s="84" t="s">
        <v>352</v>
      </c>
      <c r="H6" s="81"/>
      <c r="I6" s="108"/>
      <c r="J6" s="34"/>
      <c r="K6" s="19"/>
      <c r="L6" s="36"/>
      <c r="M6" s="9"/>
      <c r="N6" s="20"/>
      <c r="O6" s="21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F6" s="61"/>
      <c r="AG6" s="61"/>
      <c r="AH6" s="61"/>
      <c r="AI6" s="61"/>
      <c r="AJ6" s="61"/>
      <c r="AK6" s="104"/>
      <c r="AO6" s="38"/>
      <c r="AP6" s="38"/>
      <c r="AQ6" s="38"/>
    </row>
    <row r="7" spans="2:43" s="16" customFormat="1" ht="15" customHeight="1" x14ac:dyDescent="0.25">
      <c r="B7" s="13"/>
      <c r="C7" s="13"/>
      <c r="G7" s="82"/>
      <c r="I7" s="114"/>
      <c r="J7" s="114"/>
      <c r="K7" s="22"/>
      <c r="L7" s="36"/>
      <c r="M7" s="20"/>
      <c r="N7" s="20"/>
      <c r="O7" s="21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F7" s="61"/>
      <c r="AG7" s="61"/>
      <c r="AH7" s="61"/>
      <c r="AI7" s="61"/>
      <c r="AJ7" s="61"/>
      <c r="AK7" s="104"/>
      <c r="AO7" s="38"/>
      <c r="AP7" s="38"/>
      <c r="AQ7" s="38"/>
    </row>
    <row r="8" spans="2:43" s="16" customFormat="1" ht="19" x14ac:dyDescent="0.25">
      <c r="B8" s="13"/>
      <c r="C8" s="40" t="s">
        <v>2</v>
      </c>
      <c r="D8" s="206"/>
      <c r="E8" s="207"/>
      <c r="F8" s="207"/>
      <c r="G8" s="207"/>
      <c r="H8" s="207"/>
      <c r="I8" s="118"/>
      <c r="J8" s="115"/>
      <c r="K8" s="22"/>
      <c r="L8" s="36"/>
      <c r="M8" s="10"/>
      <c r="N8" s="20"/>
      <c r="O8" s="21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F8" s="61"/>
      <c r="AG8" s="61"/>
      <c r="AH8" s="61"/>
      <c r="AI8" s="61"/>
      <c r="AJ8" s="61"/>
      <c r="AK8" s="104"/>
      <c r="AO8" s="38"/>
      <c r="AP8" s="38"/>
      <c r="AQ8" s="38"/>
    </row>
    <row r="9" spans="2:43" s="16" customFormat="1" ht="28" customHeight="1" x14ac:dyDescent="0.2">
      <c r="D9" s="207"/>
      <c r="E9" s="207"/>
      <c r="F9" s="207"/>
      <c r="G9" s="207"/>
      <c r="H9" s="207"/>
      <c r="I9" s="118"/>
      <c r="J9" s="115"/>
      <c r="K9" s="22"/>
      <c r="L9" s="36"/>
      <c r="M9" s="20"/>
      <c r="N9" s="20"/>
      <c r="O9" s="21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F9" s="61"/>
      <c r="AG9" s="61"/>
      <c r="AH9" s="61"/>
      <c r="AI9" s="61"/>
      <c r="AJ9" s="61"/>
      <c r="AK9" s="104"/>
      <c r="AO9" s="38"/>
      <c r="AP9" s="38"/>
      <c r="AQ9" s="38"/>
    </row>
    <row r="10" spans="2:43" s="16" customFormat="1" ht="35" customHeight="1" x14ac:dyDescent="0.25">
      <c r="D10" s="207"/>
      <c r="E10" s="207"/>
      <c r="F10" s="207"/>
      <c r="G10" s="207"/>
      <c r="H10" s="207"/>
      <c r="I10" s="118"/>
      <c r="J10" s="115"/>
      <c r="K10" s="23"/>
      <c r="L10" s="37"/>
      <c r="M10" s="24"/>
      <c r="N10" s="24"/>
      <c r="O10" s="25"/>
      <c r="P10" s="38"/>
      <c r="Q10" s="38"/>
      <c r="R10" s="38"/>
      <c r="S10" s="38"/>
      <c r="T10" s="38"/>
      <c r="U10" s="38"/>
      <c r="V10" s="38"/>
      <c r="W10" s="143" t="s">
        <v>344</v>
      </c>
      <c r="X10" s="112"/>
      <c r="Y10" s="112"/>
      <c r="Z10" s="112"/>
      <c r="AA10" s="112"/>
      <c r="AB10" s="112"/>
      <c r="AC10" s="142"/>
      <c r="AD10" s="142"/>
      <c r="AF10" s="61"/>
      <c r="AG10" s="61"/>
      <c r="AH10" s="61"/>
      <c r="AI10" s="61"/>
      <c r="AJ10" s="61"/>
      <c r="AK10" s="104"/>
      <c r="AO10" s="38"/>
      <c r="AP10" s="38"/>
      <c r="AQ10" s="38"/>
    </row>
    <row r="11" spans="2:43" x14ac:dyDescent="0.2">
      <c r="C11" s="38"/>
      <c r="D11" s="38"/>
      <c r="E11" s="38"/>
      <c r="F11" s="38"/>
      <c r="G11" s="38"/>
      <c r="I11" s="34"/>
      <c r="M11" s="38"/>
      <c r="N11" s="38"/>
      <c r="O11" s="38"/>
      <c r="P11" s="38"/>
      <c r="Q11" s="38"/>
    </row>
    <row r="12" spans="2:43" ht="21" x14ac:dyDescent="0.25">
      <c r="B12" s="111" t="s">
        <v>202</v>
      </c>
      <c r="C12" s="105"/>
      <c r="D12" s="105"/>
      <c r="E12" s="105"/>
      <c r="F12" s="105"/>
      <c r="G12" s="105"/>
      <c r="H12" s="106"/>
      <c r="I12" s="34"/>
      <c r="L12" s="111" t="s">
        <v>203</v>
      </c>
      <c r="M12" s="105"/>
      <c r="N12" s="105"/>
      <c r="O12" s="105"/>
      <c r="P12" s="105"/>
      <c r="Q12" s="105"/>
      <c r="R12" s="106"/>
      <c r="W12" s="147" t="s">
        <v>1048</v>
      </c>
      <c r="X12" s="120" t="s">
        <v>205</v>
      </c>
      <c r="Y12" s="121"/>
      <c r="Z12" s="121"/>
      <c r="AA12" s="121"/>
      <c r="AB12" s="121"/>
    </row>
    <row r="13" spans="2:43" ht="70" x14ac:dyDescent="0.2">
      <c r="B13" s="100" t="s">
        <v>173</v>
      </c>
      <c r="C13" s="46" t="s">
        <v>13</v>
      </c>
      <c r="D13" s="28" t="s">
        <v>10</v>
      </c>
      <c r="E13" s="28" t="s">
        <v>172</v>
      </c>
      <c r="F13" s="28" t="s">
        <v>187</v>
      </c>
      <c r="G13" s="28" t="s">
        <v>189</v>
      </c>
      <c r="H13" s="98" t="s">
        <v>185</v>
      </c>
      <c r="I13" s="113"/>
      <c r="L13" s="100" t="s">
        <v>173</v>
      </c>
      <c r="M13" s="46" t="s">
        <v>13</v>
      </c>
      <c r="N13" s="28" t="s">
        <v>10</v>
      </c>
      <c r="O13" s="28" t="s">
        <v>172</v>
      </c>
      <c r="P13" s="28" t="s">
        <v>187</v>
      </c>
      <c r="Q13" s="28" t="s">
        <v>189</v>
      </c>
      <c r="R13" s="98" t="s">
        <v>185</v>
      </c>
      <c r="W13" s="146" t="s">
        <v>217</v>
      </c>
      <c r="X13" s="146" t="s">
        <v>173</v>
      </c>
      <c r="Y13" s="28" t="s">
        <v>10</v>
      </c>
      <c r="Z13" s="28" t="s">
        <v>206</v>
      </c>
      <c r="AA13" s="28" t="s">
        <v>207</v>
      </c>
      <c r="AB13" s="28" t="s">
        <v>208</v>
      </c>
      <c r="AC13" s="126" t="s">
        <v>215</v>
      </c>
      <c r="AE13" s="145" t="s">
        <v>216</v>
      </c>
    </row>
    <row r="14" spans="2:43" x14ac:dyDescent="0.2">
      <c r="B14" s="97">
        <v>97</v>
      </c>
      <c r="C14" s="16">
        <f>VLOOKUP(B14,Summary!$A$7:$H$1000,6,FALSE)</f>
        <v>2827.5</v>
      </c>
      <c r="D14" s="85" t="s">
        <v>186</v>
      </c>
      <c r="E14" s="16" t="s">
        <v>181</v>
      </c>
      <c r="F14" s="34"/>
      <c r="G14" s="48">
        <f>F14/SUM(F14:F19)*100</f>
        <v>0</v>
      </c>
      <c r="J14" s="116" t="s">
        <v>204</v>
      </c>
      <c r="L14" s="97">
        <f>B14</f>
        <v>97</v>
      </c>
      <c r="M14" s="16">
        <f>VLOOKUP(L14,Summary!$A$7:$H$1000,6,FALSE)</f>
        <v>2827.5</v>
      </c>
      <c r="N14" s="85" t="s">
        <v>198</v>
      </c>
      <c r="O14" s="16" t="s">
        <v>181</v>
      </c>
      <c r="P14" s="34"/>
      <c r="Q14" s="48">
        <f>P14/SUM(P14:P19)*100</f>
        <v>0</v>
      </c>
      <c r="R14" s="34"/>
      <c r="W14">
        <f>VLOOKUP(X14,Summary!$A$7:$H$1000,6,FALSE)</f>
        <v>2827.5</v>
      </c>
      <c r="X14">
        <v>97</v>
      </c>
      <c r="Y14" t="s">
        <v>1048</v>
      </c>
      <c r="Z14" s="122"/>
      <c r="AB14">
        <v>2</v>
      </c>
      <c r="AC14">
        <v>135</v>
      </c>
      <c r="AE14" s="110">
        <f>AB14/AC14*100</f>
        <v>1.4814814814814816</v>
      </c>
    </row>
    <row r="15" spans="2:43" x14ac:dyDescent="0.2">
      <c r="B15" s="43">
        <f>B14</f>
        <v>97</v>
      </c>
      <c r="C15" s="16">
        <f>C14</f>
        <v>2827.5</v>
      </c>
      <c r="D15" s="85" t="s">
        <v>186</v>
      </c>
      <c r="E15" s="16" t="s">
        <v>176</v>
      </c>
      <c r="G15" s="48">
        <f>F15/SUM(F14:F19)*100</f>
        <v>0</v>
      </c>
      <c r="H15" s="119"/>
      <c r="J15" s="116" t="s">
        <v>204</v>
      </c>
      <c r="L15" s="43">
        <f>L14</f>
        <v>97</v>
      </c>
      <c r="M15" s="16">
        <f>M14</f>
        <v>2827.5</v>
      </c>
      <c r="N15" s="85" t="s">
        <v>198</v>
      </c>
      <c r="O15" s="16" t="s">
        <v>176</v>
      </c>
      <c r="Q15" s="48">
        <f>P15/SUM(P14:P19)*100</f>
        <v>0</v>
      </c>
      <c r="W15">
        <f>VLOOKUP(X15,Summary!$A$7:$H$1000,6,FALSE)</f>
        <v>2847.5</v>
      </c>
      <c r="X15">
        <v>150</v>
      </c>
      <c r="Y15" t="s">
        <v>1048</v>
      </c>
      <c r="Z15" s="122"/>
      <c r="AB15">
        <v>1</v>
      </c>
      <c r="AC15">
        <v>304</v>
      </c>
      <c r="AE15" s="110">
        <f t="shared" ref="AE15:AE26" si="0">AB15/AC15*100</f>
        <v>0.3289473684210526</v>
      </c>
    </row>
    <row r="16" spans="2:43" x14ac:dyDescent="0.2">
      <c r="B16" s="43">
        <f>B15</f>
        <v>97</v>
      </c>
      <c r="C16" s="16">
        <f t="shared" ref="C16:C19" si="1">C15</f>
        <v>2827.5</v>
      </c>
      <c r="D16" s="86" t="s">
        <v>186</v>
      </c>
      <c r="E16" s="34" t="s">
        <v>177</v>
      </c>
      <c r="G16" s="48">
        <f>F16/SUM(F14:F19)*100</f>
        <v>0</v>
      </c>
      <c r="J16" s="116" t="s">
        <v>204</v>
      </c>
      <c r="L16" s="43">
        <f>L15</f>
        <v>97</v>
      </c>
      <c r="M16" s="16">
        <f>M15</f>
        <v>2827.5</v>
      </c>
      <c r="N16" s="85" t="s">
        <v>198</v>
      </c>
      <c r="O16" s="34" t="s">
        <v>177</v>
      </c>
      <c r="Q16" s="48">
        <f>P16/SUM(P14:P19)*100</f>
        <v>0</v>
      </c>
      <c r="W16">
        <f>VLOOKUP(X16,Summary!$A$7:$H$1000,6,FALSE)</f>
        <v>2867.5</v>
      </c>
      <c r="X16">
        <v>154</v>
      </c>
      <c r="Y16" t="s">
        <v>1048</v>
      </c>
      <c r="Z16" s="122"/>
      <c r="AB16">
        <v>1</v>
      </c>
      <c r="AC16">
        <v>242</v>
      </c>
      <c r="AE16" s="110">
        <f t="shared" si="0"/>
        <v>0.41322314049586778</v>
      </c>
    </row>
    <row r="17" spans="2:31" x14ac:dyDescent="0.2">
      <c r="B17" s="43">
        <f t="shared" ref="B17:B19" si="2">B16</f>
        <v>97</v>
      </c>
      <c r="C17" s="16">
        <f t="shared" si="1"/>
        <v>2827.5</v>
      </c>
      <c r="D17" s="86" t="s">
        <v>186</v>
      </c>
      <c r="E17" s="34" t="s">
        <v>178</v>
      </c>
      <c r="F17" s="34"/>
      <c r="G17" s="48">
        <f>F17/SUM(F14:F19)*100</f>
        <v>0</v>
      </c>
      <c r="J17" s="116" t="s">
        <v>204</v>
      </c>
      <c r="L17" s="43">
        <f t="shared" ref="L17:M19" si="3">L16</f>
        <v>97</v>
      </c>
      <c r="M17" s="16">
        <f t="shared" si="3"/>
        <v>2827.5</v>
      </c>
      <c r="N17" s="85" t="s">
        <v>198</v>
      </c>
      <c r="O17" s="34" t="s">
        <v>178</v>
      </c>
      <c r="P17" s="34"/>
      <c r="Q17" s="48">
        <f>P17/SUM(P14:P19)*100</f>
        <v>0</v>
      </c>
      <c r="W17">
        <f>VLOOKUP(X17,Summary!$A$7:$H$1000,6,FALSE)</f>
        <v>2887.5</v>
      </c>
      <c r="X17">
        <v>230</v>
      </c>
      <c r="Y17" t="s">
        <v>1048</v>
      </c>
      <c r="Z17" s="122"/>
      <c r="AB17">
        <v>59</v>
      </c>
      <c r="AC17">
        <v>286</v>
      </c>
      <c r="AE17" s="110">
        <f t="shared" si="0"/>
        <v>20.62937062937063</v>
      </c>
    </row>
    <row r="18" spans="2:31" x14ac:dyDescent="0.2">
      <c r="B18" s="43">
        <f t="shared" si="2"/>
        <v>97</v>
      </c>
      <c r="C18" s="16">
        <f t="shared" si="1"/>
        <v>2827.5</v>
      </c>
      <c r="D18" s="86" t="s">
        <v>186</v>
      </c>
      <c r="E18" s="34" t="s">
        <v>179</v>
      </c>
      <c r="F18" s="34"/>
      <c r="G18" s="48">
        <f>F18/SUM(F14:F19)*100</f>
        <v>0</v>
      </c>
      <c r="J18" s="116" t="s">
        <v>204</v>
      </c>
      <c r="L18" s="43">
        <f t="shared" si="3"/>
        <v>97</v>
      </c>
      <c r="M18" s="16">
        <f t="shared" si="3"/>
        <v>2827.5</v>
      </c>
      <c r="N18" s="85" t="s">
        <v>198</v>
      </c>
      <c r="O18" s="34" t="s">
        <v>179</v>
      </c>
      <c r="P18" s="34"/>
      <c r="Q18" s="48">
        <f>P18/SUM(P14:P19)*100</f>
        <v>0</v>
      </c>
      <c r="W18">
        <f>VLOOKUP(X18,Summary!$A$7:$H$1000,6,FALSE)</f>
        <v>2907.5</v>
      </c>
      <c r="X18">
        <v>236</v>
      </c>
      <c r="Y18" t="s">
        <v>1048</v>
      </c>
      <c r="Z18" s="122"/>
      <c r="AB18">
        <v>26</v>
      </c>
      <c r="AC18">
        <v>288</v>
      </c>
      <c r="AE18" s="110">
        <f t="shared" si="0"/>
        <v>9.0277777777777768</v>
      </c>
    </row>
    <row r="19" spans="2:31" x14ac:dyDescent="0.2">
      <c r="B19" s="43">
        <f t="shared" si="2"/>
        <v>97</v>
      </c>
      <c r="C19" s="16">
        <f t="shared" si="1"/>
        <v>2827.5</v>
      </c>
      <c r="D19" s="86" t="s">
        <v>186</v>
      </c>
      <c r="E19" s="39" t="s">
        <v>175</v>
      </c>
      <c r="F19" s="34">
        <v>2</v>
      </c>
      <c r="G19" s="48">
        <f>F19/SUM(F14:F19)*100</f>
        <v>100</v>
      </c>
      <c r="H19" s="119" t="s">
        <v>1027</v>
      </c>
      <c r="J19" s="116" t="s">
        <v>204</v>
      </c>
      <c r="L19" s="43">
        <f t="shared" si="3"/>
        <v>97</v>
      </c>
      <c r="M19" s="16">
        <f t="shared" si="3"/>
        <v>2827.5</v>
      </c>
      <c r="N19" s="85" t="s">
        <v>198</v>
      </c>
      <c r="O19" s="39" t="s">
        <v>175</v>
      </c>
      <c r="P19" s="34">
        <v>1</v>
      </c>
      <c r="Q19" s="48">
        <f>P19/SUM(P14:P19)*100</f>
        <v>100</v>
      </c>
      <c r="W19">
        <f>VLOOKUP(X19,Summary!$A$7:$H$1000,6,FALSE)</f>
        <v>2927.5</v>
      </c>
      <c r="X19">
        <v>272</v>
      </c>
      <c r="Y19" t="s">
        <v>1048</v>
      </c>
      <c r="Z19" s="122"/>
      <c r="AB19">
        <v>5</v>
      </c>
      <c r="AC19">
        <v>101</v>
      </c>
      <c r="AE19" s="110">
        <f t="shared" si="0"/>
        <v>4.9504950495049505</v>
      </c>
    </row>
    <row r="20" spans="2:31" x14ac:dyDescent="0.2">
      <c r="B20" s="90"/>
      <c r="D20" s="86" t="s">
        <v>186</v>
      </c>
      <c r="E20" s="39"/>
      <c r="F20" s="34"/>
      <c r="J20" s="116" t="s">
        <v>204</v>
      </c>
      <c r="L20" s="90"/>
      <c r="N20" s="85"/>
      <c r="O20" s="39"/>
      <c r="P20" s="34"/>
      <c r="W20">
        <f>VLOOKUP(X20,Summary!$A$7:$H$1000,6,FALSE)</f>
        <v>2947.5</v>
      </c>
      <c r="X20">
        <v>289</v>
      </c>
      <c r="Y20" t="s">
        <v>1048</v>
      </c>
      <c r="Z20" s="122"/>
      <c r="AB20">
        <v>4</v>
      </c>
      <c r="AC20">
        <v>199</v>
      </c>
      <c r="AE20" s="110">
        <f t="shared" si="0"/>
        <v>2.0100502512562812</v>
      </c>
    </row>
    <row r="21" spans="2:31" x14ac:dyDescent="0.2">
      <c r="B21" s="52"/>
      <c r="C21" s="49"/>
      <c r="D21" s="87"/>
      <c r="E21" s="50" t="s">
        <v>180</v>
      </c>
      <c r="F21" s="49">
        <f>SUM(F14:F19)</f>
        <v>2</v>
      </c>
      <c r="G21" s="70"/>
      <c r="H21" s="49"/>
      <c r="J21" s="116" t="s">
        <v>204</v>
      </c>
      <c r="L21" s="52"/>
      <c r="M21" s="49"/>
      <c r="N21" s="87"/>
      <c r="O21" s="50" t="s">
        <v>180</v>
      </c>
      <c r="P21" s="49">
        <f>SUM(P14:P19)</f>
        <v>1</v>
      </c>
      <c r="Q21" s="70"/>
      <c r="R21" s="49"/>
      <c r="W21">
        <f>VLOOKUP(X21,Summary!$A$7:$H$1000,6,FALSE)</f>
        <v>2967.5</v>
      </c>
      <c r="X21">
        <v>297</v>
      </c>
      <c r="Y21" t="s">
        <v>1048</v>
      </c>
      <c r="Z21" s="122"/>
      <c r="AB21">
        <v>11</v>
      </c>
      <c r="AC21">
        <v>197</v>
      </c>
      <c r="AE21" s="110">
        <f t="shared" si="0"/>
        <v>5.5837563451776653</v>
      </c>
    </row>
    <row r="22" spans="2:31" x14ac:dyDescent="0.2">
      <c r="B22" s="97">
        <v>150</v>
      </c>
      <c r="C22" s="16">
        <f>VLOOKUP(B22,Summary!$A$7:$H$1000,6,FALSE)</f>
        <v>2847.5</v>
      </c>
      <c r="D22" s="85" t="s">
        <v>186</v>
      </c>
      <c r="E22" s="16" t="s">
        <v>181</v>
      </c>
      <c r="F22" s="34"/>
      <c r="G22" s="48">
        <f>F22/SUM(F22:F27)*100</f>
        <v>0</v>
      </c>
      <c r="J22" s="116" t="s">
        <v>204</v>
      </c>
      <c r="L22" s="97">
        <f>B22</f>
        <v>150</v>
      </c>
      <c r="M22" s="16">
        <f>VLOOKUP(L22,Summary!$A$7:$H$1000,6,FALSE)</f>
        <v>2847.5</v>
      </c>
      <c r="N22" s="85" t="s">
        <v>198</v>
      </c>
      <c r="O22" s="16" t="s">
        <v>181</v>
      </c>
      <c r="P22" s="34"/>
      <c r="Q22" s="48" t="e">
        <f>P22/SUM(P22:P27)*100</f>
        <v>#DIV/0!</v>
      </c>
      <c r="R22" s="34"/>
      <c r="W22">
        <f>VLOOKUP(X22,Summary!$A$7:$H$1000,6,FALSE)</f>
        <v>2987.5</v>
      </c>
      <c r="X22">
        <v>303</v>
      </c>
      <c r="Y22" t="s">
        <v>1048</v>
      </c>
      <c r="Z22" s="122"/>
      <c r="AB22">
        <v>2</v>
      </c>
      <c r="AC22">
        <v>211</v>
      </c>
      <c r="AE22" s="110">
        <f t="shared" si="0"/>
        <v>0.94786729857819907</v>
      </c>
    </row>
    <row r="23" spans="2:31" x14ac:dyDescent="0.2">
      <c r="B23" s="43">
        <f>B22</f>
        <v>150</v>
      </c>
      <c r="C23" s="16">
        <f>C22</f>
        <v>2847.5</v>
      </c>
      <c r="D23" s="85" t="s">
        <v>186</v>
      </c>
      <c r="E23" s="16" t="s">
        <v>176</v>
      </c>
      <c r="G23" s="48">
        <f>F23/SUM(F22:F27)*100</f>
        <v>0</v>
      </c>
      <c r="H23" s="119"/>
      <c r="J23" s="116" t="s">
        <v>204</v>
      </c>
      <c r="L23" s="43">
        <f>L22</f>
        <v>150</v>
      </c>
      <c r="M23" s="16">
        <f>M22</f>
        <v>2847.5</v>
      </c>
      <c r="N23" s="85" t="s">
        <v>198</v>
      </c>
      <c r="O23" s="16" t="s">
        <v>176</v>
      </c>
      <c r="Q23" s="48" t="e">
        <f>P23/SUM(P22:P27)*100</f>
        <v>#DIV/0!</v>
      </c>
      <c r="W23">
        <f>VLOOKUP(X23,Summary!$A$7:$H$1000,6,FALSE)</f>
        <v>3007.5</v>
      </c>
      <c r="X23">
        <v>314</v>
      </c>
      <c r="Y23" t="s">
        <v>1048</v>
      </c>
      <c r="Z23" s="122"/>
      <c r="AB23">
        <v>2</v>
      </c>
      <c r="AC23">
        <v>109</v>
      </c>
      <c r="AE23" s="110">
        <f t="shared" si="0"/>
        <v>1.834862385321101</v>
      </c>
    </row>
    <row r="24" spans="2:31" x14ac:dyDescent="0.2">
      <c r="B24" s="43">
        <f>B23</f>
        <v>150</v>
      </c>
      <c r="C24" s="16">
        <f t="shared" ref="C24:C27" si="4">C23</f>
        <v>2847.5</v>
      </c>
      <c r="D24" s="86" t="s">
        <v>186</v>
      </c>
      <c r="E24" s="34" t="s">
        <v>177</v>
      </c>
      <c r="G24" s="48">
        <f>F24/SUM(F22:F27)*100</f>
        <v>0</v>
      </c>
      <c r="J24" s="116" t="s">
        <v>204</v>
      </c>
      <c r="L24" s="43">
        <f>L23</f>
        <v>150</v>
      </c>
      <c r="M24" s="16">
        <f>M23</f>
        <v>2847.5</v>
      </c>
      <c r="N24" s="85" t="s">
        <v>198</v>
      </c>
      <c r="O24" s="34" t="s">
        <v>177</v>
      </c>
      <c r="Q24" s="48" t="e">
        <f>P24/SUM(P22:P27)*100</f>
        <v>#DIV/0!</v>
      </c>
      <c r="W24">
        <f>VLOOKUP(X24,Summary!$A$7:$H$1000,6,FALSE)</f>
        <v>3027.5</v>
      </c>
      <c r="X24">
        <v>320</v>
      </c>
      <c r="Y24" t="s">
        <v>1048</v>
      </c>
      <c r="Z24" s="122"/>
      <c r="AB24">
        <v>5</v>
      </c>
      <c r="AC24">
        <v>244</v>
      </c>
      <c r="AE24" s="110">
        <f t="shared" si="0"/>
        <v>2.0491803278688523</v>
      </c>
    </row>
    <row r="25" spans="2:31" x14ac:dyDescent="0.2">
      <c r="B25" s="43">
        <f t="shared" ref="B25:B27" si="5">B24</f>
        <v>150</v>
      </c>
      <c r="C25" s="16">
        <f t="shared" si="4"/>
        <v>2847.5</v>
      </c>
      <c r="D25" s="86" t="s">
        <v>186</v>
      </c>
      <c r="E25" s="34" t="s">
        <v>178</v>
      </c>
      <c r="F25" s="34"/>
      <c r="G25" s="48">
        <f>F25/SUM(F22:F27)*100</f>
        <v>0</v>
      </c>
      <c r="J25" s="116" t="s">
        <v>204</v>
      </c>
      <c r="L25" s="43">
        <f t="shared" ref="L25:M27" si="6">L24</f>
        <v>150</v>
      </c>
      <c r="M25" s="16">
        <f t="shared" si="6"/>
        <v>2847.5</v>
      </c>
      <c r="N25" s="85" t="s">
        <v>198</v>
      </c>
      <c r="O25" s="34" t="s">
        <v>178</v>
      </c>
      <c r="P25" s="34"/>
      <c r="Q25" s="48" t="e">
        <f>P25/SUM(P22:P27)*100</f>
        <v>#DIV/0!</v>
      </c>
      <c r="W25">
        <f>VLOOKUP(X25,Summary!$A$7:$H$1000,6,FALSE)</f>
        <v>3047.5</v>
      </c>
      <c r="X25">
        <v>324</v>
      </c>
      <c r="Y25" t="s">
        <v>1048</v>
      </c>
      <c r="Z25" s="122"/>
      <c r="AB25">
        <v>1</v>
      </c>
      <c r="AC25">
        <v>126</v>
      </c>
      <c r="AE25" s="110">
        <f t="shared" si="0"/>
        <v>0.79365079365079361</v>
      </c>
    </row>
    <row r="26" spans="2:31" x14ac:dyDescent="0.2">
      <c r="B26" s="43">
        <f t="shared" si="5"/>
        <v>150</v>
      </c>
      <c r="C26" s="16">
        <f t="shared" si="4"/>
        <v>2847.5</v>
      </c>
      <c r="D26" s="86" t="s">
        <v>186</v>
      </c>
      <c r="E26" s="34" t="s">
        <v>179</v>
      </c>
      <c r="F26" s="34"/>
      <c r="G26" s="48">
        <f>F26/SUM(F22:F27)*100</f>
        <v>0</v>
      </c>
      <c r="J26" s="116" t="s">
        <v>204</v>
      </c>
      <c r="L26" s="43">
        <f t="shared" si="6"/>
        <v>150</v>
      </c>
      <c r="M26" s="16">
        <f t="shared" si="6"/>
        <v>2847.5</v>
      </c>
      <c r="N26" s="85" t="s">
        <v>198</v>
      </c>
      <c r="O26" s="34" t="s">
        <v>179</v>
      </c>
      <c r="P26" s="34"/>
      <c r="Q26" s="48" t="e">
        <f>P26/SUM(P22:P27)*100</f>
        <v>#DIV/0!</v>
      </c>
      <c r="W26">
        <f>VLOOKUP(X26,Summary!$A$7:$H$1000,6,FALSE)</f>
        <v>3067.5</v>
      </c>
      <c r="X26">
        <v>332</v>
      </c>
      <c r="Y26" t="s">
        <v>1048</v>
      </c>
      <c r="Z26" s="122"/>
      <c r="AB26">
        <v>4</v>
      </c>
      <c r="AC26">
        <v>264</v>
      </c>
      <c r="AE26" s="110">
        <f t="shared" si="0"/>
        <v>1.5151515151515151</v>
      </c>
    </row>
    <row r="27" spans="2:31" x14ac:dyDescent="0.2">
      <c r="B27" s="43">
        <f t="shared" si="5"/>
        <v>150</v>
      </c>
      <c r="C27" s="16">
        <f t="shared" si="4"/>
        <v>2847.5</v>
      </c>
      <c r="D27" s="86" t="s">
        <v>186</v>
      </c>
      <c r="E27" s="39" t="s">
        <v>175</v>
      </c>
      <c r="F27" s="34">
        <v>1</v>
      </c>
      <c r="G27" s="48">
        <f>F27/SUM(F22:F27)*100</f>
        <v>100</v>
      </c>
      <c r="H27" s="119" t="s">
        <v>1028</v>
      </c>
      <c r="J27" s="116" t="s">
        <v>204</v>
      </c>
      <c r="L27" s="43">
        <f t="shared" si="6"/>
        <v>150</v>
      </c>
      <c r="M27" s="16">
        <f t="shared" si="6"/>
        <v>2847.5</v>
      </c>
      <c r="N27" s="85" t="s">
        <v>198</v>
      </c>
      <c r="O27" s="39" t="s">
        <v>175</v>
      </c>
      <c r="P27" s="34"/>
      <c r="Q27" s="48" t="e">
        <f>P27/SUM(P22:P27)*100</f>
        <v>#DIV/0!</v>
      </c>
      <c r="X27" s="122"/>
      <c r="Y27" s="122"/>
      <c r="Z27" s="122"/>
    </row>
    <row r="28" spans="2:31" x14ac:dyDescent="0.2">
      <c r="B28" s="90"/>
      <c r="D28" s="86" t="s">
        <v>186</v>
      </c>
      <c r="E28" s="39"/>
      <c r="F28" s="34"/>
      <c r="J28" s="116" t="s">
        <v>204</v>
      </c>
      <c r="L28" s="90"/>
      <c r="N28" s="85"/>
      <c r="O28" s="39"/>
      <c r="P28" s="34"/>
      <c r="X28" s="90"/>
      <c r="Y28" s="86"/>
      <c r="Z28" s="122"/>
    </row>
    <row r="29" spans="2:31" x14ac:dyDescent="0.2">
      <c r="B29" s="52"/>
      <c r="C29" s="49"/>
      <c r="D29" s="87"/>
      <c r="E29" s="50" t="s">
        <v>180</v>
      </c>
      <c r="F29" s="49">
        <f>SUM(F22:F27)</f>
        <v>1</v>
      </c>
      <c r="G29" s="70"/>
      <c r="H29" s="49"/>
      <c r="J29" s="116" t="s">
        <v>204</v>
      </c>
      <c r="L29" s="52"/>
      <c r="M29" s="49"/>
      <c r="N29" s="87"/>
      <c r="O29" s="50" t="s">
        <v>180</v>
      </c>
      <c r="P29" s="49">
        <f>SUM(P22:P27)</f>
        <v>0</v>
      </c>
      <c r="Q29" s="70"/>
      <c r="R29" s="49"/>
      <c r="X29" s="90"/>
      <c r="Y29" s="123"/>
      <c r="Z29" s="122"/>
    </row>
    <row r="30" spans="2:31" x14ac:dyDescent="0.2">
      <c r="B30" s="97">
        <v>154</v>
      </c>
      <c r="C30" s="16">
        <f>VLOOKUP(B30,Summary!$A$7:$H$1000,6,FALSE)</f>
        <v>2867.5</v>
      </c>
      <c r="D30" s="85" t="s">
        <v>186</v>
      </c>
      <c r="E30" s="16" t="s">
        <v>181</v>
      </c>
      <c r="F30" s="34"/>
      <c r="G30" s="48">
        <f>F30/SUM(F30:F35)*100</f>
        <v>0</v>
      </c>
      <c r="J30" s="116" t="s">
        <v>204</v>
      </c>
      <c r="L30" s="97">
        <f>B30</f>
        <v>154</v>
      </c>
      <c r="M30" s="16">
        <f>VLOOKUP(L30,Summary!$A$7:$H$1000,6,FALSE)</f>
        <v>2867.5</v>
      </c>
      <c r="N30" s="85" t="s">
        <v>198</v>
      </c>
      <c r="O30" s="16" t="s">
        <v>181</v>
      </c>
      <c r="P30" s="34"/>
      <c r="Q30" s="48">
        <f>P30/SUM(P30:P35)*100</f>
        <v>0</v>
      </c>
      <c r="R30" s="34"/>
      <c r="X30" s="122"/>
      <c r="Y30" s="122"/>
      <c r="Z30" s="122"/>
    </row>
    <row r="31" spans="2:31" x14ac:dyDescent="0.2">
      <c r="B31" s="43">
        <f>B30</f>
        <v>154</v>
      </c>
      <c r="C31" s="16">
        <f>C30</f>
        <v>2867.5</v>
      </c>
      <c r="D31" s="85" t="s">
        <v>186</v>
      </c>
      <c r="E31" s="16" t="s">
        <v>176</v>
      </c>
      <c r="G31" s="48">
        <f>F31/SUM(F30:F35)*100</f>
        <v>0</v>
      </c>
      <c r="H31" s="119"/>
      <c r="J31" s="116" t="s">
        <v>204</v>
      </c>
      <c r="L31" s="43">
        <f>L30</f>
        <v>154</v>
      </c>
      <c r="M31" s="16">
        <f>M30</f>
        <v>2867.5</v>
      </c>
      <c r="N31" s="85" t="s">
        <v>198</v>
      </c>
      <c r="O31" s="16" t="s">
        <v>176</v>
      </c>
      <c r="Q31" s="48">
        <f>P31/SUM(P30:P35)*100</f>
        <v>0</v>
      </c>
      <c r="X31" s="122"/>
      <c r="Y31" s="122"/>
      <c r="Z31" s="122"/>
    </row>
    <row r="32" spans="2:31" x14ac:dyDescent="0.2">
      <c r="B32" s="43">
        <f>B31</f>
        <v>154</v>
      </c>
      <c r="C32" s="16">
        <f t="shared" ref="C32:C35" si="7">C31</f>
        <v>2867.5</v>
      </c>
      <c r="D32" s="86" t="s">
        <v>186</v>
      </c>
      <c r="E32" s="34" t="s">
        <v>177</v>
      </c>
      <c r="G32" s="48">
        <f>F32/SUM(F30:F35)*100</f>
        <v>0</v>
      </c>
      <c r="J32" s="116" t="s">
        <v>204</v>
      </c>
      <c r="L32" s="43">
        <f>L31</f>
        <v>154</v>
      </c>
      <c r="M32" s="16">
        <f>M31</f>
        <v>2867.5</v>
      </c>
      <c r="N32" s="85" t="s">
        <v>198</v>
      </c>
      <c r="O32" s="34" t="s">
        <v>177</v>
      </c>
      <c r="Q32" s="48">
        <f>P32/SUM(P30:P35)*100</f>
        <v>0</v>
      </c>
      <c r="X32" s="90"/>
      <c r="Y32" s="86"/>
      <c r="Z32" s="122"/>
    </row>
    <row r="33" spans="2:31" x14ac:dyDescent="0.2">
      <c r="B33" s="43">
        <f t="shared" ref="B33:B35" si="8">B32</f>
        <v>154</v>
      </c>
      <c r="C33" s="16">
        <f t="shared" si="7"/>
        <v>2867.5</v>
      </c>
      <c r="D33" s="86" t="s">
        <v>186</v>
      </c>
      <c r="E33" s="34" t="s">
        <v>178</v>
      </c>
      <c r="F33" s="34"/>
      <c r="G33" s="48">
        <f>F33/SUM(F30:F35)*100</f>
        <v>0</v>
      </c>
      <c r="J33" s="116" t="s">
        <v>204</v>
      </c>
      <c r="L33" s="43">
        <f t="shared" ref="L33:M33" si="9">L32</f>
        <v>154</v>
      </c>
      <c r="M33" s="16">
        <f t="shared" si="9"/>
        <v>2867.5</v>
      </c>
      <c r="N33" s="85" t="s">
        <v>198</v>
      </c>
      <c r="O33" s="34" t="s">
        <v>178</v>
      </c>
      <c r="P33" s="34"/>
      <c r="Q33" s="48">
        <f>P33/SUM(P30:P35)*100</f>
        <v>0</v>
      </c>
      <c r="W33" s="147" t="s">
        <v>342</v>
      </c>
      <c r="X33" s="120" t="s">
        <v>205</v>
      </c>
      <c r="Y33" s="121"/>
      <c r="Z33" s="121"/>
      <c r="AA33" s="121"/>
      <c r="AB33" s="121"/>
    </row>
    <row r="34" spans="2:31" ht="64" x14ac:dyDescent="0.2">
      <c r="B34" s="43">
        <f t="shared" si="8"/>
        <v>154</v>
      </c>
      <c r="C34" s="16">
        <f t="shared" si="7"/>
        <v>2867.5</v>
      </c>
      <c r="D34" s="86" t="s">
        <v>186</v>
      </c>
      <c r="E34" s="34" t="s">
        <v>179</v>
      </c>
      <c r="F34" s="34"/>
      <c r="G34" s="48">
        <f>F34/SUM(F30:F35)*100</f>
        <v>0</v>
      </c>
      <c r="J34" s="116" t="s">
        <v>204</v>
      </c>
      <c r="L34" s="43">
        <f t="shared" ref="L34:M34" si="10">L33</f>
        <v>154</v>
      </c>
      <c r="M34" s="16">
        <f t="shared" si="10"/>
        <v>2867.5</v>
      </c>
      <c r="N34" s="85" t="s">
        <v>198</v>
      </c>
      <c r="O34" s="34" t="s">
        <v>179</v>
      </c>
      <c r="P34" s="34"/>
      <c r="Q34" s="48">
        <f>P34/SUM(P30:P35)*100</f>
        <v>0</v>
      </c>
      <c r="W34" s="146" t="s">
        <v>217</v>
      </c>
      <c r="X34" s="146" t="s">
        <v>173</v>
      </c>
      <c r="Y34" s="28" t="s">
        <v>10</v>
      </c>
      <c r="Z34" s="28" t="s">
        <v>206</v>
      </c>
      <c r="AA34" s="28" t="s">
        <v>207</v>
      </c>
      <c r="AB34" s="28" t="s">
        <v>208</v>
      </c>
      <c r="AC34" s="126" t="s">
        <v>215</v>
      </c>
      <c r="AE34" s="145" t="s">
        <v>216</v>
      </c>
    </row>
    <row r="35" spans="2:31" x14ac:dyDescent="0.2">
      <c r="B35" s="43">
        <f t="shared" si="8"/>
        <v>154</v>
      </c>
      <c r="C35" s="16">
        <f t="shared" si="7"/>
        <v>2867.5</v>
      </c>
      <c r="D35" s="86" t="s">
        <v>186</v>
      </c>
      <c r="E35" s="39" t="s">
        <v>175</v>
      </c>
      <c r="F35" s="34">
        <v>1</v>
      </c>
      <c r="G35" s="48">
        <f>F35/SUM(F30:F35)*100</f>
        <v>100</v>
      </c>
      <c r="H35" s="119" t="s">
        <v>1029</v>
      </c>
      <c r="J35" s="116" t="s">
        <v>204</v>
      </c>
      <c r="L35" s="43">
        <f t="shared" ref="L35:M35" si="11">L34</f>
        <v>154</v>
      </c>
      <c r="M35" s="16">
        <f t="shared" si="11"/>
        <v>2867.5</v>
      </c>
      <c r="N35" s="85" t="s">
        <v>198</v>
      </c>
      <c r="O35" s="39" t="s">
        <v>175</v>
      </c>
      <c r="P35" s="34">
        <v>2</v>
      </c>
      <c r="Q35" s="48">
        <f>P35/SUM(P30:P35)*100</f>
        <v>100</v>
      </c>
      <c r="W35">
        <f>VLOOKUP(X35,Summary!$A$7:$H$1000,6,FALSE)</f>
        <v>2827.5</v>
      </c>
      <c r="X35">
        <v>97</v>
      </c>
      <c r="Y35" t="s">
        <v>1054</v>
      </c>
      <c r="Z35" s="122"/>
      <c r="AB35">
        <v>1</v>
      </c>
      <c r="AC35">
        <v>273</v>
      </c>
      <c r="AE35" s="110">
        <f>AB35/AC35*100</f>
        <v>0.36630036630036628</v>
      </c>
    </row>
    <row r="36" spans="2:31" x14ac:dyDescent="0.2">
      <c r="B36" s="90"/>
      <c r="D36" s="86" t="s">
        <v>186</v>
      </c>
      <c r="E36" s="39"/>
      <c r="F36" s="34"/>
      <c r="J36" s="116" t="s">
        <v>204</v>
      </c>
      <c r="L36" s="90"/>
      <c r="N36" s="85"/>
      <c r="O36" s="39"/>
      <c r="P36" s="34"/>
      <c r="W36">
        <f>VLOOKUP(X36,Summary!$A$7:$H$1000,6,FALSE)</f>
        <v>2847.5</v>
      </c>
      <c r="X36">
        <v>150</v>
      </c>
      <c r="Y36" t="s">
        <v>1054</v>
      </c>
      <c r="Z36" s="122"/>
      <c r="AB36">
        <v>0</v>
      </c>
      <c r="AC36">
        <v>275</v>
      </c>
      <c r="AE36" s="110">
        <f t="shared" ref="AE36:AE47" si="12">AB36/AC36*100</f>
        <v>0</v>
      </c>
    </row>
    <row r="37" spans="2:31" x14ac:dyDescent="0.2">
      <c r="B37" s="52"/>
      <c r="C37" s="49"/>
      <c r="D37" s="87"/>
      <c r="E37" s="50" t="s">
        <v>180</v>
      </c>
      <c r="F37" s="49">
        <f>SUM(F30:F35)</f>
        <v>1</v>
      </c>
      <c r="G37" s="70"/>
      <c r="H37" s="49"/>
      <c r="J37" s="116" t="s">
        <v>204</v>
      </c>
      <c r="L37" s="52"/>
      <c r="M37" s="49"/>
      <c r="N37" s="87"/>
      <c r="O37" s="50" t="s">
        <v>180</v>
      </c>
      <c r="P37" s="49">
        <f>SUM(P30:P35)</f>
        <v>2</v>
      </c>
      <c r="Q37" s="70"/>
      <c r="R37" s="49"/>
      <c r="W37">
        <f>VLOOKUP(X37,Summary!$A$7:$H$1000,6,FALSE)</f>
        <v>2867.5</v>
      </c>
      <c r="X37">
        <v>154</v>
      </c>
      <c r="Y37" t="s">
        <v>1054</v>
      </c>
      <c r="Z37" s="122"/>
      <c r="AB37">
        <v>2</v>
      </c>
      <c r="AC37">
        <v>591</v>
      </c>
      <c r="AE37" s="110">
        <f t="shared" si="12"/>
        <v>0.33840947546531303</v>
      </c>
    </row>
    <row r="38" spans="2:31" x14ac:dyDescent="0.2">
      <c r="B38" s="97">
        <v>230</v>
      </c>
      <c r="C38" s="16">
        <f>VLOOKUP(B38,Summary!$A$7:$H$1000,6,FALSE)</f>
        <v>2887.5</v>
      </c>
      <c r="D38" s="85" t="s">
        <v>186</v>
      </c>
      <c r="E38" s="16" t="s">
        <v>181</v>
      </c>
      <c r="F38" s="34"/>
      <c r="G38" s="48">
        <f>F38/SUM(F38:F43)*100</f>
        <v>0</v>
      </c>
      <c r="J38" s="116" t="s">
        <v>204</v>
      </c>
      <c r="L38" s="97">
        <f>B38</f>
        <v>230</v>
      </c>
      <c r="M38" s="16">
        <f>VLOOKUP(L38,Summary!$A$7:$H$1000,6,FALSE)</f>
        <v>2887.5</v>
      </c>
      <c r="N38" s="85" t="s">
        <v>198</v>
      </c>
      <c r="O38" s="16" t="s">
        <v>181</v>
      </c>
      <c r="P38" s="34"/>
      <c r="Q38" s="48">
        <f>P38/SUM(P38:P43)*100</f>
        <v>0</v>
      </c>
      <c r="R38" s="34"/>
      <c r="W38">
        <f>VLOOKUP(X38,Summary!$A$7:$H$1000,6,FALSE)</f>
        <v>2887.5</v>
      </c>
      <c r="X38">
        <v>230</v>
      </c>
      <c r="Y38" t="s">
        <v>1054</v>
      </c>
      <c r="Z38" s="122"/>
      <c r="AB38">
        <v>14</v>
      </c>
      <c r="AC38">
        <v>241</v>
      </c>
      <c r="AE38" s="110">
        <f t="shared" si="12"/>
        <v>5.809128630705394</v>
      </c>
    </row>
    <row r="39" spans="2:31" x14ac:dyDescent="0.2">
      <c r="B39" s="43">
        <f>B38</f>
        <v>230</v>
      </c>
      <c r="C39" s="16">
        <f>C38</f>
        <v>2887.5</v>
      </c>
      <c r="D39" s="85" t="s">
        <v>186</v>
      </c>
      <c r="E39" s="16" t="s">
        <v>176</v>
      </c>
      <c r="G39" s="48">
        <f>F39/SUM(F38:F43)*100</f>
        <v>0</v>
      </c>
      <c r="H39" s="119"/>
      <c r="J39" s="116" t="s">
        <v>204</v>
      </c>
      <c r="L39" s="43">
        <f>L38</f>
        <v>230</v>
      </c>
      <c r="M39" s="16">
        <f>M38</f>
        <v>2887.5</v>
      </c>
      <c r="N39" s="85" t="s">
        <v>198</v>
      </c>
      <c r="O39" s="16" t="s">
        <v>176</v>
      </c>
      <c r="Q39" s="48">
        <f>P39/SUM(P38:P43)*100</f>
        <v>0</v>
      </c>
      <c r="W39">
        <f>VLOOKUP(X39,Summary!$A$7:$H$1000,6,FALSE)</f>
        <v>2907.5</v>
      </c>
      <c r="X39">
        <v>236</v>
      </c>
      <c r="Y39" t="s">
        <v>1054</v>
      </c>
      <c r="Z39" s="122"/>
      <c r="AB39">
        <v>77</v>
      </c>
      <c r="AC39">
        <v>588</v>
      </c>
      <c r="AE39" s="110">
        <f t="shared" si="12"/>
        <v>13.095238095238097</v>
      </c>
    </row>
    <row r="40" spans="2:31" x14ac:dyDescent="0.2">
      <c r="B40" s="43">
        <f>B39</f>
        <v>230</v>
      </c>
      <c r="C40" s="16">
        <f t="shared" ref="C40:C43" si="13">C39</f>
        <v>2887.5</v>
      </c>
      <c r="D40" s="86" t="s">
        <v>186</v>
      </c>
      <c r="E40" s="34" t="s">
        <v>177</v>
      </c>
      <c r="G40" s="48">
        <f>F40/SUM(F38:F43)*100</f>
        <v>0</v>
      </c>
      <c r="J40" s="116" t="s">
        <v>204</v>
      </c>
      <c r="L40" s="43">
        <f>L39</f>
        <v>230</v>
      </c>
      <c r="M40" s="16">
        <f>M39</f>
        <v>2887.5</v>
      </c>
      <c r="N40" s="85" t="s">
        <v>198</v>
      </c>
      <c r="O40" s="34" t="s">
        <v>177</v>
      </c>
      <c r="Q40" s="48">
        <f>P40/SUM(P38:P43)*100</f>
        <v>0</v>
      </c>
      <c r="W40">
        <f>VLOOKUP(X40,Summary!$A$7:$H$1000,6,FALSE)</f>
        <v>2927.5</v>
      </c>
      <c r="X40">
        <v>272</v>
      </c>
      <c r="Y40" t="s">
        <v>1054</v>
      </c>
      <c r="Z40" s="122"/>
      <c r="AB40">
        <v>5</v>
      </c>
      <c r="AC40">
        <v>121</v>
      </c>
      <c r="AE40" s="110">
        <f t="shared" si="12"/>
        <v>4.1322314049586781</v>
      </c>
    </row>
    <row r="41" spans="2:31" x14ac:dyDescent="0.2">
      <c r="B41" s="43">
        <f t="shared" ref="B41:B43" si="14">B40</f>
        <v>230</v>
      </c>
      <c r="C41" s="16">
        <f t="shared" si="13"/>
        <v>2887.5</v>
      </c>
      <c r="D41" s="86" t="s">
        <v>186</v>
      </c>
      <c r="E41" s="34" t="s">
        <v>178</v>
      </c>
      <c r="F41" s="34"/>
      <c r="G41" s="48">
        <f>F41/SUM(F38:F43)*100</f>
        <v>0</v>
      </c>
      <c r="J41" s="116" t="s">
        <v>204</v>
      </c>
      <c r="L41" s="43">
        <f t="shared" ref="L41:M41" si="15">L40</f>
        <v>230</v>
      </c>
      <c r="M41" s="16">
        <f t="shared" si="15"/>
        <v>2887.5</v>
      </c>
      <c r="N41" s="85" t="s">
        <v>198</v>
      </c>
      <c r="O41" s="34" t="s">
        <v>178</v>
      </c>
      <c r="P41" s="34"/>
      <c r="Q41" s="48">
        <f>P41/SUM(P38:P43)*100</f>
        <v>0</v>
      </c>
      <c r="W41">
        <f>VLOOKUP(X41,Summary!$A$7:$H$1000,6,FALSE)</f>
        <v>2947.5</v>
      </c>
      <c r="X41">
        <v>289</v>
      </c>
      <c r="Y41" t="s">
        <v>1054</v>
      </c>
      <c r="Z41" s="122"/>
      <c r="AB41">
        <v>5</v>
      </c>
      <c r="AC41">
        <v>212</v>
      </c>
      <c r="AE41" s="110">
        <f t="shared" si="12"/>
        <v>2.358490566037736</v>
      </c>
    </row>
    <row r="42" spans="2:31" x14ac:dyDescent="0.2">
      <c r="B42" s="43">
        <f t="shared" si="14"/>
        <v>230</v>
      </c>
      <c r="C42" s="16">
        <f t="shared" si="13"/>
        <v>2887.5</v>
      </c>
      <c r="D42" s="86" t="s">
        <v>186</v>
      </c>
      <c r="E42" s="34" t="s">
        <v>179</v>
      </c>
      <c r="F42" s="34"/>
      <c r="G42" s="48">
        <f>F42/SUM(F38:F43)*100</f>
        <v>0</v>
      </c>
      <c r="J42" s="116" t="s">
        <v>204</v>
      </c>
      <c r="L42" s="43">
        <f t="shared" ref="L42:M42" si="16">L41</f>
        <v>230</v>
      </c>
      <c r="M42" s="16">
        <f t="shared" si="16"/>
        <v>2887.5</v>
      </c>
      <c r="N42" s="85" t="s">
        <v>198</v>
      </c>
      <c r="O42" s="34" t="s">
        <v>179</v>
      </c>
      <c r="P42" s="34"/>
      <c r="Q42" s="48">
        <f>P42/SUM(P38:P43)*100</f>
        <v>0</v>
      </c>
      <c r="W42">
        <f>VLOOKUP(X42,Summary!$A$7:$H$1000,6,FALSE)</f>
        <v>2967.5</v>
      </c>
      <c r="X42">
        <v>297</v>
      </c>
      <c r="Y42" t="s">
        <v>1054</v>
      </c>
      <c r="Z42" s="122"/>
      <c r="AB42">
        <v>11</v>
      </c>
      <c r="AC42">
        <v>536</v>
      </c>
      <c r="AE42" s="110">
        <f t="shared" si="12"/>
        <v>2.0522388059701493</v>
      </c>
    </row>
    <row r="43" spans="2:31" x14ac:dyDescent="0.2">
      <c r="B43" s="43">
        <f t="shared" si="14"/>
        <v>230</v>
      </c>
      <c r="C43" s="16">
        <f t="shared" si="13"/>
        <v>2887.5</v>
      </c>
      <c r="D43" s="86" t="s">
        <v>186</v>
      </c>
      <c r="E43" s="39" t="s">
        <v>175</v>
      </c>
      <c r="F43" s="34">
        <v>59</v>
      </c>
      <c r="G43" s="48">
        <f>F43/SUM(F38:F43)*100</f>
        <v>100</v>
      </c>
      <c r="H43" s="119" t="s">
        <v>1030</v>
      </c>
      <c r="J43" s="116" t="s">
        <v>204</v>
      </c>
      <c r="L43" s="43">
        <f t="shared" ref="L43:M43" si="17">L42</f>
        <v>230</v>
      </c>
      <c r="M43" s="16">
        <f t="shared" si="17"/>
        <v>2887.5</v>
      </c>
      <c r="N43" s="85" t="s">
        <v>198</v>
      </c>
      <c r="O43" s="39" t="s">
        <v>175</v>
      </c>
      <c r="P43" s="34">
        <v>14</v>
      </c>
      <c r="Q43" s="48">
        <f>P43/SUM(P38:P43)*100</f>
        <v>100</v>
      </c>
      <c r="W43">
        <f>VLOOKUP(X43,Summary!$A$7:$H$1000,6,FALSE)</f>
        <v>2987.5</v>
      </c>
      <c r="X43">
        <v>303</v>
      </c>
      <c r="Y43" t="s">
        <v>1054</v>
      </c>
      <c r="Z43" s="122"/>
      <c r="AB43">
        <v>35</v>
      </c>
      <c r="AC43">
        <v>421</v>
      </c>
      <c r="AE43" s="110">
        <f t="shared" si="12"/>
        <v>8.31353919239905</v>
      </c>
    </row>
    <row r="44" spans="2:31" x14ac:dyDescent="0.2">
      <c r="B44" s="90"/>
      <c r="D44" s="86" t="s">
        <v>186</v>
      </c>
      <c r="E44" s="39"/>
      <c r="F44" s="34"/>
      <c r="J44" s="116" t="s">
        <v>204</v>
      </c>
      <c r="L44" s="90"/>
      <c r="N44" s="85"/>
      <c r="O44" s="39"/>
      <c r="P44" s="34"/>
      <c r="W44">
        <f>VLOOKUP(X44,Summary!$A$7:$H$1000,6,FALSE)</f>
        <v>3007.5</v>
      </c>
      <c r="X44">
        <v>314</v>
      </c>
      <c r="Y44" t="s">
        <v>1054</v>
      </c>
      <c r="Z44" s="122"/>
      <c r="AB44">
        <v>6</v>
      </c>
      <c r="AC44">
        <v>196</v>
      </c>
      <c r="AE44" s="110">
        <f t="shared" si="12"/>
        <v>3.0612244897959182</v>
      </c>
    </row>
    <row r="45" spans="2:31" x14ac:dyDescent="0.2">
      <c r="B45" s="52"/>
      <c r="C45" s="49"/>
      <c r="D45" s="87"/>
      <c r="E45" s="50" t="s">
        <v>180</v>
      </c>
      <c r="F45" s="49">
        <f>SUM(F38:F43)</f>
        <v>59</v>
      </c>
      <c r="G45" s="70"/>
      <c r="H45" s="49"/>
      <c r="J45" s="116" t="s">
        <v>204</v>
      </c>
      <c r="L45" s="52"/>
      <c r="M45" s="49"/>
      <c r="N45" s="87"/>
      <c r="O45" s="50" t="s">
        <v>180</v>
      </c>
      <c r="P45" s="49">
        <f>SUM(P38:P43)</f>
        <v>14</v>
      </c>
      <c r="Q45" s="70"/>
      <c r="R45" s="49"/>
      <c r="W45">
        <f>VLOOKUP(X45,Summary!$A$7:$H$1000,6,FALSE)</f>
        <v>3027.5</v>
      </c>
      <c r="X45">
        <v>320</v>
      </c>
      <c r="Y45" t="s">
        <v>1054</v>
      </c>
      <c r="Z45" s="122"/>
      <c r="AB45">
        <v>5</v>
      </c>
      <c r="AC45">
        <v>242</v>
      </c>
      <c r="AE45" s="110">
        <f t="shared" si="12"/>
        <v>2.0661157024793391</v>
      </c>
    </row>
    <row r="46" spans="2:31" x14ac:dyDescent="0.2">
      <c r="B46" s="97">
        <v>236</v>
      </c>
      <c r="C46" s="16">
        <f>VLOOKUP(B46,Summary!$A$7:$H$1000,6,FALSE)</f>
        <v>2907.5</v>
      </c>
      <c r="D46" s="85" t="s">
        <v>186</v>
      </c>
      <c r="E46" s="16" t="s">
        <v>181</v>
      </c>
      <c r="F46" s="34"/>
      <c r="G46" s="48">
        <f>F46/SUM(F46:F51)*100</f>
        <v>0</v>
      </c>
      <c r="J46" s="116" t="s">
        <v>204</v>
      </c>
      <c r="L46" s="97">
        <f>B46</f>
        <v>236</v>
      </c>
      <c r="M46" s="16">
        <f>VLOOKUP(L46,Summary!$A$7:$H$1000,6,FALSE)</f>
        <v>2907.5</v>
      </c>
      <c r="N46" s="85" t="s">
        <v>198</v>
      </c>
      <c r="O46" s="16" t="s">
        <v>181</v>
      </c>
      <c r="P46" s="34"/>
      <c r="Q46" s="48">
        <f>P46/SUM(P46:P51)*100</f>
        <v>0</v>
      </c>
      <c r="R46" s="34"/>
      <c r="W46">
        <f>VLOOKUP(X46,Summary!$A$7:$H$1000,6,FALSE)</f>
        <v>3047.5</v>
      </c>
      <c r="X46">
        <v>324</v>
      </c>
      <c r="Y46" t="s">
        <v>1054</v>
      </c>
      <c r="Z46" s="122"/>
      <c r="AB46">
        <v>0</v>
      </c>
      <c r="AC46">
        <v>102</v>
      </c>
      <c r="AE46" s="110">
        <f t="shared" si="12"/>
        <v>0</v>
      </c>
    </row>
    <row r="47" spans="2:31" x14ac:dyDescent="0.2">
      <c r="B47" s="43">
        <f>B46</f>
        <v>236</v>
      </c>
      <c r="C47" s="16">
        <f>C46</f>
        <v>2907.5</v>
      </c>
      <c r="D47" s="85" t="s">
        <v>186</v>
      </c>
      <c r="E47" s="16" t="s">
        <v>176</v>
      </c>
      <c r="G47" s="48">
        <f>F47/SUM(F46:F51)*100</f>
        <v>0</v>
      </c>
      <c r="H47" s="119"/>
      <c r="J47" s="116" t="s">
        <v>204</v>
      </c>
      <c r="L47" s="43">
        <f>L46</f>
        <v>236</v>
      </c>
      <c r="M47" s="16">
        <f>M46</f>
        <v>2907.5</v>
      </c>
      <c r="N47" s="85" t="s">
        <v>198</v>
      </c>
      <c r="O47" s="16" t="s">
        <v>176</v>
      </c>
      <c r="Q47" s="48">
        <f>P47/SUM(P46:P51)*100</f>
        <v>0</v>
      </c>
      <c r="W47">
        <f>VLOOKUP(X47,Summary!$A$7:$H$1000,6,FALSE)</f>
        <v>3067.5</v>
      </c>
      <c r="X47">
        <v>332</v>
      </c>
      <c r="Y47" t="s">
        <v>1054</v>
      </c>
      <c r="Z47" s="122"/>
      <c r="AB47">
        <v>7</v>
      </c>
      <c r="AC47">
        <v>245</v>
      </c>
      <c r="AE47" s="110">
        <f t="shared" si="12"/>
        <v>2.8571428571428572</v>
      </c>
    </row>
    <row r="48" spans="2:31" x14ac:dyDescent="0.2">
      <c r="B48" s="43">
        <f>B47</f>
        <v>236</v>
      </c>
      <c r="C48" s="16">
        <f t="shared" ref="C48:C51" si="18">C47</f>
        <v>2907.5</v>
      </c>
      <c r="D48" s="86" t="s">
        <v>186</v>
      </c>
      <c r="E48" s="34" t="s">
        <v>177</v>
      </c>
      <c r="G48" s="48">
        <f>F48/SUM(F46:F51)*100</f>
        <v>0</v>
      </c>
      <c r="J48" s="116" t="s">
        <v>204</v>
      </c>
      <c r="L48" s="43">
        <f>L47</f>
        <v>236</v>
      </c>
      <c r="M48" s="16">
        <f>M47</f>
        <v>2907.5</v>
      </c>
      <c r="N48" s="85" t="s">
        <v>198</v>
      </c>
      <c r="O48" s="34" t="s">
        <v>177</v>
      </c>
      <c r="Q48" s="48">
        <f>P48/SUM(P46:P51)*100</f>
        <v>0</v>
      </c>
      <c r="X48" s="90"/>
      <c r="Y48" s="86"/>
      <c r="Z48" s="122"/>
    </row>
    <row r="49" spans="2:26" x14ac:dyDescent="0.2">
      <c r="B49" s="43">
        <f t="shared" ref="B49:B51" si="19">B48</f>
        <v>236</v>
      </c>
      <c r="C49" s="16">
        <f t="shared" si="18"/>
        <v>2907.5</v>
      </c>
      <c r="D49" s="86" t="s">
        <v>186</v>
      </c>
      <c r="E49" s="34" t="s">
        <v>178</v>
      </c>
      <c r="F49" s="34"/>
      <c r="G49" s="48">
        <f>F49/SUM(F46:F51)*100</f>
        <v>0</v>
      </c>
      <c r="J49" s="116" t="s">
        <v>204</v>
      </c>
      <c r="L49" s="43">
        <f t="shared" ref="L49:M49" si="20">L48</f>
        <v>236</v>
      </c>
      <c r="M49" s="16">
        <f t="shared" si="20"/>
        <v>2907.5</v>
      </c>
      <c r="N49" s="85" t="s">
        <v>198</v>
      </c>
      <c r="O49" s="34" t="s">
        <v>178</v>
      </c>
      <c r="P49" s="34"/>
      <c r="Q49" s="48">
        <f>P49/SUM(P46:P51)*100</f>
        <v>0</v>
      </c>
      <c r="X49" s="90"/>
      <c r="Y49" s="86"/>
      <c r="Z49" s="122"/>
    </row>
    <row r="50" spans="2:26" x14ac:dyDescent="0.2">
      <c r="B50" s="43">
        <f t="shared" si="19"/>
        <v>236</v>
      </c>
      <c r="C50" s="16">
        <f t="shared" si="18"/>
        <v>2907.5</v>
      </c>
      <c r="D50" s="86" t="s">
        <v>186</v>
      </c>
      <c r="E50" s="34" t="s">
        <v>179</v>
      </c>
      <c r="F50" s="34"/>
      <c r="G50" s="48">
        <f>F50/SUM(F46:F51)*100</f>
        <v>0</v>
      </c>
      <c r="J50" s="116" t="s">
        <v>204</v>
      </c>
      <c r="L50" s="43">
        <f t="shared" ref="L50:M50" si="21">L49</f>
        <v>236</v>
      </c>
      <c r="M50" s="16">
        <f t="shared" si="21"/>
        <v>2907.5</v>
      </c>
      <c r="N50" s="85" t="s">
        <v>198</v>
      </c>
      <c r="O50" s="34" t="s">
        <v>179</v>
      </c>
      <c r="P50" s="34"/>
      <c r="Q50" s="48">
        <f>P50/SUM(P46:P51)*100</f>
        <v>0</v>
      </c>
      <c r="X50" s="90"/>
      <c r="Y50" s="86"/>
      <c r="Z50" s="122"/>
    </row>
    <row r="51" spans="2:26" x14ac:dyDescent="0.2">
      <c r="B51" s="43">
        <f t="shared" si="19"/>
        <v>236</v>
      </c>
      <c r="C51" s="16">
        <f t="shared" si="18"/>
        <v>2907.5</v>
      </c>
      <c r="D51" s="86" t="s">
        <v>186</v>
      </c>
      <c r="E51" s="39" t="s">
        <v>175</v>
      </c>
      <c r="F51" s="34">
        <v>26</v>
      </c>
      <c r="G51" s="48">
        <f>F51/SUM(F46:F51)*100</f>
        <v>100</v>
      </c>
      <c r="H51" s="119" t="s">
        <v>1031</v>
      </c>
      <c r="J51" s="116" t="s">
        <v>204</v>
      </c>
      <c r="L51" s="43">
        <f t="shared" ref="L51:M51" si="22">L50</f>
        <v>236</v>
      </c>
      <c r="M51" s="16">
        <f t="shared" si="22"/>
        <v>2907.5</v>
      </c>
      <c r="N51" s="85" t="s">
        <v>198</v>
      </c>
      <c r="O51" s="39" t="s">
        <v>175</v>
      </c>
      <c r="P51" s="34">
        <v>77</v>
      </c>
      <c r="Q51" s="48">
        <f>P51/SUM(P46:P51)*100</f>
        <v>100</v>
      </c>
      <c r="R51" s="38" t="s">
        <v>1032</v>
      </c>
      <c r="X51" s="122"/>
      <c r="Y51" s="122"/>
      <c r="Z51" s="122"/>
    </row>
    <row r="52" spans="2:26" x14ac:dyDescent="0.2">
      <c r="B52" s="90"/>
      <c r="D52" s="86" t="s">
        <v>186</v>
      </c>
      <c r="E52" s="39"/>
      <c r="F52" s="34"/>
      <c r="J52" s="116" t="s">
        <v>204</v>
      </c>
      <c r="L52" s="90"/>
      <c r="N52" s="85"/>
      <c r="O52" s="39"/>
      <c r="P52" s="34"/>
      <c r="X52" s="90"/>
      <c r="Y52" s="86"/>
      <c r="Z52" s="122"/>
    </row>
    <row r="53" spans="2:26" x14ac:dyDescent="0.2">
      <c r="B53" s="52"/>
      <c r="C53" s="49"/>
      <c r="D53" s="87"/>
      <c r="E53" s="50" t="s">
        <v>180</v>
      </c>
      <c r="F53" s="49">
        <f>SUM(F46:F51)</f>
        <v>26</v>
      </c>
      <c r="G53" s="70"/>
      <c r="H53" s="49"/>
      <c r="J53" s="116" t="s">
        <v>204</v>
      </c>
      <c r="L53" s="52"/>
      <c r="M53" s="49"/>
      <c r="N53" s="87"/>
      <c r="O53" s="50" t="s">
        <v>180</v>
      </c>
      <c r="P53" s="49">
        <f>SUM(P46:P51)</f>
        <v>77</v>
      </c>
      <c r="Q53" s="70"/>
      <c r="R53" s="49"/>
      <c r="X53" s="90"/>
      <c r="Y53" s="123"/>
      <c r="Z53" s="122"/>
    </row>
    <row r="54" spans="2:26" x14ac:dyDescent="0.2">
      <c r="B54" s="97">
        <v>272</v>
      </c>
      <c r="C54" s="16">
        <f>VLOOKUP(B54,Summary!$A$7:$H$1000,6,FALSE)</f>
        <v>2927.5</v>
      </c>
      <c r="D54" s="85" t="s">
        <v>186</v>
      </c>
      <c r="E54" s="16" t="s">
        <v>181</v>
      </c>
      <c r="F54" s="34"/>
      <c r="G54" s="48">
        <f>F54/SUM(F54:F59)*100</f>
        <v>0</v>
      </c>
      <c r="J54" s="116" t="s">
        <v>204</v>
      </c>
      <c r="L54" s="97">
        <f>B54</f>
        <v>272</v>
      </c>
      <c r="M54" s="16">
        <f>VLOOKUP(L54,Summary!$A$7:$H$1000,6,FALSE)</f>
        <v>2927.5</v>
      </c>
      <c r="N54" s="85" t="s">
        <v>198</v>
      </c>
      <c r="O54" s="16" t="s">
        <v>181</v>
      </c>
      <c r="P54" s="34"/>
      <c r="Q54" s="48">
        <f>P54/SUM(P54:P59)*100</f>
        <v>0</v>
      </c>
      <c r="R54" s="34"/>
      <c r="X54" s="122"/>
      <c r="Y54" s="122"/>
      <c r="Z54" s="122"/>
    </row>
    <row r="55" spans="2:26" x14ac:dyDescent="0.2">
      <c r="B55" s="43">
        <f>B54</f>
        <v>272</v>
      </c>
      <c r="C55" s="16">
        <f>C54</f>
        <v>2927.5</v>
      </c>
      <c r="D55" s="85" t="s">
        <v>186</v>
      </c>
      <c r="E55" s="16" t="s">
        <v>176</v>
      </c>
      <c r="G55" s="48">
        <f>F55/SUM(F54:F59)*100</f>
        <v>0</v>
      </c>
      <c r="H55" s="119"/>
      <c r="J55" s="116" t="s">
        <v>204</v>
      </c>
      <c r="L55" s="43">
        <f>L54</f>
        <v>272</v>
      </c>
      <c r="M55" s="16">
        <f>M54</f>
        <v>2927.5</v>
      </c>
      <c r="N55" s="85" t="s">
        <v>198</v>
      </c>
      <c r="O55" s="16" t="s">
        <v>176</v>
      </c>
      <c r="Q55" s="48">
        <f>P55/SUM(P54:P59)*100</f>
        <v>0</v>
      </c>
      <c r="X55" s="122"/>
      <c r="Y55" s="122"/>
      <c r="Z55" s="122"/>
    </row>
    <row r="56" spans="2:26" x14ac:dyDescent="0.2">
      <c r="B56" s="43">
        <f>B55</f>
        <v>272</v>
      </c>
      <c r="C56" s="16">
        <f t="shared" ref="C56:C59" si="23">C55</f>
        <v>2927.5</v>
      </c>
      <c r="D56" s="86" t="s">
        <v>186</v>
      </c>
      <c r="E56" s="34" t="s">
        <v>177</v>
      </c>
      <c r="G56" s="48">
        <f>F56/SUM(F54:F59)*100</f>
        <v>0</v>
      </c>
      <c r="J56" s="116" t="s">
        <v>204</v>
      </c>
      <c r="L56" s="43">
        <f>L55</f>
        <v>272</v>
      </c>
      <c r="M56" s="16">
        <f>M55</f>
        <v>2927.5</v>
      </c>
      <c r="N56" s="85" t="s">
        <v>198</v>
      </c>
      <c r="O56" s="34" t="s">
        <v>177</v>
      </c>
      <c r="Q56" s="48">
        <f>P56/SUM(P54:P59)*100</f>
        <v>0</v>
      </c>
      <c r="X56" s="90"/>
      <c r="Y56" s="86"/>
      <c r="Z56" s="122"/>
    </row>
    <row r="57" spans="2:26" x14ac:dyDescent="0.2">
      <c r="B57" s="43">
        <f t="shared" ref="B57:B59" si="24">B56</f>
        <v>272</v>
      </c>
      <c r="C57" s="16">
        <f t="shared" si="23"/>
        <v>2927.5</v>
      </c>
      <c r="D57" s="86" t="s">
        <v>186</v>
      </c>
      <c r="E57" s="34" t="s">
        <v>178</v>
      </c>
      <c r="F57" s="34"/>
      <c r="G57" s="48">
        <f>F57/SUM(F54:F59)*100</f>
        <v>0</v>
      </c>
      <c r="J57" s="116" t="s">
        <v>204</v>
      </c>
      <c r="L57" s="43">
        <f t="shared" ref="L57:M57" si="25">L56</f>
        <v>272</v>
      </c>
      <c r="M57" s="16">
        <f t="shared" si="25"/>
        <v>2927.5</v>
      </c>
      <c r="N57" s="85" t="s">
        <v>198</v>
      </c>
      <c r="O57" s="34" t="s">
        <v>178</v>
      </c>
      <c r="P57" s="34"/>
      <c r="Q57" s="48">
        <f>P57/SUM(P54:P59)*100</f>
        <v>0</v>
      </c>
      <c r="X57" s="90"/>
      <c r="Y57" s="86"/>
      <c r="Z57" s="122"/>
    </row>
    <row r="58" spans="2:26" x14ac:dyDescent="0.2">
      <c r="B58" s="43">
        <f t="shared" si="24"/>
        <v>272</v>
      </c>
      <c r="C58" s="16">
        <f t="shared" si="23"/>
        <v>2927.5</v>
      </c>
      <c r="D58" s="86" t="s">
        <v>186</v>
      </c>
      <c r="E58" s="34" t="s">
        <v>179</v>
      </c>
      <c r="F58" s="34"/>
      <c r="G58" s="48">
        <f>F58/SUM(F54:F59)*100</f>
        <v>0</v>
      </c>
      <c r="J58" s="116" t="s">
        <v>204</v>
      </c>
      <c r="L58" s="43">
        <f t="shared" ref="L58:M58" si="26">L57</f>
        <v>272</v>
      </c>
      <c r="M58" s="16">
        <f t="shared" si="26"/>
        <v>2927.5</v>
      </c>
      <c r="N58" s="85" t="s">
        <v>198</v>
      </c>
      <c r="O58" s="34" t="s">
        <v>179</v>
      </c>
      <c r="P58" s="34"/>
      <c r="Q58" s="48">
        <f>P58/SUM(P54:P59)*100</f>
        <v>0</v>
      </c>
      <c r="X58" s="90"/>
      <c r="Y58" s="86"/>
      <c r="Z58" s="122"/>
    </row>
    <row r="59" spans="2:26" x14ac:dyDescent="0.2">
      <c r="B59" s="43">
        <f t="shared" si="24"/>
        <v>272</v>
      </c>
      <c r="C59" s="16">
        <f t="shared" si="23"/>
        <v>2927.5</v>
      </c>
      <c r="D59" s="86" t="s">
        <v>186</v>
      </c>
      <c r="E59" s="39" t="s">
        <v>175</v>
      </c>
      <c r="F59" s="34">
        <v>5</v>
      </c>
      <c r="G59" s="48">
        <f>F59/SUM(F54:F59)*100</f>
        <v>100</v>
      </c>
      <c r="H59" s="119"/>
      <c r="J59" s="116" t="s">
        <v>204</v>
      </c>
      <c r="L59" s="43">
        <f t="shared" ref="L59:M59" si="27">L58</f>
        <v>272</v>
      </c>
      <c r="M59" s="16">
        <f t="shared" si="27"/>
        <v>2927.5</v>
      </c>
      <c r="N59" s="85" t="s">
        <v>198</v>
      </c>
      <c r="O59" s="39" t="s">
        <v>175</v>
      </c>
      <c r="P59" s="34">
        <v>5</v>
      </c>
      <c r="Q59" s="48">
        <f>P59/SUM(P54:P59)*100</f>
        <v>100</v>
      </c>
      <c r="X59" s="122"/>
      <c r="Y59" s="122"/>
      <c r="Z59" s="122"/>
    </row>
    <row r="60" spans="2:26" x14ac:dyDescent="0.2">
      <c r="B60" s="90"/>
      <c r="D60" s="86" t="s">
        <v>186</v>
      </c>
      <c r="E60" s="39"/>
      <c r="F60" s="34"/>
      <c r="J60" s="116" t="s">
        <v>204</v>
      </c>
      <c r="L60" s="90"/>
      <c r="N60" s="85"/>
      <c r="O60" s="39"/>
      <c r="P60" s="34"/>
      <c r="X60" s="90"/>
      <c r="Y60" s="86"/>
      <c r="Z60" s="122"/>
    </row>
    <row r="61" spans="2:26" x14ac:dyDescent="0.2">
      <c r="B61" s="52"/>
      <c r="C61" s="49"/>
      <c r="D61" s="87"/>
      <c r="E61" s="50" t="s">
        <v>180</v>
      </c>
      <c r="F61" s="49">
        <f>SUM(F54:F59)</f>
        <v>5</v>
      </c>
      <c r="G61" s="70"/>
      <c r="H61" s="49"/>
      <c r="J61" s="116" t="s">
        <v>204</v>
      </c>
      <c r="L61" s="52"/>
      <c r="M61" s="49"/>
      <c r="N61" s="87"/>
      <c r="O61" s="50" t="s">
        <v>180</v>
      </c>
      <c r="P61" s="49">
        <f>SUM(P54:P59)</f>
        <v>5</v>
      </c>
      <c r="Q61" s="70"/>
      <c r="R61" s="49"/>
      <c r="X61" s="90"/>
      <c r="Y61" s="123"/>
      <c r="Z61" s="122"/>
    </row>
    <row r="62" spans="2:26" x14ac:dyDescent="0.2">
      <c r="B62" s="97">
        <v>289</v>
      </c>
      <c r="C62" s="16">
        <f>VLOOKUP(B62,Summary!$A$7:$H$1000,6,FALSE)</f>
        <v>2947.5</v>
      </c>
      <c r="D62" s="85" t="s">
        <v>186</v>
      </c>
      <c r="E62" s="16" t="s">
        <v>181</v>
      </c>
      <c r="F62" s="34"/>
      <c r="G62" s="48">
        <f>F62/SUM(F62:F67)*100</f>
        <v>0</v>
      </c>
      <c r="J62" s="116" t="s">
        <v>204</v>
      </c>
      <c r="L62" s="97">
        <f>B62</f>
        <v>289</v>
      </c>
      <c r="M62" s="16">
        <f>VLOOKUP(L62,Summary!$A$7:$H$1000,6,FALSE)</f>
        <v>2947.5</v>
      </c>
      <c r="N62" s="85" t="s">
        <v>198</v>
      </c>
      <c r="O62" s="16" t="s">
        <v>181</v>
      </c>
      <c r="P62" s="34"/>
      <c r="Q62" s="48">
        <f>P62/SUM(P62:P67)*100</f>
        <v>0</v>
      </c>
      <c r="R62" s="34"/>
      <c r="X62" s="122"/>
      <c r="Y62" s="122"/>
      <c r="Z62" s="122"/>
    </row>
    <row r="63" spans="2:26" x14ac:dyDescent="0.2">
      <c r="B63" s="43">
        <f>B62</f>
        <v>289</v>
      </c>
      <c r="C63" s="16">
        <f>C62</f>
        <v>2947.5</v>
      </c>
      <c r="D63" s="85" t="s">
        <v>186</v>
      </c>
      <c r="E63" s="16" t="s">
        <v>176</v>
      </c>
      <c r="G63" s="48">
        <f>F63/SUM(F62:F67)*100</f>
        <v>0</v>
      </c>
      <c r="H63" s="119"/>
      <c r="J63" s="116" t="s">
        <v>204</v>
      </c>
      <c r="L63" s="43">
        <f>L62</f>
        <v>289</v>
      </c>
      <c r="M63" s="16">
        <f>M62</f>
        <v>2947.5</v>
      </c>
      <c r="N63" s="85" t="s">
        <v>198</v>
      </c>
      <c r="O63" s="16" t="s">
        <v>176</v>
      </c>
      <c r="Q63" s="48">
        <f>P63/SUM(P62:P67)*100</f>
        <v>0</v>
      </c>
      <c r="X63" s="122"/>
      <c r="Y63" s="122"/>
      <c r="Z63" s="122"/>
    </row>
    <row r="64" spans="2:26" x14ac:dyDescent="0.2">
      <c r="B64" s="43">
        <f>B63</f>
        <v>289</v>
      </c>
      <c r="C64" s="16">
        <f t="shared" ref="C64:C67" si="28">C63</f>
        <v>2947.5</v>
      </c>
      <c r="D64" s="86" t="s">
        <v>186</v>
      </c>
      <c r="E64" s="34" t="s">
        <v>177</v>
      </c>
      <c r="G64" s="48">
        <f>F64/SUM(F62:F67)*100</f>
        <v>0</v>
      </c>
      <c r="J64" s="116" t="s">
        <v>204</v>
      </c>
      <c r="L64" s="43">
        <f>L63</f>
        <v>289</v>
      </c>
      <c r="M64" s="16">
        <f>M63</f>
        <v>2947.5</v>
      </c>
      <c r="N64" s="85" t="s">
        <v>198</v>
      </c>
      <c r="O64" s="34" t="s">
        <v>177</v>
      </c>
      <c r="Q64" s="48">
        <f>P64/SUM(P62:P67)*100</f>
        <v>0</v>
      </c>
      <c r="X64" s="90"/>
      <c r="Y64" s="86"/>
      <c r="Z64" s="122"/>
    </row>
    <row r="65" spans="2:26" x14ac:dyDescent="0.2">
      <c r="B65" s="43">
        <f t="shared" ref="B65:B67" si="29">B64</f>
        <v>289</v>
      </c>
      <c r="C65" s="16">
        <f t="shared" si="28"/>
        <v>2947.5</v>
      </c>
      <c r="D65" s="86" t="s">
        <v>186</v>
      </c>
      <c r="E65" s="34" t="s">
        <v>178</v>
      </c>
      <c r="F65" s="34"/>
      <c r="G65" s="48">
        <f>F65/SUM(F62:F67)*100</f>
        <v>0</v>
      </c>
      <c r="J65" s="116" t="s">
        <v>204</v>
      </c>
      <c r="L65" s="43">
        <f t="shared" ref="L65:M65" si="30">L64</f>
        <v>289</v>
      </c>
      <c r="M65" s="16">
        <f t="shared" si="30"/>
        <v>2947.5</v>
      </c>
      <c r="N65" s="85" t="s">
        <v>198</v>
      </c>
      <c r="O65" s="34" t="s">
        <v>178</v>
      </c>
      <c r="P65" s="34"/>
      <c r="Q65" s="48">
        <f>P65/SUM(P62:P67)*100</f>
        <v>0</v>
      </c>
      <c r="X65" s="90"/>
      <c r="Y65" s="86"/>
      <c r="Z65" s="122"/>
    </row>
    <row r="66" spans="2:26" x14ac:dyDescent="0.2">
      <c r="B66" s="43">
        <f t="shared" si="29"/>
        <v>289</v>
      </c>
      <c r="C66" s="16">
        <f t="shared" si="28"/>
        <v>2947.5</v>
      </c>
      <c r="D66" s="86" t="s">
        <v>186</v>
      </c>
      <c r="E66" s="34" t="s">
        <v>179</v>
      </c>
      <c r="F66" s="34"/>
      <c r="G66" s="48">
        <f>F66/SUM(F62:F67)*100</f>
        <v>0</v>
      </c>
      <c r="J66" s="116" t="s">
        <v>204</v>
      </c>
      <c r="L66" s="43">
        <f t="shared" ref="L66:M66" si="31">L65</f>
        <v>289</v>
      </c>
      <c r="M66" s="16">
        <f t="shared" si="31"/>
        <v>2947.5</v>
      </c>
      <c r="N66" s="85" t="s">
        <v>198</v>
      </c>
      <c r="O66" s="34" t="s">
        <v>179</v>
      </c>
      <c r="P66" s="34"/>
      <c r="Q66" s="48">
        <f>P66/SUM(P62:P67)*100</f>
        <v>0</v>
      </c>
      <c r="X66" s="90"/>
      <c r="Y66" s="86"/>
      <c r="Z66" s="122"/>
    </row>
    <row r="67" spans="2:26" x14ac:dyDescent="0.2">
      <c r="B67" s="43">
        <f t="shared" si="29"/>
        <v>289</v>
      </c>
      <c r="C67" s="16">
        <f t="shared" si="28"/>
        <v>2947.5</v>
      </c>
      <c r="D67" s="86" t="s">
        <v>186</v>
      </c>
      <c r="E67" s="39" t="s">
        <v>175</v>
      </c>
      <c r="F67" s="34">
        <v>4</v>
      </c>
      <c r="G67" s="48">
        <f>F67/SUM(F62:F67)*100</f>
        <v>100</v>
      </c>
      <c r="H67" s="119" t="s">
        <v>1033</v>
      </c>
      <c r="J67" s="116" t="s">
        <v>204</v>
      </c>
      <c r="L67" s="43">
        <f t="shared" ref="L67:M67" si="32">L66</f>
        <v>289</v>
      </c>
      <c r="M67" s="16">
        <f t="shared" si="32"/>
        <v>2947.5</v>
      </c>
      <c r="N67" s="85" t="s">
        <v>198</v>
      </c>
      <c r="O67" s="39" t="s">
        <v>175</v>
      </c>
      <c r="P67" s="34">
        <v>5</v>
      </c>
      <c r="Q67" s="48">
        <f>P67/SUM(P62:P67)*100</f>
        <v>100</v>
      </c>
      <c r="X67" s="122"/>
      <c r="Y67" s="122"/>
      <c r="Z67" s="122"/>
    </row>
    <row r="68" spans="2:26" x14ac:dyDescent="0.2">
      <c r="B68" s="90"/>
      <c r="D68" s="86" t="s">
        <v>186</v>
      </c>
      <c r="E68" s="39"/>
      <c r="F68" s="34"/>
      <c r="J68" s="116" t="s">
        <v>204</v>
      </c>
      <c r="L68" s="90"/>
      <c r="N68" s="85"/>
      <c r="O68" s="39"/>
      <c r="P68" s="34"/>
      <c r="X68" s="90"/>
      <c r="Y68" s="86"/>
      <c r="Z68" s="122"/>
    </row>
    <row r="69" spans="2:26" x14ac:dyDescent="0.2">
      <c r="B69" s="52"/>
      <c r="C69" s="49"/>
      <c r="D69" s="87"/>
      <c r="E69" s="50" t="s">
        <v>180</v>
      </c>
      <c r="F69" s="49">
        <f>SUM(F62:F67)</f>
        <v>4</v>
      </c>
      <c r="G69" s="70"/>
      <c r="H69" s="49"/>
      <c r="J69" s="116" t="s">
        <v>204</v>
      </c>
      <c r="L69" s="52"/>
      <c r="M69" s="49"/>
      <c r="N69" s="87"/>
      <c r="O69" s="50" t="s">
        <v>180</v>
      </c>
      <c r="P69" s="49">
        <f>SUM(P62:P67)</f>
        <v>5</v>
      </c>
      <c r="Q69" s="70"/>
      <c r="R69" s="49"/>
      <c r="X69" s="90"/>
      <c r="Y69" s="123"/>
      <c r="Z69" s="122"/>
    </row>
    <row r="70" spans="2:26" x14ac:dyDescent="0.2">
      <c r="B70" s="97">
        <v>297</v>
      </c>
      <c r="C70" s="16">
        <f>VLOOKUP(B70,Summary!$A$7:$H$1000,6,FALSE)</f>
        <v>2967.5</v>
      </c>
      <c r="D70" s="85" t="s">
        <v>186</v>
      </c>
      <c r="E70" s="16" t="s">
        <v>181</v>
      </c>
      <c r="F70" s="34"/>
      <c r="G70" s="48">
        <f>F70/SUM(F70:F75)*100</f>
        <v>0</v>
      </c>
      <c r="J70" s="116" t="s">
        <v>204</v>
      </c>
      <c r="L70" s="97">
        <f>B70</f>
        <v>297</v>
      </c>
      <c r="M70" s="16">
        <f>VLOOKUP(L70,Summary!$A$7:$H$1000,6,FALSE)</f>
        <v>2967.5</v>
      </c>
      <c r="N70" s="85" t="s">
        <v>198</v>
      </c>
      <c r="O70" s="16" t="s">
        <v>181</v>
      </c>
      <c r="P70" s="34"/>
      <c r="Q70" s="48">
        <f>P70/SUM(P70:P75)*100</f>
        <v>0</v>
      </c>
      <c r="R70" s="34"/>
      <c r="X70" s="122"/>
      <c r="Y70" s="122"/>
      <c r="Z70" s="122"/>
    </row>
    <row r="71" spans="2:26" x14ac:dyDescent="0.2">
      <c r="B71" s="43">
        <f>B70</f>
        <v>297</v>
      </c>
      <c r="C71" s="16">
        <f>C70</f>
        <v>2967.5</v>
      </c>
      <c r="D71" s="85" t="s">
        <v>186</v>
      </c>
      <c r="E71" s="16" t="s">
        <v>176</v>
      </c>
      <c r="G71" s="48">
        <f>F71/SUM(F70:F75)*100</f>
        <v>0</v>
      </c>
      <c r="H71" s="119"/>
      <c r="J71" s="116" t="s">
        <v>204</v>
      </c>
      <c r="L71" s="43">
        <f>L70</f>
        <v>297</v>
      </c>
      <c r="M71" s="16">
        <f>M70</f>
        <v>2967.5</v>
      </c>
      <c r="N71" s="85" t="s">
        <v>198</v>
      </c>
      <c r="O71" s="16" t="s">
        <v>176</v>
      </c>
      <c r="Q71" s="48">
        <f>P71/SUM(P70:P75)*100</f>
        <v>0</v>
      </c>
      <c r="X71" s="122"/>
      <c r="Y71" s="122"/>
      <c r="Z71" s="122"/>
    </row>
    <row r="72" spans="2:26" x14ac:dyDescent="0.2">
      <c r="B72" s="43">
        <f>B71</f>
        <v>297</v>
      </c>
      <c r="C72" s="16">
        <f t="shared" ref="C72:C75" si="33">C71</f>
        <v>2967.5</v>
      </c>
      <c r="D72" s="86" t="s">
        <v>186</v>
      </c>
      <c r="E72" s="34" t="s">
        <v>177</v>
      </c>
      <c r="G72" s="48">
        <f>F72/SUM(F70:F75)*100</f>
        <v>0</v>
      </c>
      <c r="J72" s="116" t="s">
        <v>204</v>
      </c>
      <c r="L72" s="43">
        <f>L71</f>
        <v>297</v>
      </c>
      <c r="M72" s="16">
        <f>M71</f>
        <v>2967.5</v>
      </c>
      <c r="N72" s="85" t="s">
        <v>198</v>
      </c>
      <c r="O72" s="34" t="s">
        <v>177</v>
      </c>
      <c r="Q72" s="48">
        <f>P72/SUM(P70:P75)*100</f>
        <v>0</v>
      </c>
      <c r="X72" s="90"/>
      <c r="Y72" s="86"/>
      <c r="Z72" s="122"/>
    </row>
    <row r="73" spans="2:26" x14ac:dyDescent="0.2">
      <c r="B73" s="43">
        <f t="shared" ref="B73:B75" si="34">B72</f>
        <v>297</v>
      </c>
      <c r="C73" s="16">
        <f t="shared" si="33"/>
        <v>2967.5</v>
      </c>
      <c r="D73" s="86" t="s">
        <v>186</v>
      </c>
      <c r="E73" s="34" t="s">
        <v>178</v>
      </c>
      <c r="F73" s="34"/>
      <c r="G73" s="48">
        <f>F73/SUM(F70:F75)*100</f>
        <v>0</v>
      </c>
      <c r="J73" s="116" t="s">
        <v>204</v>
      </c>
      <c r="L73" s="43">
        <f t="shared" ref="L73:M73" si="35">L72</f>
        <v>297</v>
      </c>
      <c r="M73" s="16">
        <f t="shared" si="35"/>
        <v>2967.5</v>
      </c>
      <c r="N73" s="85" t="s">
        <v>198</v>
      </c>
      <c r="O73" s="34" t="s">
        <v>178</v>
      </c>
      <c r="P73" s="34"/>
      <c r="Q73" s="48">
        <f>P73/SUM(P70:P75)*100</f>
        <v>0</v>
      </c>
      <c r="X73" s="90"/>
      <c r="Y73" s="86"/>
      <c r="Z73" s="122"/>
    </row>
    <row r="74" spans="2:26" x14ac:dyDescent="0.2">
      <c r="B74" s="43">
        <f t="shared" si="34"/>
        <v>297</v>
      </c>
      <c r="C74" s="16">
        <f t="shared" si="33"/>
        <v>2967.5</v>
      </c>
      <c r="D74" s="86" t="s">
        <v>186</v>
      </c>
      <c r="E74" s="34" t="s">
        <v>179</v>
      </c>
      <c r="F74" s="34"/>
      <c r="G74" s="48">
        <f>F74/SUM(F70:F75)*100</f>
        <v>0</v>
      </c>
      <c r="J74" s="116" t="s">
        <v>204</v>
      </c>
      <c r="L74" s="43">
        <f t="shared" ref="L74:M74" si="36">L73</f>
        <v>297</v>
      </c>
      <c r="M74" s="16">
        <f t="shared" si="36"/>
        <v>2967.5</v>
      </c>
      <c r="N74" s="85" t="s">
        <v>198</v>
      </c>
      <c r="O74" s="34" t="s">
        <v>179</v>
      </c>
      <c r="P74" s="34"/>
      <c r="Q74" s="48">
        <f>P74/SUM(P70:P75)*100</f>
        <v>0</v>
      </c>
      <c r="X74" s="90"/>
      <c r="Y74" s="86"/>
      <c r="Z74" s="122"/>
    </row>
    <row r="75" spans="2:26" x14ac:dyDescent="0.2">
      <c r="B75" s="43">
        <f t="shared" si="34"/>
        <v>297</v>
      </c>
      <c r="C75" s="16">
        <f t="shared" si="33"/>
        <v>2967.5</v>
      </c>
      <c r="D75" s="86" t="s">
        <v>186</v>
      </c>
      <c r="E75" s="39" t="s">
        <v>175</v>
      </c>
      <c r="F75" s="34">
        <v>11</v>
      </c>
      <c r="G75" s="48">
        <f>F75/SUM(F70:F75)*100</f>
        <v>100</v>
      </c>
      <c r="H75" s="119" t="s">
        <v>1034</v>
      </c>
      <c r="J75" s="116" t="s">
        <v>204</v>
      </c>
      <c r="L75" s="43">
        <f t="shared" ref="L75:M75" si="37">L74</f>
        <v>297</v>
      </c>
      <c r="M75" s="16">
        <f t="shared" si="37"/>
        <v>2967.5</v>
      </c>
      <c r="N75" s="85" t="s">
        <v>198</v>
      </c>
      <c r="O75" s="39" t="s">
        <v>175</v>
      </c>
      <c r="P75" s="34">
        <v>11</v>
      </c>
      <c r="Q75" s="48">
        <f>P75/SUM(P70:P75)*100</f>
        <v>100</v>
      </c>
      <c r="R75" s="38" t="s">
        <v>1035</v>
      </c>
      <c r="X75" s="122"/>
      <c r="Y75" s="122"/>
      <c r="Z75" s="122"/>
    </row>
    <row r="76" spans="2:26" x14ac:dyDescent="0.2">
      <c r="B76" s="90"/>
      <c r="D76" s="86" t="s">
        <v>186</v>
      </c>
      <c r="E76" s="39"/>
      <c r="F76" s="34"/>
      <c r="J76" s="116" t="s">
        <v>204</v>
      </c>
      <c r="L76" s="90"/>
      <c r="N76" s="85"/>
      <c r="O76" s="39"/>
      <c r="P76" s="34"/>
      <c r="X76" s="90"/>
      <c r="Y76" s="86"/>
      <c r="Z76" s="122"/>
    </row>
    <row r="77" spans="2:26" x14ac:dyDescent="0.2">
      <c r="B77" s="52"/>
      <c r="C77" s="49"/>
      <c r="D77" s="87"/>
      <c r="E77" s="50" t="s">
        <v>180</v>
      </c>
      <c r="F77" s="49">
        <f>SUM(F70:F75)</f>
        <v>11</v>
      </c>
      <c r="G77" s="70"/>
      <c r="H77" s="49"/>
      <c r="J77" s="116" t="s">
        <v>204</v>
      </c>
      <c r="L77" s="52"/>
      <c r="M77" s="49"/>
      <c r="N77" s="87"/>
      <c r="O77" s="50" t="s">
        <v>180</v>
      </c>
      <c r="P77" s="49">
        <f>SUM(P70:P75)</f>
        <v>11</v>
      </c>
      <c r="Q77" s="70"/>
      <c r="R77" s="49"/>
      <c r="X77" s="90"/>
      <c r="Y77" s="123"/>
      <c r="Z77" s="122"/>
    </row>
    <row r="78" spans="2:26" x14ac:dyDescent="0.2">
      <c r="B78" s="97">
        <v>303</v>
      </c>
      <c r="C78" s="16">
        <f>VLOOKUP(B78,Summary!$A$7:$H$1000,6,FALSE)</f>
        <v>2987.5</v>
      </c>
      <c r="D78" s="85" t="s">
        <v>186</v>
      </c>
      <c r="E78" s="16" t="s">
        <v>181</v>
      </c>
      <c r="F78" s="34"/>
      <c r="G78" s="48">
        <f>F78/SUM(F78:F83)*100</f>
        <v>0</v>
      </c>
      <c r="J78" s="116" t="s">
        <v>204</v>
      </c>
      <c r="L78" s="97">
        <f>B78</f>
        <v>303</v>
      </c>
      <c r="M78" s="16">
        <f>VLOOKUP(L78,Summary!$A$7:$H$1000,6,FALSE)</f>
        <v>2987.5</v>
      </c>
      <c r="N78" s="85" t="s">
        <v>198</v>
      </c>
      <c r="O78" s="16" t="s">
        <v>181</v>
      </c>
      <c r="P78" s="34"/>
      <c r="Q78" s="48">
        <f>P78/SUM(P78:P83)*100</f>
        <v>0</v>
      </c>
      <c r="R78" s="34"/>
      <c r="X78" s="122"/>
      <c r="Y78" s="122"/>
      <c r="Z78" s="122"/>
    </row>
    <row r="79" spans="2:26" x14ac:dyDescent="0.2">
      <c r="B79" s="43">
        <f>B78</f>
        <v>303</v>
      </c>
      <c r="C79" s="16">
        <f>C78</f>
        <v>2987.5</v>
      </c>
      <c r="D79" s="85" t="s">
        <v>186</v>
      </c>
      <c r="E79" s="16" t="s">
        <v>176</v>
      </c>
      <c r="G79" s="48">
        <f>F79/SUM(F78:F83)*100</f>
        <v>0</v>
      </c>
      <c r="H79" s="119"/>
      <c r="J79" s="116" t="s">
        <v>204</v>
      </c>
      <c r="L79" s="43">
        <f>L78</f>
        <v>303</v>
      </c>
      <c r="M79" s="16">
        <f>M78</f>
        <v>2987.5</v>
      </c>
      <c r="N79" s="85" t="s">
        <v>198</v>
      </c>
      <c r="O79" s="16" t="s">
        <v>176</v>
      </c>
      <c r="Q79" s="48">
        <f>P79/SUM(P78:P83)*100</f>
        <v>0</v>
      </c>
      <c r="X79" s="122"/>
      <c r="Y79" s="122"/>
      <c r="Z79" s="122"/>
    </row>
    <row r="80" spans="2:26" x14ac:dyDescent="0.2">
      <c r="B80" s="43">
        <f>B79</f>
        <v>303</v>
      </c>
      <c r="C80" s="16">
        <f t="shared" ref="C80:C83" si="38">C79</f>
        <v>2987.5</v>
      </c>
      <c r="D80" s="86" t="s">
        <v>186</v>
      </c>
      <c r="E80" s="34" t="s">
        <v>177</v>
      </c>
      <c r="G80" s="48">
        <f>F80/SUM(F78:F83)*100</f>
        <v>0</v>
      </c>
      <c r="J80" s="116" t="s">
        <v>204</v>
      </c>
      <c r="L80" s="43">
        <f>L79</f>
        <v>303</v>
      </c>
      <c r="M80" s="16">
        <f>M79</f>
        <v>2987.5</v>
      </c>
      <c r="N80" s="85" t="s">
        <v>198</v>
      </c>
      <c r="O80" s="34" t="s">
        <v>177</v>
      </c>
      <c r="Q80" s="48">
        <f>P80/SUM(P78:P83)*100</f>
        <v>0</v>
      </c>
      <c r="X80" s="90"/>
      <c r="Y80" s="86"/>
      <c r="Z80" s="122"/>
    </row>
    <row r="81" spans="2:26" x14ac:dyDescent="0.2">
      <c r="B81" s="43">
        <f t="shared" ref="B81:B83" si="39">B80</f>
        <v>303</v>
      </c>
      <c r="C81" s="16">
        <f t="shared" si="38"/>
        <v>2987.5</v>
      </c>
      <c r="D81" s="86" t="s">
        <v>186</v>
      </c>
      <c r="E81" s="34" t="s">
        <v>178</v>
      </c>
      <c r="F81" s="34"/>
      <c r="G81" s="48">
        <f>F81/SUM(F78:F83)*100</f>
        <v>0</v>
      </c>
      <c r="J81" s="116" t="s">
        <v>204</v>
      </c>
      <c r="L81" s="43">
        <f t="shared" ref="L81:M81" si="40">L80</f>
        <v>303</v>
      </c>
      <c r="M81" s="16">
        <f t="shared" si="40"/>
        <v>2987.5</v>
      </c>
      <c r="N81" s="85" t="s">
        <v>198</v>
      </c>
      <c r="O81" s="34" t="s">
        <v>178</v>
      </c>
      <c r="P81" s="34"/>
      <c r="Q81" s="48">
        <f>P81/SUM(P78:P83)*100</f>
        <v>0</v>
      </c>
      <c r="X81" s="90"/>
      <c r="Y81" s="86"/>
      <c r="Z81" s="122"/>
    </row>
    <row r="82" spans="2:26" x14ac:dyDescent="0.2">
      <c r="B82" s="43">
        <f t="shared" si="39"/>
        <v>303</v>
      </c>
      <c r="C82" s="16">
        <f t="shared" si="38"/>
        <v>2987.5</v>
      </c>
      <c r="D82" s="86" t="s">
        <v>186</v>
      </c>
      <c r="E82" s="34" t="s">
        <v>179</v>
      </c>
      <c r="F82" s="34"/>
      <c r="G82" s="48">
        <f>F82/SUM(F78:F83)*100</f>
        <v>0</v>
      </c>
      <c r="J82" s="116" t="s">
        <v>204</v>
      </c>
      <c r="L82" s="43">
        <f t="shared" ref="L82:M82" si="41">L81</f>
        <v>303</v>
      </c>
      <c r="M82" s="16">
        <f t="shared" si="41"/>
        <v>2987.5</v>
      </c>
      <c r="N82" s="85" t="s">
        <v>198</v>
      </c>
      <c r="O82" s="34" t="s">
        <v>179</v>
      </c>
      <c r="P82" s="34"/>
      <c r="Q82" s="48">
        <f>P82/SUM(P78:P83)*100</f>
        <v>0</v>
      </c>
      <c r="X82" s="90"/>
      <c r="Y82" s="86"/>
      <c r="Z82" s="122"/>
    </row>
    <row r="83" spans="2:26" x14ac:dyDescent="0.2">
      <c r="B83" s="43">
        <f t="shared" si="39"/>
        <v>303</v>
      </c>
      <c r="C83" s="16">
        <f t="shared" si="38"/>
        <v>2987.5</v>
      </c>
      <c r="D83" s="86" t="s">
        <v>186</v>
      </c>
      <c r="E83" s="39" t="s">
        <v>175</v>
      </c>
      <c r="F83" s="34">
        <v>2</v>
      </c>
      <c r="G83" s="48">
        <f>F83/SUM(F78:F83)*100</f>
        <v>100</v>
      </c>
      <c r="H83" s="119" t="s">
        <v>1036</v>
      </c>
      <c r="J83" s="116" t="s">
        <v>204</v>
      </c>
      <c r="L83" s="43">
        <f t="shared" ref="L83:M83" si="42">L82</f>
        <v>303</v>
      </c>
      <c r="M83" s="16">
        <f t="shared" si="42"/>
        <v>2987.5</v>
      </c>
      <c r="N83" s="85" t="s">
        <v>198</v>
      </c>
      <c r="O83" s="39" t="s">
        <v>175</v>
      </c>
      <c r="P83" s="34">
        <v>35</v>
      </c>
      <c r="Q83" s="48">
        <f>P83/SUM(P78:P83)*100</f>
        <v>100</v>
      </c>
      <c r="R83" s="38" t="s">
        <v>1037</v>
      </c>
      <c r="X83" s="122"/>
      <c r="Y83" s="122"/>
      <c r="Z83" s="122"/>
    </row>
    <row r="84" spans="2:26" x14ac:dyDescent="0.2">
      <c r="B84" s="90"/>
      <c r="D84" s="86" t="s">
        <v>186</v>
      </c>
      <c r="E84" s="39"/>
      <c r="F84" s="34"/>
      <c r="J84" s="116" t="s">
        <v>204</v>
      </c>
      <c r="L84" s="90"/>
      <c r="N84" s="85"/>
      <c r="O84" s="39"/>
      <c r="P84" s="34"/>
      <c r="X84" s="90"/>
      <c r="Y84" s="86"/>
      <c r="Z84" s="122"/>
    </row>
    <row r="85" spans="2:26" x14ac:dyDescent="0.2">
      <c r="B85" s="52"/>
      <c r="C85" s="49"/>
      <c r="D85" s="87"/>
      <c r="E85" s="50" t="s">
        <v>180</v>
      </c>
      <c r="F85" s="49">
        <f>SUM(F78:F83)</f>
        <v>2</v>
      </c>
      <c r="G85" s="70"/>
      <c r="H85" s="49"/>
      <c r="J85" s="116" t="s">
        <v>204</v>
      </c>
      <c r="L85" s="52"/>
      <c r="M85" s="49"/>
      <c r="N85" s="87"/>
      <c r="O85" s="50" t="s">
        <v>180</v>
      </c>
      <c r="P85" s="49">
        <f>SUM(P78:P83)</f>
        <v>35</v>
      </c>
      <c r="Q85" s="70"/>
      <c r="R85" s="49"/>
      <c r="X85" s="90"/>
      <c r="Y85" s="123"/>
      <c r="Z85" s="122"/>
    </row>
    <row r="86" spans="2:26" x14ac:dyDescent="0.2">
      <c r="B86" s="97">
        <v>314</v>
      </c>
      <c r="C86" s="16">
        <f>VLOOKUP(B86,Summary!$A$7:$H$1000,6,FALSE)</f>
        <v>3007.5</v>
      </c>
      <c r="D86" s="85" t="s">
        <v>186</v>
      </c>
      <c r="E86" s="16" t="s">
        <v>181</v>
      </c>
      <c r="F86" s="34"/>
      <c r="G86" s="48">
        <f>F86/SUM(F86:F91)*100</f>
        <v>0</v>
      </c>
      <c r="J86" s="116" t="s">
        <v>204</v>
      </c>
      <c r="L86" s="97">
        <f>B86</f>
        <v>314</v>
      </c>
      <c r="M86" s="16">
        <f>VLOOKUP(L86,Summary!$A$7:$H$1000,6,FALSE)</f>
        <v>3007.5</v>
      </c>
      <c r="N86" s="85" t="s">
        <v>198</v>
      </c>
      <c r="O86" s="16" t="s">
        <v>181</v>
      </c>
      <c r="P86" s="34"/>
      <c r="Q86" s="48">
        <f>P86/SUM(P86:P91)*100</f>
        <v>0</v>
      </c>
      <c r="R86" s="34"/>
      <c r="X86" s="122"/>
      <c r="Y86" s="122"/>
      <c r="Z86" s="122"/>
    </row>
    <row r="87" spans="2:26" x14ac:dyDescent="0.2">
      <c r="B87" s="43">
        <f>B86</f>
        <v>314</v>
      </c>
      <c r="C87" s="16">
        <f>C86</f>
        <v>3007.5</v>
      </c>
      <c r="D87" s="85" t="s">
        <v>186</v>
      </c>
      <c r="E87" s="16" t="s">
        <v>176</v>
      </c>
      <c r="G87" s="48">
        <f>F87/SUM(F86:F91)*100</f>
        <v>0</v>
      </c>
      <c r="H87" s="119"/>
      <c r="J87" s="116" t="s">
        <v>204</v>
      </c>
      <c r="L87" s="43">
        <f>L86</f>
        <v>314</v>
      </c>
      <c r="M87" s="16">
        <f>M86</f>
        <v>3007.5</v>
      </c>
      <c r="N87" s="85" t="s">
        <v>198</v>
      </c>
      <c r="O87" s="16" t="s">
        <v>176</v>
      </c>
      <c r="Q87" s="48">
        <f>P87/SUM(P86:P91)*100</f>
        <v>0</v>
      </c>
      <c r="X87" s="122"/>
      <c r="Y87" s="122"/>
      <c r="Z87" s="122"/>
    </row>
    <row r="88" spans="2:26" x14ac:dyDescent="0.2">
      <c r="B88" s="43">
        <f>B87</f>
        <v>314</v>
      </c>
      <c r="C88" s="16">
        <f t="shared" ref="C88:C91" si="43">C87</f>
        <v>3007.5</v>
      </c>
      <c r="D88" s="86" t="s">
        <v>186</v>
      </c>
      <c r="E88" s="34" t="s">
        <v>177</v>
      </c>
      <c r="G88" s="48">
        <f>F88/SUM(F86:F91)*100</f>
        <v>0</v>
      </c>
      <c r="J88" s="116" t="s">
        <v>204</v>
      </c>
      <c r="L88" s="43">
        <f>L87</f>
        <v>314</v>
      </c>
      <c r="M88" s="16">
        <f>M87</f>
        <v>3007.5</v>
      </c>
      <c r="N88" s="85" t="s">
        <v>198</v>
      </c>
      <c r="O88" s="34" t="s">
        <v>177</v>
      </c>
      <c r="Q88" s="48">
        <f>P88/SUM(P86:P91)*100</f>
        <v>0</v>
      </c>
      <c r="X88" s="90"/>
      <c r="Y88" s="86"/>
      <c r="Z88" s="122"/>
    </row>
    <row r="89" spans="2:26" x14ac:dyDescent="0.2">
      <c r="B89" s="43">
        <f t="shared" ref="B89:B91" si="44">B88</f>
        <v>314</v>
      </c>
      <c r="C89" s="16">
        <f t="shared" si="43"/>
        <v>3007.5</v>
      </c>
      <c r="D89" s="86" t="s">
        <v>186</v>
      </c>
      <c r="E89" s="34" t="s">
        <v>178</v>
      </c>
      <c r="F89" s="34"/>
      <c r="G89" s="48">
        <f>F89/SUM(F86:F91)*100</f>
        <v>0</v>
      </c>
      <c r="J89" s="116" t="s">
        <v>204</v>
      </c>
      <c r="L89" s="43">
        <f t="shared" ref="L89:M89" si="45">L88</f>
        <v>314</v>
      </c>
      <c r="M89" s="16">
        <f t="shared" si="45"/>
        <v>3007.5</v>
      </c>
      <c r="N89" s="85" t="s">
        <v>198</v>
      </c>
      <c r="O89" s="34" t="s">
        <v>178</v>
      </c>
      <c r="P89" s="34"/>
      <c r="Q89" s="48">
        <f>P89/SUM(P86:P91)*100</f>
        <v>0</v>
      </c>
      <c r="X89" s="90"/>
      <c r="Y89" s="86"/>
      <c r="Z89" s="122"/>
    </row>
    <row r="90" spans="2:26" x14ac:dyDescent="0.2">
      <c r="B90" s="43">
        <f t="shared" si="44"/>
        <v>314</v>
      </c>
      <c r="C90" s="16">
        <f t="shared" si="43"/>
        <v>3007.5</v>
      </c>
      <c r="D90" s="86" t="s">
        <v>186</v>
      </c>
      <c r="E90" s="34" t="s">
        <v>179</v>
      </c>
      <c r="F90" s="34"/>
      <c r="G90" s="48">
        <f>F90/SUM(F86:F91)*100</f>
        <v>0</v>
      </c>
      <c r="J90" s="116" t="s">
        <v>204</v>
      </c>
      <c r="L90" s="43">
        <f t="shared" ref="L90:M90" si="46">L89</f>
        <v>314</v>
      </c>
      <c r="M90" s="16">
        <f t="shared" si="46"/>
        <v>3007.5</v>
      </c>
      <c r="N90" s="85" t="s">
        <v>198</v>
      </c>
      <c r="O90" s="34" t="s">
        <v>179</v>
      </c>
      <c r="P90" s="34"/>
      <c r="Q90" s="48">
        <f>P90/SUM(P86:P91)*100</f>
        <v>0</v>
      </c>
      <c r="X90" s="90"/>
      <c r="Y90" s="86"/>
      <c r="Z90" s="122"/>
    </row>
    <row r="91" spans="2:26" x14ac:dyDescent="0.2">
      <c r="B91" s="43">
        <f t="shared" si="44"/>
        <v>314</v>
      </c>
      <c r="C91" s="16">
        <f t="shared" si="43"/>
        <v>3007.5</v>
      </c>
      <c r="D91" s="86" t="s">
        <v>186</v>
      </c>
      <c r="E91" s="39" t="s">
        <v>175</v>
      </c>
      <c r="F91" s="34">
        <v>2</v>
      </c>
      <c r="G91" s="48">
        <f>F91/SUM(F86:F91)*100</f>
        <v>100</v>
      </c>
      <c r="H91" s="119"/>
      <c r="J91" s="116" t="s">
        <v>204</v>
      </c>
      <c r="L91" s="43">
        <f t="shared" ref="L91:M91" si="47">L90</f>
        <v>314</v>
      </c>
      <c r="M91" s="16">
        <f t="shared" si="47"/>
        <v>3007.5</v>
      </c>
      <c r="N91" s="85" t="s">
        <v>198</v>
      </c>
      <c r="O91" s="39" t="s">
        <v>175</v>
      </c>
      <c r="P91" s="34">
        <v>6</v>
      </c>
      <c r="Q91" s="48">
        <f>P91/SUM(P86:P91)*100</f>
        <v>100</v>
      </c>
      <c r="X91" s="122"/>
      <c r="Y91" s="122"/>
      <c r="Z91" s="122"/>
    </row>
    <row r="92" spans="2:26" x14ac:dyDescent="0.2">
      <c r="B92" s="90"/>
      <c r="D92" s="86" t="s">
        <v>186</v>
      </c>
      <c r="E92" s="39"/>
      <c r="F92" s="34"/>
      <c r="J92" s="116" t="s">
        <v>204</v>
      </c>
      <c r="L92" s="90"/>
      <c r="N92" s="85"/>
      <c r="O92" s="39"/>
      <c r="P92" s="34"/>
      <c r="X92" s="90"/>
      <c r="Y92" s="86"/>
      <c r="Z92" s="122"/>
    </row>
    <row r="93" spans="2:26" x14ac:dyDescent="0.2">
      <c r="B93" s="52"/>
      <c r="C93" s="49"/>
      <c r="D93" s="87"/>
      <c r="E93" s="50" t="s">
        <v>180</v>
      </c>
      <c r="F93" s="49">
        <f>SUM(F86:F91)</f>
        <v>2</v>
      </c>
      <c r="G93" s="70"/>
      <c r="H93" s="49"/>
      <c r="J93" s="116" t="s">
        <v>204</v>
      </c>
      <c r="L93" s="52"/>
      <c r="M93" s="49"/>
      <c r="N93" s="87"/>
      <c r="O93" s="50" t="s">
        <v>180</v>
      </c>
      <c r="P93" s="49">
        <f>SUM(P86:P91)</f>
        <v>6</v>
      </c>
      <c r="Q93" s="70"/>
      <c r="R93" s="49"/>
      <c r="X93" s="90"/>
      <c r="Y93" s="123"/>
      <c r="Z93" s="122"/>
    </row>
    <row r="94" spans="2:26" x14ac:dyDescent="0.2">
      <c r="B94" s="97">
        <v>320</v>
      </c>
      <c r="C94" s="16">
        <f>VLOOKUP(B94,Summary!$A$7:$H$1000,6,FALSE)</f>
        <v>3027.5</v>
      </c>
      <c r="D94" s="85" t="s">
        <v>186</v>
      </c>
      <c r="E94" s="16" t="s">
        <v>181</v>
      </c>
      <c r="F94" s="34"/>
      <c r="G94" s="48">
        <f>F94/SUM(F94:F99)*100</f>
        <v>0</v>
      </c>
      <c r="J94" s="116" t="s">
        <v>204</v>
      </c>
      <c r="L94" s="97">
        <f>B94</f>
        <v>320</v>
      </c>
      <c r="M94" s="16">
        <f>VLOOKUP(L94,Summary!$A$7:$H$1000,6,FALSE)</f>
        <v>3027.5</v>
      </c>
      <c r="N94" s="85" t="s">
        <v>198</v>
      </c>
      <c r="O94" s="16" t="s">
        <v>181</v>
      </c>
      <c r="P94" s="34"/>
      <c r="Q94" s="48">
        <f>P94/SUM(P94:P99)*100</f>
        <v>0</v>
      </c>
      <c r="R94" s="34"/>
      <c r="X94" s="122"/>
      <c r="Y94" s="122"/>
      <c r="Z94" s="122"/>
    </row>
    <row r="95" spans="2:26" x14ac:dyDescent="0.2">
      <c r="B95" s="43">
        <f>B94</f>
        <v>320</v>
      </c>
      <c r="C95" s="16">
        <f>C94</f>
        <v>3027.5</v>
      </c>
      <c r="D95" s="85" t="s">
        <v>186</v>
      </c>
      <c r="E95" s="16" t="s">
        <v>176</v>
      </c>
      <c r="G95" s="48">
        <f>F95/SUM(F94:F99)*100</f>
        <v>0</v>
      </c>
      <c r="H95" s="119"/>
      <c r="J95" s="116" t="s">
        <v>204</v>
      </c>
      <c r="L95" s="43">
        <f>L94</f>
        <v>320</v>
      </c>
      <c r="M95" s="16">
        <f>M94</f>
        <v>3027.5</v>
      </c>
      <c r="N95" s="85" t="s">
        <v>198</v>
      </c>
      <c r="O95" s="16" t="s">
        <v>176</v>
      </c>
      <c r="Q95" s="48">
        <f>P95/SUM(P94:P99)*100</f>
        <v>0</v>
      </c>
      <c r="X95" s="122"/>
      <c r="Y95" s="122"/>
      <c r="Z95" s="122"/>
    </row>
    <row r="96" spans="2:26" x14ac:dyDescent="0.2">
      <c r="B96" s="43">
        <f>B95</f>
        <v>320</v>
      </c>
      <c r="C96" s="16">
        <f t="shared" ref="C96:C99" si="48">C95</f>
        <v>3027.5</v>
      </c>
      <c r="D96" s="86" t="s">
        <v>186</v>
      </c>
      <c r="E96" s="34" t="s">
        <v>177</v>
      </c>
      <c r="G96" s="48">
        <f>F96/SUM(F94:F99)*100</f>
        <v>0</v>
      </c>
      <c r="J96" s="116" t="s">
        <v>204</v>
      </c>
      <c r="L96" s="43">
        <f>L95</f>
        <v>320</v>
      </c>
      <c r="M96" s="16">
        <f>M95</f>
        <v>3027.5</v>
      </c>
      <c r="N96" s="85" t="s">
        <v>198</v>
      </c>
      <c r="O96" s="34" t="s">
        <v>177</v>
      </c>
      <c r="Q96" s="48">
        <f>P96/SUM(P94:P99)*100</f>
        <v>0</v>
      </c>
      <c r="X96" s="90"/>
      <c r="Y96" s="86"/>
      <c r="Z96" s="122"/>
    </row>
    <row r="97" spans="2:26" x14ac:dyDescent="0.2">
      <c r="B97" s="43">
        <f t="shared" ref="B97:B99" si="49">B96</f>
        <v>320</v>
      </c>
      <c r="C97" s="16">
        <f t="shared" si="48"/>
        <v>3027.5</v>
      </c>
      <c r="D97" s="86" t="s">
        <v>186</v>
      </c>
      <c r="E97" s="34" t="s">
        <v>178</v>
      </c>
      <c r="F97" s="34"/>
      <c r="G97" s="48">
        <f>F97/SUM(F94:F99)*100</f>
        <v>0</v>
      </c>
      <c r="J97" s="116" t="s">
        <v>204</v>
      </c>
      <c r="L97" s="43">
        <f t="shared" ref="L97:M97" si="50">L96</f>
        <v>320</v>
      </c>
      <c r="M97" s="16">
        <f t="shared" si="50"/>
        <v>3027.5</v>
      </c>
      <c r="N97" s="85" t="s">
        <v>198</v>
      </c>
      <c r="O97" s="34" t="s">
        <v>178</v>
      </c>
      <c r="P97" s="34"/>
      <c r="Q97" s="48">
        <f>P97/SUM(P94:P99)*100</f>
        <v>0</v>
      </c>
      <c r="X97" s="90"/>
      <c r="Y97" s="86"/>
      <c r="Z97" s="122"/>
    </row>
    <row r="98" spans="2:26" x14ac:dyDescent="0.2">
      <c r="B98" s="43">
        <f t="shared" si="49"/>
        <v>320</v>
      </c>
      <c r="C98" s="16">
        <f t="shared" si="48"/>
        <v>3027.5</v>
      </c>
      <c r="D98" s="86" t="s">
        <v>186</v>
      </c>
      <c r="E98" s="34" t="s">
        <v>179</v>
      </c>
      <c r="F98" s="34"/>
      <c r="G98" s="48">
        <f>F98/SUM(F94:F99)*100</f>
        <v>0</v>
      </c>
      <c r="J98" s="116" t="s">
        <v>204</v>
      </c>
      <c r="L98" s="43">
        <f t="shared" ref="L98:M98" si="51">L97</f>
        <v>320</v>
      </c>
      <c r="M98" s="16">
        <f t="shared" si="51"/>
        <v>3027.5</v>
      </c>
      <c r="N98" s="85" t="s">
        <v>198</v>
      </c>
      <c r="O98" s="34" t="s">
        <v>179</v>
      </c>
      <c r="P98" s="34"/>
      <c r="Q98" s="48">
        <f>P98/SUM(P94:P99)*100</f>
        <v>0</v>
      </c>
      <c r="X98" s="90"/>
      <c r="Y98" s="86"/>
      <c r="Z98" s="122"/>
    </row>
    <row r="99" spans="2:26" x14ac:dyDescent="0.2">
      <c r="B99" s="43">
        <f t="shared" si="49"/>
        <v>320</v>
      </c>
      <c r="C99" s="16">
        <f t="shared" si="48"/>
        <v>3027.5</v>
      </c>
      <c r="D99" s="86" t="s">
        <v>186</v>
      </c>
      <c r="E99" s="39" t="s">
        <v>175</v>
      </c>
      <c r="F99" s="34">
        <v>5</v>
      </c>
      <c r="G99" s="48">
        <f>F99/SUM(F94:F99)*100</f>
        <v>100</v>
      </c>
      <c r="H99" s="119"/>
      <c r="J99" s="116" t="s">
        <v>204</v>
      </c>
      <c r="L99" s="43">
        <f t="shared" ref="L99:M99" si="52">L98</f>
        <v>320</v>
      </c>
      <c r="M99" s="16">
        <f t="shared" si="52"/>
        <v>3027.5</v>
      </c>
      <c r="N99" s="85" t="s">
        <v>198</v>
      </c>
      <c r="O99" s="39" t="s">
        <v>175</v>
      </c>
      <c r="P99" s="34">
        <v>5</v>
      </c>
      <c r="Q99" s="48">
        <f>P99/SUM(P94:P99)*100</f>
        <v>100</v>
      </c>
      <c r="R99" s="38" t="s">
        <v>1038</v>
      </c>
      <c r="X99" s="122"/>
      <c r="Y99" s="122"/>
      <c r="Z99" s="122"/>
    </row>
    <row r="100" spans="2:26" x14ac:dyDescent="0.2">
      <c r="B100" s="90"/>
      <c r="D100" s="86" t="s">
        <v>186</v>
      </c>
      <c r="E100" s="39"/>
      <c r="F100" s="34"/>
      <c r="J100" s="116" t="s">
        <v>204</v>
      </c>
      <c r="L100" s="90"/>
      <c r="N100" s="85"/>
      <c r="O100" s="39"/>
      <c r="P100" s="34"/>
      <c r="X100" s="90"/>
      <c r="Y100" s="86"/>
      <c r="Z100" s="122"/>
    </row>
    <row r="101" spans="2:26" x14ac:dyDescent="0.2">
      <c r="B101" s="52"/>
      <c r="C101" s="49"/>
      <c r="D101" s="87"/>
      <c r="E101" s="50" t="s">
        <v>180</v>
      </c>
      <c r="F101" s="49">
        <f>SUM(F94:F99)</f>
        <v>5</v>
      </c>
      <c r="G101" s="70"/>
      <c r="H101" s="49"/>
      <c r="J101" s="116" t="s">
        <v>204</v>
      </c>
      <c r="L101" s="52"/>
      <c r="M101" s="49"/>
      <c r="N101" s="87"/>
      <c r="O101" s="50" t="s">
        <v>180</v>
      </c>
      <c r="P101" s="49">
        <f>SUM(P94:P99)</f>
        <v>5</v>
      </c>
      <c r="Q101" s="70"/>
      <c r="R101" s="49"/>
      <c r="X101" s="90"/>
      <c r="Y101" s="123"/>
      <c r="Z101" s="122"/>
    </row>
    <row r="102" spans="2:26" x14ac:dyDescent="0.2">
      <c r="B102" s="97">
        <v>324</v>
      </c>
      <c r="C102" s="16">
        <f>VLOOKUP(B102,Summary!$A$7:$H$1000,6,FALSE)</f>
        <v>3047.5</v>
      </c>
      <c r="D102" s="85" t="s">
        <v>186</v>
      </c>
      <c r="E102" s="16" t="s">
        <v>181</v>
      </c>
      <c r="F102" s="34"/>
      <c r="G102" s="48">
        <f>F102/SUM(F102:F107)*100</f>
        <v>0</v>
      </c>
      <c r="J102" s="116" t="s">
        <v>204</v>
      </c>
      <c r="L102" s="97">
        <f>B102</f>
        <v>324</v>
      </c>
      <c r="M102" s="16">
        <f>VLOOKUP(L102,Summary!$A$7:$H$1000,6,FALSE)</f>
        <v>3047.5</v>
      </c>
      <c r="N102" s="85" t="s">
        <v>198</v>
      </c>
      <c r="O102" s="16" t="s">
        <v>181</v>
      </c>
      <c r="P102" s="34"/>
      <c r="Q102" s="48" t="e">
        <f>P102/SUM(P102:P107)*100</f>
        <v>#DIV/0!</v>
      </c>
      <c r="R102" s="34"/>
      <c r="X102" s="122"/>
      <c r="Y102" s="122"/>
      <c r="Z102" s="122"/>
    </row>
    <row r="103" spans="2:26" x14ac:dyDescent="0.2">
      <c r="B103" s="43">
        <f>B102</f>
        <v>324</v>
      </c>
      <c r="C103" s="16">
        <f>C102</f>
        <v>3047.5</v>
      </c>
      <c r="D103" s="85" t="s">
        <v>186</v>
      </c>
      <c r="E103" s="16" t="s">
        <v>176</v>
      </c>
      <c r="G103" s="48">
        <f>F103/SUM(F102:F107)*100</f>
        <v>0</v>
      </c>
      <c r="H103" s="119"/>
      <c r="J103" s="116" t="s">
        <v>204</v>
      </c>
      <c r="L103" s="43">
        <f>L102</f>
        <v>324</v>
      </c>
      <c r="M103" s="16">
        <f>M102</f>
        <v>3047.5</v>
      </c>
      <c r="N103" s="85" t="s">
        <v>198</v>
      </c>
      <c r="O103" s="16" t="s">
        <v>176</v>
      </c>
      <c r="Q103" s="48" t="e">
        <f>P103/SUM(P102:P107)*100</f>
        <v>#DIV/0!</v>
      </c>
      <c r="X103" s="122"/>
      <c r="Y103" s="122"/>
      <c r="Z103" s="122"/>
    </row>
    <row r="104" spans="2:26" x14ac:dyDescent="0.2">
      <c r="B104" s="43">
        <f>B103</f>
        <v>324</v>
      </c>
      <c r="C104" s="16">
        <f t="shared" ref="C104:C107" si="53">C103</f>
        <v>3047.5</v>
      </c>
      <c r="D104" s="86" t="s">
        <v>186</v>
      </c>
      <c r="E104" s="34" t="s">
        <v>177</v>
      </c>
      <c r="G104" s="48">
        <f>F104/SUM(F102:F107)*100</f>
        <v>0</v>
      </c>
      <c r="J104" s="116" t="s">
        <v>204</v>
      </c>
      <c r="L104" s="43">
        <f>L103</f>
        <v>324</v>
      </c>
      <c r="M104" s="16">
        <f>M103</f>
        <v>3047.5</v>
      </c>
      <c r="N104" s="85" t="s">
        <v>198</v>
      </c>
      <c r="O104" s="34" t="s">
        <v>177</v>
      </c>
      <c r="Q104" s="48" t="e">
        <f>P104/SUM(P102:P107)*100</f>
        <v>#DIV/0!</v>
      </c>
      <c r="X104" s="90"/>
      <c r="Y104" s="86"/>
      <c r="Z104" s="122"/>
    </row>
    <row r="105" spans="2:26" x14ac:dyDescent="0.2">
      <c r="B105" s="43">
        <f t="shared" ref="B105:B107" si="54">B104</f>
        <v>324</v>
      </c>
      <c r="C105" s="16">
        <f t="shared" si="53"/>
        <v>3047.5</v>
      </c>
      <c r="D105" s="86" t="s">
        <v>186</v>
      </c>
      <c r="E105" s="34" t="s">
        <v>178</v>
      </c>
      <c r="F105" s="34"/>
      <c r="G105" s="48">
        <f>F105/SUM(F102:F107)*100</f>
        <v>0</v>
      </c>
      <c r="J105" s="116" t="s">
        <v>204</v>
      </c>
      <c r="L105" s="43">
        <f t="shared" ref="L105:M105" si="55">L104</f>
        <v>324</v>
      </c>
      <c r="M105" s="16">
        <f t="shared" si="55"/>
        <v>3047.5</v>
      </c>
      <c r="N105" s="85" t="s">
        <v>198</v>
      </c>
      <c r="O105" s="34" t="s">
        <v>178</v>
      </c>
      <c r="P105" s="34"/>
      <c r="Q105" s="48" t="e">
        <f>P105/SUM(P102:P107)*100</f>
        <v>#DIV/0!</v>
      </c>
      <c r="X105" s="90"/>
      <c r="Y105" s="86"/>
      <c r="Z105" s="122"/>
    </row>
    <row r="106" spans="2:26" x14ac:dyDescent="0.2">
      <c r="B106" s="43">
        <f t="shared" si="54"/>
        <v>324</v>
      </c>
      <c r="C106" s="16">
        <f t="shared" si="53"/>
        <v>3047.5</v>
      </c>
      <c r="D106" s="86" t="s">
        <v>186</v>
      </c>
      <c r="E106" s="34" t="s">
        <v>179</v>
      </c>
      <c r="F106" s="34"/>
      <c r="G106" s="48">
        <f>F106/SUM(F102:F107)*100</f>
        <v>0</v>
      </c>
      <c r="J106" s="116" t="s">
        <v>204</v>
      </c>
      <c r="L106" s="43">
        <f t="shared" ref="L106:M106" si="56">L105</f>
        <v>324</v>
      </c>
      <c r="M106" s="16">
        <f t="shared" si="56"/>
        <v>3047.5</v>
      </c>
      <c r="N106" s="85" t="s">
        <v>198</v>
      </c>
      <c r="O106" s="34" t="s">
        <v>179</v>
      </c>
      <c r="P106" s="34"/>
      <c r="Q106" s="48" t="e">
        <f>P106/SUM(P102:P107)*100</f>
        <v>#DIV/0!</v>
      </c>
      <c r="X106" s="90"/>
      <c r="Y106" s="86"/>
      <c r="Z106" s="122"/>
    </row>
    <row r="107" spans="2:26" x14ac:dyDescent="0.2">
      <c r="B107" s="43">
        <f t="shared" si="54"/>
        <v>324</v>
      </c>
      <c r="C107" s="16">
        <f t="shared" si="53"/>
        <v>3047.5</v>
      </c>
      <c r="D107" s="86" t="s">
        <v>186</v>
      </c>
      <c r="E107" s="39" t="s">
        <v>175</v>
      </c>
      <c r="F107" s="34">
        <v>1</v>
      </c>
      <c r="G107" s="48">
        <f>F107/SUM(F102:F107)*100</f>
        <v>100</v>
      </c>
      <c r="H107" s="119"/>
      <c r="J107" s="116" t="s">
        <v>204</v>
      </c>
      <c r="L107" s="43">
        <f t="shared" ref="L107:M107" si="57">L106</f>
        <v>324</v>
      </c>
      <c r="M107" s="16">
        <f t="shared" si="57"/>
        <v>3047.5</v>
      </c>
      <c r="N107" s="85" t="s">
        <v>198</v>
      </c>
      <c r="O107" s="39" t="s">
        <v>175</v>
      </c>
      <c r="P107" s="34"/>
      <c r="Q107" s="48" t="e">
        <f>P107/SUM(P102:P107)*100</f>
        <v>#DIV/0!</v>
      </c>
      <c r="X107" s="122"/>
      <c r="Y107" s="122"/>
      <c r="Z107" s="122"/>
    </row>
    <row r="108" spans="2:26" x14ac:dyDescent="0.2">
      <c r="B108" s="90"/>
      <c r="D108" s="86" t="s">
        <v>186</v>
      </c>
      <c r="E108" s="39"/>
      <c r="F108" s="34"/>
      <c r="J108" s="116" t="s">
        <v>204</v>
      </c>
      <c r="L108" s="90"/>
      <c r="N108" s="85"/>
      <c r="O108" s="39"/>
      <c r="P108" s="34"/>
      <c r="X108" s="90"/>
      <c r="Y108" s="86"/>
      <c r="Z108" s="122"/>
    </row>
    <row r="109" spans="2:26" x14ac:dyDescent="0.2">
      <c r="B109" s="52"/>
      <c r="C109" s="49"/>
      <c r="D109" s="87"/>
      <c r="E109" s="50" t="s">
        <v>180</v>
      </c>
      <c r="F109" s="49">
        <f>SUM(F102:F107)</f>
        <v>1</v>
      </c>
      <c r="G109" s="70"/>
      <c r="H109" s="49"/>
      <c r="J109" s="116" t="s">
        <v>204</v>
      </c>
      <c r="L109" s="52"/>
      <c r="M109" s="49"/>
      <c r="N109" s="87"/>
      <c r="O109" s="50" t="s">
        <v>180</v>
      </c>
      <c r="P109" s="49">
        <f>SUM(P102:P107)</f>
        <v>0</v>
      </c>
      <c r="Q109" s="70"/>
      <c r="R109" s="49"/>
      <c r="X109" s="90"/>
      <c r="Y109" s="123"/>
      <c r="Z109" s="122"/>
    </row>
    <row r="110" spans="2:26" x14ac:dyDescent="0.2">
      <c r="B110" s="97">
        <v>332</v>
      </c>
      <c r="C110" s="16">
        <f>VLOOKUP(B110,Summary!$A$7:$H$1000,6,FALSE)</f>
        <v>3067.5</v>
      </c>
      <c r="D110" s="85" t="s">
        <v>186</v>
      </c>
      <c r="E110" s="16" t="s">
        <v>181</v>
      </c>
      <c r="F110" s="34"/>
      <c r="G110" s="48">
        <f>F110/SUM(F110:F115)*100</f>
        <v>0</v>
      </c>
      <c r="J110" s="116" t="s">
        <v>204</v>
      </c>
      <c r="L110" s="97">
        <f>B110</f>
        <v>332</v>
      </c>
      <c r="M110" s="16">
        <f>VLOOKUP(L110,Summary!$A$7:$H$1000,6,FALSE)</f>
        <v>3067.5</v>
      </c>
      <c r="N110" s="85" t="s">
        <v>198</v>
      </c>
      <c r="O110" s="16" t="s">
        <v>181</v>
      </c>
      <c r="P110" s="34"/>
      <c r="Q110" s="48">
        <f>P110/SUM(P110:P115)*100</f>
        <v>0</v>
      </c>
      <c r="R110" s="34"/>
      <c r="X110" s="122"/>
      <c r="Y110" s="122"/>
      <c r="Z110" s="122"/>
    </row>
    <row r="111" spans="2:26" x14ac:dyDescent="0.2">
      <c r="B111" s="43">
        <f>B110</f>
        <v>332</v>
      </c>
      <c r="C111" s="16">
        <f>C110</f>
        <v>3067.5</v>
      </c>
      <c r="D111" s="85" t="s">
        <v>186</v>
      </c>
      <c r="E111" s="16" t="s">
        <v>176</v>
      </c>
      <c r="G111" s="48">
        <f>F111/SUM(F110:F115)*100</f>
        <v>0</v>
      </c>
      <c r="H111" s="119"/>
      <c r="J111" s="116" t="s">
        <v>204</v>
      </c>
      <c r="L111" s="43">
        <f>L110</f>
        <v>332</v>
      </c>
      <c r="M111" s="16">
        <f>M110</f>
        <v>3067.5</v>
      </c>
      <c r="N111" s="85" t="s">
        <v>198</v>
      </c>
      <c r="O111" s="16" t="s">
        <v>176</v>
      </c>
      <c r="Q111" s="48">
        <f>P111/SUM(P110:P115)*100</f>
        <v>0</v>
      </c>
      <c r="X111" s="122"/>
      <c r="Y111" s="122"/>
      <c r="Z111" s="122"/>
    </row>
    <row r="112" spans="2:26" x14ac:dyDescent="0.2">
      <c r="B112" s="43">
        <f>B111</f>
        <v>332</v>
      </c>
      <c r="C112" s="16">
        <f t="shared" ref="C112:C115" si="58">C111</f>
        <v>3067.5</v>
      </c>
      <c r="D112" s="86" t="s">
        <v>186</v>
      </c>
      <c r="E112" s="34" t="s">
        <v>177</v>
      </c>
      <c r="G112" s="48">
        <f>F112/SUM(F110:F115)*100</f>
        <v>0</v>
      </c>
      <c r="J112" s="116" t="s">
        <v>204</v>
      </c>
      <c r="L112" s="43">
        <f>L111</f>
        <v>332</v>
      </c>
      <c r="M112" s="16">
        <f>M111</f>
        <v>3067.5</v>
      </c>
      <c r="N112" s="85" t="s">
        <v>198</v>
      </c>
      <c r="O112" s="34" t="s">
        <v>177</v>
      </c>
      <c r="Q112" s="48">
        <f>P112/SUM(P110:P115)*100</f>
        <v>0</v>
      </c>
      <c r="X112" s="90"/>
      <c r="Y112" s="86"/>
      <c r="Z112" s="122"/>
    </row>
    <row r="113" spans="2:26" x14ac:dyDescent="0.2">
      <c r="B113" s="43">
        <f t="shared" ref="B113:B115" si="59">B112</f>
        <v>332</v>
      </c>
      <c r="C113" s="16">
        <f t="shared" si="58"/>
        <v>3067.5</v>
      </c>
      <c r="D113" s="86" t="s">
        <v>186</v>
      </c>
      <c r="E113" s="34" t="s">
        <v>178</v>
      </c>
      <c r="F113" s="34"/>
      <c r="G113" s="48">
        <f>F113/SUM(F110:F115)*100</f>
        <v>0</v>
      </c>
      <c r="J113" s="116" t="s">
        <v>204</v>
      </c>
      <c r="L113" s="43">
        <f t="shared" ref="L113:M113" si="60">L112</f>
        <v>332</v>
      </c>
      <c r="M113" s="16">
        <f t="shared" si="60"/>
        <v>3067.5</v>
      </c>
      <c r="N113" s="85" t="s">
        <v>198</v>
      </c>
      <c r="O113" s="34" t="s">
        <v>178</v>
      </c>
      <c r="P113" s="34"/>
      <c r="Q113" s="48">
        <f>P113/SUM(P110:P115)*100</f>
        <v>0</v>
      </c>
      <c r="X113" s="90"/>
      <c r="Y113" s="86"/>
      <c r="Z113" s="122"/>
    </row>
    <row r="114" spans="2:26" x14ac:dyDescent="0.2">
      <c r="B114" s="43">
        <f t="shared" si="59"/>
        <v>332</v>
      </c>
      <c r="C114" s="16">
        <f t="shared" si="58"/>
        <v>3067.5</v>
      </c>
      <c r="D114" s="86" t="s">
        <v>186</v>
      </c>
      <c r="E114" s="34" t="s">
        <v>179</v>
      </c>
      <c r="F114" s="34"/>
      <c r="G114" s="48">
        <f>F114/SUM(F110:F115)*100</f>
        <v>0</v>
      </c>
      <c r="J114" s="116" t="s">
        <v>204</v>
      </c>
      <c r="L114" s="43">
        <f t="shared" ref="L114:M114" si="61">L113</f>
        <v>332</v>
      </c>
      <c r="M114" s="16">
        <f t="shared" si="61"/>
        <v>3067.5</v>
      </c>
      <c r="N114" s="85" t="s">
        <v>198</v>
      </c>
      <c r="O114" s="34" t="s">
        <v>179</v>
      </c>
      <c r="P114" s="34"/>
      <c r="Q114" s="48">
        <f>P114/SUM(P110:P115)*100</f>
        <v>0</v>
      </c>
      <c r="X114" s="90"/>
      <c r="Y114" s="86"/>
      <c r="Z114" s="122"/>
    </row>
    <row r="115" spans="2:26" x14ac:dyDescent="0.2">
      <c r="B115" s="43">
        <f t="shared" si="59"/>
        <v>332</v>
      </c>
      <c r="C115" s="16">
        <f t="shared" si="58"/>
        <v>3067.5</v>
      </c>
      <c r="D115" s="86" t="s">
        <v>186</v>
      </c>
      <c r="E115" s="39" t="s">
        <v>175</v>
      </c>
      <c r="F115" s="34">
        <v>4</v>
      </c>
      <c r="G115" s="48">
        <f>F115/SUM(F110:F115)*100</f>
        <v>100</v>
      </c>
      <c r="H115" s="119" t="s">
        <v>1039</v>
      </c>
      <c r="J115" s="116" t="s">
        <v>204</v>
      </c>
      <c r="L115" s="43">
        <f t="shared" ref="L115:M115" si="62">L114</f>
        <v>332</v>
      </c>
      <c r="M115" s="16">
        <f t="shared" si="62"/>
        <v>3067.5</v>
      </c>
      <c r="N115" s="85" t="s">
        <v>198</v>
      </c>
      <c r="O115" s="39" t="s">
        <v>175</v>
      </c>
      <c r="P115" s="34">
        <v>7</v>
      </c>
      <c r="Q115" s="48">
        <f>P115/SUM(P110:P115)*100</f>
        <v>100</v>
      </c>
      <c r="X115" s="122"/>
      <c r="Y115" s="122"/>
      <c r="Z115" s="122"/>
    </row>
    <row r="116" spans="2:26" x14ac:dyDescent="0.2">
      <c r="B116" s="90"/>
      <c r="D116" s="86" t="s">
        <v>186</v>
      </c>
      <c r="E116" s="39"/>
      <c r="F116" s="34"/>
      <c r="J116" s="116" t="s">
        <v>204</v>
      </c>
      <c r="L116" s="90"/>
      <c r="N116" s="85"/>
      <c r="O116" s="39"/>
      <c r="P116" s="34"/>
      <c r="X116" s="90"/>
      <c r="Y116" s="86"/>
      <c r="Z116" s="122"/>
    </row>
    <row r="117" spans="2:26" x14ac:dyDescent="0.2">
      <c r="B117" s="52"/>
      <c r="C117" s="49"/>
      <c r="D117" s="87"/>
      <c r="E117" s="50" t="s">
        <v>180</v>
      </c>
      <c r="F117" s="49">
        <f>SUM(F110:F115)</f>
        <v>4</v>
      </c>
      <c r="G117" s="70"/>
      <c r="H117" s="49"/>
      <c r="J117" s="116" t="s">
        <v>204</v>
      </c>
      <c r="L117" s="52"/>
      <c r="M117" s="49"/>
      <c r="N117" s="87"/>
      <c r="O117" s="50" t="s">
        <v>180</v>
      </c>
      <c r="P117" s="49">
        <f>SUM(P110:P115)</f>
        <v>7</v>
      </c>
      <c r="Q117" s="70"/>
      <c r="R117" s="49"/>
      <c r="X117" s="90"/>
      <c r="Y117" s="123"/>
      <c r="Z117" s="122"/>
    </row>
    <row r="118" spans="2:26" x14ac:dyDescent="0.2">
      <c r="B118" s="97"/>
      <c r="C118" s="16" t="e">
        <f>VLOOKUP(B118,Summary!$A$7:$H$1000,6,FALSE)</f>
        <v>#N/A</v>
      </c>
      <c r="D118" s="85" t="s">
        <v>186</v>
      </c>
      <c r="E118" s="16" t="s">
        <v>181</v>
      </c>
      <c r="F118" s="34"/>
      <c r="G118" s="48" t="e">
        <f>F118/SUM(F118:F123)*100</f>
        <v>#DIV/0!</v>
      </c>
      <c r="J118" s="116" t="s">
        <v>204</v>
      </c>
      <c r="L118" s="97">
        <f>B118</f>
        <v>0</v>
      </c>
      <c r="M118" s="16" t="e">
        <f>VLOOKUP(L118,Summary!$A$7:$H$1000,6,FALSE)</f>
        <v>#N/A</v>
      </c>
      <c r="N118" s="85" t="s">
        <v>198</v>
      </c>
      <c r="O118" s="16" t="s">
        <v>181</v>
      </c>
      <c r="P118" s="34"/>
      <c r="Q118" s="48" t="e">
        <f>P118/SUM(P118:P123)*100</f>
        <v>#DIV/0!</v>
      </c>
      <c r="R118" s="34"/>
      <c r="X118" s="122"/>
      <c r="Y118" s="122"/>
      <c r="Z118" s="122"/>
    </row>
    <row r="119" spans="2:26" x14ac:dyDescent="0.2">
      <c r="B119" s="43">
        <f>B118</f>
        <v>0</v>
      </c>
      <c r="C119" s="16" t="e">
        <f>C118</f>
        <v>#N/A</v>
      </c>
      <c r="D119" s="85" t="s">
        <v>186</v>
      </c>
      <c r="E119" s="16" t="s">
        <v>176</v>
      </c>
      <c r="G119" s="48" t="e">
        <f>F119/SUM(F118:F123)*100</f>
        <v>#DIV/0!</v>
      </c>
      <c r="H119" s="119"/>
      <c r="J119" s="116" t="s">
        <v>204</v>
      </c>
      <c r="L119" s="43">
        <f>L118</f>
        <v>0</v>
      </c>
      <c r="M119" s="16" t="e">
        <f>M118</f>
        <v>#N/A</v>
      </c>
      <c r="N119" s="85" t="s">
        <v>198</v>
      </c>
      <c r="O119" s="16" t="s">
        <v>176</v>
      </c>
      <c r="Q119" s="48" t="e">
        <f>P119/SUM(P118:P123)*100</f>
        <v>#DIV/0!</v>
      </c>
      <c r="X119" s="122"/>
      <c r="Y119" s="122"/>
      <c r="Z119" s="122"/>
    </row>
    <row r="120" spans="2:26" x14ac:dyDescent="0.2">
      <c r="B120" s="43">
        <f>B119</f>
        <v>0</v>
      </c>
      <c r="C120" s="16" t="e">
        <f t="shared" ref="C120:C123" si="63">C119</f>
        <v>#N/A</v>
      </c>
      <c r="D120" s="86" t="s">
        <v>186</v>
      </c>
      <c r="E120" s="34" t="s">
        <v>177</v>
      </c>
      <c r="G120" s="48" t="e">
        <f>F120/SUM(F118:F123)*100</f>
        <v>#DIV/0!</v>
      </c>
      <c r="J120" s="116" t="s">
        <v>204</v>
      </c>
      <c r="L120" s="43">
        <f>L119</f>
        <v>0</v>
      </c>
      <c r="M120" s="16" t="e">
        <f>M119</f>
        <v>#N/A</v>
      </c>
      <c r="N120" s="85" t="s">
        <v>198</v>
      </c>
      <c r="O120" s="34" t="s">
        <v>177</v>
      </c>
      <c r="Q120" s="48" t="e">
        <f>P120/SUM(P118:P123)*100</f>
        <v>#DIV/0!</v>
      </c>
      <c r="X120" s="90"/>
      <c r="Y120" s="86"/>
      <c r="Z120" s="122"/>
    </row>
    <row r="121" spans="2:26" x14ac:dyDescent="0.2">
      <c r="B121" s="43">
        <f t="shared" ref="B121:B123" si="64">B120</f>
        <v>0</v>
      </c>
      <c r="C121" s="16" t="e">
        <f t="shared" si="63"/>
        <v>#N/A</v>
      </c>
      <c r="D121" s="86" t="s">
        <v>186</v>
      </c>
      <c r="E121" s="34" t="s">
        <v>178</v>
      </c>
      <c r="F121" s="34"/>
      <c r="G121" s="48" t="e">
        <f>F121/SUM(F118:F123)*100</f>
        <v>#DIV/0!</v>
      </c>
      <c r="J121" s="116" t="s">
        <v>204</v>
      </c>
      <c r="L121" s="43">
        <f t="shared" ref="L121:M121" si="65">L120</f>
        <v>0</v>
      </c>
      <c r="M121" s="16" t="e">
        <f t="shared" si="65"/>
        <v>#N/A</v>
      </c>
      <c r="N121" s="85" t="s">
        <v>198</v>
      </c>
      <c r="O121" s="34" t="s">
        <v>178</v>
      </c>
      <c r="P121" s="34"/>
      <c r="Q121" s="48" t="e">
        <f>P121/SUM(P118:P123)*100</f>
        <v>#DIV/0!</v>
      </c>
      <c r="X121" s="90"/>
      <c r="Y121" s="86"/>
      <c r="Z121" s="122"/>
    </row>
    <row r="122" spans="2:26" x14ac:dyDescent="0.2">
      <c r="B122" s="43">
        <f t="shared" si="64"/>
        <v>0</v>
      </c>
      <c r="C122" s="16" t="e">
        <f t="shared" si="63"/>
        <v>#N/A</v>
      </c>
      <c r="D122" s="86" t="s">
        <v>186</v>
      </c>
      <c r="E122" s="34" t="s">
        <v>179</v>
      </c>
      <c r="F122" s="34"/>
      <c r="G122" s="48" t="e">
        <f>F122/SUM(F118:F123)*100</f>
        <v>#DIV/0!</v>
      </c>
      <c r="J122" s="116" t="s">
        <v>204</v>
      </c>
      <c r="L122" s="43">
        <f t="shared" ref="L122:M122" si="66">L121</f>
        <v>0</v>
      </c>
      <c r="M122" s="16" t="e">
        <f t="shared" si="66"/>
        <v>#N/A</v>
      </c>
      <c r="N122" s="85" t="s">
        <v>198</v>
      </c>
      <c r="O122" s="34" t="s">
        <v>179</v>
      </c>
      <c r="P122" s="34"/>
      <c r="Q122" s="48" t="e">
        <f>P122/SUM(P118:P123)*100</f>
        <v>#DIV/0!</v>
      </c>
      <c r="X122" s="90"/>
      <c r="Y122" s="86"/>
      <c r="Z122" s="122"/>
    </row>
    <row r="123" spans="2:26" x14ac:dyDescent="0.2">
      <c r="B123" s="43">
        <f t="shared" si="64"/>
        <v>0</v>
      </c>
      <c r="C123" s="16" t="e">
        <f t="shared" si="63"/>
        <v>#N/A</v>
      </c>
      <c r="D123" s="86" t="s">
        <v>186</v>
      </c>
      <c r="E123" s="39" t="s">
        <v>175</v>
      </c>
      <c r="F123" s="34"/>
      <c r="G123" s="48" t="e">
        <f>F123/SUM(F118:F123)*100</f>
        <v>#DIV/0!</v>
      </c>
      <c r="H123" s="119"/>
      <c r="J123" s="116" t="s">
        <v>204</v>
      </c>
      <c r="L123" s="43">
        <f t="shared" ref="L123:M123" si="67">L122</f>
        <v>0</v>
      </c>
      <c r="M123" s="16" t="e">
        <f t="shared" si="67"/>
        <v>#N/A</v>
      </c>
      <c r="N123" s="85" t="s">
        <v>198</v>
      </c>
      <c r="O123" s="39" t="s">
        <v>175</v>
      </c>
      <c r="P123" s="34"/>
      <c r="Q123" s="48" t="e">
        <f>P123/SUM(P118:P123)*100</f>
        <v>#DIV/0!</v>
      </c>
      <c r="X123" s="122"/>
      <c r="Y123" s="122"/>
      <c r="Z123" s="122"/>
    </row>
    <row r="124" spans="2:26" x14ac:dyDescent="0.2">
      <c r="B124" s="90"/>
      <c r="D124" s="86" t="s">
        <v>186</v>
      </c>
      <c r="E124" s="39"/>
      <c r="F124" s="34"/>
      <c r="J124" s="116" t="s">
        <v>204</v>
      </c>
      <c r="L124" s="90"/>
      <c r="N124" s="85"/>
      <c r="O124" s="39"/>
      <c r="P124" s="34"/>
      <c r="X124" s="90"/>
      <c r="Y124" s="86"/>
      <c r="Z124" s="122"/>
    </row>
    <row r="125" spans="2:26" x14ac:dyDescent="0.2">
      <c r="B125" s="52"/>
      <c r="C125" s="49"/>
      <c r="D125" s="87"/>
      <c r="E125" s="50" t="s">
        <v>180</v>
      </c>
      <c r="F125" s="49">
        <f>SUM(F118:F123)</f>
        <v>0</v>
      </c>
      <c r="G125" s="70"/>
      <c r="H125" s="49"/>
      <c r="J125" s="116" t="s">
        <v>204</v>
      </c>
      <c r="L125" s="52"/>
      <c r="M125" s="49"/>
      <c r="N125" s="87"/>
      <c r="O125" s="50" t="s">
        <v>180</v>
      </c>
      <c r="P125" s="49">
        <f>SUM(P118:P123)</f>
        <v>0</v>
      </c>
      <c r="Q125" s="70"/>
      <c r="R125" s="49"/>
      <c r="X125" s="90"/>
      <c r="Y125" s="123"/>
      <c r="Z125" s="122"/>
    </row>
    <row r="126" spans="2:26" x14ac:dyDescent="0.2">
      <c r="B126" s="97"/>
      <c r="C126" s="16" t="e">
        <f>VLOOKUP(B126,Summary!$A$7:$H$1000,6,FALSE)</f>
        <v>#N/A</v>
      </c>
      <c r="D126" s="85" t="s">
        <v>186</v>
      </c>
      <c r="E126" s="16" t="s">
        <v>181</v>
      </c>
      <c r="F126" s="34"/>
      <c r="G126" s="48" t="e">
        <f>F126/SUM(F126:F131)*100</f>
        <v>#DIV/0!</v>
      </c>
      <c r="J126" s="116" t="s">
        <v>204</v>
      </c>
      <c r="L126" s="97">
        <f>B126</f>
        <v>0</v>
      </c>
      <c r="M126" s="16" t="e">
        <f>VLOOKUP(L126,Summary!$A$7:$H$1000,6,FALSE)</f>
        <v>#N/A</v>
      </c>
      <c r="N126" s="85" t="s">
        <v>198</v>
      </c>
      <c r="O126" s="16" t="s">
        <v>181</v>
      </c>
      <c r="P126" s="34"/>
      <c r="Q126" s="48" t="e">
        <f>P126/SUM(P126:P131)*100</f>
        <v>#DIV/0!</v>
      </c>
      <c r="R126" s="34"/>
      <c r="X126" s="122"/>
      <c r="Y126" s="122"/>
      <c r="Z126" s="122"/>
    </row>
    <row r="127" spans="2:26" x14ac:dyDescent="0.2">
      <c r="B127" s="43">
        <f>B126</f>
        <v>0</v>
      </c>
      <c r="C127" s="16" t="e">
        <f>C126</f>
        <v>#N/A</v>
      </c>
      <c r="D127" s="85" t="s">
        <v>186</v>
      </c>
      <c r="E127" s="16" t="s">
        <v>176</v>
      </c>
      <c r="G127" s="48" t="e">
        <f>F127/SUM(F126:F131)*100</f>
        <v>#DIV/0!</v>
      </c>
      <c r="H127" s="119"/>
      <c r="J127" s="116" t="s">
        <v>204</v>
      </c>
      <c r="L127" s="43">
        <f>L126</f>
        <v>0</v>
      </c>
      <c r="M127" s="16" t="e">
        <f>M126</f>
        <v>#N/A</v>
      </c>
      <c r="N127" s="85" t="s">
        <v>198</v>
      </c>
      <c r="O127" s="16" t="s">
        <v>176</v>
      </c>
      <c r="Q127" s="48" t="e">
        <f>P127/SUM(P126:P131)*100</f>
        <v>#DIV/0!</v>
      </c>
      <c r="X127" s="122"/>
      <c r="Y127" s="122"/>
      <c r="Z127" s="122"/>
    </row>
    <row r="128" spans="2:26" x14ac:dyDescent="0.2">
      <c r="B128" s="43">
        <f>B127</f>
        <v>0</v>
      </c>
      <c r="C128" s="16" t="e">
        <f t="shared" ref="C128:C131" si="68">C127</f>
        <v>#N/A</v>
      </c>
      <c r="D128" s="86" t="s">
        <v>186</v>
      </c>
      <c r="E128" s="34" t="s">
        <v>177</v>
      </c>
      <c r="G128" s="48" t="e">
        <f>F128/SUM(F126:F131)*100</f>
        <v>#DIV/0!</v>
      </c>
      <c r="J128" s="116" t="s">
        <v>204</v>
      </c>
      <c r="L128" s="43">
        <f>L127</f>
        <v>0</v>
      </c>
      <c r="M128" s="16" t="e">
        <f>M127</f>
        <v>#N/A</v>
      </c>
      <c r="N128" s="85" t="s">
        <v>198</v>
      </c>
      <c r="O128" s="34" t="s">
        <v>177</v>
      </c>
      <c r="Q128" s="48" t="e">
        <f>P128/SUM(P126:P131)*100</f>
        <v>#DIV/0!</v>
      </c>
      <c r="X128" s="90"/>
      <c r="Y128" s="86"/>
      <c r="Z128" s="122"/>
    </row>
    <row r="129" spans="2:26" x14ac:dyDescent="0.2">
      <c r="B129" s="43">
        <f t="shared" ref="B129:B131" si="69">B128</f>
        <v>0</v>
      </c>
      <c r="C129" s="16" t="e">
        <f t="shared" si="68"/>
        <v>#N/A</v>
      </c>
      <c r="D129" s="86" t="s">
        <v>186</v>
      </c>
      <c r="E129" s="34" t="s">
        <v>178</v>
      </c>
      <c r="F129" s="34"/>
      <c r="G129" s="48" t="e">
        <f>F129/SUM(F126:F131)*100</f>
        <v>#DIV/0!</v>
      </c>
      <c r="J129" s="116" t="s">
        <v>204</v>
      </c>
      <c r="L129" s="43">
        <f t="shared" ref="L129:M129" si="70">L128</f>
        <v>0</v>
      </c>
      <c r="M129" s="16" t="e">
        <f t="shared" si="70"/>
        <v>#N/A</v>
      </c>
      <c r="N129" s="85" t="s">
        <v>198</v>
      </c>
      <c r="O129" s="34" t="s">
        <v>178</v>
      </c>
      <c r="P129" s="34"/>
      <c r="Q129" s="48" t="e">
        <f>P129/SUM(P126:P131)*100</f>
        <v>#DIV/0!</v>
      </c>
      <c r="X129" s="90"/>
      <c r="Y129" s="86"/>
      <c r="Z129" s="122"/>
    </row>
    <row r="130" spans="2:26" x14ac:dyDescent="0.2">
      <c r="B130" s="43">
        <f t="shared" si="69"/>
        <v>0</v>
      </c>
      <c r="C130" s="16" t="e">
        <f t="shared" si="68"/>
        <v>#N/A</v>
      </c>
      <c r="D130" s="86" t="s">
        <v>186</v>
      </c>
      <c r="E130" s="34" t="s">
        <v>179</v>
      </c>
      <c r="F130" s="34"/>
      <c r="G130" s="48" t="e">
        <f>F130/SUM(F126:F131)*100</f>
        <v>#DIV/0!</v>
      </c>
      <c r="J130" s="116" t="s">
        <v>204</v>
      </c>
      <c r="L130" s="43">
        <f t="shared" ref="L130:M130" si="71">L129</f>
        <v>0</v>
      </c>
      <c r="M130" s="16" t="e">
        <f t="shared" si="71"/>
        <v>#N/A</v>
      </c>
      <c r="N130" s="85" t="s">
        <v>198</v>
      </c>
      <c r="O130" s="34" t="s">
        <v>179</v>
      </c>
      <c r="P130" s="34"/>
      <c r="Q130" s="48" t="e">
        <f>P130/SUM(P126:P131)*100</f>
        <v>#DIV/0!</v>
      </c>
      <c r="X130" s="90"/>
      <c r="Y130" s="86"/>
      <c r="Z130" s="122"/>
    </row>
    <row r="131" spans="2:26" x14ac:dyDescent="0.2">
      <c r="B131" s="43">
        <f t="shared" si="69"/>
        <v>0</v>
      </c>
      <c r="C131" s="16" t="e">
        <f t="shared" si="68"/>
        <v>#N/A</v>
      </c>
      <c r="D131" s="86" t="s">
        <v>186</v>
      </c>
      <c r="E131" s="39" t="s">
        <v>175</v>
      </c>
      <c r="F131" s="34"/>
      <c r="G131" s="48" t="e">
        <f>F131/SUM(F126:F131)*100</f>
        <v>#DIV/0!</v>
      </c>
      <c r="H131" s="119"/>
      <c r="J131" s="116" t="s">
        <v>204</v>
      </c>
      <c r="L131" s="43">
        <f t="shared" ref="L131:M131" si="72">L130</f>
        <v>0</v>
      </c>
      <c r="M131" s="16" t="e">
        <f t="shared" si="72"/>
        <v>#N/A</v>
      </c>
      <c r="N131" s="85" t="s">
        <v>198</v>
      </c>
      <c r="O131" s="39" t="s">
        <v>175</v>
      </c>
      <c r="P131" s="34"/>
      <c r="Q131" s="48" t="e">
        <f>P131/SUM(P126:P131)*100</f>
        <v>#DIV/0!</v>
      </c>
      <c r="X131" s="122"/>
      <c r="Y131" s="122"/>
      <c r="Z131" s="122"/>
    </row>
    <row r="132" spans="2:26" x14ac:dyDescent="0.2">
      <c r="B132" s="90"/>
      <c r="D132" s="86" t="s">
        <v>186</v>
      </c>
      <c r="E132" s="39"/>
      <c r="F132" s="34"/>
      <c r="J132" s="116" t="s">
        <v>204</v>
      </c>
      <c r="L132" s="90"/>
      <c r="N132" s="85"/>
      <c r="O132" s="39"/>
      <c r="P132" s="34"/>
      <c r="X132" s="90"/>
      <c r="Y132" s="86"/>
      <c r="Z132" s="122"/>
    </row>
    <row r="133" spans="2:26" x14ac:dyDescent="0.2">
      <c r="B133" s="52"/>
      <c r="C133" s="49"/>
      <c r="D133" s="87"/>
      <c r="E133" s="50" t="s">
        <v>180</v>
      </c>
      <c r="F133" s="49">
        <f>SUM(F126:F131)</f>
        <v>0</v>
      </c>
      <c r="G133" s="70"/>
      <c r="H133" s="49"/>
      <c r="J133" s="116" t="s">
        <v>204</v>
      </c>
      <c r="L133" s="52"/>
      <c r="M133" s="49"/>
      <c r="N133" s="87"/>
      <c r="O133" s="50" t="s">
        <v>180</v>
      </c>
      <c r="P133" s="49">
        <f>SUM(P126:P131)</f>
        <v>0</v>
      </c>
      <c r="Q133" s="70"/>
      <c r="R133" s="49"/>
      <c r="X133" s="90"/>
      <c r="Y133" s="123"/>
      <c r="Z133" s="122"/>
    </row>
    <row r="134" spans="2:26" x14ac:dyDescent="0.2">
      <c r="J134" s="116" t="s">
        <v>204</v>
      </c>
    </row>
    <row r="135" spans="2:26" x14ac:dyDescent="0.2">
      <c r="J135" s="116" t="s">
        <v>204</v>
      </c>
    </row>
    <row r="136" spans="2:26" x14ac:dyDescent="0.2">
      <c r="J136" s="116" t="s">
        <v>204</v>
      </c>
    </row>
    <row r="137" spans="2:26" x14ac:dyDescent="0.2">
      <c r="J137" s="116" t="s">
        <v>204</v>
      </c>
    </row>
    <row r="138" spans="2:26" x14ac:dyDescent="0.2">
      <c r="J138" s="116" t="s">
        <v>204</v>
      </c>
    </row>
    <row r="139" spans="2:26" x14ac:dyDescent="0.2">
      <c r="J139" s="116" t="s">
        <v>204</v>
      </c>
    </row>
    <row r="140" spans="2:26" x14ac:dyDescent="0.2">
      <c r="J140" s="116" t="s">
        <v>204</v>
      </c>
    </row>
    <row r="141" spans="2:26" x14ac:dyDescent="0.2">
      <c r="J141" s="116" t="s">
        <v>204</v>
      </c>
    </row>
    <row r="142" spans="2:26" x14ac:dyDescent="0.2">
      <c r="J142" s="116" t="s">
        <v>204</v>
      </c>
    </row>
    <row r="143" spans="2:26" x14ac:dyDescent="0.2">
      <c r="J143" s="116" t="s">
        <v>204</v>
      </c>
    </row>
    <row r="144" spans="2:26" x14ac:dyDescent="0.2">
      <c r="J144" s="116" t="s">
        <v>204</v>
      </c>
    </row>
    <row r="145" spans="10:10" x14ac:dyDescent="0.2">
      <c r="J145" s="116" t="s">
        <v>204</v>
      </c>
    </row>
    <row r="146" spans="10:10" x14ac:dyDescent="0.2">
      <c r="J146" s="116" t="s">
        <v>204</v>
      </c>
    </row>
    <row r="147" spans="10:10" x14ac:dyDescent="0.2">
      <c r="J147" s="116" t="s">
        <v>204</v>
      </c>
    </row>
    <row r="148" spans="10:10" x14ac:dyDescent="0.2">
      <c r="J148" s="116" t="s">
        <v>204</v>
      </c>
    </row>
    <row r="149" spans="10:10" x14ac:dyDescent="0.2">
      <c r="J149" s="116" t="s">
        <v>204</v>
      </c>
    </row>
    <row r="150" spans="10:10" x14ac:dyDescent="0.2">
      <c r="J150" s="116" t="s">
        <v>204</v>
      </c>
    </row>
    <row r="151" spans="10:10" x14ac:dyDescent="0.2">
      <c r="J151" s="116" t="s">
        <v>204</v>
      </c>
    </row>
    <row r="152" spans="10:10" x14ac:dyDescent="0.2">
      <c r="J152" s="116" t="s">
        <v>204</v>
      </c>
    </row>
    <row r="153" spans="10:10" x14ac:dyDescent="0.2">
      <c r="J153" s="116" t="s">
        <v>204</v>
      </c>
    </row>
    <row r="154" spans="10:10" x14ac:dyDescent="0.2">
      <c r="J154" s="116" t="s">
        <v>204</v>
      </c>
    </row>
    <row r="155" spans="10:10" x14ac:dyDescent="0.2">
      <c r="J155" s="116" t="s">
        <v>204</v>
      </c>
    </row>
    <row r="156" spans="10:10" x14ac:dyDescent="0.2">
      <c r="J156" s="116" t="s">
        <v>204</v>
      </c>
    </row>
    <row r="157" spans="10:10" x14ac:dyDescent="0.2">
      <c r="J157" s="116" t="s">
        <v>204</v>
      </c>
    </row>
    <row r="158" spans="10:10" x14ac:dyDescent="0.2">
      <c r="J158" s="116" t="s">
        <v>204</v>
      </c>
    </row>
    <row r="159" spans="10:10" x14ac:dyDescent="0.2">
      <c r="J159" s="116" t="s">
        <v>204</v>
      </c>
    </row>
    <row r="160" spans="10:10" x14ac:dyDescent="0.2">
      <c r="J160" s="116" t="s">
        <v>204</v>
      </c>
    </row>
    <row r="161" spans="10:10" x14ac:dyDescent="0.2">
      <c r="J161" s="116" t="s">
        <v>204</v>
      </c>
    </row>
    <row r="162" spans="10:10" x14ac:dyDescent="0.2">
      <c r="J162" s="116" t="s">
        <v>204</v>
      </c>
    </row>
    <row r="163" spans="10:10" x14ac:dyDescent="0.2">
      <c r="J163" s="116" t="s">
        <v>204</v>
      </c>
    </row>
    <row r="164" spans="10:10" x14ac:dyDescent="0.2">
      <c r="J164" s="116" t="s">
        <v>204</v>
      </c>
    </row>
    <row r="165" spans="10:10" x14ac:dyDescent="0.2">
      <c r="J165" s="116" t="s">
        <v>204</v>
      </c>
    </row>
    <row r="166" spans="10:10" x14ac:dyDescent="0.2">
      <c r="J166" s="116" t="s">
        <v>204</v>
      </c>
    </row>
    <row r="167" spans="10:10" x14ac:dyDescent="0.2">
      <c r="J167" s="116" t="s">
        <v>204</v>
      </c>
    </row>
    <row r="168" spans="10:10" x14ac:dyDescent="0.2">
      <c r="J168" s="116" t="s">
        <v>204</v>
      </c>
    </row>
    <row r="169" spans="10:10" x14ac:dyDescent="0.2">
      <c r="J169" s="116" t="s">
        <v>204</v>
      </c>
    </row>
    <row r="170" spans="10:10" x14ac:dyDescent="0.2">
      <c r="J170" s="116" t="s">
        <v>204</v>
      </c>
    </row>
    <row r="171" spans="10:10" x14ac:dyDescent="0.2">
      <c r="J171" s="116" t="s">
        <v>204</v>
      </c>
    </row>
    <row r="172" spans="10:10" x14ac:dyDescent="0.2">
      <c r="J172" s="116" t="s">
        <v>204</v>
      </c>
    </row>
    <row r="173" spans="10:10" x14ac:dyDescent="0.2">
      <c r="J173" s="116" t="s">
        <v>204</v>
      </c>
    </row>
    <row r="174" spans="10:10" x14ac:dyDescent="0.2">
      <c r="J174" s="116" t="s">
        <v>204</v>
      </c>
    </row>
    <row r="175" spans="10:10" x14ac:dyDescent="0.2">
      <c r="J175" s="116" t="s">
        <v>204</v>
      </c>
    </row>
    <row r="176" spans="10:10" x14ac:dyDescent="0.2">
      <c r="J176" s="116" t="s">
        <v>204</v>
      </c>
    </row>
    <row r="177" spans="10:10" x14ac:dyDescent="0.2">
      <c r="J177" s="116" t="s">
        <v>204</v>
      </c>
    </row>
    <row r="178" spans="10:10" x14ac:dyDescent="0.2">
      <c r="J178" s="116" t="s">
        <v>204</v>
      </c>
    </row>
    <row r="179" spans="10:10" x14ac:dyDescent="0.2">
      <c r="J179" s="116" t="s">
        <v>204</v>
      </c>
    </row>
    <row r="180" spans="10:10" x14ac:dyDescent="0.2">
      <c r="J180" s="116" t="s">
        <v>204</v>
      </c>
    </row>
    <row r="181" spans="10:10" x14ac:dyDescent="0.2">
      <c r="J181" s="116" t="s">
        <v>204</v>
      </c>
    </row>
    <row r="182" spans="10:10" x14ac:dyDescent="0.2">
      <c r="J182" s="116" t="s">
        <v>204</v>
      </c>
    </row>
    <row r="183" spans="10:10" x14ac:dyDescent="0.2">
      <c r="J183" s="116" t="s">
        <v>204</v>
      </c>
    </row>
    <row r="184" spans="10:10" x14ac:dyDescent="0.2">
      <c r="J184" s="116" t="s">
        <v>204</v>
      </c>
    </row>
    <row r="185" spans="10:10" x14ac:dyDescent="0.2">
      <c r="J185" s="116" t="s">
        <v>204</v>
      </c>
    </row>
    <row r="186" spans="10:10" x14ac:dyDescent="0.2">
      <c r="J186" s="116" t="s">
        <v>204</v>
      </c>
    </row>
    <row r="187" spans="10:10" x14ac:dyDescent="0.2">
      <c r="J187" s="116" t="s">
        <v>204</v>
      </c>
    </row>
    <row r="188" spans="10:10" x14ac:dyDescent="0.2">
      <c r="J188" s="116" t="s">
        <v>204</v>
      </c>
    </row>
    <row r="189" spans="10:10" x14ac:dyDescent="0.2">
      <c r="J189" s="116" t="s">
        <v>204</v>
      </c>
    </row>
    <row r="190" spans="10:10" x14ac:dyDescent="0.2">
      <c r="J190" s="116" t="s">
        <v>204</v>
      </c>
    </row>
    <row r="191" spans="10:10" x14ac:dyDescent="0.2">
      <c r="J191" s="116" t="s">
        <v>204</v>
      </c>
    </row>
    <row r="192" spans="10:10" x14ac:dyDescent="0.2">
      <c r="J192" s="116" t="s">
        <v>204</v>
      </c>
    </row>
    <row r="193" spans="10:10" x14ac:dyDescent="0.2">
      <c r="J193" s="116" t="s">
        <v>204</v>
      </c>
    </row>
    <row r="194" spans="10:10" x14ac:dyDescent="0.2">
      <c r="J194" s="116" t="s">
        <v>204</v>
      </c>
    </row>
    <row r="195" spans="10:10" x14ac:dyDescent="0.2">
      <c r="J195" s="116" t="s">
        <v>204</v>
      </c>
    </row>
    <row r="196" spans="10:10" x14ac:dyDescent="0.2">
      <c r="J196" s="116" t="s">
        <v>204</v>
      </c>
    </row>
    <row r="197" spans="10:10" x14ac:dyDescent="0.2">
      <c r="J197" s="116" t="s">
        <v>204</v>
      </c>
    </row>
    <row r="198" spans="10:10" x14ac:dyDescent="0.2">
      <c r="J198" s="116" t="s">
        <v>204</v>
      </c>
    </row>
    <row r="199" spans="10:10" x14ac:dyDescent="0.2">
      <c r="J199" s="116" t="s">
        <v>204</v>
      </c>
    </row>
    <row r="200" spans="10:10" x14ac:dyDescent="0.2">
      <c r="J200" s="116" t="s">
        <v>204</v>
      </c>
    </row>
    <row r="201" spans="10:10" x14ac:dyDescent="0.2">
      <c r="J201" s="116" t="s">
        <v>204</v>
      </c>
    </row>
    <row r="202" spans="10:10" x14ac:dyDescent="0.2">
      <c r="J202" s="116" t="s">
        <v>204</v>
      </c>
    </row>
    <row r="203" spans="10:10" x14ac:dyDescent="0.2">
      <c r="J203" s="116" t="s">
        <v>204</v>
      </c>
    </row>
    <row r="204" spans="10:10" x14ac:dyDescent="0.2">
      <c r="J204" s="116" t="s">
        <v>204</v>
      </c>
    </row>
    <row r="205" spans="10:10" x14ac:dyDescent="0.2">
      <c r="J205" s="116" t="s">
        <v>204</v>
      </c>
    </row>
    <row r="206" spans="10:10" x14ac:dyDescent="0.2">
      <c r="J206" s="116" t="s">
        <v>204</v>
      </c>
    </row>
    <row r="207" spans="10:10" x14ac:dyDescent="0.2">
      <c r="J207" s="116" t="s">
        <v>204</v>
      </c>
    </row>
    <row r="208" spans="10:10" x14ac:dyDescent="0.2">
      <c r="J208" s="116" t="s">
        <v>204</v>
      </c>
    </row>
    <row r="209" spans="10:10" x14ac:dyDescent="0.2">
      <c r="J209" s="116" t="s">
        <v>204</v>
      </c>
    </row>
    <row r="210" spans="10:10" x14ac:dyDescent="0.2">
      <c r="J210" s="116" t="s">
        <v>204</v>
      </c>
    </row>
    <row r="211" spans="10:10" x14ac:dyDescent="0.2">
      <c r="J211" s="116" t="s">
        <v>204</v>
      </c>
    </row>
    <row r="212" spans="10:10" x14ac:dyDescent="0.2">
      <c r="J212" s="116" t="s">
        <v>204</v>
      </c>
    </row>
    <row r="213" spans="10:10" x14ac:dyDescent="0.2">
      <c r="J213" s="116" t="s">
        <v>204</v>
      </c>
    </row>
    <row r="214" spans="10:10" x14ac:dyDescent="0.2">
      <c r="J214" s="116" t="s">
        <v>204</v>
      </c>
    </row>
    <row r="215" spans="10:10" x14ac:dyDescent="0.2">
      <c r="J215" s="116" t="s">
        <v>204</v>
      </c>
    </row>
    <row r="216" spans="10:10" x14ac:dyDescent="0.2">
      <c r="J216" s="116" t="s">
        <v>204</v>
      </c>
    </row>
    <row r="217" spans="10:10" x14ac:dyDescent="0.2">
      <c r="J217" s="116" t="s">
        <v>204</v>
      </c>
    </row>
    <row r="218" spans="10:10" x14ac:dyDescent="0.2">
      <c r="J218" s="116" t="s">
        <v>204</v>
      </c>
    </row>
    <row r="219" spans="10:10" x14ac:dyDescent="0.2">
      <c r="J219" s="116" t="s">
        <v>204</v>
      </c>
    </row>
    <row r="220" spans="10:10" x14ac:dyDescent="0.2">
      <c r="J220" s="116" t="s">
        <v>204</v>
      </c>
    </row>
    <row r="221" spans="10:10" x14ac:dyDescent="0.2">
      <c r="J221" s="116" t="s">
        <v>204</v>
      </c>
    </row>
    <row r="222" spans="10:10" x14ac:dyDescent="0.2">
      <c r="J222" s="116" t="s">
        <v>204</v>
      </c>
    </row>
    <row r="223" spans="10:10" x14ac:dyDescent="0.2">
      <c r="J223" s="116" t="s">
        <v>204</v>
      </c>
    </row>
    <row r="224" spans="10:10" x14ac:dyDescent="0.2">
      <c r="J224" s="116" t="s">
        <v>204</v>
      </c>
    </row>
    <row r="225" spans="10:10" x14ac:dyDescent="0.2">
      <c r="J225" s="116" t="s">
        <v>204</v>
      </c>
    </row>
    <row r="226" spans="10:10" x14ac:dyDescent="0.2">
      <c r="J226" s="116" t="s">
        <v>204</v>
      </c>
    </row>
    <row r="227" spans="10:10" x14ac:dyDescent="0.2">
      <c r="J227" s="116" t="s">
        <v>204</v>
      </c>
    </row>
    <row r="228" spans="10:10" x14ac:dyDescent="0.2">
      <c r="J228" s="116" t="s">
        <v>204</v>
      </c>
    </row>
    <row r="229" spans="10:10" x14ac:dyDescent="0.2">
      <c r="J229" s="116" t="s">
        <v>204</v>
      </c>
    </row>
    <row r="230" spans="10:10" x14ac:dyDescent="0.2">
      <c r="J230" s="116" t="s">
        <v>204</v>
      </c>
    </row>
    <row r="231" spans="10:10" x14ac:dyDescent="0.2">
      <c r="J231" s="116" t="s">
        <v>204</v>
      </c>
    </row>
    <row r="232" spans="10:10" x14ac:dyDescent="0.2">
      <c r="J232" s="116" t="s">
        <v>204</v>
      </c>
    </row>
    <row r="233" spans="10:10" x14ac:dyDescent="0.2">
      <c r="J233" s="116" t="s">
        <v>204</v>
      </c>
    </row>
    <row r="234" spans="10:10" x14ac:dyDescent="0.2">
      <c r="J234" s="116" t="s">
        <v>204</v>
      </c>
    </row>
    <row r="235" spans="10:10" x14ac:dyDescent="0.2">
      <c r="J235" s="116" t="s">
        <v>204</v>
      </c>
    </row>
    <row r="236" spans="10:10" x14ac:dyDescent="0.2">
      <c r="J236" s="116" t="s">
        <v>204</v>
      </c>
    </row>
    <row r="237" spans="10:10" x14ac:dyDescent="0.2">
      <c r="J237" s="116" t="s">
        <v>204</v>
      </c>
    </row>
    <row r="238" spans="10:10" x14ac:dyDescent="0.2">
      <c r="J238" s="116" t="s">
        <v>204</v>
      </c>
    </row>
    <row r="239" spans="10:10" x14ac:dyDescent="0.2">
      <c r="J239" s="116" t="s">
        <v>204</v>
      </c>
    </row>
    <row r="240" spans="10:10" x14ac:dyDescent="0.2">
      <c r="J240" s="116" t="s">
        <v>204</v>
      </c>
    </row>
    <row r="241" spans="10:10" x14ac:dyDescent="0.2">
      <c r="J241" s="116" t="s">
        <v>204</v>
      </c>
    </row>
    <row r="242" spans="10:10" x14ac:dyDescent="0.2">
      <c r="J242" s="116" t="s">
        <v>204</v>
      </c>
    </row>
    <row r="243" spans="10:10" x14ac:dyDescent="0.2">
      <c r="J243" s="116" t="s">
        <v>204</v>
      </c>
    </row>
    <row r="244" spans="10:10" x14ac:dyDescent="0.2">
      <c r="J244" s="116" t="s">
        <v>204</v>
      </c>
    </row>
    <row r="245" spans="10:10" x14ac:dyDescent="0.2">
      <c r="J245" s="116" t="s">
        <v>204</v>
      </c>
    </row>
    <row r="246" spans="10:10" x14ac:dyDescent="0.2">
      <c r="J246" s="116" t="s">
        <v>204</v>
      </c>
    </row>
    <row r="247" spans="10:10" x14ac:dyDescent="0.2">
      <c r="J247" s="116" t="s">
        <v>204</v>
      </c>
    </row>
    <row r="248" spans="10:10" x14ac:dyDescent="0.2">
      <c r="J248" s="116" t="s">
        <v>204</v>
      </c>
    </row>
    <row r="249" spans="10:10" x14ac:dyDescent="0.2">
      <c r="J249" s="116" t="s">
        <v>204</v>
      </c>
    </row>
    <row r="250" spans="10:10" x14ac:dyDescent="0.2">
      <c r="J250" s="116" t="s">
        <v>204</v>
      </c>
    </row>
    <row r="251" spans="10:10" x14ac:dyDescent="0.2">
      <c r="J251" s="116" t="s">
        <v>204</v>
      </c>
    </row>
    <row r="252" spans="10:10" x14ac:dyDescent="0.2">
      <c r="J252" s="116" t="s">
        <v>204</v>
      </c>
    </row>
    <row r="253" spans="10:10" x14ac:dyDescent="0.2">
      <c r="J253" s="116" t="s">
        <v>204</v>
      </c>
    </row>
    <row r="254" spans="10:10" x14ac:dyDescent="0.2">
      <c r="J254" s="116" t="s">
        <v>204</v>
      </c>
    </row>
    <row r="255" spans="10:10" x14ac:dyDescent="0.2">
      <c r="J255" s="116" t="s">
        <v>204</v>
      </c>
    </row>
    <row r="256" spans="10:10" x14ac:dyDescent="0.2">
      <c r="J256" s="116" t="s">
        <v>204</v>
      </c>
    </row>
    <row r="257" spans="10:10" x14ac:dyDescent="0.2">
      <c r="J257" s="116" t="s">
        <v>204</v>
      </c>
    </row>
    <row r="258" spans="10:10" x14ac:dyDescent="0.2">
      <c r="J258" s="116" t="s">
        <v>204</v>
      </c>
    </row>
    <row r="259" spans="10:10" x14ac:dyDescent="0.2">
      <c r="J259" s="116" t="s">
        <v>204</v>
      </c>
    </row>
    <row r="260" spans="10:10" x14ac:dyDescent="0.2">
      <c r="J260" s="116" t="s">
        <v>204</v>
      </c>
    </row>
    <row r="261" spans="10:10" x14ac:dyDescent="0.2">
      <c r="J261" s="116" t="s">
        <v>204</v>
      </c>
    </row>
    <row r="262" spans="10:10" x14ac:dyDescent="0.2">
      <c r="J262" s="116" t="s">
        <v>204</v>
      </c>
    </row>
    <row r="263" spans="10:10" x14ac:dyDescent="0.2">
      <c r="J263" s="116" t="s">
        <v>204</v>
      </c>
    </row>
    <row r="264" spans="10:10" x14ac:dyDescent="0.2">
      <c r="J264" s="116" t="s">
        <v>204</v>
      </c>
    </row>
    <row r="265" spans="10:10" x14ac:dyDescent="0.2">
      <c r="J265" s="116" t="s">
        <v>204</v>
      </c>
    </row>
    <row r="266" spans="10:10" x14ac:dyDescent="0.2">
      <c r="J266" s="116" t="s">
        <v>204</v>
      </c>
    </row>
    <row r="267" spans="10:10" x14ac:dyDescent="0.2">
      <c r="J267" s="116" t="s">
        <v>204</v>
      </c>
    </row>
    <row r="268" spans="10:10" x14ac:dyDescent="0.2">
      <c r="J268" s="116" t="s">
        <v>204</v>
      </c>
    </row>
    <row r="269" spans="10:10" x14ac:dyDescent="0.2">
      <c r="J269" s="116" t="s">
        <v>204</v>
      </c>
    </row>
    <row r="270" spans="10:10" x14ac:dyDescent="0.2">
      <c r="J270" s="116" t="s">
        <v>204</v>
      </c>
    </row>
    <row r="271" spans="10:10" x14ac:dyDescent="0.2">
      <c r="J271" s="116" t="s">
        <v>204</v>
      </c>
    </row>
    <row r="272" spans="10:10" x14ac:dyDescent="0.2">
      <c r="J272" s="116" t="s">
        <v>204</v>
      </c>
    </row>
    <row r="273" spans="10:10" x14ac:dyDescent="0.2">
      <c r="J273" s="116" t="s">
        <v>204</v>
      </c>
    </row>
    <row r="274" spans="10:10" x14ac:dyDescent="0.2">
      <c r="J274" s="116" t="s">
        <v>204</v>
      </c>
    </row>
    <row r="275" spans="10:10" x14ac:dyDescent="0.2">
      <c r="J275" s="116" t="s">
        <v>204</v>
      </c>
    </row>
    <row r="276" spans="10:10" x14ac:dyDescent="0.2">
      <c r="J276" s="116" t="s">
        <v>204</v>
      </c>
    </row>
    <row r="277" spans="10:10" x14ac:dyDescent="0.2">
      <c r="J277" s="116" t="s">
        <v>204</v>
      </c>
    </row>
    <row r="278" spans="10:10" x14ac:dyDescent="0.2">
      <c r="J278" s="116" t="s">
        <v>204</v>
      </c>
    </row>
    <row r="279" spans="10:10" x14ac:dyDescent="0.2">
      <c r="J279" s="116" t="s">
        <v>204</v>
      </c>
    </row>
    <row r="280" spans="10:10" x14ac:dyDescent="0.2">
      <c r="J280" s="116" t="s">
        <v>204</v>
      </c>
    </row>
    <row r="281" spans="10:10" x14ac:dyDescent="0.2">
      <c r="J281" s="116" t="s">
        <v>204</v>
      </c>
    </row>
    <row r="282" spans="10:10" x14ac:dyDescent="0.2">
      <c r="J282" s="116" t="s">
        <v>204</v>
      </c>
    </row>
    <row r="283" spans="10:10" x14ac:dyDescent="0.2">
      <c r="J283" s="116" t="s">
        <v>204</v>
      </c>
    </row>
    <row r="284" spans="10:10" x14ac:dyDescent="0.2">
      <c r="J284" s="116" t="s">
        <v>204</v>
      </c>
    </row>
    <row r="285" spans="10:10" x14ac:dyDescent="0.2">
      <c r="J285" s="116" t="s">
        <v>204</v>
      </c>
    </row>
    <row r="286" spans="10:10" x14ac:dyDescent="0.2">
      <c r="J286" s="116" t="s">
        <v>204</v>
      </c>
    </row>
    <row r="287" spans="10:10" x14ac:dyDescent="0.2">
      <c r="J287" s="116" t="s">
        <v>204</v>
      </c>
    </row>
    <row r="288" spans="10:10" x14ac:dyDescent="0.2">
      <c r="J288" s="116" t="s">
        <v>204</v>
      </c>
    </row>
    <row r="289" spans="10:10" x14ac:dyDescent="0.2">
      <c r="J289" s="116" t="s">
        <v>204</v>
      </c>
    </row>
    <row r="290" spans="10:10" x14ac:dyDescent="0.2">
      <c r="J290" s="116" t="s">
        <v>204</v>
      </c>
    </row>
    <row r="291" spans="10:10" x14ac:dyDescent="0.2">
      <c r="J291" s="116" t="s">
        <v>204</v>
      </c>
    </row>
    <row r="292" spans="10:10" x14ac:dyDescent="0.2">
      <c r="J292" s="116" t="s">
        <v>204</v>
      </c>
    </row>
    <row r="293" spans="10:10" x14ac:dyDescent="0.2">
      <c r="J293" s="116" t="s">
        <v>204</v>
      </c>
    </row>
    <row r="294" spans="10:10" x14ac:dyDescent="0.2">
      <c r="J294" s="116" t="s">
        <v>204</v>
      </c>
    </row>
    <row r="295" spans="10:10" x14ac:dyDescent="0.2">
      <c r="J295" s="116" t="s">
        <v>204</v>
      </c>
    </row>
    <row r="296" spans="10:10" x14ac:dyDescent="0.2">
      <c r="J296" s="116" t="s">
        <v>204</v>
      </c>
    </row>
    <row r="297" spans="10:10" x14ac:dyDescent="0.2">
      <c r="J297" s="116" t="s">
        <v>204</v>
      </c>
    </row>
    <row r="298" spans="10:10" x14ac:dyDescent="0.2">
      <c r="J298" s="116" t="s">
        <v>204</v>
      </c>
    </row>
    <row r="299" spans="10:10" x14ac:dyDescent="0.2">
      <c r="J299" s="116" t="s">
        <v>204</v>
      </c>
    </row>
    <row r="300" spans="10:10" x14ac:dyDescent="0.2">
      <c r="J300" s="116" t="s">
        <v>204</v>
      </c>
    </row>
    <row r="301" spans="10:10" x14ac:dyDescent="0.2">
      <c r="J301" s="116" t="s">
        <v>204</v>
      </c>
    </row>
    <row r="302" spans="10:10" x14ac:dyDescent="0.2">
      <c r="J302" s="116" t="s">
        <v>204</v>
      </c>
    </row>
    <row r="303" spans="10:10" x14ac:dyDescent="0.2">
      <c r="J303" s="116" t="s">
        <v>204</v>
      </c>
    </row>
    <row r="304" spans="10:10" x14ac:dyDescent="0.2">
      <c r="J304" s="116" t="s">
        <v>204</v>
      </c>
    </row>
    <row r="305" spans="10:10" x14ac:dyDescent="0.2">
      <c r="J305" s="116" t="s">
        <v>204</v>
      </c>
    </row>
    <row r="306" spans="10:10" x14ac:dyDescent="0.2">
      <c r="J306" s="116" t="s">
        <v>204</v>
      </c>
    </row>
    <row r="307" spans="10:10" x14ac:dyDescent="0.2">
      <c r="J307" s="116" t="s">
        <v>204</v>
      </c>
    </row>
    <row r="308" spans="10:10" x14ac:dyDescent="0.2">
      <c r="J308" s="116" t="s">
        <v>204</v>
      </c>
    </row>
    <row r="309" spans="10:10" x14ac:dyDescent="0.2">
      <c r="J309" s="116" t="s">
        <v>204</v>
      </c>
    </row>
    <row r="310" spans="10:10" x14ac:dyDescent="0.2">
      <c r="J310" s="116" t="s">
        <v>204</v>
      </c>
    </row>
    <row r="311" spans="10:10" x14ac:dyDescent="0.2">
      <c r="J311" s="116" t="s">
        <v>204</v>
      </c>
    </row>
    <row r="312" spans="10:10" x14ac:dyDescent="0.2">
      <c r="J312" s="116" t="s">
        <v>204</v>
      </c>
    </row>
    <row r="313" spans="10:10" x14ac:dyDescent="0.2">
      <c r="J313" s="116" t="s">
        <v>204</v>
      </c>
    </row>
    <row r="314" spans="10:10" x14ac:dyDescent="0.2">
      <c r="J314" s="116" t="s">
        <v>204</v>
      </c>
    </row>
    <row r="315" spans="10:10" x14ac:dyDescent="0.2">
      <c r="J315" s="116" t="s">
        <v>204</v>
      </c>
    </row>
    <row r="316" spans="10:10" x14ac:dyDescent="0.2">
      <c r="J316" s="116" t="s">
        <v>204</v>
      </c>
    </row>
    <row r="317" spans="10:10" x14ac:dyDescent="0.2">
      <c r="J317" s="116" t="s">
        <v>204</v>
      </c>
    </row>
    <row r="318" spans="10:10" x14ac:dyDescent="0.2">
      <c r="J318" s="116" t="s">
        <v>204</v>
      </c>
    </row>
    <row r="319" spans="10:10" x14ac:dyDescent="0.2">
      <c r="J319" s="116" t="s">
        <v>204</v>
      </c>
    </row>
    <row r="320" spans="10:10" x14ac:dyDescent="0.2">
      <c r="J320" s="116" t="s">
        <v>204</v>
      </c>
    </row>
    <row r="321" spans="10:10" x14ac:dyDescent="0.2">
      <c r="J321" s="116" t="s">
        <v>204</v>
      </c>
    </row>
    <row r="322" spans="10:10" x14ac:dyDescent="0.2">
      <c r="J322" s="116" t="s">
        <v>204</v>
      </c>
    </row>
    <row r="323" spans="10:10" x14ac:dyDescent="0.2">
      <c r="J323" s="116" t="s">
        <v>204</v>
      </c>
    </row>
    <row r="324" spans="10:10" x14ac:dyDescent="0.2">
      <c r="J324" s="116" t="s">
        <v>204</v>
      </c>
    </row>
    <row r="325" spans="10:10" x14ac:dyDescent="0.2">
      <c r="J325" s="116" t="s">
        <v>204</v>
      </c>
    </row>
    <row r="326" spans="10:10" x14ac:dyDescent="0.2">
      <c r="J326" s="116" t="s">
        <v>204</v>
      </c>
    </row>
    <row r="327" spans="10:10" x14ac:dyDescent="0.2">
      <c r="J327" s="116" t="s">
        <v>204</v>
      </c>
    </row>
    <row r="328" spans="10:10" x14ac:dyDescent="0.2">
      <c r="J328" s="116" t="s">
        <v>204</v>
      </c>
    </row>
    <row r="329" spans="10:10" x14ac:dyDescent="0.2">
      <c r="J329" s="116" t="s">
        <v>204</v>
      </c>
    </row>
    <row r="330" spans="10:10" x14ac:dyDescent="0.2">
      <c r="J330" s="116" t="s">
        <v>204</v>
      </c>
    </row>
    <row r="331" spans="10:10" x14ac:dyDescent="0.2">
      <c r="J331" s="116" t="s">
        <v>204</v>
      </c>
    </row>
    <row r="332" spans="10:10" x14ac:dyDescent="0.2">
      <c r="J332" s="116" t="s">
        <v>204</v>
      </c>
    </row>
    <row r="333" spans="10:10" x14ac:dyDescent="0.2">
      <c r="J333" s="116" t="s">
        <v>204</v>
      </c>
    </row>
    <row r="334" spans="10:10" x14ac:dyDescent="0.2">
      <c r="J334" s="116" t="s">
        <v>204</v>
      </c>
    </row>
    <row r="335" spans="10:10" x14ac:dyDescent="0.2">
      <c r="J335" s="116" t="s">
        <v>204</v>
      </c>
    </row>
    <row r="336" spans="10:10" x14ac:dyDescent="0.2">
      <c r="J336" s="116" t="s">
        <v>204</v>
      </c>
    </row>
    <row r="337" spans="10:10" x14ac:dyDescent="0.2">
      <c r="J337" s="116" t="s">
        <v>204</v>
      </c>
    </row>
    <row r="338" spans="10:10" x14ac:dyDescent="0.2">
      <c r="J338" s="116" t="s">
        <v>204</v>
      </c>
    </row>
    <row r="339" spans="10:10" x14ac:dyDescent="0.2">
      <c r="J339" s="116" t="s">
        <v>204</v>
      </c>
    </row>
    <row r="340" spans="10:10" x14ac:dyDescent="0.2">
      <c r="J340" s="116" t="s">
        <v>204</v>
      </c>
    </row>
    <row r="341" spans="10:10" x14ac:dyDescent="0.2">
      <c r="J341" s="116" t="s">
        <v>204</v>
      </c>
    </row>
    <row r="342" spans="10:10" x14ac:dyDescent="0.2">
      <c r="J342" s="116" t="s">
        <v>204</v>
      </c>
    </row>
    <row r="343" spans="10:10" x14ac:dyDescent="0.2">
      <c r="J343" s="116" t="s">
        <v>204</v>
      </c>
    </row>
    <row r="344" spans="10:10" x14ac:dyDescent="0.2">
      <c r="J344" s="116" t="s">
        <v>204</v>
      </c>
    </row>
    <row r="345" spans="10:10" x14ac:dyDescent="0.2">
      <c r="J345" s="116" t="s">
        <v>204</v>
      </c>
    </row>
    <row r="346" spans="10:10" x14ac:dyDescent="0.2">
      <c r="J346" s="116" t="s">
        <v>204</v>
      </c>
    </row>
    <row r="347" spans="10:10" x14ac:dyDescent="0.2">
      <c r="J347" s="116" t="s">
        <v>204</v>
      </c>
    </row>
    <row r="348" spans="10:10" x14ac:dyDescent="0.2">
      <c r="J348" s="116" t="s">
        <v>204</v>
      </c>
    </row>
    <row r="349" spans="10:10" x14ac:dyDescent="0.2">
      <c r="J349" s="116" t="s">
        <v>204</v>
      </c>
    </row>
    <row r="350" spans="10:10" x14ac:dyDescent="0.2">
      <c r="J350" s="116" t="s">
        <v>204</v>
      </c>
    </row>
    <row r="351" spans="10:10" x14ac:dyDescent="0.2">
      <c r="J351" s="116" t="s">
        <v>204</v>
      </c>
    </row>
    <row r="352" spans="10:10" x14ac:dyDescent="0.2">
      <c r="J352" s="116" t="s">
        <v>204</v>
      </c>
    </row>
    <row r="353" spans="10:10" x14ac:dyDescent="0.2">
      <c r="J353" s="116" t="s">
        <v>204</v>
      </c>
    </row>
    <row r="354" spans="10:10" x14ac:dyDescent="0.2">
      <c r="J354" s="116" t="s">
        <v>204</v>
      </c>
    </row>
    <row r="355" spans="10:10" x14ac:dyDescent="0.2">
      <c r="J355" s="116" t="s">
        <v>204</v>
      </c>
    </row>
    <row r="356" spans="10:10" x14ac:dyDescent="0.2">
      <c r="J356" s="116" t="s">
        <v>204</v>
      </c>
    </row>
    <row r="357" spans="10:10" x14ac:dyDescent="0.2">
      <c r="J357" s="116" t="s">
        <v>204</v>
      </c>
    </row>
    <row r="358" spans="10:10" x14ac:dyDescent="0.2">
      <c r="J358" s="116" t="s">
        <v>204</v>
      </c>
    </row>
    <row r="359" spans="10:10" x14ac:dyDescent="0.2">
      <c r="J359" s="116" t="s">
        <v>204</v>
      </c>
    </row>
    <row r="360" spans="10:10" x14ac:dyDescent="0.2">
      <c r="J360" s="116" t="s">
        <v>204</v>
      </c>
    </row>
    <row r="361" spans="10:10" x14ac:dyDescent="0.2">
      <c r="J361" s="116" t="s">
        <v>204</v>
      </c>
    </row>
    <row r="362" spans="10:10" x14ac:dyDescent="0.2">
      <c r="J362" s="116" t="s">
        <v>204</v>
      </c>
    </row>
    <row r="363" spans="10:10" x14ac:dyDescent="0.2">
      <c r="J363" s="116" t="s">
        <v>204</v>
      </c>
    </row>
    <row r="364" spans="10:10" x14ac:dyDescent="0.2">
      <c r="J364" s="116" t="s">
        <v>204</v>
      </c>
    </row>
    <row r="365" spans="10:10" x14ac:dyDescent="0.2">
      <c r="J365" s="116" t="s">
        <v>204</v>
      </c>
    </row>
    <row r="366" spans="10:10" x14ac:dyDescent="0.2">
      <c r="J366" s="116" t="s">
        <v>204</v>
      </c>
    </row>
    <row r="367" spans="10:10" x14ac:dyDescent="0.2">
      <c r="J367" s="116" t="s">
        <v>204</v>
      </c>
    </row>
    <row r="368" spans="10:10" x14ac:dyDescent="0.2">
      <c r="J368" s="116" t="s">
        <v>204</v>
      </c>
    </row>
    <row r="369" spans="10:10" x14ac:dyDescent="0.2">
      <c r="J369" s="116" t="s">
        <v>204</v>
      </c>
    </row>
    <row r="370" spans="10:10" x14ac:dyDescent="0.2">
      <c r="J370" s="116" t="s">
        <v>204</v>
      </c>
    </row>
    <row r="371" spans="10:10" x14ac:dyDescent="0.2">
      <c r="J371" s="116" t="s">
        <v>204</v>
      </c>
    </row>
    <row r="372" spans="10:10" x14ac:dyDescent="0.2">
      <c r="J372" s="116" t="s">
        <v>204</v>
      </c>
    </row>
    <row r="373" spans="10:10" x14ac:dyDescent="0.2">
      <c r="J373" s="116" t="s">
        <v>204</v>
      </c>
    </row>
    <row r="374" spans="10:10" x14ac:dyDescent="0.2">
      <c r="J374" s="116" t="s">
        <v>204</v>
      </c>
    </row>
    <row r="375" spans="10:10" x14ac:dyDescent="0.2">
      <c r="J375" s="116" t="s">
        <v>204</v>
      </c>
    </row>
    <row r="376" spans="10:10" x14ac:dyDescent="0.2">
      <c r="J376" s="116" t="s">
        <v>204</v>
      </c>
    </row>
    <row r="377" spans="10:10" x14ac:dyDescent="0.2">
      <c r="J377" s="116" t="s">
        <v>204</v>
      </c>
    </row>
    <row r="378" spans="10:10" x14ac:dyDescent="0.2">
      <c r="J378" s="116" t="s">
        <v>204</v>
      </c>
    </row>
    <row r="379" spans="10:10" x14ac:dyDescent="0.2">
      <c r="J379" s="116" t="s">
        <v>204</v>
      </c>
    </row>
    <row r="380" spans="10:10" x14ac:dyDescent="0.2">
      <c r="J380" s="116" t="s">
        <v>204</v>
      </c>
    </row>
    <row r="381" spans="10:10" x14ac:dyDescent="0.2">
      <c r="J381" s="116" t="s">
        <v>204</v>
      </c>
    </row>
    <row r="382" spans="10:10" x14ac:dyDescent="0.2">
      <c r="J382" s="116" t="s">
        <v>204</v>
      </c>
    </row>
    <row r="383" spans="10:10" x14ac:dyDescent="0.2">
      <c r="J383" s="116" t="s">
        <v>204</v>
      </c>
    </row>
    <row r="384" spans="10:10" x14ac:dyDescent="0.2">
      <c r="J384" s="116" t="s">
        <v>204</v>
      </c>
    </row>
    <row r="385" spans="10:10" x14ac:dyDescent="0.2">
      <c r="J385" s="116" t="s">
        <v>204</v>
      </c>
    </row>
    <row r="386" spans="10:10" x14ac:dyDescent="0.2">
      <c r="J386" s="116" t="s">
        <v>204</v>
      </c>
    </row>
    <row r="387" spans="10:10" x14ac:dyDescent="0.2">
      <c r="J387" s="116" t="s">
        <v>204</v>
      </c>
    </row>
    <row r="388" spans="10:10" x14ac:dyDescent="0.2">
      <c r="J388" s="116" t="s">
        <v>204</v>
      </c>
    </row>
    <row r="389" spans="10:10" x14ac:dyDescent="0.2">
      <c r="J389" s="116" t="s">
        <v>204</v>
      </c>
    </row>
    <row r="390" spans="10:10" x14ac:dyDescent="0.2">
      <c r="J390" s="116" t="s">
        <v>204</v>
      </c>
    </row>
    <row r="391" spans="10:10" x14ac:dyDescent="0.2">
      <c r="J391" s="116" t="s">
        <v>204</v>
      </c>
    </row>
    <row r="392" spans="10:10" x14ac:dyDescent="0.2">
      <c r="J392" s="116" t="s">
        <v>204</v>
      </c>
    </row>
    <row r="393" spans="10:10" x14ac:dyDescent="0.2">
      <c r="J393" s="116" t="s">
        <v>204</v>
      </c>
    </row>
    <row r="394" spans="10:10" x14ac:dyDescent="0.2">
      <c r="J394" s="116" t="s">
        <v>204</v>
      </c>
    </row>
    <row r="395" spans="10:10" x14ac:dyDescent="0.2">
      <c r="J395" s="116" t="s">
        <v>204</v>
      </c>
    </row>
    <row r="396" spans="10:10" x14ac:dyDescent="0.2">
      <c r="J396" s="116" t="s">
        <v>204</v>
      </c>
    </row>
    <row r="397" spans="10:10" x14ac:dyDescent="0.2">
      <c r="J397" s="116" t="s">
        <v>204</v>
      </c>
    </row>
    <row r="398" spans="10:10" x14ac:dyDescent="0.2">
      <c r="J398" s="116" t="s">
        <v>204</v>
      </c>
    </row>
    <row r="399" spans="10:10" x14ac:dyDescent="0.2">
      <c r="J399" s="116" t="s">
        <v>204</v>
      </c>
    </row>
    <row r="400" spans="10:10" x14ac:dyDescent="0.2">
      <c r="J400" s="116" t="s">
        <v>204</v>
      </c>
    </row>
    <row r="401" spans="10:10" x14ac:dyDescent="0.2">
      <c r="J401" s="116" t="s">
        <v>204</v>
      </c>
    </row>
    <row r="402" spans="10:10" x14ac:dyDescent="0.2">
      <c r="J402" s="116" t="s">
        <v>204</v>
      </c>
    </row>
    <row r="403" spans="10:10" x14ac:dyDescent="0.2">
      <c r="J403" s="116" t="s">
        <v>204</v>
      </c>
    </row>
    <row r="404" spans="10:10" x14ac:dyDescent="0.2">
      <c r="J404" s="116" t="s">
        <v>204</v>
      </c>
    </row>
    <row r="405" spans="10:10" x14ac:dyDescent="0.2">
      <c r="J405" s="116" t="s">
        <v>204</v>
      </c>
    </row>
    <row r="406" spans="10:10" x14ac:dyDescent="0.2">
      <c r="J406" s="116" t="s">
        <v>204</v>
      </c>
    </row>
    <row r="407" spans="10:10" x14ac:dyDescent="0.2">
      <c r="J407" s="116" t="s">
        <v>204</v>
      </c>
    </row>
    <row r="408" spans="10:10" x14ac:dyDescent="0.2">
      <c r="J408" s="116" t="s">
        <v>204</v>
      </c>
    </row>
    <row r="409" spans="10:10" x14ac:dyDescent="0.2">
      <c r="J409" s="116" t="s">
        <v>204</v>
      </c>
    </row>
    <row r="410" spans="10:10" x14ac:dyDescent="0.2">
      <c r="J410" s="116" t="s">
        <v>204</v>
      </c>
    </row>
    <row r="411" spans="10:10" x14ac:dyDescent="0.2">
      <c r="J411" s="116" t="s">
        <v>204</v>
      </c>
    </row>
    <row r="412" spans="10:10" x14ac:dyDescent="0.2">
      <c r="J412" s="116" t="s">
        <v>204</v>
      </c>
    </row>
    <row r="413" spans="10:10" x14ac:dyDescent="0.2">
      <c r="J413" s="116" t="s">
        <v>204</v>
      </c>
    </row>
    <row r="414" spans="10:10" x14ac:dyDescent="0.2">
      <c r="J414" s="116" t="s">
        <v>204</v>
      </c>
    </row>
    <row r="415" spans="10:10" x14ac:dyDescent="0.2">
      <c r="J415" s="116" t="s">
        <v>204</v>
      </c>
    </row>
    <row r="416" spans="10:10" x14ac:dyDescent="0.2">
      <c r="J416" s="116" t="s">
        <v>204</v>
      </c>
    </row>
    <row r="417" spans="10:10" x14ac:dyDescent="0.2">
      <c r="J417" s="116" t="s">
        <v>204</v>
      </c>
    </row>
    <row r="418" spans="10:10" x14ac:dyDescent="0.2">
      <c r="J418" s="116" t="s">
        <v>204</v>
      </c>
    </row>
    <row r="419" spans="10:10" x14ac:dyDescent="0.2">
      <c r="J419" s="116" t="s">
        <v>204</v>
      </c>
    </row>
    <row r="420" spans="10:10" x14ac:dyDescent="0.2">
      <c r="J420" s="116" t="s">
        <v>204</v>
      </c>
    </row>
    <row r="421" spans="10:10" x14ac:dyDescent="0.2">
      <c r="J421" s="116" t="s">
        <v>204</v>
      </c>
    </row>
    <row r="422" spans="10:10" x14ac:dyDescent="0.2">
      <c r="J422" s="116" t="s">
        <v>204</v>
      </c>
    </row>
    <row r="423" spans="10:10" x14ac:dyDescent="0.2">
      <c r="J423" s="116" t="s">
        <v>204</v>
      </c>
    </row>
    <row r="424" spans="10:10" x14ac:dyDescent="0.2">
      <c r="J424" s="116" t="s">
        <v>204</v>
      </c>
    </row>
    <row r="425" spans="10:10" x14ac:dyDescent="0.2">
      <c r="J425" s="116" t="s">
        <v>204</v>
      </c>
    </row>
    <row r="426" spans="10:10" x14ac:dyDescent="0.2">
      <c r="J426" s="116" t="s">
        <v>204</v>
      </c>
    </row>
    <row r="427" spans="10:10" x14ac:dyDescent="0.2">
      <c r="J427" s="116" t="s">
        <v>204</v>
      </c>
    </row>
    <row r="428" spans="10:10" x14ac:dyDescent="0.2">
      <c r="J428" s="116" t="s">
        <v>204</v>
      </c>
    </row>
    <row r="429" spans="10:10" x14ac:dyDescent="0.2">
      <c r="J429" s="116" t="s">
        <v>204</v>
      </c>
    </row>
    <row r="430" spans="10:10" x14ac:dyDescent="0.2">
      <c r="J430" s="116" t="s">
        <v>204</v>
      </c>
    </row>
    <row r="431" spans="10:10" x14ac:dyDescent="0.2">
      <c r="J431" s="116" t="s">
        <v>204</v>
      </c>
    </row>
    <row r="432" spans="10:10" x14ac:dyDescent="0.2">
      <c r="J432" s="116" t="s">
        <v>204</v>
      </c>
    </row>
    <row r="433" spans="10:10" x14ac:dyDescent="0.2">
      <c r="J433" s="116" t="s">
        <v>204</v>
      </c>
    </row>
    <row r="434" spans="10:10" x14ac:dyDescent="0.2">
      <c r="J434" s="116" t="s">
        <v>204</v>
      </c>
    </row>
    <row r="435" spans="10:10" x14ac:dyDescent="0.2">
      <c r="J435" s="116" t="s">
        <v>204</v>
      </c>
    </row>
    <row r="436" spans="10:10" x14ac:dyDescent="0.2">
      <c r="J436" s="116" t="s">
        <v>204</v>
      </c>
    </row>
    <row r="437" spans="10:10" x14ac:dyDescent="0.2">
      <c r="J437" s="116" t="s">
        <v>204</v>
      </c>
    </row>
    <row r="438" spans="10:10" x14ac:dyDescent="0.2">
      <c r="J438" s="116" t="s">
        <v>204</v>
      </c>
    </row>
    <row r="439" spans="10:10" x14ac:dyDescent="0.2">
      <c r="J439" s="116" t="s">
        <v>204</v>
      </c>
    </row>
    <row r="440" spans="10:10" x14ac:dyDescent="0.2">
      <c r="J440" s="116" t="s">
        <v>204</v>
      </c>
    </row>
    <row r="441" spans="10:10" x14ac:dyDescent="0.2">
      <c r="J441" s="116" t="s">
        <v>204</v>
      </c>
    </row>
    <row r="442" spans="10:10" x14ac:dyDescent="0.2">
      <c r="J442" s="116" t="s">
        <v>204</v>
      </c>
    </row>
    <row r="443" spans="10:10" x14ac:dyDescent="0.2">
      <c r="J443" s="116" t="s">
        <v>204</v>
      </c>
    </row>
    <row r="444" spans="10:10" x14ac:dyDescent="0.2">
      <c r="J444" s="116" t="s">
        <v>204</v>
      </c>
    </row>
    <row r="445" spans="10:10" x14ac:dyDescent="0.2">
      <c r="J445" s="116" t="s">
        <v>204</v>
      </c>
    </row>
    <row r="446" spans="10:10" x14ac:dyDescent="0.2">
      <c r="J446" s="116" t="s">
        <v>204</v>
      </c>
    </row>
    <row r="447" spans="10:10" x14ac:dyDescent="0.2">
      <c r="J447" s="116" t="s">
        <v>204</v>
      </c>
    </row>
    <row r="448" spans="10:10" x14ac:dyDescent="0.2">
      <c r="J448" s="116" t="s">
        <v>204</v>
      </c>
    </row>
    <row r="449" spans="10:10" x14ac:dyDescent="0.2">
      <c r="J449" s="116" t="s">
        <v>204</v>
      </c>
    </row>
    <row r="450" spans="10:10" x14ac:dyDescent="0.2">
      <c r="J450" s="116" t="s">
        <v>204</v>
      </c>
    </row>
    <row r="451" spans="10:10" x14ac:dyDescent="0.2">
      <c r="J451" s="116" t="s">
        <v>204</v>
      </c>
    </row>
    <row r="452" spans="10:10" x14ac:dyDescent="0.2">
      <c r="J452" s="116" t="s">
        <v>204</v>
      </c>
    </row>
    <row r="453" spans="10:10" x14ac:dyDescent="0.2">
      <c r="J453" s="116" t="s">
        <v>204</v>
      </c>
    </row>
    <row r="454" spans="10:10" x14ac:dyDescent="0.2">
      <c r="J454" s="116" t="s">
        <v>204</v>
      </c>
    </row>
    <row r="455" spans="10:10" x14ac:dyDescent="0.2">
      <c r="J455" s="116" t="s">
        <v>204</v>
      </c>
    </row>
    <row r="456" spans="10:10" x14ac:dyDescent="0.2">
      <c r="J456" s="116" t="s">
        <v>204</v>
      </c>
    </row>
    <row r="457" spans="10:10" x14ac:dyDescent="0.2">
      <c r="J457" s="116" t="s">
        <v>204</v>
      </c>
    </row>
    <row r="458" spans="10:10" x14ac:dyDescent="0.2">
      <c r="J458" s="116" t="s">
        <v>204</v>
      </c>
    </row>
    <row r="459" spans="10:10" x14ac:dyDescent="0.2">
      <c r="J459" s="116" t="s">
        <v>204</v>
      </c>
    </row>
    <row r="460" spans="10:10" x14ac:dyDescent="0.2">
      <c r="J460" s="116" t="s">
        <v>204</v>
      </c>
    </row>
    <row r="461" spans="10:10" x14ac:dyDescent="0.2">
      <c r="J461" s="116" t="s">
        <v>204</v>
      </c>
    </row>
    <row r="462" spans="10:10" x14ac:dyDescent="0.2">
      <c r="J462" s="116" t="s">
        <v>204</v>
      </c>
    </row>
    <row r="463" spans="10:10" x14ac:dyDescent="0.2">
      <c r="J463" s="116" t="s">
        <v>204</v>
      </c>
    </row>
    <row r="464" spans="10:10" x14ac:dyDescent="0.2">
      <c r="J464" s="116" t="s">
        <v>204</v>
      </c>
    </row>
    <row r="465" spans="10:10" x14ac:dyDescent="0.2">
      <c r="J465" s="116" t="s">
        <v>204</v>
      </c>
    </row>
    <row r="466" spans="10:10" x14ac:dyDescent="0.2">
      <c r="J466" s="116" t="s">
        <v>204</v>
      </c>
    </row>
    <row r="467" spans="10:10" x14ac:dyDescent="0.2">
      <c r="J467" s="116" t="s">
        <v>204</v>
      </c>
    </row>
    <row r="468" spans="10:10" x14ac:dyDescent="0.2">
      <c r="J468" s="116" t="s">
        <v>204</v>
      </c>
    </row>
    <row r="469" spans="10:10" x14ac:dyDescent="0.2">
      <c r="J469" s="116" t="s">
        <v>204</v>
      </c>
    </row>
    <row r="470" spans="10:10" x14ac:dyDescent="0.2">
      <c r="J470" s="116" t="s">
        <v>204</v>
      </c>
    </row>
    <row r="471" spans="10:10" x14ac:dyDescent="0.2">
      <c r="J471" s="116" t="s">
        <v>204</v>
      </c>
    </row>
    <row r="472" spans="10:10" x14ac:dyDescent="0.2">
      <c r="J472" s="116" t="s">
        <v>204</v>
      </c>
    </row>
    <row r="473" spans="10:10" x14ac:dyDescent="0.2">
      <c r="J473" s="116" t="s">
        <v>204</v>
      </c>
    </row>
    <row r="474" spans="10:10" x14ac:dyDescent="0.2">
      <c r="J474" s="116" t="s">
        <v>204</v>
      </c>
    </row>
    <row r="475" spans="10:10" x14ac:dyDescent="0.2">
      <c r="J475" s="116" t="s">
        <v>204</v>
      </c>
    </row>
    <row r="476" spans="10:10" x14ac:dyDescent="0.2">
      <c r="J476" s="116" t="s">
        <v>204</v>
      </c>
    </row>
    <row r="477" spans="10:10" x14ac:dyDescent="0.2">
      <c r="J477" s="116" t="s">
        <v>204</v>
      </c>
    </row>
    <row r="478" spans="10:10" x14ac:dyDescent="0.2">
      <c r="J478" s="116" t="s">
        <v>204</v>
      </c>
    </row>
    <row r="479" spans="10:10" x14ac:dyDescent="0.2">
      <c r="J479" s="116" t="s">
        <v>204</v>
      </c>
    </row>
    <row r="480" spans="10:10" x14ac:dyDescent="0.2">
      <c r="J480" s="116" t="s">
        <v>204</v>
      </c>
    </row>
    <row r="481" spans="10:10" x14ac:dyDescent="0.2">
      <c r="J481" s="116" t="s">
        <v>204</v>
      </c>
    </row>
    <row r="482" spans="10:10" x14ac:dyDescent="0.2">
      <c r="J482" s="116" t="s">
        <v>204</v>
      </c>
    </row>
    <row r="483" spans="10:10" x14ac:dyDescent="0.2">
      <c r="J483" s="116" t="s">
        <v>204</v>
      </c>
    </row>
    <row r="484" spans="10:10" x14ac:dyDescent="0.2">
      <c r="J484" s="116" t="s">
        <v>204</v>
      </c>
    </row>
    <row r="485" spans="10:10" x14ac:dyDescent="0.2">
      <c r="J485" s="116" t="s">
        <v>204</v>
      </c>
    </row>
    <row r="486" spans="10:10" x14ac:dyDescent="0.2">
      <c r="J486" s="116" t="s">
        <v>204</v>
      </c>
    </row>
    <row r="487" spans="10:10" x14ac:dyDescent="0.2">
      <c r="J487" s="116" t="s">
        <v>204</v>
      </c>
    </row>
    <row r="488" spans="10:10" x14ac:dyDescent="0.2">
      <c r="J488" s="116" t="s">
        <v>204</v>
      </c>
    </row>
    <row r="489" spans="10:10" x14ac:dyDescent="0.2">
      <c r="J489" s="116" t="s">
        <v>204</v>
      </c>
    </row>
    <row r="490" spans="10:10" x14ac:dyDescent="0.2">
      <c r="J490" s="116" t="s">
        <v>204</v>
      </c>
    </row>
    <row r="491" spans="10:10" x14ac:dyDescent="0.2">
      <c r="J491" s="116" t="s">
        <v>204</v>
      </c>
    </row>
    <row r="492" spans="10:10" x14ac:dyDescent="0.2">
      <c r="J492" s="116" t="s">
        <v>204</v>
      </c>
    </row>
    <row r="493" spans="10:10" x14ac:dyDescent="0.2">
      <c r="J493" s="116" t="s">
        <v>204</v>
      </c>
    </row>
    <row r="494" spans="10:10" x14ac:dyDescent="0.2">
      <c r="J494" s="116" t="s">
        <v>204</v>
      </c>
    </row>
    <row r="495" spans="10:10" x14ac:dyDescent="0.2">
      <c r="J495" s="116" t="s">
        <v>204</v>
      </c>
    </row>
    <row r="496" spans="10:10" x14ac:dyDescent="0.2">
      <c r="J496" s="116" t="s">
        <v>204</v>
      </c>
    </row>
    <row r="497" spans="10:10" x14ac:dyDescent="0.2">
      <c r="J497" s="116" t="s">
        <v>204</v>
      </c>
    </row>
    <row r="498" spans="10:10" x14ac:dyDescent="0.2">
      <c r="J498" s="116" t="s">
        <v>204</v>
      </c>
    </row>
    <row r="499" spans="10:10" x14ac:dyDescent="0.2">
      <c r="J499" s="116" t="s">
        <v>204</v>
      </c>
    </row>
    <row r="500" spans="10:10" x14ac:dyDescent="0.2">
      <c r="J500" s="116" t="s">
        <v>204</v>
      </c>
    </row>
    <row r="501" spans="10:10" x14ac:dyDescent="0.2">
      <c r="J501" s="116" t="s">
        <v>204</v>
      </c>
    </row>
    <row r="502" spans="10:10" x14ac:dyDescent="0.2">
      <c r="J502" s="116" t="s">
        <v>204</v>
      </c>
    </row>
    <row r="503" spans="10:10" x14ac:dyDescent="0.2">
      <c r="J503" s="116" t="s">
        <v>204</v>
      </c>
    </row>
    <row r="504" spans="10:10" x14ac:dyDescent="0.2">
      <c r="J504" s="116" t="s">
        <v>204</v>
      </c>
    </row>
    <row r="505" spans="10:10" x14ac:dyDescent="0.2">
      <c r="J505" s="116" t="s">
        <v>204</v>
      </c>
    </row>
    <row r="506" spans="10:10" x14ac:dyDescent="0.2">
      <c r="J506" s="116" t="s">
        <v>204</v>
      </c>
    </row>
    <row r="507" spans="10:10" x14ac:dyDescent="0.2">
      <c r="J507" s="116" t="s">
        <v>204</v>
      </c>
    </row>
    <row r="508" spans="10:10" x14ac:dyDescent="0.2">
      <c r="J508" s="116" t="s">
        <v>204</v>
      </c>
    </row>
    <row r="509" spans="10:10" x14ac:dyDescent="0.2">
      <c r="J509" s="116" t="s">
        <v>204</v>
      </c>
    </row>
    <row r="510" spans="10:10" x14ac:dyDescent="0.2">
      <c r="J510" s="116" t="s">
        <v>204</v>
      </c>
    </row>
    <row r="511" spans="10:10" x14ac:dyDescent="0.2">
      <c r="J511" s="116" t="s">
        <v>204</v>
      </c>
    </row>
    <row r="512" spans="10:10" x14ac:dyDescent="0.2">
      <c r="J512" s="116" t="s">
        <v>204</v>
      </c>
    </row>
    <row r="513" spans="10:10" x14ac:dyDescent="0.2">
      <c r="J513" s="116" t="s">
        <v>204</v>
      </c>
    </row>
    <row r="514" spans="10:10" x14ac:dyDescent="0.2">
      <c r="J514" s="116" t="s">
        <v>204</v>
      </c>
    </row>
    <row r="515" spans="10:10" x14ac:dyDescent="0.2">
      <c r="J515" s="116" t="s">
        <v>204</v>
      </c>
    </row>
    <row r="516" spans="10:10" x14ac:dyDescent="0.2">
      <c r="J516" s="116" t="s">
        <v>204</v>
      </c>
    </row>
    <row r="517" spans="10:10" x14ac:dyDescent="0.2">
      <c r="J517" s="116" t="s">
        <v>204</v>
      </c>
    </row>
    <row r="518" spans="10:10" x14ac:dyDescent="0.2">
      <c r="J518" s="116" t="s">
        <v>204</v>
      </c>
    </row>
    <row r="519" spans="10:10" x14ac:dyDescent="0.2">
      <c r="J519" s="116" t="s">
        <v>204</v>
      </c>
    </row>
    <row r="520" spans="10:10" x14ac:dyDescent="0.2">
      <c r="J520" s="116" t="s">
        <v>204</v>
      </c>
    </row>
    <row r="521" spans="10:10" x14ac:dyDescent="0.2">
      <c r="J521" s="116" t="s">
        <v>204</v>
      </c>
    </row>
    <row r="522" spans="10:10" x14ac:dyDescent="0.2">
      <c r="J522" s="116" t="s">
        <v>204</v>
      </c>
    </row>
    <row r="523" spans="10:10" x14ac:dyDescent="0.2">
      <c r="J523" s="116" t="s">
        <v>204</v>
      </c>
    </row>
    <row r="524" spans="10:10" x14ac:dyDescent="0.2">
      <c r="J524" s="116" t="s">
        <v>204</v>
      </c>
    </row>
    <row r="525" spans="10:10" x14ac:dyDescent="0.2">
      <c r="J525" s="116" t="s">
        <v>204</v>
      </c>
    </row>
    <row r="526" spans="10:10" x14ac:dyDescent="0.2">
      <c r="J526" s="116" t="s">
        <v>204</v>
      </c>
    </row>
    <row r="527" spans="10:10" x14ac:dyDescent="0.2">
      <c r="J527" s="116" t="s">
        <v>204</v>
      </c>
    </row>
    <row r="528" spans="10:10" x14ac:dyDescent="0.2">
      <c r="J528" s="116" t="s">
        <v>204</v>
      </c>
    </row>
    <row r="529" spans="10:10" x14ac:dyDescent="0.2">
      <c r="J529" s="116" t="s">
        <v>204</v>
      </c>
    </row>
    <row r="530" spans="10:10" x14ac:dyDescent="0.2">
      <c r="J530" s="116" t="s">
        <v>204</v>
      </c>
    </row>
    <row r="531" spans="10:10" x14ac:dyDescent="0.2">
      <c r="J531" s="116" t="s">
        <v>204</v>
      </c>
    </row>
    <row r="532" spans="10:10" x14ac:dyDescent="0.2">
      <c r="J532" s="116" t="s">
        <v>204</v>
      </c>
    </row>
    <row r="533" spans="10:10" x14ac:dyDescent="0.2">
      <c r="J533" s="116" t="s">
        <v>204</v>
      </c>
    </row>
    <row r="534" spans="10:10" x14ac:dyDescent="0.2">
      <c r="J534" s="116" t="s">
        <v>204</v>
      </c>
    </row>
    <row r="535" spans="10:10" x14ac:dyDescent="0.2">
      <c r="J535" s="116" t="s">
        <v>204</v>
      </c>
    </row>
    <row r="536" spans="10:10" x14ac:dyDescent="0.2">
      <c r="J536" s="116" t="s">
        <v>204</v>
      </c>
    </row>
    <row r="537" spans="10:10" x14ac:dyDescent="0.2">
      <c r="J537" s="116" t="s">
        <v>204</v>
      </c>
    </row>
    <row r="538" spans="10:10" x14ac:dyDescent="0.2">
      <c r="J538" s="116" t="s">
        <v>204</v>
      </c>
    </row>
    <row r="539" spans="10:10" x14ac:dyDescent="0.2">
      <c r="J539" s="116" t="s">
        <v>204</v>
      </c>
    </row>
    <row r="540" spans="10:10" x14ac:dyDescent="0.2">
      <c r="J540" s="116" t="s">
        <v>204</v>
      </c>
    </row>
    <row r="541" spans="10:10" x14ac:dyDescent="0.2">
      <c r="J541" s="116" t="s">
        <v>204</v>
      </c>
    </row>
    <row r="542" spans="10:10" x14ac:dyDescent="0.2">
      <c r="J542" s="116" t="s">
        <v>204</v>
      </c>
    </row>
    <row r="543" spans="10:10" x14ac:dyDescent="0.2">
      <c r="J543" s="116" t="s">
        <v>204</v>
      </c>
    </row>
    <row r="544" spans="10:10" x14ac:dyDescent="0.2">
      <c r="J544" s="116" t="s">
        <v>204</v>
      </c>
    </row>
    <row r="545" spans="10:10" x14ac:dyDescent="0.2">
      <c r="J545" s="116" t="s">
        <v>204</v>
      </c>
    </row>
    <row r="546" spans="10:10" x14ac:dyDescent="0.2">
      <c r="J546" s="116" t="s">
        <v>204</v>
      </c>
    </row>
    <row r="547" spans="10:10" x14ac:dyDescent="0.2">
      <c r="J547" s="116" t="s">
        <v>204</v>
      </c>
    </row>
    <row r="548" spans="10:10" x14ac:dyDescent="0.2">
      <c r="J548" s="116" t="s">
        <v>204</v>
      </c>
    </row>
    <row r="549" spans="10:10" x14ac:dyDescent="0.2">
      <c r="J549" s="116" t="s">
        <v>204</v>
      </c>
    </row>
    <row r="550" spans="10:10" x14ac:dyDescent="0.2">
      <c r="J550" s="116" t="s">
        <v>204</v>
      </c>
    </row>
    <row r="551" spans="10:10" x14ac:dyDescent="0.2">
      <c r="J551" s="116" t="s">
        <v>204</v>
      </c>
    </row>
    <row r="552" spans="10:10" x14ac:dyDescent="0.2">
      <c r="J552" s="116" t="s">
        <v>204</v>
      </c>
    </row>
    <row r="553" spans="10:10" x14ac:dyDescent="0.2">
      <c r="J553" s="116" t="s">
        <v>204</v>
      </c>
    </row>
    <row r="554" spans="10:10" x14ac:dyDescent="0.2">
      <c r="J554" s="116" t="s">
        <v>204</v>
      </c>
    </row>
    <row r="555" spans="10:10" x14ac:dyDescent="0.2">
      <c r="J555" s="116" t="s">
        <v>204</v>
      </c>
    </row>
    <row r="556" spans="10:10" x14ac:dyDescent="0.2">
      <c r="J556" s="116" t="s">
        <v>204</v>
      </c>
    </row>
    <row r="557" spans="10:10" x14ac:dyDescent="0.2">
      <c r="J557" s="116" t="s">
        <v>204</v>
      </c>
    </row>
    <row r="558" spans="10:10" x14ac:dyDescent="0.2">
      <c r="J558" s="116" t="s">
        <v>204</v>
      </c>
    </row>
    <row r="559" spans="10:10" x14ac:dyDescent="0.2">
      <c r="J559" s="116" t="s">
        <v>204</v>
      </c>
    </row>
    <row r="560" spans="10:10" x14ac:dyDescent="0.2">
      <c r="J560" s="116" t="s">
        <v>204</v>
      </c>
    </row>
    <row r="561" spans="10:10" x14ac:dyDescent="0.2">
      <c r="J561" s="116" t="s">
        <v>204</v>
      </c>
    </row>
    <row r="562" spans="10:10" x14ac:dyDescent="0.2">
      <c r="J562" s="116" t="s">
        <v>204</v>
      </c>
    </row>
    <row r="563" spans="10:10" x14ac:dyDescent="0.2">
      <c r="J563" s="116" t="s">
        <v>204</v>
      </c>
    </row>
    <row r="564" spans="10:10" x14ac:dyDescent="0.2">
      <c r="J564" s="116" t="s">
        <v>204</v>
      </c>
    </row>
    <row r="565" spans="10:10" x14ac:dyDescent="0.2">
      <c r="J565" s="116" t="s">
        <v>204</v>
      </c>
    </row>
    <row r="566" spans="10:10" x14ac:dyDescent="0.2">
      <c r="J566" s="116" t="s">
        <v>204</v>
      </c>
    </row>
    <row r="567" spans="10:10" x14ac:dyDescent="0.2">
      <c r="J567" s="116" t="s">
        <v>204</v>
      </c>
    </row>
    <row r="568" spans="10:10" x14ac:dyDescent="0.2">
      <c r="J568" s="116" t="s">
        <v>204</v>
      </c>
    </row>
    <row r="569" spans="10:10" x14ac:dyDescent="0.2">
      <c r="J569" s="116" t="s">
        <v>204</v>
      </c>
    </row>
    <row r="570" spans="10:10" x14ac:dyDescent="0.2">
      <c r="J570" s="116" t="s">
        <v>204</v>
      </c>
    </row>
    <row r="571" spans="10:10" x14ac:dyDescent="0.2">
      <c r="J571" s="116" t="s">
        <v>204</v>
      </c>
    </row>
    <row r="572" spans="10:10" x14ac:dyDescent="0.2">
      <c r="J572" s="116" t="s">
        <v>204</v>
      </c>
    </row>
    <row r="573" spans="10:10" x14ac:dyDescent="0.2">
      <c r="J573" s="116" t="s">
        <v>204</v>
      </c>
    </row>
    <row r="574" spans="10:10" x14ac:dyDescent="0.2">
      <c r="J574" s="116" t="s">
        <v>204</v>
      </c>
    </row>
    <row r="575" spans="10:10" x14ac:dyDescent="0.2">
      <c r="J575" s="116" t="s">
        <v>204</v>
      </c>
    </row>
    <row r="576" spans="10:10" x14ac:dyDescent="0.2">
      <c r="J576" s="116" t="s">
        <v>204</v>
      </c>
    </row>
    <row r="577" spans="10:10" x14ac:dyDescent="0.2">
      <c r="J577" s="116" t="s">
        <v>204</v>
      </c>
    </row>
    <row r="578" spans="10:10" x14ac:dyDescent="0.2">
      <c r="J578" s="116" t="s">
        <v>204</v>
      </c>
    </row>
    <row r="579" spans="10:10" x14ac:dyDescent="0.2">
      <c r="J579" s="116" t="s">
        <v>204</v>
      </c>
    </row>
    <row r="580" spans="10:10" x14ac:dyDescent="0.2">
      <c r="J580" s="116" t="s">
        <v>204</v>
      </c>
    </row>
    <row r="581" spans="10:10" x14ac:dyDescent="0.2">
      <c r="J581" s="116" t="s">
        <v>204</v>
      </c>
    </row>
    <row r="582" spans="10:10" x14ac:dyDescent="0.2">
      <c r="J582" s="116" t="s">
        <v>204</v>
      </c>
    </row>
    <row r="583" spans="10:10" x14ac:dyDescent="0.2">
      <c r="J583" s="116" t="s">
        <v>204</v>
      </c>
    </row>
    <row r="584" spans="10:10" x14ac:dyDescent="0.2">
      <c r="J584" s="116" t="s">
        <v>204</v>
      </c>
    </row>
    <row r="585" spans="10:10" x14ac:dyDescent="0.2">
      <c r="J585" s="116" t="s">
        <v>204</v>
      </c>
    </row>
    <row r="586" spans="10:10" x14ac:dyDescent="0.2">
      <c r="J586" s="116" t="s">
        <v>204</v>
      </c>
    </row>
    <row r="587" spans="10:10" x14ac:dyDescent="0.2">
      <c r="J587" s="116" t="s">
        <v>204</v>
      </c>
    </row>
    <row r="588" spans="10:10" x14ac:dyDescent="0.2">
      <c r="J588" s="116" t="s">
        <v>204</v>
      </c>
    </row>
    <row r="589" spans="10:10" x14ac:dyDescent="0.2">
      <c r="J589" s="116" t="s">
        <v>204</v>
      </c>
    </row>
    <row r="590" spans="10:10" x14ac:dyDescent="0.2">
      <c r="J590" s="116" t="s">
        <v>204</v>
      </c>
    </row>
    <row r="591" spans="10:10" x14ac:dyDescent="0.2">
      <c r="J591" s="116" t="s">
        <v>204</v>
      </c>
    </row>
    <row r="592" spans="10:10" x14ac:dyDescent="0.2">
      <c r="J592" s="116" t="s">
        <v>204</v>
      </c>
    </row>
    <row r="593" spans="10:10" x14ac:dyDescent="0.2">
      <c r="J593" s="116" t="s">
        <v>204</v>
      </c>
    </row>
    <row r="594" spans="10:10" x14ac:dyDescent="0.2">
      <c r="J594" s="116" t="s">
        <v>204</v>
      </c>
    </row>
    <row r="595" spans="10:10" x14ac:dyDescent="0.2">
      <c r="J595" s="116" t="s">
        <v>204</v>
      </c>
    </row>
    <row r="596" spans="10:10" x14ac:dyDescent="0.2">
      <c r="J596" s="116" t="s">
        <v>204</v>
      </c>
    </row>
    <row r="597" spans="10:10" x14ac:dyDescent="0.2">
      <c r="J597" s="116" t="s">
        <v>204</v>
      </c>
    </row>
    <row r="598" spans="10:10" x14ac:dyDescent="0.2">
      <c r="J598" s="116" t="s">
        <v>204</v>
      </c>
    </row>
    <row r="599" spans="10:10" x14ac:dyDescent="0.2">
      <c r="J599" s="116" t="s">
        <v>204</v>
      </c>
    </row>
    <row r="600" spans="10:10" x14ac:dyDescent="0.2">
      <c r="J600" s="116" t="s">
        <v>204</v>
      </c>
    </row>
    <row r="601" spans="10:10" x14ac:dyDescent="0.2">
      <c r="J601" s="116" t="s">
        <v>204</v>
      </c>
    </row>
    <row r="602" spans="10:10" x14ac:dyDescent="0.2">
      <c r="J602" s="116" t="s">
        <v>204</v>
      </c>
    </row>
    <row r="603" spans="10:10" x14ac:dyDescent="0.2">
      <c r="J603" s="116" t="s">
        <v>204</v>
      </c>
    </row>
    <row r="604" spans="10:10" x14ac:dyDescent="0.2">
      <c r="J604" s="116" t="s">
        <v>204</v>
      </c>
    </row>
    <row r="605" spans="10:10" x14ac:dyDescent="0.2">
      <c r="J605" s="116" t="s">
        <v>204</v>
      </c>
    </row>
    <row r="606" spans="10:10" x14ac:dyDescent="0.2">
      <c r="J606" s="116" t="s">
        <v>204</v>
      </c>
    </row>
    <row r="607" spans="10:10" x14ac:dyDescent="0.2">
      <c r="J607" s="116" t="s">
        <v>204</v>
      </c>
    </row>
    <row r="608" spans="10:10" x14ac:dyDescent="0.2">
      <c r="J608" s="116" t="s">
        <v>204</v>
      </c>
    </row>
    <row r="609" spans="10:10" x14ac:dyDescent="0.2">
      <c r="J609" s="116" t="s">
        <v>204</v>
      </c>
    </row>
    <row r="610" spans="10:10" x14ac:dyDescent="0.2">
      <c r="J610" s="116" t="s">
        <v>204</v>
      </c>
    </row>
    <row r="611" spans="10:10" x14ac:dyDescent="0.2">
      <c r="J611" s="116" t="s">
        <v>204</v>
      </c>
    </row>
    <row r="612" spans="10:10" x14ac:dyDescent="0.2">
      <c r="J612" s="116" t="s">
        <v>204</v>
      </c>
    </row>
    <row r="613" spans="10:10" x14ac:dyDescent="0.2">
      <c r="J613" s="116" t="s">
        <v>204</v>
      </c>
    </row>
    <row r="614" spans="10:10" x14ac:dyDescent="0.2">
      <c r="J614" s="116" t="s">
        <v>204</v>
      </c>
    </row>
    <row r="615" spans="10:10" x14ac:dyDescent="0.2">
      <c r="J615" s="116" t="s">
        <v>204</v>
      </c>
    </row>
    <row r="616" spans="10:10" x14ac:dyDescent="0.2">
      <c r="J616" s="116" t="s">
        <v>204</v>
      </c>
    </row>
    <row r="617" spans="10:10" x14ac:dyDescent="0.2">
      <c r="J617" s="116" t="s">
        <v>204</v>
      </c>
    </row>
    <row r="618" spans="10:10" x14ac:dyDescent="0.2">
      <c r="J618" s="116" t="s">
        <v>204</v>
      </c>
    </row>
    <row r="619" spans="10:10" x14ac:dyDescent="0.2">
      <c r="J619" s="116" t="s">
        <v>204</v>
      </c>
    </row>
    <row r="620" spans="10:10" x14ac:dyDescent="0.2">
      <c r="J620" s="116" t="s">
        <v>204</v>
      </c>
    </row>
    <row r="621" spans="10:10" x14ac:dyDescent="0.2">
      <c r="J621" s="116" t="s">
        <v>204</v>
      </c>
    </row>
    <row r="622" spans="10:10" x14ac:dyDescent="0.2">
      <c r="J622" s="116" t="s">
        <v>204</v>
      </c>
    </row>
    <row r="623" spans="10:10" x14ac:dyDescent="0.2">
      <c r="J623" s="116" t="s">
        <v>204</v>
      </c>
    </row>
    <row r="624" spans="10:10" x14ac:dyDescent="0.2">
      <c r="J624" s="116" t="s">
        <v>204</v>
      </c>
    </row>
    <row r="625" spans="10:10" x14ac:dyDescent="0.2">
      <c r="J625" s="116" t="s">
        <v>204</v>
      </c>
    </row>
    <row r="626" spans="10:10" x14ac:dyDescent="0.2">
      <c r="J626" s="116" t="s">
        <v>204</v>
      </c>
    </row>
    <row r="627" spans="10:10" x14ac:dyDescent="0.2">
      <c r="J627" s="116" t="s">
        <v>204</v>
      </c>
    </row>
    <row r="628" spans="10:10" x14ac:dyDescent="0.2">
      <c r="J628" s="116" t="s">
        <v>204</v>
      </c>
    </row>
    <row r="629" spans="10:10" x14ac:dyDescent="0.2">
      <c r="J629" s="116" t="s">
        <v>204</v>
      </c>
    </row>
    <row r="630" spans="10:10" x14ac:dyDescent="0.2">
      <c r="J630" s="116" t="s">
        <v>204</v>
      </c>
    </row>
    <row r="631" spans="10:10" x14ac:dyDescent="0.2">
      <c r="J631" s="116" t="s">
        <v>204</v>
      </c>
    </row>
    <row r="632" spans="10:10" x14ac:dyDescent="0.2">
      <c r="J632" s="116" t="s">
        <v>204</v>
      </c>
    </row>
    <row r="633" spans="10:10" x14ac:dyDescent="0.2">
      <c r="J633" s="116" t="s">
        <v>204</v>
      </c>
    </row>
    <row r="634" spans="10:10" x14ac:dyDescent="0.2">
      <c r="J634" s="116" t="s">
        <v>204</v>
      </c>
    </row>
    <row r="635" spans="10:10" x14ac:dyDescent="0.2">
      <c r="J635" s="116" t="s">
        <v>204</v>
      </c>
    </row>
    <row r="636" spans="10:10" x14ac:dyDescent="0.2">
      <c r="J636" s="116" t="s">
        <v>204</v>
      </c>
    </row>
    <row r="637" spans="10:10" x14ac:dyDescent="0.2">
      <c r="J637" s="116" t="s">
        <v>204</v>
      </c>
    </row>
    <row r="638" spans="10:10" x14ac:dyDescent="0.2">
      <c r="J638" s="116" t="s">
        <v>204</v>
      </c>
    </row>
    <row r="639" spans="10:10" x14ac:dyDescent="0.2">
      <c r="J639" s="116" t="s">
        <v>204</v>
      </c>
    </row>
    <row r="640" spans="10:10" x14ac:dyDescent="0.2">
      <c r="J640" s="116" t="s">
        <v>204</v>
      </c>
    </row>
    <row r="641" spans="10:10" x14ac:dyDescent="0.2">
      <c r="J641" s="116" t="s">
        <v>204</v>
      </c>
    </row>
    <row r="642" spans="10:10" x14ac:dyDescent="0.2">
      <c r="J642" s="116" t="s">
        <v>204</v>
      </c>
    </row>
    <row r="643" spans="10:10" x14ac:dyDescent="0.2">
      <c r="J643" s="116" t="s">
        <v>204</v>
      </c>
    </row>
    <row r="644" spans="10:10" x14ac:dyDescent="0.2">
      <c r="J644" s="116" t="s">
        <v>204</v>
      </c>
    </row>
    <row r="645" spans="10:10" x14ac:dyDescent="0.2">
      <c r="J645" s="116" t="s">
        <v>204</v>
      </c>
    </row>
    <row r="646" spans="10:10" x14ac:dyDescent="0.2">
      <c r="J646" s="116" t="s">
        <v>204</v>
      </c>
    </row>
    <row r="647" spans="10:10" x14ac:dyDescent="0.2">
      <c r="J647" s="116" t="s">
        <v>204</v>
      </c>
    </row>
    <row r="648" spans="10:10" x14ac:dyDescent="0.2">
      <c r="J648" s="116" t="s">
        <v>204</v>
      </c>
    </row>
    <row r="649" spans="10:10" x14ac:dyDescent="0.2">
      <c r="J649" s="116" t="s">
        <v>204</v>
      </c>
    </row>
    <row r="650" spans="10:10" x14ac:dyDescent="0.2">
      <c r="J650" s="116" t="s">
        <v>204</v>
      </c>
    </row>
    <row r="651" spans="10:10" x14ac:dyDescent="0.2">
      <c r="J651" s="116" t="s">
        <v>204</v>
      </c>
    </row>
    <row r="652" spans="10:10" x14ac:dyDescent="0.2">
      <c r="J652" s="116" t="s">
        <v>204</v>
      </c>
    </row>
    <row r="653" spans="10:10" x14ac:dyDescent="0.2">
      <c r="J653" s="116" t="s">
        <v>204</v>
      </c>
    </row>
    <row r="654" spans="10:10" x14ac:dyDescent="0.2">
      <c r="J654" s="116" t="s">
        <v>204</v>
      </c>
    </row>
    <row r="655" spans="10:10" x14ac:dyDescent="0.2">
      <c r="J655" s="116" t="s">
        <v>204</v>
      </c>
    </row>
    <row r="656" spans="10:10" x14ac:dyDescent="0.2">
      <c r="J656" s="116" t="s">
        <v>204</v>
      </c>
    </row>
    <row r="657" spans="10:10" x14ac:dyDescent="0.2">
      <c r="J657" s="116" t="s">
        <v>204</v>
      </c>
    </row>
    <row r="658" spans="10:10" x14ac:dyDescent="0.2">
      <c r="J658" s="116" t="s">
        <v>204</v>
      </c>
    </row>
    <row r="659" spans="10:10" x14ac:dyDescent="0.2">
      <c r="J659" s="116" t="s">
        <v>204</v>
      </c>
    </row>
  </sheetData>
  <mergeCells count="1">
    <mergeCell ref="D8:H10"/>
  </mergeCells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Q28"/>
  <sheetViews>
    <sheetView workbookViewId="0">
      <selection activeCell="N22" sqref="N22"/>
    </sheetView>
  </sheetViews>
  <sheetFormatPr baseColWidth="10" defaultRowHeight="16" x14ac:dyDescent="0.2"/>
  <sheetData>
    <row r="1" spans="2:43" s="16" customFormat="1" ht="19" x14ac:dyDescent="0.25">
      <c r="B1" s="12" t="s">
        <v>1040</v>
      </c>
      <c r="C1" s="12"/>
      <c r="D1" s="4"/>
      <c r="E1" s="5"/>
      <c r="F1" s="6"/>
      <c r="G1" s="5"/>
      <c r="H1" s="6"/>
      <c r="I1" s="117"/>
      <c r="J1" s="44"/>
      <c r="K1" s="14" t="s">
        <v>174</v>
      </c>
      <c r="L1" s="35" t="s">
        <v>3</v>
      </c>
      <c r="M1" s="8" t="s">
        <v>8</v>
      </c>
      <c r="N1" s="17"/>
      <c r="O1" s="1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F1" s="61"/>
      <c r="AG1" s="61"/>
      <c r="AH1" s="61"/>
      <c r="AI1" s="61"/>
      <c r="AJ1" s="61"/>
      <c r="AK1" s="104"/>
      <c r="AO1" s="38"/>
      <c r="AP1" s="38"/>
      <c r="AQ1" s="38"/>
    </row>
    <row r="2" spans="2:43" s="16" customFormat="1" ht="18" x14ac:dyDescent="0.2">
      <c r="B2" s="15"/>
      <c r="C2" s="15"/>
      <c r="D2" s="1"/>
      <c r="E2" s="2"/>
      <c r="F2" s="3"/>
      <c r="G2" s="2"/>
      <c r="H2" s="3"/>
      <c r="I2" s="117"/>
      <c r="J2" s="44"/>
      <c r="K2" s="19"/>
      <c r="L2" s="36" t="s">
        <v>4</v>
      </c>
      <c r="M2" s="9" t="s">
        <v>6</v>
      </c>
      <c r="N2" s="20"/>
      <c r="O2" s="21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F2" s="61"/>
      <c r="AG2" s="61"/>
      <c r="AH2" s="61"/>
      <c r="AI2" s="61"/>
      <c r="AJ2" s="61"/>
      <c r="AK2" s="104"/>
      <c r="AO2" s="38"/>
      <c r="AP2" s="38"/>
      <c r="AQ2" s="38"/>
    </row>
    <row r="3" spans="2:43" s="16" customFormat="1" ht="19" x14ac:dyDescent="0.25">
      <c r="B3" s="13"/>
      <c r="C3" s="71" t="s">
        <v>196</v>
      </c>
      <c r="D3" s="148" t="s">
        <v>1</v>
      </c>
      <c r="E3" s="73" t="s">
        <v>350</v>
      </c>
      <c r="F3" s="133"/>
      <c r="G3" s="72" t="s">
        <v>351</v>
      </c>
      <c r="H3" s="18"/>
      <c r="I3" s="34"/>
      <c r="J3" s="34"/>
      <c r="K3" s="19"/>
      <c r="L3" s="36" t="s">
        <v>5</v>
      </c>
      <c r="M3" s="9" t="s">
        <v>7</v>
      </c>
      <c r="N3" s="20"/>
      <c r="O3" s="21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F3" s="61"/>
      <c r="AG3" s="61"/>
      <c r="AH3" s="61"/>
      <c r="AI3" s="61"/>
      <c r="AJ3" s="61"/>
      <c r="AK3" s="104"/>
      <c r="AO3" s="38"/>
      <c r="AP3" s="38"/>
      <c r="AQ3" s="38"/>
    </row>
    <row r="4" spans="2:43" s="16" customFormat="1" ht="19" x14ac:dyDescent="0.25">
      <c r="B4" s="13"/>
      <c r="C4" s="75" t="s">
        <v>195</v>
      </c>
      <c r="D4" s="76"/>
      <c r="E4" s="74">
        <v>1939</v>
      </c>
      <c r="F4" s="76"/>
      <c r="G4" s="83" t="s">
        <v>197</v>
      </c>
      <c r="H4" s="77"/>
      <c r="I4" s="107"/>
      <c r="J4" s="34"/>
      <c r="K4" s="19"/>
      <c r="L4" s="36"/>
      <c r="M4" s="9"/>
      <c r="N4" s="20"/>
      <c r="O4" s="21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F4" s="61"/>
      <c r="AG4" s="61"/>
      <c r="AH4" s="61"/>
      <c r="AI4" s="61"/>
      <c r="AJ4" s="61"/>
      <c r="AK4" s="104"/>
      <c r="AO4" s="38"/>
      <c r="AP4" s="38"/>
      <c r="AQ4" s="38"/>
    </row>
    <row r="5" spans="2:43" s="16" customFormat="1" ht="19" x14ac:dyDescent="0.25">
      <c r="B5" s="13"/>
      <c r="C5" s="78" t="s">
        <v>199</v>
      </c>
      <c r="D5" s="79"/>
      <c r="E5" s="80"/>
      <c r="F5" s="134"/>
      <c r="G5" s="84" t="s">
        <v>352</v>
      </c>
      <c r="H5" s="81"/>
      <c r="I5" s="108"/>
      <c r="J5" s="34"/>
      <c r="K5" s="19"/>
      <c r="L5" s="36"/>
      <c r="M5" s="9"/>
      <c r="N5" s="20"/>
      <c r="O5" s="21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F5" s="61"/>
      <c r="AG5" s="61"/>
      <c r="AH5" s="61"/>
      <c r="AI5" s="61"/>
      <c r="AJ5" s="61"/>
      <c r="AK5" s="104"/>
      <c r="AO5" s="38"/>
      <c r="AP5" s="38"/>
      <c r="AQ5" s="38"/>
    </row>
    <row r="6" spans="2:43" s="16" customFormat="1" ht="15" customHeight="1" x14ac:dyDescent="0.25">
      <c r="B6" s="13"/>
      <c r="C6" s="13"/>
      <c r="G6" s="82"/>
      <c r="I6" s="114"/>
      <c r="J6" s="114"/>
      <c r="K6" s="22"/>
      <c r="L6" s="36"/>
      <c r="M6" s="20"/>
      <c r="N6" s="20"/>
      <c r="O6" s="21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F6" s="61"/>
      <c r="AG6" s="61"/>
      <c r="AH6" s="61"/>
      <c r="AI6" s="61"/>
      <c r="AJ6" s="61"/>
      <c r="AK6" s="104"/>
      <c r="AO6" s="38"/>
      <c r="AP6" s="38"/>
      <c r="AQ6" s="38"/>
    </row>
    <row r="7" spans="2:43" s="16" customFormat="1" ht="19" x14ac:dyDescent="0.25">
      <c r="B7" s="13"/>
      <c r="C7" s="40" t="s">
        <v>2</v>
      </c>
      <c r="D7" s="206" t="s">
        <v>1041</v>
      </c>
      <c r="E7" s="207"/>
      <c r="F7" s="207"/>
      <c r="G7" s="207"/>
      <c r="H7" s="207"/>
      <c r="I7" s="118"/>
      <c r="J7" s="115"/>
      <c r="K7" s="22"/>
      <c r="L7" s="36"/>
      <c r="M7" s="10"/>
      <c r="N7" s="20"/>
      <c r="O7" s="21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F7" s="61"/>
      <c r="AG7" s="61"/>
      <c r="AH7" s="61"/>
      <c r="AI7" s="61"/>
      <c r="AJ7" s="61"/>
      <c r="AK7" s="104"/>
      <c r="AO7" s="38"/>
      <c r="AP7" s="38"/>
      <c r="AQ7" s="38"/>
    </row>
    <row r="8" spans="2:43" s="16" customFormat="1" ht="28" customHeight="1" x14ac:dyDescent="0.2">
      <c r="D8" s="207"/>
      <c r="E8" s="207"/>
      <c r="F8" s="207"/>
      <c r="G8" s="207"/>
      <c r="H8" s="207"/>
      <c r="I8" s="118"/>
      <c r="J8" s="115"/>
      <c r="K8" s="22"/>
      <c r="L8" s="36"/>
      <c r="M8" s="20"/>
      <c r="N8" s="20"/>
      <c r="O8" s="21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F8" s="61"/>
      <c r="AG8" s="61"/>
      <c r="AH8" s="61"/>
      <c r="AI8" s="61"/>
      <c r="AJ8" s="61"/>
      <c r="AK8" s="104"/>
      <c r="AO8" s="38"/>
      <c r="AP8" s="38"/>
      <c r="AQ8" s="38"/>
    </row>
    <row r="9" spans="2:43" s="16" customFormat="1" ht="35" customHeight="1" x14ac:dyDescent="0.25">
      <c r="D9" s="207"/>
      <c r="E9" s="207"/>
      <c r="F9" s="207"/>
      <c r="G9" s="207"/>
      <c r="H9" s="207"/>
      <c r="I9" s="118"/>
      <c r="J9" s="115"/>
      <c r="K9" s="23"/>
      <c r="L9" s="37"/>
      <c r="M9" s="24"/>
      <c r="N9" s="24"/>
      <c r="O9" s="25"/>
      <c r="P9" s="38"/>
      <c r="Q9" s="38"/>
      <c r="R9" s="38"/>
      <c r="S9" s="38"/>
      <c r="T9" s="38"/>
      <c r="U9" s="38"/>
      <c r="V9" s="38"/>
      <c r="W9" s="143" t="s">
        <v>344</v>
      </c>
      <c r="X9" s="112"/>
      <c r="Y9" s="112"/>
      <c r="Z9" s="112"/>
      <c r="AA9" s="112"/>
      <c r="AB9" s="112"/>
      <c r="AC9" s="142"/>
      <c r="AD9" s="142"/>
      <c r="AF9" s="61"/>
      <c r="AG9" s="61"/>
      <c r="AH9" s="61"/>
      <c r="AI9" s="61"/>
      <c r="AJ9" s="61"/>
      <c r="AK9" s="104"/>
      <c r="AO9" s="38"/>
      <c r="AP9" s="38"/>
      <c r="AQ9" s="38"/>
    </row>
    <row r="14" spans="2:43" ht="21" x14ac:dyDescent="0.25">
      <c r="C14" s="111" t="s">
        <v>1042</v>
      </c>
      <c r="D14" s="147"/>
      <c r="E14" s="147"/>
    </row>
    <row r="15" spans="2:43" ht="80" x14ac:dyDescent="0.2">
      <c r="B15" t="s">
        <v>1050</v>
      </c>
      <c r="C15" s="27" t="s">
        <v>173</v>
      </c>
      <c r="D15" s="28" t="s">
        <v>11</v>
      </c>
      <c r="E15" s="46" t="s">
        <v>13</v>
      </c>
      <c r="F15" s="28" t="s">
        <v>10</v>
      </c>
      <c r="G15" s="28" t="s">
        <v>1043</v>
      </c>
      <c r="H15" s="28" t="s">
        <v>1044</v>
      </c>
      <c r="I15" s="144" t="s">
        <v>1049</v>
      </c>
      <c r="J15" s="144" t="s">
        <v>1045</v>
      </c>
      <c r="K15" s="171" t="s">
        <v>1046</v>
      </c>
      <c r="L15" s="171" t="s">
        <v>1047</v>
      </c>
    </row>
    <row r="16" spans="2:43" x14ac:dyDescent="0.2">
      <c r="B16" t="s">
        <v>1051</v>
      </c>
      <c r="C16">
        <v>97</v>
      </c>
      <c r="D16">
        <f>E16+1967.5</f>
        <v>4795</v>
      </c>
      <c r="E16">
        <f>VLOOKUP(C16,Summary!$A$7:$H$1000,6,FALSE)</f>
        <v>2827.5</v>
      </c>
      <c r="F16" t="s">
        <v>1048</v>
      </c>
      <c r="J16">
        <f>SUM(G16:I16)</f>
        <v>0</v>
      </c>
      <c r="K16">
        <v>135</v>
      </c>
      <c r="L16" s="127">
        <f>J16/K16*100</f>
        <v>0</v>
      </c>
    </row>
    <row r="17" spans="2:12" x14ac:dyDescent="0.2">
      <c r="B17" t="s">
        <v>1052</v>
      </c>
      <c r="C17">
        <v>150</v>
      </c>
      <c r="D17">
        <f t="shared" ref="D17:D28" si="0">E17+1967.5</f>
        <v>4815</v>
      </c>
      <c r="E17">
        <f>VLOOKUP(C17,Summary!$A$7:$H$1000,6,FALSE)</f>
        <v>2847.5</v>
      </c>
      <c r="F17" t="s">
        <v>1048</v>
      </c>
      <c r="J17">
        <f t="shared" ref="J17:J28" si="1">SUM(G17:I17)</f>
        <v>0</v>
      </c>
      <c r="K17">
        <v>304</v>
      </c>
      <c r="L17" s="127">
        <f t="shared" ref="L17:L28" si="2">J17/K17*100</f>
        <v>0</v>
      </c>
    </row>
    <row r="18" spans="2:12" x14ac:dyDescent="0.2">
      <c r="B18" t="s">
        <v>1053</v>
      </c>
      <c r="C18">
        <v>154</v>
      </c>
      <c r="D18">
        <f t="shared" si="0"/>
        <v>4835</v>
      </c>
      <c r="E18">
        <f>VLOOKUP(C18,Summary!$A$7:$H$1000,6,FALSE)</f>
        <v>2867.5</v>
      </c>
      <c r="F18" t="s">
        <v>1048</v>
      </c>
      <c r="G18">
        <v>1</v>
      </c>
      <c r="H18">
        <v>1</v>
      </c>
      <c r="J18">
        <f t="shared" si="1"/>
        <v>2</v>
      </c>
      <c r="K18">
        <v>242</v>
      </c>
      <c r="L18" s="127">
        <f t="shared" si="2"/>
        <v>0.82644628099173556</v>
      </c>
    </row>
    <row r="19" spans="2:12" x14ac:dyDescent="0.2">
      <c r="B19" t="s">
        <v>1052</v>
      </c>
      <c r="C19">
        <v>230</v>
      </c>
      <c r="D19">
        <f t="shared" si="0"/>
        <v>4855</v>
      </c>
      <c r="E19">
        <f>VLOOKUP(C19,Summary!$A$7:$H$1000,6,FALSE)</f>
        <v>2887.5</v>
      </c>
      <c r="F19" t="s">
        <v>1048</v>
      </c>
      <c r="G19">
        <v>9</v>
      </c>
      <c r="H19">
        <v>10</v>
      </c>
      <c r="J19">
        <f t="shared" si="1"/>
        <v>19</v>
      </c>
      <c r="K19">
        <v>286</v>
      </c>
      <c r="L19" s="127">
        <f t="shared" si="2"/>
        <v>6.6433566433566433</v>
      </c>
    </row>
    <row r="20" spans="2:12" x14ac:dyDescent="0.2">
      <c r="B20" t="s">
        <v>1053</v>
      </c>
      <c r="C20">
        <v>236</v>
      </c>
      <c r="D20">
        <f t="shared" si="0"/>
        <v>4875</v>
      </c>
      <c r="E20">
        <f>VLOOKUP(C20,Summary!$A$7:$H$1000,6,FALSE)</f>
        <v>2907.5</v>
      </c>
      <c r="F20" t="s">
        <v>1048</v>
      </c>
      <c r="J20">
        <f t="shared" si="1"/>
        <v>0</v>
      </c>
      <c r="K20">
        <v>288</v>
      </c>
      <c r="L20" s="127">
        <f t="shared" si="2"/>
        <v>0</v>
      </c>
    </row>
    <row r="21" spans="2:12" x14ac:dyDescent="0.2">
      <c r="B21" t="s">
        <v>1051</v>
      </c>
      <c r="C21">
        <v>272</v>
      </c>
      <c r="D21">
        <f t="shared" si="0"/>
        <v>4895</v>
      </c>
      <c r="E21">
        <f>VLOOKUP(C21,Summary!$A$7:$H$1000,6,FALSE)</f>
        <v>2927.5</v>
      </c>
      <c r="F21" t="s">
        <v>1048</v>
      </c>
      <c r="J21">
        <f t="shared" si="1"/>
        <v>0</v>
      </c>
      <c r="K21">
        <v>101</v>
      </c>
      <c r="L21" s="127">
        <f t="shared" si="2"/>
        <v>0</v>
      </c>
    </row>
    <row r="22" spans="2:12" x14ac:dyDescent="0.2">
      <c r="B22" t="s">
        <v>1052</v>
      </c>
      <c r="C22">
        <v>289</v>
      </c>
      <c r="D22">
        <f t="shared" si="0"/>
        <v>4915</v>
      </c>
      <c r="E22">
        <f>VLOOKUP(C22,Summary!$A$7:$H$1000,6,FALSE)</f>
        <v>2947.5</v>
      </c>
      <c r="F22" t="s">
        <v>1048</v>
      </c>
      <c r="G22">
        <v>4</v>
      </c>
      <c r="H22">
        <v>3</v>
      </c>
      <c r="J22">
        <f t="shared" si="1"/>
        <v>7</v>
      </c>
      <c r="K22">
        <v>199</v>
      </c>
      <c r="L22" s="127">
        <f t="shared" si="2"/>
        <v>3.5175879396984926</v>
      </c>
    </row>
    <row r="23" spans="2:12" x14ac:dyDescent="0.2">
      <c r="B23" t="s">
        <v>1053</v>
      </c>
      <c r="C23">
        <v>297</v>
      </c>
      <c r="D23">
        <f t="shared" si="0"/>
        <v>4935</v>
      </c>
      <c r="E23">
        <f>VLOOKUP(C23,Summary!$A$7:$H$1000,6,FALSE)</f>
        <v>2967.5</v>
      </c>
      <c r="F23" t="s">
        <v>1048</v>
      </c>
      <c r="G23">
        <v>2</v>
      </c>
      <c r="J23">
        <f t="shared" si="1"/>
        <v>2</v>
      </c>
      <c r="K23">
        <v>197</v>
      </c>
      <c r="L23" s="127">
        <f t="shared" si="2"/>
        <v>1.015228426395939</v>
      </c>
    </row>
    <row r="24" spans="2:12" x14ac:dyDescent="0.2">
      <c r="B24" t="s">
        <v>1053</v>
      </c>
      <c r="C24">
        <v>303</v>
      </c>
      <c r="D24">
        <f t="shared" si="0"/>
        <v>4955</v>
      </c>
      <c r="E24">
        <f>VLOOKUP(C24,Summary!$A$7:$H$1000,6,FALSE)</f>
        <v>2987.5</v>
      </c>
      <c r="F24" t="s">
        <v>1048</v>
      </c>
      <c r="G24">
        <v>11</v>
      </c>
      <c r="H24">
        <v>9</v>
      </c>
      <c r="J24">
        <f t="shared" si="1"/>
        <v>20</v>
      </c>
      <c r="K24">
        <v>211</v>
      </c>
      <c r="L24" s="127">
        <f t="shared" si="2"/>
        <v>9.4786729857819907</v>
      </c>
    </row>
    <row r="25" spans="2:12" x14ac:dyDescent="0.2">
      <c r="B25" t="s">
        <v>1051</v>
      </c>
      <c r="C25">
        <v>314</v>
      </c>
      <c r="D25">
        <f t="shared" si="0"/>
        <v>4975</v>
      </c>
      <c r="E25">
        <f>VLOOKUP(C25,Summary!$A$7:$H$1000,6,FALSE)</f>
        <v>3007.5</v>
      </c>
      <c r="F25" t="s">
        <v>1048</v>
      </c>
      <c r="J25">
        <f t="shared" si="1"/>
        <v>0</v>
      </c>
      <c r="K25">
        <v>109</v>
      </c>
      <c r="L25" s="127">
        <f t="shared" si="2"/>
        <v>0</v>
      </c>
    </row>
    <row r="26" spans="2:12" x14ac:dyDescent="0.2">
      <c r="B26" t="s">
        <v>1052</v>
      </c>
      <c r="C26">
        <v>320</v>
      </c>
      <c r="D26">
        <f t="shared" si="0"/>
        <v>4995</v>
      </c>
      <c r="E26">
        <f>VLOOKUP(C26,Summary!$A$7:$H$1000,6,FALSE)</f>
        <v>3027.5</v>
      </c>
      <c r="F26" t="s">
        <v>1048</v>
      </c>
      <c r="G26">
        <v>13</v>
      </c>
      <c r="H26">
        <v>15</v>
      </c>
      <c r="J26">
        <f t="shared" si="1"/>
        <v>28</v>
      </c>
      <c r="K26">
        <v>244</v>
      </c>
      <c r="L26" s="127">
        <f t="shared" si="2"/>
        <v>11.475409836065573</v>
      </c>
    </row>
    <row r="27" spans="2:12" x14ac:dyDescent="0.2">
      <c r="B27" t="s">
        <v>1051</v>
      </c>
      <c r="C27">
        <v>324</v>
      </c>
      <c r="D27">
        <f t="shared" si="0"/>
        <v>5015</v>
      </c>
      <c r="E27">
        <f>VLOOKUP(C27,Summary!$A$7:$H$1000,6,FALSE)</f>
        <v>3047.5</v>
      </c>
      <c r="F27" t="s">
        <v>1048</v>
      </c>
      <c r="J27">
        <f t="shared" si="1"/>
        <v>0</v>
      </c>
      <c r="K27">
        <v>126</v>
      </c>
      <c r="L27" s="127">
        <f t="shared" si="2"/>
        <v>0</v>
      </c>
    </row>
    <row r="28" spans="2:12" x14ac:dyDescent="0.2">
      <c r="B28" t="s">
        <v>1053</v>
      </c>
      <c r="C28">
        <v>332</v>
      </c>
      <c r="D28">
        <f t="shared" si="0"/>
        <v>5035</v>
      </c>
      <c r="E28">
        <f>VLOOKUP(C28,Summary!$A$7:$H$1000,6,FALSE)</f>
        <v>3067.5</v>
      </c>
      <c r="F28" t="s">
        <v>1048</v>
      </c>
      <c r="G28">
        <v>3</v>
      </c>
      <c r="H28">
        <v>2</v>
      </c>
      <c r="J28">
        <f t="shared" si="1"/>
        <v>5</v>
      </c>
      <c r="K28">
        <v>264</v>
      </c>
      <c r="L28" s="127">
        <f t="shared" si="2"/>
        <v>1.893939393939394</v>
      </c>
    </row>
  </sheetData>
  <mergeCells count="1">
    <mergeCell ref="D7:H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0"/>
  <sheetViews>
    <sheetView workbookViewId="0">
      <selection activeCell="A113" sqref="A113:XFD113"/>
    </sheetView>
  </sheetViews>
  <sheetFormatPr baseColWidth="10" defaultColWidth="13" defaultRowHeight="15" x14ac:dyDescent="0.2"/>
  <cols>
    <col min="1" max="2" width="13" style="29"/>
    <col min="3" max="3" width="16.5" style="29" bestFit="1" customWidth="1"/>
    <col min="4" max="4" width="29.1640625" style="29" bestFit="1" customWidth="1"/>
    <col min="5" max="5" width="10.1640625" style="29" bestFit="1" customWidth="1"/>
    <col min="6" max="6" width="12.6640625" style="29" bestFit="1" customWidth="1"/>
    <col min="7" max="7" width="7.5" style="29" bestFit="1" customWidth="1"/>
    <col min="8" max="17" width="26.6640625" style="30" customWidth="1"/>
    <col min="18" max="16384" width="13" style="29"/>
  </cols>
  <sheetData>
    <row r="1" spans="1:17" x14ac:dyDescent="0.2">
      <c r="C1" s="166" t="s">
        <v>14</v>
      </c>
      <c r="D1" s="166">
        <v>358</v>
      </c>
      <c r="E1" s="166" t="s">
        <v>15</v>
      </c>
      <c r="F1" s="29" t="s">
        <v>981</v>
      </c>
      <c r="G1" s="166"/>
    </row>
    <row r="2" spans="1:17" x14ac:dyDescent="0.2">
      <c r="C2" s="166" t="s">
        <v>16</v>
      </c>
      <c r="D2" s="166" t="s">
        <v>17</v>
      </c>
      <c r="E2" s="166"/>
      <c r="F2" s="166"/>
      <c r="G2" s="166"/>
    </row>
    <row r="3" spans="1:17" x14ac:dyDescent="0.2">
      <c r="C3" s="166"/>
      <c r="D3" s="166"/>
      <c r="E3" s="166"/>
      <c r="F3" s="166"/>
      <c r="G3" s="166"/>
    </row>
    <row r="4" spans="1:17" x14ac:dyDescent="0.2">
      <c r="C4" s="208" t="s">
        <v>18</v>
      </c>
      <c r="D4" s="208"/>
      <c r="E4" s="166"/>
      <c r="F4" s="166"/>
      <c r="G4" s="166"/>
    </row>
    <row r="6" spans="1:17" ht="46" thickBot="1" x14ac:dyDescent="0.25">
      <c r="C6" s="165" t="s">
        <v>219</v>
      </c>
      <c r="D6" s="165" t="s">
        <v>980</v>
      </c>
      <c r="E6" s="165" t="s">
        <v>220</v>
      </c>
      <c r="F6" s="165" t="s">
        <v>979</v>
      </c>
      <c r="G6" s="165" t="s">
        <v>978</v>
      </c>
      <c r="H6" s="165" t="s">
        <v>977</v>
      </c>
      <c r="I6" s="165" t="s">
        <v>976</v>
      </c>
      <c r="J6" s="165" t="s">
        <v>975</v>
      </c>
      <c r="K6" s="165" t="s">
        <v>974</v>
      </c>
      <c r="L6" s="31"/>
      <c r="M6" s="31"/>
      <c r="N6" s="31"/>
      <c r="O6" s="31"/>
      <c r="P6" s="31"/>
      <c r="Q6" s="31"/>
    </row>
    <row r="7" spans="1:17" ht="16" thickTop="1" x14ac:dyDescent="0.2">
      <c r="A7" s="32">
        <v>1</v>
      </c>
      <c r="B7" s="29" t="str">
        <f>LEFT(C7,LEN(C7)-3)</f>
        <v>1</v>
      </c>
      <c r="C7" s="164" t="s">
        <v>973</v>
      </c>
      <c r="D7" s="164" t="s">
        <v>51</v>
      </c>
      <c r="E7" s="164">
        <v>2789.5</v>
      </c>
      <c r="F7" s="164">
        <v>2790.15</v>
      </c>
      <c r="G7" s="164">
        <v>20</v>
      </c>
      <c r="H7" s="163" t="s">
        <v>972</v>
      </c>
      <c r="I7" s="163" t="s">
        <v>909</v>
      </c>
      <c r="J7" s="163" t="s">
        <v>971</v>
      </c>
      <c r="K7" s="163"/>
    </row>
    <row r="8" spans="1:17" x14ac:dyDescent="0.2">
      <c r="A8" s="32">
        <v>2</v>
      </c>
      <c r="B8" s="29" t="str">
        <f t="shared" ref="B8:B71" si="0">LEFT(C8,LEN(C8)-3)</f>
        <v>2</v>
      </c>
      <c r="C8" s="162" t="s">
        <v>970</v>
      </c>
      <c r="D8" s="162" t="s">
        <v>51</v>
      </c>
      <c r="E8" s="162">
        <v>2789.5</v>
      </c>
      <c r="F8" s="162">
        <v>2790.3</v>
      </c>
      <c r="G8" s="162">
        <v>20</v>
      </c>
      <c r="H8" s="161" t="s">
        <v>969</v>
      </c>
      <c r="I8" s="161" t="s">
        <v>909</v>
      </c>
      <c r="J8" s="161" t="s">
        <v>966</v>
      </c>
      <c r="K8" s="161"/>
    </row>
    <row r="9" spans="1:17" x14ac:dyDescent="0.2">
      <c r="A9" s="32">
        <v>3</v>
      </c>
      <c r="B9" s="29" t="str">
        <f t="shared" si="0"/>
        <v>3</v>
      </c>
      <c r="C9" s="162" t="s">
        <v>968</v>
      </c>
      <c r="D9" s="162" t="s">
        <v>51</v>
      </c>
      <c r="E9" s="162">
        <v>2789.5</v>
      </c>
      <c r="F9" s="162">
        <v>2790.3</v>
      </c>
      <c r="G9" s="162">
        <v>20</v>
      </c>
      <c r="H9" s="161" t="s">
        <v>967</v>
      </c>
      <c r="I9" s="161" t="s">
        <v>909</v>
      </c>
      <c r="J9" s="161" t="s">
        <v>966</v>
      </c>
      <c r="K9" s="161"/>
    </row>
    <row r="10" spans="1:17" x14ac:dyDescent="0.2">
      <c r="A10" s="32">
        <v>4</v>
      </c>
      <c r="B10" s="29" t="str">
        <f t="shared" si="0"/>
        <v>4</v>
      </c>
      <c r="C10" s="162" t="s">
        <v>965</v>
      </c>
      <c r="D10" s="162" t="s">
        <v>51</v>
      </c>
      <c r="E10" s="162">
        <v>2789.5</v>
      </c>
      <c r="F10" s="162">
        <v>2793.61</v>
      </c>
      <c r="G10" s="162">
        <v>20</v>
      </c>
      <c r="H10" s="161" t="s">
        <v>964</v>
      </c>
      <c r="I10" s="161" t="s">
        <v>909</v>
      </c>
      <c r="J10" s="161" t="s">
        <v>963</v>
      </c>
      <c r="K10" s="161"/>
    </row>
    <row r="11" spans="1:17" x14ac:dyDescent="0.2">
      <c r="A11" s="32">
        <v>5</v>
      </c>
      <c r="B11" s="29" t="str">
        <f t="shared" si="0"/>
        <v>5</v>
      </c>
      <c r="C11" s="162" t="s">
        <v>962</v>
      </c>
      <c r="D11" s="162" t="s">
        <v>51</v>
      </c>
      <c r="E11" s="162">
        <v>2789.5</v>
      </c>
      <c r="F11" s="162">
        <v>2791.3</v>
      </c>
      <c r="G11" s="162">
        <v>20</v>
      </c>
      <c r="H11" s="161" t="s">
        <v>961</v>
      </c>
      <c r="I11" s="161" t="s">
        <v>909</v>
      </c>
      <c r="J11" s="161" t="s">
        <v>960</v>
      </c>
      <c r="K11" s="161"/>
    </row>
    <row r="12" spans="1:17" x14ac:dyDescent="0.2">
      <c r="A12" s="32">
        <v>6</v>
      </c>
      <c r="B12" s="29" t="str">
        <f t="shared" si="0"/>
        <v>6</v>
      </c>
      <c r="C12" s="162" t="s">
        <v>959</v>
      </c>
      <c r="D12" s="162" t="s">
        <v>51</v>
      </c>
      <c r="E12" s="162">
        <v>2789.5</v>
      </c>
      <c r="F12" s="162">
        <v>2792.47</v>
      </c>
      <c r="G12" s="162">
        <v>30</v>
      </c>
      <c r="H12" s="161" t="s">
        <v>958</v>
      </c>
      <c r="I12" s="161" t="s">
        <v>909</v>
      </c>
      <c r="J12" s="161" t="s">
        <v>957</v>
      </c>
      <c r="K12" s="161"/>
    </row>
    <row r="13" spans="1:17" x14ac:dyDescent="0.2">
      <c r="A13" s="32">
        <v>7</v>
      </c>
      <c r="B13" s="29" t="str">
        <f t="shared" si="0"/>
        <v>7</v>
      </c>
      <c r="C13" s="162" t="s">
        <v>956</v>
      </c>
      <c r="D13" s="162" t="s">
        <v>51</v>
      </c>
      <c r="E13" s="162">
        <v>2789.5</v>
      </c>
      <c r="F13" s="162">
        <v>2793.6</v>
      </c>
      <c r="G13" s="162">
        <v>30</v>
      </c>
      <c r="H13" s="161" t="s">
        <v>955</v>
      </c>
      <c r="I13" s="161" t="s">
        <v>909</v>
      </c>
      <c r="J13" s="161" t="s">
        <v>954</v>
      </c>
      <c r="K13" s="161"/>
    </row>
    <row r="14" spans="1:17" x14ac:dyDescent="0.2">
      <c r="A14" s="32">
        <v>8</v>
      </c>
      <c r="B14" s="29" t="str">
        <f t="shared" si="0"/>
        <v>8</v>
      </c>
      <c r="C14" s="162" t="s">
        <v>953</v>
      </c>
      <c r="D14" s="162" t="s">
        <v>51</v>
      </c>
      <c r="E14" s="162">
        <v>2789.5</v>
      </c>
      <c r="F14" s="162">
        <v>2793.95</v>
      </c>
      <c r="G14" s="162">
        <v>20</v>
      </c>
      <c r="H14" s="161" t="s">
        <v>952</v>
      </c>
      <c r="I14" s="161" t="s">
        <v>909</v>
      </c>
      <c r="J14" s="161" t="s">
        <v>951</v>
      </c>
      <c r="K14" s="161"/>
    </row>
    <row r="15" spans="1:17" x14ac:dyDescent="0.2">
      <c r="A15" s="32">
        <v>9</v>
      </c>
      <c r="B15" s="29" t="str">
        <f t="shared" si="0"/>
        <v>9</v>
      </c>
      <c r="C15" s="162" t="s">
        <v>950</v>
      </c>
      <c r="D15" s="162" t="s">
        <v>51</v>
      </c>
      <c r="E15" s="162">
        <v>2789.5</v>
      </c>
      <c r="F15" s="162">
        <v>2793.97</v>
      </c>
      <c r="G15" s="162">
        <v>20</v>
      </c>
      <c r="H15" s="161" t="s">
        <v>949</v>
      </c>
      <c r="I15" s="161" t="s">
        <v>909</v>
      </c>
      <c r="J15" s="161" t="s">
        <v>942</v>
      </c>
      <c r="K15" s="161"/>
    </row>
    <row r="16" spans="1:17" x14ac:dyDescent="0.2">
      <c r="A16" s="32">
        <v>10</v>
      </c>
      <c r="B16" s="29" t="str">
        <f t="shared" si="0"/>
        <v>10</v>
      </c>
      <c r="C16" s="162" t="s">
        <v>948</v>
      </c>
      <c r="D16" s="162" t="s">
        <v>51</v>
      </c>
      <c r="E16" s="162">
        <v>2789.5</v>
      </c>
      <c r="F16" s="162">
        <v>2793.97</v>
      </c>
      <c r="G16" s="162">
        <v>20</v>
      </c>
      <c r="H16" s="161" t="s">
        <v>947</v>
      </c>
      <c r="I16" s="161" t="s">
        <v>909</v>
      </c>
      <c r="J16" s="161" t="s">
        <v>942</v>
      </c>
      <c r="K16" s="161"/>
    </row>
    <row r="17" spans="1:11" x14ac:dyDescent="0.2">
      <c r="A17" s="32">
        <v>11</v>
      </c>
      <c r="B17" s="29" t="str">
        <f t="shared" si="0"/>
        <v>11</v>
      </c>
      <c r="C17" s="162" t="s">
        <v>946</v>
      </c>
      <c r="D17" s="162" t="s">
        <v>51</v>
      </c>
      <c r="E17" s="162">
        <v>2789.5</v>
      </c>
      <c r="F17" s="162">
        <v>2793.97</v>
      </c>
      <c r="G17" s="162">
        <v>20</v>
      </c>
      <c r="H17" s="161" t="s">
        <v>945</v>
      </c>
      <c r="I17" s="161" t="s">
        <v>909</v>
      </c>
      <c r="J17" s="161" t="s">
        <v>942</v>
      </c>
      <c r="K17" s="161"/>
    </row>
    <row r="18" spans="1:11" x14ac:dyDescent="0.2">
      <c r="A18" s="32">
        <v>12</v>
      </c>
      <c r="B18" s="29" t="str">
        <f t="shared" si="0"/>
        <v>12</v>
      </c>
      <c r="C18" s="162" t="s">
        <v>944</v>
      </c>
      <c r="D18" s="162" t="s">
        <v>51</v>
      </c>
      <c r="E18" s="162">
        <v>2789.5</v>
      </c>
      <c r="F18" s="162">
        <v>2793.97</v>
      </c>
      <c r="G18" s="162">
        <v>60</v>
      </c>
      <c r="H18" s="161" t="s">
        <v>943</v>
      </c>
      <c r="I18" s="161" t="s">
        <v>909</v>
      </c>
      <c r="J18" s="161" t="s">
        <v>942</v>
      </c>
      <c r="K18" s="161"/>
    </row>
    <row r="19" spans="1:11" x14ac:dyDescent="0.2">
      <c r="A19" s="32">
        <v>13</v>
      </c>
      <c r="B19" s="29" t="str">
        <f t="shared" si="0"/>
        <v>13</v>
      </c>
      <c r="C19" s="162" t="s">
        <v>941</v>
      </c>
      <c r="D19" s="162" t="s">
        <v>51</v>
      </c>
      <c r="E19" s="162">
        <v>2789.5</v>
      </c>
      <c r="F19" s="162">
        <v>2794.56</v>
      </c>
      <c r="G19" s="162">
        <v>20</v>
      </c>
      <c r="H19" s="161" t="s">
        <v>940</v>
      </c>
      <c r="I19" s="161" t="s">
        <v>909</v>
      </c>
      <c r="J19" s="161" t="s">
        <v>939</v>
      </c>
      <c r="K19" s="161"/>
    </row>
    <row r="20" spans="1:11" x14ac:dyDescent="0.2">
      <c r="A20" s="32">
        <v>14</v>
      </c>
      <c r="B20" s="29" t="str">
        <f t="shared" si="0"/>
        <v>14</v>
      </c>
      <c r="C20" s="162" t="s">
        <v>938</v>
      </c>
      <c r="D20" s="162" t="s">
        <v>51</v>
      </c>
      <c r="E20" s="162">
        <v>2789.5</v>
      </c>
      <c r="F20" s="162">
        <v>2794.56</v>
      </c>
      <c r="G20" s="162">
        <v>20</v>
      </c>
      <c r="H20" s="161" t="s">
        <v>937</v>
      </c>
      <c r="I20" s="161" t="s">
        <v>909</v>
      </c>
      <c r="J20" s="161" t="s">
        <v>936</v>
      </c>
      <c r="K20" s="161"/>
    </row>
    <row r="21" spans="1:11" x14ac:dyDescent="0.2">
      <c r="A21" s="32">
        <v>15</v>
      </c>
      <c r="B21" s="29" t="str">
        <f t="shared" si="0"/>
        <v>15</v>
      </c>
      <c r="C21" s="162" t="s">
        <v>935</v>
      </c>
      <c r="D21" s="162" t="s">
        <v>51</v>
      </c>
      <c r="E21" s="162">
        <v>2789.5</v>
      </c>
      <c r="F21" s="162">
        <v>2794.56</v>
      </c>
      <c r="G21" s="162">
        <v>20</v>
      </c>
      <c r="H21" s="161" t="s">
        <v>934</v>
      </c>
      <c r="I21" s="161" t="s">
        <v>909</v>
      </c>
      <c r="J21" s="161" t="s">
        <v>933</v>
      </c>
      <c r="K21" s="161"/>
    </row>
    <row r="22" spans="1:11" x14ac:dyDescent="0.2">
      <c r="A22" s="32">
        <v>16</v>
      </c>
      <c r="B22" s="29" t="str">
        <f t="shared" si="0"/>
        <v>16</v>
      </c>
      <c r="C22" s="162" t="s">
        <v>932</v>
      </c>
      <c r="D22" s="162" t="s">
        <v>51</v>
      </c>
      <c r="E22" s="162">
        <v>2789.5</v>
      </c>
      <c r="F22" s="162">
        <v>2793.7</v>
      </c>
      <c r="G22" s="162">
        <v>200</v>
      </c>
      <c r="H22" s="161" t="s">
        <v>931</v>
      </c>
      <c r="I22" s="161" t="s">
        <v>909</v>
      </c>
      <c r="J22" s="161" t="s">
        <v>930</v>
      </c>
      <c r="K22" s="161"/>
    </row>
    <row r="23" spans="1:11" x14ac:dyDescent="0.2">
      <c r="A23" s="32">
        <v>17</v>
      </c>
      <c r="B23" s="29" t="str">
        <f t="shared" si="0"/>
        <v>17</v>
      </c>
      <c r="C23" s="162" t="s">
        <v>929</v>
      </c>
      <c r="D23" s="162" t="s">
        <v>51</v>
      </c>
      <c r="E23" s="162">
        <v>2789.5</v>
      </c>
      <c r="F23" s="162">
        <v>2794.4</v>
      </c>
      <c r="G23" s="162">
        <v>80</v>
      </c>
      <c r="H23" s="161" t="s">
        <v>928</v>
      </c>
      <c r="I23" s="161" t="s">
        <v>909</v>
      </c>
      <c r="J23" s="161" t="s">
        <v>921</v>
      </c>
      <c r="K23" s="161"/>
    </row>
    <row r="24" spans="1:11" x14ac:dyDescent="0.2">
      <c r="A24" s="32">
        <v>18</v>
      </c>
      <c r="B24" s="29" t="str">
        <f t="shared" si="0"/>
        <v>18</v>
      </c>
      <c r="C24" s="162" t="s">
        <v>927</v>
      </c>
      <c r="D24" s="162" t="s">
        <v>51</v>
      </c>
      <c r="E24" s="162">
        <v>2789.5</v>
      </c>
      <c r="F24" s="162">
        <v>2794.4</v>
      </c>
      <c r="G24" s="162">
        <v>90</v>
      </c>
      <c r="H24" s="161" t="s">
        <v>926</v>
      </c>
      <c r="I24" s="161" t="s">
        <v>909</v>
      </c>
      <c r="J24" s="161" t="s">
        <v>921</v>
      </c>
      <c r="K24" s="161"/>
    </row>
    <row r="25" spans="1:11" x14ac:dyDescent="0.2">
      <c r="A25" s="32">
        <v>19</v>
      </c>
      <c r="B25" s="29" t="str">
        <f t="shared" si="0"/>
        <v>19</v>
      </c>
      <c r="C25" s="162" t="s">
        <v>925</v>
      </c>
      <c r="D25" s="162" t="s">
        <v>51</v>
      </c>
      <c r="E25" s="162">
        <v>2789.5</v>
      </c>
      <c r="F25" s="162">
        <v>2794.4</v>
      </c>
      <c r="G25" s="162">
        <v>275</v>
      </c>
      <c r="H25" s="161" t="s">
        <v>924</v>
      </c>
      <c r="I25" s="161" t="s">
        <v>909</v>
      </c>
      <c r="J25" s="161" t="s">
        <v>921</v>
      </c>
      <c r="K25" s="161"/>
    </row>
    <row r="26" spans="1:11" x14ac:dyDescent="0.2">
      <c r="A26" s="32">
        <v>20</v>
      </c>
      <c r="B26" s="29" t="str">
        <f t="shared" si="0"/>
        <v>20</v>
      </c>
      <c r="C26" s="162" t="s">
        <v>923</v>
      </c>
      <c r="D26" s="162" t="s">
        <v>51</v>
      </c>
      <c r="E26" s="162">
        <v>2789.5</v>
      </c>
      <c r="F26" s="162">
        <v>2794.4</v>
      </c>
      <c r="G26" s="162">
        <v>225</v>
      </c>
      <c r="H26" s="161" t="s">
        <v>922</v>
      </c>
      <c r="I26" s="161" t="s">
        <v>909</v>
      </c>
      <c r="J26" s="161" t="s">
        <v>921</v>
      </c>
      <c r="K26" s="161"/>
    </row>
    <row r="27" spans="1:11" x14ac:dyDescent="0.2">
      <c r="A27" s="32">
        <v>21</v>
      </c>
      <c r="B27" s="29" t="str">
        <f t="shared" si="0"/>
        <v>21</v>
      </c>
      <c r="C27" s="162" t="s">
        <v>920</v>
      </c>
      <c r="D27" s="162" t="s">
        <v>51</v>
      </c>
      <c r="E27" s="162">
        <v>2789.5</v>
      </c>
      <c r="F27" s="162">
        <v>2794.65</v>
      </c>
      <c r="G27" s="162">
        <v>300</v>
      </c>
      <c r="H27" s="161" t="s">
        <v>919</v>
      </c>
      <c r="I27" s="161" t="s">
        <v>909</v>
      </c>
      <c r="J27" s="161" t="s">
        <v>918</v>
      </c>
      <c r="K27" s="161"/>
    </row>
    <row r="28" spans="1:11" x14ac:dyDescent="0.2">
      <c r="A28" s="32">
        <v>22</v>
      </c>
      <c r="B28" s="29" t="str">
        <f t="shared" si="0"/>
        <v>22</v>
      </c>
      <c r="C28" s="162" t="s">
        <v>917</v>
      </c>
      <c r="D28" s="162" t="s">
        <v>51</v>
      </c>
      <c r="E28" s="162">
        <v>2789.5</v>
      </c>
      <c r="F28" s="162">
        <v>2796.37</v>
      </c>
      <c r="G28" s="162">
        <v>300</v>
      </c>
      <c r="H28" s="161" t="s">
        <v>916</v>
      </c>
      <c r="I28" s="161" t="s">
        <v>909</v>
      </c>
      <c r="J28" s="161" t="s">
        <v>915</v>
      </c>
      <c r="K28" s="161"/>
    </row>
    <row r="29" spans="1:11" x14ac:dyDescent="0.2">
      <c r="A29" s="32">
        <v>23</v>
      </c>
      <c r="B29" s="29" t="str">
        <f t="shared" si="0"/>
        <v>23</v>
      </c>
      <c r="C29" s="162" t="s">
        <v>914</v>
      </c>
      <c r="D29" s="162" t="s">
        <v>51</v>
      </c>
      <c r="E29" s="162">
        <v>2789.5</v>
      </c>
      <c r="F29" s="162">
        <v>2796.9</v>
      </c>
      <c r="G29" s="162">
        <v>300</v>
      </c>
      <c r="H29" s="161" t="s">
        <v>913</v>
      </c>
      <c r="I29" s="161" t="s">
        <v>909</v>
      </c>
      <c r="J29" s="161" t="s">
        <v>912</v>
      </c>
      <c r="K29" s="161"/>
    </row>
    <row r="30" spans="1:11" x14ac:dyDescent="0.2">
      <c r="A30" s="32">
        <v>24</v>
      </c>
      <c r="B30" s="29" t="str">
        <f t="shared" si="0"/>
        <v>24</v>
      </c>
      <c r="C30" s="162" t="s">
        <v>911</v>
      </c>
      <c r="D30" s="162" t="s">
        <v>51</v>
      </c>
      <c r="E30" s="162">
        <v>2789.5</v>
      </c>
      <c r="F30" s="162">
        <v>2797.3</v>
      </c>
      <c r="G30" s="162">
        <v>60</v>
      </c>
      <c r="H30" s="161" t="s">
        <v>910</v>
      </c>
      <c r="I30" s="161" t="s">
        <v>909</v>
      </c>
      <c r="J30" s="161" t="s">
        <v>908</v>
      </c>
      <c r="K30" s="161"/>
    </row>
    <row r="31" spans="1:11" ht="30" x14ac:dyDescent="0.2">
      <c r="A31" s="32">
        <v>25</v>
      </c>
      <c r="B31" s="29" t="str">
        <f t="shared" si="0"/>
        <v>25</v>
      </c>
      <c r="C31" s="162" t="s">
        <v>907</v>
      </c>
      <c r="D31" s="162" t="s">
        <v>20</v>
      </c>
      <c r="E31" s="162">
        <v>2789.5</v>
      </c>
      <c r="F31" s="162">
        <v>2794.5</v>
      </c>
      <c r="G31" s="162">
        <v>100</v>
      </c>
      <c r="H31" s="161" t="s">
        <v>906</v>
      </c>
      <c r="I31" s="161" t="s">
        <v>905</v>
      </c>
      <c r="J31" s="161"/>
      <c r="K31" s="161"/>
    </row>
    <row r="32" spans="1:11" x14ac:dyDescent="0.2">
      <c r="A32" s="32">
        <v>26</v>
      </c>
      <c r="B32" s="29" t="str">
        <f t="shared" si="0"/>
        <v>26</v>
      </c>
      <c r="C32" s="162" t="s">
        <v>904</v>
      </c>
      <c r="D32" s="162" t="s">
        <v>51</v>
      </c>
      <c r="E32" s="162">
        <v>2789.5</v>
      </c>
      <c r="F32" s="162">
        <v>2798.25</v>
      </c>
      <c r="G32" s="162">
        <v>150</v>
      </c>
      <c r="H32" s="161" t="s">
        <v>903</v>
      </c>
      <c r="I32" s="161" t="s">
        <v>891</v>
      </c>
      <c r="J32" s="161" t="s">
        <v>902</v>
      </c>
      <c r="K32" s="161"/>
    </row>
    <row r="33" spans="1:11" x14ac:dyDescent="0.2">
      <c r="A33" s="32">
        <v>27</v>
      </c>
      <c r="B33" s="29" t="str">
        <f t="shared" si="0"/>
        <v>27</v>
      </c>
      <c r="C33" s="162" t="s">
        <v>901</v>
      </c>
      <c r="D33" s="162" t="s">
        <v>51</v>
      </c>
      <c r="E33" s="162">
        <v>2789.5</v>
      </c>
      <c r="F33" s="162">
        <v>2798.31</v>
      </c>
      <c r="G33" s="162">
        <v>225</v>
      </c>
      <c r="H33" s="161" t="s">
        <v>900</v>
      </c>
      <c r="I33" s="161" t="s">
        <v>891</v>
      </c>
      <c r="J33" s="161" t="s">
        <v>895</v>
      </c>
      <c r="K33" s="161"/>
    </row>
    <row r="34" spans="1:11" x14ac:dyDescent="0.2">
      <c r="A34" s="32">
        <v>28</v>
      </c>
      <c r="B34" s="29" t="str">
        <f t="shared" si="0"/>
        <v>28</v>
      </c>
      <c r="C34" s="162" t="s">
        <v>899</v>
      </c>
      <c r="D34" s="162" t="s">
        <v>51</v>
      </c>
      <c r="E34" s="162">
        <v>2789.5</v>
      </c>
      <c r="F34" s="162">
        <v>2798.8</v>
      </c>
      <c r="G34" s="162">
        <v>200</v>
      </c>
      <c r="H34" s="161" t="s">
        <v>898</v>
      </c>
      <c r="I34" s="161" t="s">
        <v>891</v>
      </c>
      <c r="J34" s="161" t="s">
        <v>897</v>
      </c>
      <c r="K34" s="161"/>
    </row>
    <row r="35" spans="1:11" x14ac:dyDescent="0.2">
      <c r="A35" s="32">
        <v>29</v>
      </c>
      <c r="B35" s="29" t="str">
        <f t="shared" si="0"/>
        <v>29</v>
      </c>
      <c r="C35" s="162" t="s">
        <v>22</v>
      </c>
      <c r="D35" s="162" t="s">
        <v>51</v>
      </c>
      <c r="E35" s="162">
        <v>2789.5</v>
      </c>
      <c r="F35" s="162">
        <v>2798.81</v>
      </c>
      <c r="G35" s="162">
        <v>250</v>
      </c>
      <c r="H35" s="161" t="s">
        <v>896</v>
      </c>
      <c r="I35" s="161" t="s">
        <v>891</v>
      </c>
      <c r="J35" s="161" t="s">
        <v>895</v>
      </c>
      <c r="K35" s="161"/>
    </row>
    <row r="36" spans="1:11" x14ac:dyDescent="0.2">
      <c r="A36" s="32">
        <v>30</v>
      </c>
      <c r="B36" s="29" t="str">
        <f t="shared" si="0"/>
        <v>30</v>
      </c>
      <c r="C36" s="162" t="s">
        <v>24</v>
      </c>
      <c r="D36" s="162" t="s">
        <v>51</v>
      </c>
      <c r="E36" s="162">
        <v>2789.5</v>
      </c>
      <c r="F36" s="162">
        <v>2799</v>
      </c>
      <c r="G36" s="162">
        <v>225</v>
      </c>
      <c r="H36" s="161" t="s">
        <v>894</v>
      </c>
      <c r="I36" s="161" t="s">
        <v>891</v>
      </c>
      <c r="J36" s="161" t="s">
        <v>893</v>
      </c>
      <c r="K36" s="161"/>
    </row>
    <row r="37" spans="1:11" x14ac:dyDescent="0.2">
      <c r="A37" s="32">
        <v>31</v>
      </c>
      <c r="B37" s="29" t="str">
        <f t="shared" si="0"/>
        <v>31</v>
      </c>
      <c r="C37" s="162" t="s">
        <v>26</v>
      </c>
      <c r="D37" s="162" t="s">
        <v>51</v>
      </c>
      <c r="E37" s="162">
        <v>2789.5</v>
      </c>
      <c r="F37" s="162">
        <v>2798.2</v>
      </c>
      <c r="G37" s="162">
        <v>215</v>
      </c>
      <c r="H37" s="161" t="s">
        <v>892</v>
      </c>
      <c r="I37" s="161" t="s">
        <v>891</v>
      </c>
      <c r="J37" s="161" t="s">
        <v>890</v>
      </c>
      <c r="K37" s="161"/>
    </row>
    <row r="38" spans="1:11" x14ac:dyDescent="0.2">
      <c r="A38" s="32">
        <v>32</v>
      </c>
      <c r="B38" s="29" t="str">
        <f t="shared" si="0"/>
        <v>32</v>
      </c>
      <c r="C38" s="162" t="s">
        <v>27</v>
      </c>
      <c r="D38" s="162" t="s">
        <v>51</v>
      </c>
      <c r="E38" s="162">
        <v>2789.5</v>
      </c>
      <c r="F38" s="162">
        <v>2800.04</v>
      </c>
      <c r="G38" s="162">
        <v>200</v>
      </c>
      <c r="H38" s="161" t="s">
        <v>889</v>
      </c>
      <c r="I38" s="161" t="s">
        <v>867</v>
      </c>
      <c r="J38" s="161" t="s">
        <v>888</v>
      </c>
      <c r="K38" s="161"/>
    </row>
    <row r="39" spans="1:11" x14ac:dyDescent="0.2">
      <c r="A39" s="32">
        <v>33</v>
      </c>
      <c r="B39" s="29" t="str">
        <f t="shared" si="0"/>
        <v>33</v>
      </c>
      <c r="C39" s="162" t="s">
        <v>28</v>
      </c>
      <c r="D39" s="162" t="s">
        <v>51</v>
      </c>
      <c r="E39" s="162">
        <v>2789.5</v>
      </c>
      <c r="F39" s="162">
        <v>2801.5</v>
      </c>
      <c r="G39" s="162">
        <v>300</v>
      </c>
      <c r="H39" s="161" t="s">
        <v>887</v>
      </c>
      <c r="I39" s="161" t="s">
        <v>867</v>
      </c>
      <c r="J39" s="161" t="s">
        <v>886</v>
      </c>
      <c r="K39" s="161"/>
    </row>
    <row r="40" spans="1:11" x14ac:dyDescent="0.2">
      <c r="A40" s="32">
        <v>34</v>
      </c>
      <c r="B40" s="29" t="str">
        <f t="shared" si="0"/>
        <v>34</v>
      </c>
      <c r="C40" s="162" t="s">
        <v>885</v>
      </c>
      <c r="D40" s="162" t="s">
        <v>51</v>
      </c>
      <c r="E40" s="162">
        <v>2789.5</v>
      </c>
      <c r="F40" s="162">
        <v>2802</v>
      </c>
      <c r="G40" s="162">
        <v>200</v>
      </c>
      <c r="H40" s="161" t="s">
        <v>884</v>
      </c>
      <c r="I40" s="161" t="s">
        <v>867</v>
      </c>
      <c r="J40" s="161" t="s">
        <v>883</v>
      </c>
      <c r="K40" s="161"/>
    </row>
    <row r="41" spans="1:11" x14ac:dyDescent="0.2">
      <c r="A41" s="32">
        <v>35</v>
      </c>
      <c r="B41" s="29" t="str">
        <f t="shared" si="0"/>
        <v>35</v>
      </c>
      <c r="C41" s="162" t="s">
        <v>882</v>
      </c>
      <c r="D41" s="162" t="s">
        <v>51</v>
      </c>
      <c r="E41" s="162">
        <v>2789.5</v>
      </c>
      <c r="F41" s="162">
        <v>2804.8</v>
      </c>
      <c r="G41" s="162">
        <v>200</v>
      </c>
      <c r="H41" s="161" t="s">
        <v>881</v>
      </c>
      <c r="I41" s="161" t="s">
        <v>867</v>
      </c>
      <c r="J41" s="161" t="s">
        <v>880</v>
      </c>
      <c r="K41" s="161"/>
    </row>
    <row r="42" spans="1:11" x14ac:dyDescent="0.2">
      <c r="A42" s="32">
        <v>36</v>
      </c>
      <c r="B42" s="29" t="str">
        <f t="shared" si="0"/>
        <v>36</v>
      </c>
      <c r="C42" s="162" t="s">
        <v>30</v>
      </c>
      <c r="D42" s="162" t="s">
        <v>51</v>
      </c>
      <c r="E42" s="162">
        <v>2789.5</v>
      </c>
      <c r="F42" s="162">
        <v>2804.8</v>
      </c>
      <c r="G42" s="162">
        <v>230</v>
      </c>
      <c r="H42" s="161" t="s">
        <v>879</v>
      </c>
      <c r="I42" s="161" t="s">
        <v>867</v>
      </c>
      <c r="J42" s="161" t="s">
        <v>878</v>
      </c>
      <c r="K42" s="161"/>
    </row>
    <row r="43" spans="1:11" x14ac:dyDescent="0.2">
      <c r="A43" s="32">
        <v>37</v>
      </c>
      <c r="B43" s="29" t="str">
        <f t="shared" si="0"/>
        <v>37</v>
      </c>
      <c r="C43" s="162" t="s">
        <v>31</v>
      </c>
      <c r="D43" s="162" t="s">
        <v>51</v>
      </c>
      <c r="E43" s="162">
        <v>2789.5</v>
      </c>
      <c r="F43" s="162">
        <v>2805.31</v>
      </c>
      <c r="G43" s="162">
        <v>250</v>
      </c>
      <c r="H43" s="161" t="s">
        <v>877</v>
      </c>
      <c r="I43" s="161" t="s">
        <v>867</v>
      </c>
      <c r="J43" s="161" t="s">
        <v>861</v>
      </c>
      <c r="K43" s="161"/>
    </row>
    <row r="44" spans="1:11" x14ac:dyDescent="0.2">
      <c r="A44" s="32">
        <v>38</v>
      </c>
      <c r="B44" s="29" t="str">
        <f t="shared" si="0"/>
        <v>38</v>
      </c>
      <c r="C44" s="162" t="s">
        <v>32</v>
      </c>
      <c r="D44" s="162" t="s">
        <v>51</v>
      </c>
      <c r="E44" s="162">
        <v>2789.5</v>
      </c>
      <c r="F44" s="162">
        <v>2805.31</v>
      </c>
      <c r="G44" s="162">
        <v>160</v>
      </c>
      <c r="H44" s="161" t="s">
        <v>876</v>
      </c>
      <c r="I44" s="161" t="s">
        <v>867</v>
      </c>
      <c r="J44" s="161" t="s">
        <v>861</v>
      </c>
      <c r="K44" s="161"/>
    </row>
    <row r="45" spans="1:11" x14ac:dyDescent="0.2">
      <c r="A45" s="32">
        <v>39</v>
      </c>
      <c r="B45" s="29" t="str">
        <f t="shared" si="0"/>
        <v>39</v>
      </c>
      <c r="C45" s="162" t="s">
        <v>33</v>
      </c>
      <c r="D45" s="162" t="s">
        <v>51</v>
      </c>
      <c r="E45" s="162">
        <v>2789.5</v>
      </c>
      <c r="F45" s="162">
        <v>2805.31</v>
      </c>
      <c r="G45" s="162">
        <v>140</v>
      </c>
      <c r="H45" s="161" t="s">
        <v>875</v>
      </c>
      <c r="I45" s="161" t="s">
        <v>867</v>
      </c>
      <c r="J45" s="161" t="s">
        <v>861</v>
      </c>
      <c r="K45" s="161"/>
    </row>
    <row r="46" spans="1:11" x14ac:dyDescent="0.2">
      <c r="A46" s="32">
        <v>40</v>
      </c>
      <c r="B46" s="29" t="str">
        <f t="shared" si="0"/>
        <v>40</v>
      </c>
      <c r="C46" s="162" t="s">
        <v>34</v>
      </c>
      <c r="D46" s="162" t="s">
        <v>51</v>
      </c>
      <c r="E46" s="162">
        <v>2789.5</v>
      </c>
      <c r="F46" s="162">
        <v>2805.31</v>
      </c>
      <c r="G46" s="162">
        <v>140</v>
      </c>
      <c r="H46" s="161" t="s">
        <v>874</v>
      </c>
      <c r="I46" s="161" t="s">
        <v>867</v>
      </c>
      <c r="J46" s="161" t="s">
        <v>861</v>
      </c>
      <c r="K46" s="161"/>
    </row>
    <row r="47" spans="1:11" x14ac:dyDescent="0.2">
      <c r="A47" s="32">
        <v>41</v>
      </c>
      <c r="B47" s="29" t="str">
        <f t="shared" si="0"/>
        <v>41</v>
      </c>
      <c r="C47" s="162" t="s">
        <v>873</v>
      </c>
      <c r="D47" s="162" t="s">
        <v>51</v>
      </c>
      <c r="E47" s="162">
        <v>2789.5</v>
      </c>
      <c r="F47" s="162">
        <v>2805.31</v>
      </c>
      <c r="G47" s="162">
        <v>100</v>
      </c>
      <c r="H47" s="161" t="s">
        <v>872</v>
      </c>
      <c r="I47" s="161" t="s">
        <v>867</v>
      </c>
      <c r="J47" s="161" t="s">
        <v>861</v>
      </c>
      <c r="K47" s="161"/>
    </row>
    <row r="48" spans="1:11" x14ac:dyDescent="0.2">
      <c r="A48" s="32">
        <v>42</v>
      </c>
      <c r="B48" s="29" t="str">
        <f t="shared" si="0"/>
        <v>42</v>
      </c>
      <c r="C48" s="162" t="s">
        <v>35</v>
      </c>
      <c r="D48" s="162" t="s">
        <v>51</v>
      </c>
      <c r="E48" s="162">
        <v>2789.5</v>
      </c>
      <c r="F48" s="162">
        <v>2805.31</v>
      </c>
      <c r="G48" s="162">
        <v>125</v>
      </c>
      <c r="H48" s="161" t="s">
        <v>871</v>
      </c>
      <c r="I48" s="161" t="s">
        <v>867</v>
      </c>
      <c r="J48" s="161" t="s">
        <v>861</v>
      </c>
      <c r="K48" s="161"/>
    </row>
    <row r="49" spans="1:11" x14ac:dyDescent="0.2">
      <c r="A49" s="32">
        <v>43</v>
      </c>
      <c r="B49" s="29" t="str">
        <f t="shared" si="0"/>
        <v>43</v>
      </c>
      <c r="C49" s="162" t="s">
        <v>36</v>
      </c>
      <c r="D49" s="162" t="s">
        <v>51</v>
      </c>
      <c r="E49" s="162">
        <v>2789.5</v>
      </c>
      <c r="F49" s="162">
        <v>2805.31</v>
      </c>
      <c r="G49" s="162">
        <v>80</v>
      </c>
      <c r="H49" s="161" t="s">
        <v>870</v>
      </c>
      <c r="I49" s="161" t="s">
        <v>867</v>
      </c>
      <c r="J49" s="161" t="s">
        <v>861</v>
      </c>
      <c r="K49" s="161"/>
    </row>
    <row r="50" spans="1:11" x14ac:dyDescent="0.2">
      <c r="A50" s="32">
        <v>44</v>
      </c>
      <c r="B50" s="29" t="str">
        <f t="shared" si="0"/>
        <v>44</v>
      </c>
      <c r="C50" s="162" t="s">
        <v>37</v>
      </c>
      <c r="D50" s="162" t="s">
        <v>51</v>
      </c>
      <c r="E50" s="162">
        <v>2789.5</v>
      </c>
      <c r="F50" s="162">
        <v>2805.31</v>
      </c>
      <c r="G50" s="162">
        <v>100</v>
      </c>
      <c r="H50" s="161" t="s">
        <v>869</v>
      </c>
      <c r="I50" s="161" t="s">
        <v>867</v>
      </c>
      <c r="J50" s="161" t="s">
        <v>861</v>
      </c>
      <c r="K50" s="161"/>
    </row>
    <row r="51" spans="1:11" x14ac:dyDescent="0.2">
      <c r="A51" s="32">
        <v>45</v>
      </c>
      <c r="B51" s="29" t="str">
        <f t="shared" si="0"/>
        <v>45</v>
      </c>
      <c r="C51" s="162" t="s">
        <v>38</v>
      </c>
      <c r="D51" s="162" t="s">
        <v>51</v>
      </c>
      <c r="E51" s="162">
        <v>2789.5</v>
      </c>
      <c r="F51" s="162">
        <v>2805.31</v>
      </c>
      <c r="G51" s="162">
        <v>80</v>
      </c>
      <c r="H51" s="161" t="s">
        <v>868</v>
      </c>
      <c r="I51" s="161" t="s">
        <v>867</v>
      </c>
      <c r="J51" s="161" t="s">
        <v>861</v>
      </c>
      <c r="K51" s="161"/>
    </row>
    <row r="52" spans="1:11" ht="30" x14ac:dyDescent="0.2">
      <c r="A52" s="32">
        <v>46</v>
      </c>
      <c r="B52" s="29" t="str">
        <f t="shared" si="0"/>
        <v>46</v>
      </c>
      <c r="C52" s="162" t="s">
        <v>39</v>
      </c>
      <c r="D52" s="162" t="s">
        <v>51</v>
      </c>
      <c r="E52" s="162">
        <v>2789.5</v>
      </c>
      <c r="F52" s="162">
        <v>2805.31</v>
      </c>
      <c r="G52" s="162">
        <v>70</v>
      </c>
      <c r="H52" s="161" t="s">
        <v>866</v>
      </c>
      <c r="I52" s="161" t="s">
        <v>862</v>
      </c>
      <c r="J52" s="161" t="s">
        <v>861</v>
      </c>
      <c r="K52" s="161"/>
    </row>
    <row r="53" spans="1:11" ht="30" x14ac:dyDescent="0.2">
      <c r="A53" s="32">
        <v>47</v>
      </c>
      <c r="B53" s="29" t="str">
        <f t="shared" si="0"/>
        <v>47</v>
      </c>
      <c r="C53" s="162" t="s">
        <v>40</v>
      </c>
      <c r="D53" s="162" t="s">
        <v>51</v>
      </c>
      <c r="E53" s="162">
        <v>2789.5</v>
      </c>
      <c r="F53" s="162">
        <v>2805.31</v>
      </c>
      <c r="G53" s="162">
        <v>100</v>
      </c>
      <c r="H53" s="161" t="s">
        <v>865</v>
      </c>
      <c r="I53" s="161" t="s">
        <v>862</v>
      </c>
      <c r="J53" s="161" t="s">
        <v>861</v>
      </c>
      <c r="K53" s="161"/>
    </row>
    <row r="54" spans="1:11" ht="30" x14ac:dyDescent="0.2">
      <c r="A54" s="32">
        <v>48</v>
      </c>
      <c r="B54" s="29" t="str">
        <f t="shared" si="0"/>
        <v>48</v>
      </c>
      <c r="C54" s="162" t="s">
        <v>864</v>
      </c>
      <c r="D54" s="162" t="s">
        <v>51</v>
      </c>
      <c r="E54" s="162">
        <v>2789.5</v>
      </c>
      <c r="F54" s="162">
        <v>2805.31</v>
      </c>
      <c r="G54" s="162">
        <v>150</v>
      </c>
      <c r="H54" s="161" t="s">
        <v>863</v>
      </c>
      <c r="I54" s="161" t="s">
        <v>862</v>
      </c>
      <c r="J54" s="161" t="s">
        <v>861</v>
      </c>
      <c r="K54" s="161"/>
    </row>
    <row r="55" spans="1:11" ht="30" x14ac:dyDescent="0.2">
      <c r="A55" s="32">
        <v>49</v>
      </c>
      <c r="B55" s="29" t="str">
        <f t="shared" si="0"/>
        <v>49</v>
      </c>
      <c r="C55" s="162" t="s">
        <v>860</v>
      </c>
      <c r="D55" s="162" t="s">
        <v>20</v>
      </c>
      <c r="E55" s="162">
        <v>2789.5</v>
      </c>
      <c r="F55" s="162">
        <v>2804.5</v>
      </c>
      <c r="G55" s="162">
        <v>3000</v>
      </c>
      <c r="H55" s="161" t="s">
        <v>859</v>
      </c>
      <c r="I55" s="161" t="s">
        <v>858</v>
      </c>
      <c r="J55" s="161"/>
      <c r="K55" s="161"/>
    </row>
    <row r="56" spans="1:11" x14ac:dyDescent="0.2">
      <c r="A56" s="32">
        <v>50</v>
      </c>
      <c r="B56" s="29" t="str">
        <f t="shared" si="0"/>
        <v>50</v>
      </c>
      <c r="C56" s="162" t="s">
        <v>41</v>
      </c>
      <c r="D56" s="162" t="s">
        <v>51</v>
      </c>
      <c r="E56" s="162">
        <v>2789.5</v>
      </c>
      <c r="F56" s="162">
        <v>2805.82</v>
      </c>
      <c r="G56" s="162">
        <v>20</v>
      </c>
      <c r="H56" s="161" t="s">
        <v>857</v>
      </c>
      <c r="I56" s="161" t="s">
        <v>824</v>
      </c>
      <c r="J56" s="161" t="s">
        <v>856</v>
      </c>
      <c r="K56" s="161"/>
    </row>
    <row r="57" spans="1:11" x14ac:dyDescent="0.2">
      <c r="A57" s="32">
        <v>51</v>
      </c>
      <c r="B57" s="29" t="str">
        <f t="shared" si="0"/>
        <v>51</v>
      </c>
      <c r="C57" s="162" t="s">
        <v>42</v>
      </c>
      <c r="D57" s="162" t="s">
        <v>51</v>
      </c>
      <c r="E57" s="162">
        <v>2789.5</v>
      </c>
      <c r="F57" s="162">
        <v>2805.32</v>
      </c>
      <c r="G57" s="162">
        <v>20</v>
      </c>
      <c r="H57" s="161" t="s">
        <v>855</v>
      </c>
      <c r="I57" s="161" t="s">
        <v>824</v>
      </c>
      <c r="J57" s="161" t="s">
        <v>854</v>
      </c>
      <c r="K57" s="161"/>
    </row>
    <row r="58" spans="1:11" x14ac:dyDescent="0.2">
      <c r="A58" s="32">
        <v>52</v>
      </c>
      <c r="B58" s="29" t="str">
        <f t="shared" si="0"/>
        <v>52</v>
      </c>
      <c r="C58" s="162" t="s">
        <v>43</v>
      </c>
      <c r="D58" s="162" t="s">
        <v>51</v>
      </c>
      <c r="E58" s="162">
        <v>2789.5</v>
      </c>
      <c r="F58" s="162">
        <v>2805.82</v>
      </c>
      <c r="G58" s="162">
        <v>20</v>
      </c>
      <c r="H58" s="161" t="s">
        <v>853</v>
      </c>
      <c r="I58" s="161" t="s">
        <v>824</v>
      </c>
      <c r="J58" s="161" t="s">
        <v>852</v>
      </c>
      <c r="K58" s="161"/>
    </row>
    <row r="59" spans="1:11" x14ac:dyDescent="0.2">
      <c r="A59" s="32">
        <v>53</v>
      </c>
      <c r="B59" s="29" t="str">
        <f t="shared" si="0"/>
        <v>53</v>
      </c>
      <c r="C59" s="162" t="s">
        <v>44</v>
      </c>
      <c r="D59" s="162" t="s">
        <v>51</v>
      </c>
      <c r="E59" s="162">
        <v>2789.5</v>
      </c>
      <c r="F59" s="162">
        <v>2805.3</v>
      </c>
      <c r="G59" s="162">
        <v>20</v>
      </c>
      <c r="H59" s="161" t="s">
        <v>851</v>
      </c>
      <c r="I59" s="161" t="s">
        <v>824</v>
      </c>
      <c r="J59" s="161" t="s">
        <v>850</v>
      </c>
      <c r="K59" s="161"/>
    </row>
    <row r="60" spans="1:11" x14ac:dyDescent="0.2">
      <c r="A60" s="32">
        <v>54</v>
      </c>
      <c r="B60" s="29" t="str">
        <f t="shared" si="0"/>
        <v>54</v>
      </c>
      <c r="C60" s="162" t="s">
        <v>45</v>
      </c>
      <c r="D60" s="162" t="s">
        <v>51</v>
      </c>
      <c r="E60" s="162">
        <v>2789.5</v>
      </c>
      <c r="F60" s="162">
        <v>2792.5</v>
      </c>
      <c r="G60" s="162">
        <v>20</v>
      </c>
      <c r="H60" s="161" t="s">
        <v>849</v>
      </c>
      <c r="I60" s="161" t="s">
        <v>824</v>
      </c>
      <c r="J60" s="161" t="s">
        <v>848</v>
      </c>
      <c r="K60" s="161"/>
    </row>
    <row r="61" spans="1:11" x14ac:dyDescent="0.2">
      <c r="A61" s="32">
        <v>55</v>
      </c>
      <c r="B61" s="29" t="str">
        <f t="shared" si="0"/>
        <v>55</v>
      </c>
      <c r="C61" s="162" t="s">
        <v>46</v>
      </c>
      <c r="D61" s="162" t="s">
        <v>51</v>
      </c>
      <c r="E61" s="162">
        <v>2789.5</v>
      </c>
      <c r="F61" s="162">
        <v>2796.6</v>
      </c>
      <c r="G61" s="162">
        <v>20</v>
      </c>
      <c r="H61" s="161" t="s">
        <v>847</v>
      </c>
      <c r="I61" s="161" t="s">
        <v>824</v>
      </c>
      <c r="J61" s="161" t="s">
        <v>846</v>
      </c>
      <c r="K61" s="161"/>
    </row>
    <row r="62" spans="1:11" x14ac:dyDescent="0.2">
      <c r="A62" s="32">
        <v>56</v>
      </c>
      <c r="B62" s="29" t="str">
        <f t="shared" si="0"/>
        <v>56</v>
      </c>
      <c r="C62" s="162" t="s">
        <v>47</v>
      </c>
      <c r="D62" s="162" t="s">
        <v>51</v>
      </c>
      <c r="E62" s="162">
        <v>2789.5</v>
      </c>
      <c r="F62" s="162">
        <v>2797.9</v>
      </c>
      <c r="G62" s="162">
        <v>20</v>
      </c>
      <c r="H62" s="161" t="s">
        <v>845</v>
      </c>
      <c r="I62" s="161" t="s">
        <v>824</v>
      </c>
      <c r="J62" s="161" t="s">
        <v>836</v>
      </c>
      <c r="K62" s="161"/>
    </row>
    <row r="63" spans="1:11" x14ac:dyDescent="0.2">
      <c r="A63" s="32">
        <v>57</v>
      </c>
      <c r="B63" s="29" t="str">
        <f t="shared" si="0"/>
        <v>57</v>
      </c>
      <c r="C63" s="162" t="s">
        <v>48</v>
      </c>
      <c r="D63" s="162" t="s">
        <v>51</v>
      </c>
      <c r="E63" s="162">
        <v>2789.5</v>
      </c>
      <c r="F63" s="162">
        <v>2797.9</v>
      </c>
      <c r="G63" s="162">
        <v>20</v>
      </c>
      <c r="H63" s="161" t="s">
        <v>845</v>
      </c>
      <c r="I63" s="161" t="s">
        <v>824</v>
      </c>
      <c r="J63" s="161" t="s">
        <v>836</v>
      </c>
      <c r="K63" s="161"/>
    </row>
    <row r="64" spans="1:11" x14ac:dyDescent="0.2">
      <c r="A64" s="32">
        <v>58</v>
      </c>
      <c r="B64" s="29" t="str">
        <f t="shared" si="0"/>
        <v>58</v>
      </c>
      <c r="C64" s="162" t="s">
        <v>49</v>
      </c>
      <c r="D64" s="162" t="s">
        <v>51</v>
      </c>
      <c r="E64" s="162">
        <v>2789.5</v>
      </c>
      <c r="F64" s="162">
        <v>2797.9</v>
      </c>
      <c r="G64" s="162">
        <v>20</v>
      </c>
      <c r="H64" s="161" t="s">
        <v>844</v>
      </c>
      <c r="I64" s="161" t="s">
        <v>824</v>
      </c>
      <c r="J64" s="161" t="s">
        <v>836</v>
      </c>
      <c r="K64" s="161"/>
    </row>
    <row r="65" spans="1:11" x14ac:dyDescent="0.2">
      <c r="A65" s="32">
        <v>59</v>
      </c>
      <c r="B65" s="29" t="str">
        <f t="shared" si="0"/>
        <v>59</v>
      </c>
      <c r="C65" s="162" t="s">
        <v>843</v>
      </c>
      <c r="D65" s="162" t="s">
        <v>51</v>
      </c>
      <c r="E65" s="162">
        <v>2789.5</v>
      </c>
      <c r="F65" s="162">
        <v>2797.97</v>
      </c>
      <c r="G65" s="162">
        <v>20</v>
      </c>
      <c r="H65" s="161" t="s">
        <v>842</v>
      </c>
      <c r="I65" s="161" t="s">
        <v>824</v>
      </c>
      <c r="J65" s="161" t="s">
        <v>841</v>
      </c>
      <c r="K65" s="161"/>
    </row>
    <row r="66" spans="1:11" x14ac:dyDescent="0.2">
      <c r="A66" s="32">
        <v>60</v>
      </c>
      <c r="B66" s="29" t="str">
        <f t="shared" si="0"/>
        <v>60</v>
      </c>
      <c r="C66" s="162" t="s">
        <v>840</v>
      </c>
      <c r="D66" s="162" t="s">
        <v>51</v>
      </c>
      <c r="E66" s="162">
        <v>2789.5</v>
      </c>
      <c r="F66" s="162">
        <v>2797.9</v>
      </c>
      <c r="G66" s="162">
        <v>20</v>
      </c>
      <c r="H66" s="161" t="s">
        <v>839</v>
      </c>
      <c r="I66" s="161" t="s">
        <v>824</v>
      </c>
      <c r="J66" s="161" t="s">
        <v>836</v>
      </c>
      <c r="K66" s="161"/>
    </row>
    <row r="67" spans="1:11" x14ac:dyDescent="0.2">
      <c r="A67" s="32">
        <v>61</v>
      </c>
      <c r="B67" s="29" t="str">
        <f t="shared" si="0"/>
        <v>61</v>
      </c>
      <c r="C67" s="162" t="s">
        <v>50</v>
      </c>
      <c r="D67" s="162" t="s">
        <v>51</v>
      </c>
      <c r="E67" s="162">
        <v>2789.5</v>
      </c>
      <c r="F67" s="162">
        <v>2797.99</v>
      </c>
      <c r="G67" s="162">
        <v>20</v>
      </c>
      <c r="H67" s="161" t="s">
        <v>838</v>
      </c>
      <c r="I67" s="161" t="s">
        <v>824</v>
      </c>
      <c r="J67" s="161" t="s">
        <v>830</v>
      </c>
      <c r="K67" s="161"/>
    </row>
    <row r="68" spans="1:11" x14ac:dyDescent="0.2">
      <c r="A68" s="32">
        <v>62</v>
      </c>
      <c r="B68" s="29" t="str">
        <f t="shared" si="0"/>
        <v>62</v>
      </c>
      <c r="C68" s="162" t="s">
        <v>52</v>
      </c>
      <c r="D68" s="162" t="s">
        <v>51</v>
      </c>
      <c r="E68" s="162">
        <v>2789.5</v>
      </c>
      <c r="F68" s="162">
        <v>2797.9</v>
      </c>
      <c r="G68" s="162">
        <v>20</v>
      </c>
      <c r="H68" s="161" t="s">
        <v>837</v>
      </c>
      <c r="I68" s="161" t="s">
        <v>824</v>
      </c>
      <c r="J68" s="161" t="s">
        <v>836</v>
      </c>
      <c r="K68" s="161"/>
    </row>
    <row r="69" spans="1:11" x14ac:dyDescent="0.2">
      <c r="A69" s="32">
        <v>63</v>
      </c>
      <c r="B69" s="29" t="str">
        <f t="shared" si="0"/>
        <v>63</v>
      </c>
      <c r="C69" s="162" t="s">
        <v>53</v>
      </c>
      <c r="D69" s="162" t="s">
        <v>51</v>
      </c>
      <c r="E69" s="162">
        <v>2789.5</v>
      </c>
      <c r="F69" s="162">
        <v>2797.9</v>
      </c>
      <c r="G69" s="162">
        <v>20</v>
      </c>
      <c r="H69" s="161" t="s">
        <v>835</v>
      </c>
      <c r="I69" s="161" t="s">
        <v>824</v>
      </c>
      <c r="J69" s="161" t="s">
        <v>834</v>
      </c>
      <c r="K69" s="161"/>
    </row>
    <row r="70" spans="1:11" x14ac:dyDescent="0.2">
      <c r="A70" s="32">
        <v>64</v>
      </c>
      <c r="B70" s="29" t="str">
        <f t="shared" si="0"/>
        <v>64</v>
      </c>
      <c r="C70" s="162" t="s">
        <v>54</v>
      </c>
      <c r="D70" s="162" t="s">
        <v>51</v>
      </c>
      <c r="E70" s="162">
        <v>2789.5</v>
      </c>
      <c r="F70" s="162">
        <v>2797.99</v>
      </c>
      <c r="G70" s="162">
        <v>20</v>
      </c>
      <c r="H70" s="161" t="s">
        <v>833</v>
      </c>
      <c r="I70" s="161" t="s">
        <v>824</v>
      </c>
      <c r="J70" s="161" t="s">
        <v>830</v>
      </c>
      <c r="K70" s="161"/>
    </row>
    <row r="71" spans="1:11" x14ac:dyDescent="0.2">
      <c r="A71" s="32">
        <v>65</v>
      </c>
      <c r="B71" s="29" t="str">
        <f t="shared" si="0"/>
        <v>65</v>
      </c>
      <c r="C71" s="162" t="s">
        <v>55</v>
      </c>
      <c r="D71" s="162" t="s">
        <v>51</v>
      </c>
      <c r="E71" s="162">
        <v>2789.5</v>
      </c>
      <c r="F71" s="162">
        <v>2797.99</v>
      </c>
      <c r="G71" s="162">
        <v>20</v>
      </c>
      <c r="H71" s="161" t="s">
        <v>832</v>
      </c>
      <c r="I71" s="161" t="s">
        <v>824</v>
      </c>
      <c r="J71" s="161" t="s">
        <v>830</v>
      </c>
      <c r="K71" s="161"/>
    </row>
    <row r="72" spans="1:11" x14ac:dyDescent="0.2">
      <c r="A72" s="32">
        <v>66</v>
      </c>
      <c r="B72" s="29" t="str">
        <f t="shared" ref="B72:B135" si="1">LEFT(C72,LEN(C72)-3)</f>
        <v>66</v>
      </c>
      <c r="C72" s="162" t="s">
        <v>56</v>
      </c>
      <c r="D72" s="162" t="s">
        <v>51</v>
      </c>
      <c r="E72" s="162">
        <v>2789.5</v>
      </c>
      <c r="F72" s="162">
        <v>2797.99</v>
      </c>
      <c r="G72" s="162">
        <v>20</v>
      </c>
      <c r="H72" s="161" t="s">
        <v>831</v>
      </c>
      <c r="I72" s="161" t="s">
        <v>824</v>
      </c>
      <c r="J72" s="161" t="s">
        <v>830</v>
      </c>
      <c r="K72" s="161"/>
    </row>
    <row r="73" spans="1:11" x14ac:dyDescent="0.2">
      <c r="A73" s="32">
        <v>67</v>
      </c>
      <c r="B73" s="29" t="str">
        <f t="shared" si="1"/>
        <v>67</v>
      </c>
      <c r="C73" s="162" t="s">
        <v>57</v>
      </c>
      <c r="D73" s="162" t="s">
        <v>51</v>
      </c>
      <c r="E73" s="162">
        <v>2789.5</v>
      </c>
      <c r="F73" s="162">
        <v>2797.99</v>
      </c>
      <c r="G73" s="162">
        <v>30</v>
      </c>
      <c r="H73" s="161" t="s">
        <v>831</v>
      </c>
      <c r="I73" s="161" t="s">
        <v>824</v>
      </c>
      <c r="J73" s="161" t="s">
        <v>830</v>
      </c>
      <c r="K73" s="161"/>
    </row>
    <row r="74" spans="1:11" x14ac:dyDescent="0.2">
      <c r="A74" s="32">
        <v>68</v>
      </c>
      <c r="B74" s="29" t="str">
        <f t="shared" si="1"/>
        <v>68</v>
      </c>
      <c r="C74" s="162" t="s">
        <v>58</v>
      </c>
      <c r="D74" s="162" t="s">
        <v>51</v>
      </c>
      <c r="E74" s="162">
        <v>2789.5</v>
      </c>
      <c r="F74" s="162">
        <v>2799.02</v>
      </c>
      <c r="G74" s="162">
        <v>20</v>
      </c>
      <c r="H74" s="161" t="s">
        <v>829</v>
      </c>
      <c r="I74" s="161" t="s">
        <v>824</v>
      </c>
      <c r="J74" s="161" t="s">
        <v>823</v>
      </c>
      <c r="K74" s="161"/>
    </row>
    <row r="75" spans="1:11" x14ac:dyDescent="0.2">
      <c r="A75" s="32">
        <v>69</v>
      </c>
      <c r="B75" s="29" t="str">
        <f t="shared" si="1"/>
        <v>69</v>
      </c>
      <c r="C75" s="162" t="s">
        <v>59</v>
      </c>
      <c r="D75" s="162" t="s">
        <v>51</v>
      </c>
      <c r="E75" s="162">
        <v>2789.5</v>
      </c>
      <c r="F75" s="162">
        <v>2799</v>
      </c>
      <c r="G75" s="162">
        <v>20</v>
      </c>
      <c r="H75" s="161" t="s">
        <v>828</v>
      </c>
      <c r="I75" s="161" t="s">
        <v>824</v>
      </c>
      <c r="J75" s="161" t="s">
        <v>827</v>
      </c>
      <c r="K75" s="161"/>
    </row>
    <row r="76" spans="1:11" x14ac:dyDescent="0.2">
      <c r="A76" s="32">
        <v>70</v>
      </c>
      <c r="B76" s="29" t="str">
        <f t="shared" si="1"/>
        <v>70</v>
      </c>
      <c r="C76" s="162" t="s">
        <v>60</v>
      </c>
      <c r="D76" s="162" t="s">
        <v>51</v>
      </c>
      <c r="E76" s="162">
        <v>2789.5</v>
      </c>
      <c r="F76" s="162">
        <v>2799.02</v>
      </c>
      <c r="G76" s="162">
        <v>40</v>
      </c>
      <c r="H76" s="161" t="s">
        <v>826</v>
      </c>
      <c r="I76" s="161" t="s">
        <v>824</v>
      </c>
      <c r="J76" s="161" t="s">
        <v>823</v>
      </c>
      <c r="K76" s="161"/>
    </row>
    <row r="77" spans="1:11" x14ac:dyDescent="0.2">
      <c r="A77" s="32">
        <v>71</v>
      </c>
      <c r="B77" s="29" t="str">
        <f t="shared" si="1"/>
        <v>71</v>
      </c>
      <c r="C77" s="162" t="s">
        <v>61</v>
      </c>
      <c r="D77" s="162" t="s">
        <v>51</v>
      </c>
      <c r="E77" s="162">
        <v>2789.5</v>
      </c>
      <c r="F77" s="162">
        <v>2799.02</v>
      </c>
      <c r="G77" s="162">
        <v>60</v>
      </c>
      <c r="H77" s="161" t="s">
        <v>825</v>
      </c>
      <c r="I77" s="161" t="s">
        <v>824</v>
      </c>
      <c r="J77" s="161" t="s">
        <v>823</v>
      </c>
      <c r="K77" s="161"/>
    </row>
    <row r="78" spans="1:11" x14ac:dyDescent="0.2">
      <c r="A78" s="32">
        <v>72</v>
      </c>
      <c r="B78" s="29" t="str">
        <f t="shared" si="1"/>
        <v>72</v>
      </c>
      <c r="C78" s="162" t="s">
        <v>822</v>
      </c>
      <c r="D78" s="162" t="s">
        <v>20</v>
      </c>
      <c r="E78" s="162">
        <v>2789.5</v>
      </c>
      <c r="F78" s="162">
        <v>2804.5</v>
      </c>
      <c r="G78" s="162">
        <v>1000</v>
      </c>
      <c r="H78" s="161" t="s">
        <v>821</v>
      </c>
      <c r="I78" s="161" t="s">
        <v>820</v>
      </c>
      <c r="J78" s="161"/>
      <c r="K78" s="161"/>
    </row>
    <row r="79" spans="1:11" ht="30" x14ac:dyDescent="0.2">
      <c r="A79" s="32">
        <v>73</v>
      </c>
      <c r="B79" s="29" t="str">
        <f t="shared" si="1"/>
        <v>73</v>
      </c>
      <c r="C79" s="162" t="s">
        <v>62</v>
      </c>
      <c r="D79" s="162" t="s">
        <v>51</v>
      </c>
      <c r="E79" s="162">
        <v>2789.5</v>
      </c>
      <c r="F79" s="162">
        <v>2799.02</v>
      </c>
      <c r="G79" s="162">
        <v>80</v>
      </c>
      <c r="H79" s="161" t="s">
        <v>819</v>
      </c>
      <c r="I79" s="161" t="s">
        <v>818</v>
      </c>
      <c r="J79" s="161" t="s">
        <v>817</v>
      </c>
      <c r="K79" s="161"/>
    </row>
    <row r="80" spans="1:11" ht="30" x14ac:dyDescent="0.2">
      <c r="A80" s="32">
        <v>74</v>
      </c>
      <c r="B80" s="29" t="str">
        <f t="shared" si="1"/>
        <v>74</v>
      </c>
      <c r="C80" s="162" t="s">
        <v>63</v>
      </c>
      <c r="D80" s="162" t="s">
        <v>25</v>
      </c>
      <c r="E80" s="162">
        <v>2789.5</v>
      </c>
      <c r="F80" s="162">
        <v>2807.5</v>
      </c>
      <c r="G80" s="162">
        <v>5000</v>
      </c>
      <c r="H80" s="161" t="s">
        <v>816</v>
      </c>
      <c r="I80" s="161" t="s">
        <v>815</v>
      </c>
      <c r="J80" s="161"/>
      <c r="K80" s="161"/>
    </row>
    <row r="81" spans="1:11" ht="30" x14ac:dyDescent="0.2">
      <c r="A81" s="32">
        <v>75</v>
      </c>
      <c r="B81" s="29" t="str">
        <f t="shared" si="1"/>
        <v>75</v>
      </c>
      <c r="C81" s="162" t="s">
        <v>64</v>
      </c>
      <c r="D81" s="162" t="s">
        <v>23</v>
      </c>
      <c r="E81" s="162">
        <v>2807.5</v>
      </c>
      <c r="F81" s="162">
        <v>2812.5</v>
      </c>
      <c r="G81" s="162">
        <v>5000</v>
      </c>
      <c r="H81" s="161" t="s">
        <v>814</v>
      </c>
      <c r="I81" s="161" t="s">
        <v>456</v>
      </c>
      <c r="J81" s="161"/>
      <c r="K81" s="161"/>
    </row>
    <row r="82" spans="1:11" ht="30" x14ac:dyDescent="0.2">
      <c r="A82" s="32">
        <v>76</v>
      </c>
      <c r="B82" s="29" t="str">
        <f t="shared" si="1"/>
        <v>76</v>
      </c>
      <c r="C82" s="162" t="s">
        <v>65</v>
      </c>
      <c r="D82" s="162" t="s">
        <v>51</v>
      </c>
      <c r="E82" s="162">
        <v>2789.5</v>
      </c>
      <c r="F82" s="162">
        <v>2799.02</v>
      </c>
      <c r="G82" s="162">
        <v>20</v>
      </c>
      <c r="H82" s="161" t="s">
        <v>813</v>
      </c>
      <c r="I82" s="161" t="s">
        <v>812</v>
      </c>
      <c r="J82" s="161" t="s">
        <v>806</v>
      </c>
      <c r="K82" s="161"/>
    </row>
    <row r="83" spans="1:11" ht="30" x14ac:dyDescent="0.2">
      <c r="A83" s="32">
        <v>77</v>
      </c>
      <c r="B83" s="29" t="str">
        <f t="shared" si="1"/>
        <v>77</v>
      </c>
      <c r="C83" s="162" t="s">
        <v>66</v>
      </c>
      <c r="D83" s="162" t="s">
        <v>51</v>
      </c>
      <c r="E83" s="162">
        <v>2789.5</v>
      </c>
      <c r="F83" s="162">
        <v>2799.02</v>
      </c>
      <c r="G83" s="162">
        <v>150</v>
      </c>
      <c r="H83" s="161" t="s">
        <v>811</v>
      </c>
      <c r="I83" s="161" t="s">
        <v>776</v>
      </c>
      <c r="J83" s="161" t="s">
        <v>806</v>
      </c>
      <c r="K83" s="161"/>
    </row>
    <row r="84" spans="1:11" ht="30" x14ac:dyDescent="0.2">
      <c r="A84" s="32">
        <v>78</v>
      </c>
      <c r="B84" s="29" t="str">
        <f t="shared" si="1"/>
        <v>78</v>
      </c>
      <c r="C84" s="162" t="s">
        <v>67</v>
      </c>
      <c r="D84" s="162" t="s">
        <v>51</v>
      </c>
      <c r="E84" s="162">
        <v>2789.5</v>
      </c>
      <c r="F84" s="162">
        <v>2799.02</v>
      </c>
      <c r="G84" s="162">
        <v>80</v>
      </c>
      <c r="H84" s="161" t="s">
        <v>808</v>
      </c>
      <c r="I84" s="161" t="s">
        <v>810</v>
      </c>
      <c r="J84" s="161" t="s">
        <v>806</v>
      </c>
      <c r="K84" s="161"/>
    </row>
    <row r="85" spans="1:11" ht="30" x14ac:dyDescent="0.2">
      <c r="A85" s="32">
        <v>79</v>
      </c>
      <c r="B85" s="29" t="str">
        <f t="shared" si="1"/>
        <v>79</v>
      </c>
      <c r="C85" s="162" t="s">
        <v>68</v>
      </c>
      <c r="D85" s="162" t="s">
        <v>51</v>
      </c>
      <c r="E85" s="162">
        <v>2789.5</v>
      </c>
      <c r="F85" s="162">
        <v>2799.02</v>
      </c>
      <c r="G85" s="162">
        <v>100</v>
      </c>
      <c r="H85" s="161" t="s">
        <v>809</v>
      </c>
      <c r="I85" s="161" t="s">
        <v>808</v>
      </c>
      <c r="J85" s="161" t="s">
        <v>806</v>
      </c>
      <c r="K85" s="161"/>
    </row>
    <row r="86" spans="1:11" ht="30" x14ac:dyDescent="0.2">
      <c r="A86" s="32">
        <v>80</v>
      </c>
      <c r="B86" s="29" t="str">
        <f t="shared" si="1"/>
        <v>80</v>
      </c>
      <c r="C86" s="162" t="s">
        <v>69</v>
      </c>
      <c r="D86" s="162" t="s">
        <v>51</v>
      </c>
      <c r="E86" s="162">
        <v>2789.5</v>
      </c>
      <c r="F86" s="162">
        <v>2799.02</v>
      </c>
      <c r="G86" s="162">
        <v>20</v>
      </c>
      <c r="H86" s="161" t="s">
        <v>807</v>
      </c>
      <c r="I86" s="161" t="s">
        <v>776</v>
      </c>
      <c r="J86" s="161" t="s">
        <v>806</v>
      </c>
      <c r="K86" s="161"/>
    </row>
    <row r="87" spans="1:11" ht="30" x14ac:dyDescent="0.2">
      <c r="A87" s="32">
        <v>81</v>
      </c>
      <c r="B87" s="29" t="str">
        <f t="shared" si="1"/>
        <v>81</v>
      </c>
      <c r="C87" s="162" t="s">
        <v>70</v>
      </c>
      <c r="D87" s="162" t="s">
        <v>51</v>
      </c>
      <c r="E87" s="162">
        <v>2789.5</v>
      </c>
      <c r="F87" s="162">
        <v>2802.39</v>
      </c>
      <c r="G87" s="162">
        <v>200</v>
      </c>
      <c r="H87" s="161" t="s">
        <v>805</v>
      </c>
      <c r="I87" s="161" t="s">
        <v>776</v>
      </c>
      <c r="J87" s="161" t="s">
        <v>804</v>
      </c>
      <c r="K87" s="161"/>
    </row>
    <row r="88" spans="1:11" ht="30" x14ac:dyDescent="0.2">
      <c r="A88" s="32">
        <v>82</v>
      </c>
      <c r="B88" s="29" t="str">
        <f t="shared" si="1"/>
        <v>82</v>
      </c>
      <c r="C88" s="162" t="s">
        <v>71</v>
      </c>
      <c r="D88" s="162" t="s">
        <v>51</v>
      </c>
      <c r="E88" s="162">
        <v>2789.5</v>
      </c>
      <c r="F88" s="162">
        <v>2805.52</v>
      </c>
      <c r="G88" s="162">
        <v>200</v>
      </c>
      <c r="H88" s="161" t="s">
        <v>803</v>
      </c>
      <c r="I88" s="161" t="s">
        <v>776</v>
      </c>
      <c r="J88" s="161" t="s">
        <v>802</v>
      </c>
      <c r="K88" s="161"/>
    </row>
    <row r="89" spans="1:11" ht="30" x14ac:dyDescent="0.2">
      <c r="A89" s="32">
        <v>83</v>
      </c>
      <c r="B89" s="29" t="str">
        <f t="shared" si="1"/>
        <v>83</v>
      </c>
      <c r="C89" s="162" t="s">
        <v>72</v>
      </c>
      <c r="D89" s="162" t="s">
        <v>51</v>
      </c>
      <c r="E89" s="162">
        <v>2789.5</v>
      </c>
      <c r="F89" s="162">
        <v>2806.63</v>
      </c>
      <c r="G89" s="162">
        <v>70</v>
      </c>
      <c r="H89" s="161" t="s">
        <v>801</v>
      </c>
      <c r="I89" s="161" t="s">
        <v>776</v>
      </c>
      <c r="J89" s="161" t="s">
        <v>800</v>
      </c>
      <c r="K89" s="161"/>
    </row>
    <row r="90" spans="1:11" ht="30" x14ac:dyDescent="0.2">
      <c r="A90" s="32">
        <v>84</v>
      </c>
      <c r="B90" s="29" t="str">
        <f t="shared" si="1"/>
        <v>84</v>
      </c>
      <c r="C90" s="162" t="s">
        <v>73</v>
      </c>
      <c r="D90" s="162" t="s">
        <v>51</v>
      </c>
      <c r="E90" s="162">
        <v>2789.5</v>
      </c>
      <c r="F90" s="162">
        <v>2811.31</v>
      </c>
      <c r="G90" s="162">
        <v>200</v>
      </c>
      <c r="H90" s="161" t="s">
        <v>799</v>
      </c>
      <c r="I90" s="161" t="s">
        <v>776</v>
      </c>
      <c r="J90" s="161" t="s">
        <v>798</v>
      </c>
      <c r="K90" s="161"/>
    </row>
    <row r="91" spans="1:11" ht="30" x14ac:dyDescent="0.2">
      <c r="A91" s="32">
        <v>85</v>
      </c>
      <c r="B91" s="29" t="str">
        <f t="shared" si="1"/>
        <v>85</v>
      </c>
      <c r="C91" s="162" t="s">
        <v>74</v>
      </c>
      <c r="D91" s="162" t="s">
        <v>51</v>
      </c>
      <c r="E91" s="162">
        <v>2789.5</v>
      </c>
      <c r="F91" s="162">
        <v>2812.82</v>
      </c>
      <c r="G91" s="162">
        <v>250</v>
      </c>
      <c r="H91" s="161" t="s">
        <v>797</v>
      </c>
      <c r="I91" s="161" t="s">
        <v>776</v>
      </c>
      <c r="J91" s="161" t="s">
        <v>796</v>
      </c>
      <c r="K91" s="161"/>
    </row>
    <row r="92" spans="1:11" ht="30" x14ac:dyDescent="0.2">
      <c r="A92" s="32">
        <v>86</v>
      </c>
      <c r="B92" s="29" t="str">
        <f t="shared" si="1"/>
        <v>86</v>
      </c>
      <c r="C92" s="162" t="s">
        <v>75</v>
      </c>
      <c r="D92" s="162" t="s">
        <v>51</v>
      </c>
      <c r="E92" s="162">
        <v>2789.5</v>
      </c>
      <c r="F92" s="162">
        <v>2813.55</v>
      </c>
      <c r="G92" s="162">
        <v>100</v>
      </c>
      <c r="H92" s="161" t="s">
        <v>795</v>
      </c>
      <c r="I92" s="161" t="s">
        <v>776</v>
      </c>
      <c r="J92" s="161" t="s">
        <v>794</v>
      </c>
      <c r="K92" s="161"/>
    </row>
    <row r="93" spans="1:11" ht="30" x14ac:dyDescent="0.2">
      <c r="A93" s="32">
        <v>87</v>
      </c>
      <c r="B93" s="29" t="str">
        <f t="shared" si="1"/>
        <v>87</v>
      </c>
      <c r="C93" s="162" t="s">
        <v>76</v>
      </c>
      <c r="D93" s="162" t="s">
        <v>51</v>
      </c>
      <c r="E93" s="162">
        <v>2789.5</v>
      </c>
      <c r="F93" s="162">
        <v>2815.52</v>
      </c>
      <c r="G93" s="162">
        <v>50</v>
      </c>
      <c r="H93" s="161" t="s">
        <v>793</v>
      </c>
      <c r="I93" s="161" t="s">
        <v>776</v>
      </c>
      <c r="J93" s="161" t="s">
        <v>792</v>
      </c>
      <c r="K93" s="161"/>
    </row>
    <row r="94" spans="1:11" ht="30" x14ac:dyDescent="0.2">
      <c r="A94" s="32">
        <v>88</v>
      </c>
      <c r="B94" s="29" t="str">
        <f t="shared" si="1"/>
        <v>88</v>
      </c>
      <c r="C94" s="162" t="s">
        <v>77</v>
      </c>
      <c r="D94" s="162" t="s">
        <v>51</v>
      </c>
      <c r="E94" s="162">
        <v>2789.5</v>
      </c>
      <c r="F94" s="162">
        <v>2816.34</v>
      </c>
      <c r="G94" s="162">
        <v>150</v>
      </c>
      <c r="H94" s="161" t="s">
        <v>791</v>
      </c>
      <c r="I94" s="161" t="s">
        <v>776</v>
      </c>
      <c r="J94" s="161" t="s">
        <v>790</v>
      </c>
      <c r="K94" s="161"/>
    </row>
    <row r="95" spans="1:11" ht="30" x14ac:dyDescent="0.2">
      <c r="A95" s="32">
        <v>89</v>
      </c>
      <c r="B95" s="29" t="str">
        <f t="shared" si="1"/>
        <v>89</v>
      </c>
      <c r="C95" s="162" t="s">
        <v>78</v>
      </c>
      <c r="D95" s="162" t="s">
        <v>25</v>
      </c>
      <c r="E95" s="162">
        <v>2812.5</v>
      </c>
      <c r="F95" s="162">
        <v>2817.5</v>
      </c>
      <c r="G95" s="162">
        <v>5000</v>
      </c>
      <c r="H95" s="161" t="s">
        <v>789</v>
      </c>
      <c r="I95" s="161"/>
      <c r="J95" s="161"/>
      <c r="K95" s="161"/>
    </row>
    <row r="96" spans="1:11" ht="30" x14ac:dyDescent="0.2">
      <c r="A96" s="32">
        <v>90</v>
      </c>
      <c r="B96" s="29" t="str">
        <f t="shared" si="1"/>
        <v>90</v>
      </c>
      <c r="C96" s="162" t="s">
        <v>79</v>
      </c>
      <c r="D96" s="162" t="s">
        <v>23</v>
      </c>
      <c r="E96" s="162">
        <v>2817.5</v>
      </c>
      <c r="F96" s="162">
        <v>2822.5</v>
      </c>
      <c r="G96" s="162">
        <v>5000</v>
      </c>
      <c r="H96" s="161" t="s">
        <v>788</v>
      </c>
      <c r="I96" s="161" t="s">
        <v>456</v>
      </c>
      <c r="J96" s="161"/>
      <c r="K96" s="161"/>
    </row>
    <row r="97" spans="1:11" x14ac:dyDescent="0.2">
      <c r="A97" s="32">
        <v>91</v>
      </c>
      <c r="B97" s="29" t="str">
        <f t="shared" si="1"/>
        <v>91</v>
      </c>
      <c r="C97" s="162" t="s">
        <v>787</v>
      </c>
      <c r="D97" s="162" t="s">
        <v>19</v>
      </c>
      <c r="E97" s="162">
        <v>0</v>
      </c>
      <c r="F97" s="162">
        <v>0</v>
      </c>
      <c r="G97" s="162">
        <v>500</v>
      </c>
      <c r="H97" s="161" t="s">
        <v>784</v>
      </c>
      <c r="I97" s="161" t="s">
        <v>786</v>
      </c>
      <c r="J97" s="161"/>
      <c r="K97" s="161"/>
    </row>
    <row r="98" spans="1:11" x14ac:dyDescent="0.2">
      <c r="A98" s="32">
        <v>92</v>
      </c>
      <c r="B98" s="29" t="str">
        <f t="shared" si="1"/>
        <v>92</v>
      </c>
      <c r="C98" s="162" t="s">
        <v>785</v>
      </c>
      <c r="D98" s="162" t="s">
        <v>29</v>
      </c>
      <c r="E98" s="162">
        <v>2815.5</v>
      </c>
      <c r="F98" s="162">
        <v>2815.5</v>
      </c>
      <c r="G98" s="162">
        <v>500</v>
      </c>
      <c r="H98" s="161" t="s">
        <v>784</v>
      </c>
      <c r="I98" s="161" t="s">
        <v>783</v>
      </c>
      <c r="J98" s="161"/>
      <c r="K98" s="161"/>
    </row>
    <row r="99" spans="1:11" ht="30" x14ac:dyDescent="0.2">
      <c r="A99" s="32">
        <v>93</v>
      </c>
      <c r="B99" s="29" t="str">
        <f t="shared" si="1"/>
        <v>93</v>
      </c>
      <c r="C99" s="162" t="s">
        <v>80</v>
      </c>
      <c r="D99" s="162" t="s">
        <v>51</v>
      </c>
      <c r="E99" s="162">
        <v>2789.5</v>
      </c>
      <c r="F99" s="162">
        <v>2818.35</v>
      </c>
      <c r="G99" s="162">
        <v>100</v>
      </c>
      <c r="H99" s="161" t="s">
        <v>782</v>
      </c>
      <c r="I99" s="161" t="s">
        <v>776</v>
      </c>
      <c r="J99" s="161" t="s">
        <v>781</v>
      </c>
      <c r="K99" s="161"/>
    </row>
    <row r="100" spans="1:11" ht="30" x14ac:dyDescent="0.2">
      <c r="A100" s="32">
        <v>94</v>
      </c>
      <c r="B100" s="29" t="str">
        <f t="shared" si="1"/>
        <v>94</v>
      </c>
      <c r="C100" s="162" t="s">
        <v>81</v>
      </c>
      <c r="D100" s="162" t="s">
        <v>51</v>
      </c>
      <c r="E100" s="162">
        <v>2789.5</v>
      </c>
      <c r="F100" s="162">
        <v>2821.44</v>
      </c>
      <c r="G100" s="162">
        <v>100</v>
      </c>
      <c r="H100" s="161" t="s">
        <v>780</v>
      </c>
      <c r="I100" s="161" t="s">
        <v>776</v>
      </c>
      <c r="J100" s="161" t="s">
        <v>779</v>
      </c>
      <c r="K100" s="161"/>
    </row>
    <row r="101" spans="1:11" ht="30" x14ac:dyDescent="0.2">
      <c r="A101" s="32">
        <v>95</v>
      </c>
      <c r="B101" s="29" t="str">
        <f t="shared" si="1"/>
        <v>95</v>
      </c>
      <c r="C101" s="162" t="s">
        <v>82</v>
      </c>
      <c r="D101" s="162" t="s">
        <v>51</v>
      </c>
      <c r="E101" s="162">
        <v>2789.5</v>
      </c>
      <c r="F101" s="162">
        <v>2823.71</v>
      </c>
      <c r="G101" s="162">
        <v>70</v>
      </c>
      <c r="H101" s="161" t="s">
        <v>778</v>
      </c>
      <c r="I101" s="161" t="s">
        <v>776</v>
      </c>
      <c r="J101" s="161" t="s">
        <v>775</v>
      </c>
      <c r="K101" s="161"/>
    </row>
    <row r="102" spans="1:11" ht="30" x14ac:dyDescent="0.2">
      <c r="A102" s="32">
        <v>96</v>
      </c>
      <c r="B102" s="29" t="str">
        <f t="shared" si="1"/>
        <v>96</v>
      </c>
      <c r="C102" s="162" t="s">
        <v>83</v>
      </c>
      <c r="D102" s="162" t="s">
        <v>51</v>
      </c>
      <c r="E102" s="162">
        <v>2789.5</v>
      </c>
      <c r="F102" s="162">
        <v>2823.71</v>
      </c>
      <c r="G102" s="162">
        <v>150</v>
      </c>
      <c r="H102" s="161" t="s">
        <v>777</v>
      </c>
      <c r="I102" s="161" t="s">
        <v>776</v>
      </c>
      <c r="J102" s="161" t="s">
        <v>775</v>
      </c>
      <c r="K102" s="161"/>
    </row>
    <row r="103" spans="1:11" ht="30" x14ac:dyDescent="0.2">
      <c r="A103" s="32">
        <v>97</v>
      </c>
      <c r="B103" s="29" t="str">
        <f t="shared" si="1"/>
        <v>97</v>
      </c>
      <c r="C103" s="162" t="s">
        <v>84</v>
      </c>
      <c r="D103" s="162" t="s">
        <v>25</v>
      </c>
      <c r="E103" s="162">
        <v>2822.5</v>
      </c>
      <c r="F103" s="162">
        <v>2827.5</v>
      </c>
      <c r="G103" s="162">
        <v>5000</v>
      </c>
      <c r="H103" s="161" t="s">
        <v>774</v>
      </c>
      <c r="I103" s="161"/>
      <c r="J103" s="161"/>
      <c r="K103" s="161"/>
    </row>
    <row r="104" spans="1:11" ht="30" x14ac:dyDescent="0.2">
      <c r="A104" s="32">
        <v>98</v>
      </c>
      <c r="B104" s="29" t="str">
        <f t="shared" si="1"/>
        <v>98</v>
      </c>
      <c r="C104" s="162" t="s">
        <v>85</v>
      </c>
      <c r="D104" s="162" t="s">
        <v>23</v>
      </c>
      <c r="E104" s="162">
        <v>2827.5</v>
      </c>
      <c r="F104" s="162">
        <v>2832.5</v>
      </c>
      <c r="G104" s="162">
        <v>9999.9</v>
      </c>
      <c r="H104" s="161" t="s">
        <v>773</v>
      </c>
      <c r="I104" s="161" t="s">
        <v>456</v>
      </c>
      <c r="J104" s="161"/>
      <c r="K104" s="161"/>
    </row>
    <row r="105" spans="1:11" x14ac:dyDescent="0.2">
      <c r="A105" s="32">
        <v>99</v>
      </c>
      <c r="B105" s="29" t="str">
        <f t="shared" si="1"/>
        <v>99</v>
      </c>
      <c r="C105" s="162" t="s">
        <v>86</v>
      </c>
      <c r="D105" s="162" t="s">
        <v>51</v>
      </c>
      <c r="E105" s="162">
        <v>2789.5</v>
      </c>
      <c r="F105" s="162">
        <v>2823.71</v>
      </c>
      <c r="G105" s="162">
        <v>150</v>
      </c>
      <c r="H105" s="161" t="s">
        <v>772</v>
      </c>
      <c r="I105" s="161" t="s">
        <v>761</v>
      </c>
      <c r="J105" s="161" t="s">
        <v>768</v>
      </c>
      <c r="K105" s="161"/>
    </row>
    <row r="106" spans="1:11" x14ac:dyDescent="0.2">
      <c r="A106" s="32">
        <v>100</v>
      </c>
      <c r="B106" s="29" t="str">
        <f t="shared" si="1"/>
        <v>100</v>
      </c>
      <c r="C106" s="162" t="s">
        <v>87</v>
      </c>
      <c r="D106" s="162" t="s">
        <v>51</v>
      </c>
      <c r="E106" s="162">
        <v>2789.5</v>
      </c>
      <c r="F106" s="162">
        <v>2823.71</v>
      </c>
      <c r="G106" s="162">
        <v>100</v>
      </c>
      <c r="H106" s="161" t="s">
        <v>771</v>
      </c>
      <c r="I106" s="161" t="s">
        <v>761</v>
      </c>
      <c r="J106" s="161" t="s">
        <v>768</v>
      </c>
      <c r="K106" s="161"/>
    </row>
    <row r="107" spans="1:11" x14ac:dyDescent="0.2">
      <c r="A107" s="32">
        <v>101</v>
      </c>
      <c r="B107" s="29" t="str">
        <f t="shared" si="1"/>
        <v>101</v>
      </c>
      <c r="C107" s="162" t="s">
        <v>88</v>
      </c>
      <c r="D107" s="162" t="s">
        <v>51</v>
      </c>
      <c r="E107" s="162">
        <v>2789.5</v>
      </c>
      <c r="F107" s="162">
        <v>2823.71</v>
      </c>
      <c r="G107" s="162">
        <v>50</v>
      </c>
      <c r="H107" s="161" t="s">
        <v>770</v>
      </c>
      <c r="I107" s="161" t="s">
        <v>761</v>
      </c>
      <c r="J107" s="161" t="s">
        <v>768</v>
      </c>
      <c r="K107" s="161"/>
    </row>
    <row r="108" spans="1:11" x14ac:dyDescent="0.2">
      <c r="A108" s="32">
        <v>102</v>
      </c>
      <c r="B108" s="29" t="str">
        <f t="shared" si="1"/>
        <v>102</v>
      </c>
      <c r="C108" s="162" t="s">
        <v>89</v>
      </c>
      <c r="D108" s="162" t="s">
        <v>51</v>
      </c>
      <c r="E108" s="162">
        <v>2789.5</v>
      </c>
      <c r="F108" s="162">
        <v>2823.71</v>
      </c>
      <c r="G108" s="162">
        <v>140</v>
      </c>
      <c r="H108" s="161" t="s">
        <v>769</v>
      </c>
      <c r="I108" s="161" t="s">
        <v>761</v>
      </c>
      <c r="J108" s="161" t="s">
        <v>768</v>
      </c>
      <c r="K108" s="161"/>
    </row>
    <row r="109" spans="1:11" x14ac:dyDescent="0.2">
      <c r="A109" s="32">
        <v>103</v>
      </c>
      <c r="B109" s="29" t="str">
        <f t="shared" si="1"/>
        <v>103</v>
      </c>
      <c r="C109" s="162" t="s">
        <v>90</v>
      </c>
      <c r="D109" s="162" t="s">
        <v>51</v>
      </c>
      <c r="E109" s="162">
        <v>2789.5</v>
      </c>
      <c r="F109" s="162">
        <v>2823.71</v>
      </c>
      <c r="G109" s="162">
        <v>100</v>
      </c>
      <c r="H109" s="161" t="s">
        <v>767</v>
      </c>
      <c r="I109" s="161" t="s">
        <v>761</v>
      </c>
      <c r="J109" s="161" t="s">
        <v>766</v>
      </c>
      <c r="K109" s="161"/>
    </row>
    <row r="110" spans="1:11" x14ac:dyDescent="0.2">
      <c r="A110" s="32">
        <v>104</v>
      </c>
      <c r="B110" s="29" t="str">
        <f t="shared" si="1"/>
        <v>104</v>
      </c>
      <c r="C110" s="162" t="s">
        <v>91</v>
      </c>
      <c r="D110" s="162" t="s">
        <v>51</v>
      </c>
      <c r="E110" s="162">
        <v>2789.5</v>
      </c>
      <c r="F110" s="162">
        <v>2825.17</v>
      </c>
      <c r="G110" s="162">
        <v>80</v>
      </c>
      <c r="H110" s="161" t="s">
        <v>765</v>
      </c>
      <c r="I110" s="161" t="s">
        <v>761</v>
      </c>
      <c r="J110" s="161" t="s">
        <v>763</v>
      </c>
      <c r="K110" s="161"/>
    </row>
    <row r="111" spans="1:11" x14ac:dyDescent="0.2">
      <c r="A111" s="32">
        <v>105</v>
      </c>
      <c r="B111" s="29" t="str">
        <f t="shared" si="1"/>
        <v>105</v>
      </c>
      <c r="C111" s="162" t="s">
        <v>92</v>
      </c>
      <c r="D111" s="162" t="s">
        <v>51</v>
      </c>
      <c r="E111" s="162">
        <v>2789.5</v>
      </c>
      <c r="F111" s="162">
        <v>2825.17</v>
      </c>
      <c r="G111" s="162">
        <v>150</v>
      </c>
      <c r="H111" s="161" t="s">
        <v>764</v>
      </c>
      <c r="I111" s="161" t="s">
        <v>761</v>
      </c>
      <c r="J111" s="161" t="s">
        <v>763</v>
      </c>
      <c r="K111" s="161"/>
    </row>
    <row r="112" spans="1:11" x14ac:dyDescent="0.2">
      <c r="A112" s="32">
        <v>106</v>
      </c>
      <c r="B112" s="29" t="str">
        <f t="shared" si="1"/>
        <v>106</v>
      </c>
      <c r="C112" s="162" t="s">
        <v>93</v>
      </c>
      <c r="D112" s="162" t="s">
        <v>51</v>
      </c>
      <c r="E112" s="162">
        <v>2789.5</v>
      </c>
      <c r="F112" s="162">
        <v>2826.67</v>
      </c>
      <c r="G112" s="162">
        <v>125</v>
      </c>
      <c r="H112" s="161" t="s">
        <v>762</v>
      </c>
      <c r="I112" s="161" t="s">
        <v>761</v>
      </c>
      <c r="J112" s="161" t="s">
        <v>760</v>
      </c>
      <c r="K112" s="161"/>
    </row>
    <row r="113" spans="1:11" x14ac:dyDescent="0.2">
      <c r="A113" s="32">
        <v>107</v>
      </c>
      <c r="B113" s="29" t="str">
        <f t="shared" si="1"/>
        <v>107</v>
      </c>
      <c r="C113" s="162" t="s">
        <v>94</v>
      </c>
      <c r="D113" s="162" t="s">
        <v>25</v>
      </c>
      <c r="E113" s="162">
        <v>2832.5</v>
      </c>
      <c r="F113" s="162">
        <v>2837.5</v>
      </c>
      <c r="G113" s="162">
        <v>5000</v>
      </c>
      <c r="H113" s="161" t="s">
        <v>759</v>
      </c>
      <c r="I113" s="161"/>
      <c r="J113" s="161"/>
      <c r="K113" s="161"/>
    </row>
    <row r="114" spans="1:11" x14ac:dyDescent="0.2">
      <c r="A114" s="32">
        <v>108</v>
      </c>
      <c r="B114" s="29" t="str">
        <f t="shared" si="1"/>
        <v>108</v>
      </c>
      <c r="C114" s="162" t="s">
        <v>95</v>
      </c>
      <c r="D114" s="162" t="s">
        <v>23</v>
      </c>
      <c r="E114" s="162">
        <v>2837.5</v>
      </c>
      <c r="F114" s="162">
        <v>2842.5</v>
      </c>
      <c r="G114" s="162">
        <v>5000</v>
      </c>
      <c r="H114" s="161" t="s">
        <v>758</v>
      </c>
      <c r="I114" s="161" t="s">
        <v>391</v>
      </c>
      <c r="J114" s="161"/>
      <c r="K114" s="161"/>
    </row>
    <row r="115" spans="1:11" x14ac:dyDescent="0.2">
      <c r="A115" s="32">
        <v>109</v>
      </c>
      <c r="B115" s="29" t="str">
        <f t="shared" si="1"/>
        <v>109</v>
      </c>
      <c r="C115" s="162" t="s">
        <v>96</v>
      </c>
      <c r="D115" s="162" t="s">
        <v>51</v>
      </c>
      <c r="E115" s="162">
        <v>2789.5</v>
      </c>
      <c r="F115" s="162">
        <v>2827.41</v>
      </c>
      <c r="G115" s="162">
        <v>30</v>
      </c>
      <c r="H115" s="161" t="s">
        <v>757</v>
      </c>
      <c r="I115" s="161" t="s">
        <v>727</v>
      </c>
      <c r="J115" s="161" t="s">
        <v>756</v>
      </c>
      <c r="K115" s="161"/>
    </row>
    <row r="116" spans="1:11" x14ac:dyDescent="0.2">
      <c r="A116" s="32">
        <v>110</v>
      </c>
      <c r="B116" s="29" t="str">
        <f t="shared" si="1"/>
        <v>110</v>
      </c>
      <c r="C116" s="162" t="s">
        <v>97</v>
      </c>
      <c r="D116" s="162" t="s">
        <v>51</v>
      </c>
      <c r="E116" s="162">
        <v>2789.5</v>
      </c>
      <c r="F116" s="162">
        <v>2830.17</v>
      </c>
      <c r="G116" s="162">
        <v>175</v>
      </c>
      <c r="H116" s="161" t="s">
        <v>755</v>
      </c>
      <c r="I116" s="161" t="s">
        <v>727</v>
      </c>
      <c r="J116" s="161" t="s">
        <v>754</v>
      </c>
      <c r="K116" s="161"/>
    </row>
    <row r="117" spans="1:11" x14ac:dyDescent="0.2">
      <c r="A117" s="32">
        <v>111</v>
      </c>
      <c r="B117" s="29" t="str">
        <f t="shared" si="1"/>
        <v>111</v>
      </c>
      <c r="C117" s="162" t="s">
        <v>98</v>
      </c>
      <c r="D117" s="162" t="s">
        <v>51</v>
      </c>
      <c r="E117" s="162">
        <v>2789.5</v>
      </c>
      <c r="F117" s="162">
        <v>2834.87</v>
      </c>
      <c r="G117" s="162">
        <v>25</v>
      </c>
      <c r="H117" s="161" t="s">
        <v>753</v>
      </c>
      <c r="I117" s="161" t="s">
        <v>727</v>
      </c>
      <c r="J117" s="161" t="s">
        <v>752</v>
      </c>
      <c r="K117" s="161"/>
    </row>
    <row r="118" spans="1:11" x14ac:dyDescent="0.2">
      <c r="A118" s="32">
        <v>112</v>
      </c>
      <c r="B118" s="29" t="str">
        <f t="shared" si="1"/>
        <v>112</v>
      </c>
      <c r="C118" s="162" t="s">
        <v>99</v>
      </c>
      <c r="D118" s="162" t="s">
        <v>51</v>
      </c>
      <c r="E118" s="162">
        <v>2789.5</v>
      </c>
      <c r="F118" s="162">
        <v>2837.46</v>
      </c>
      <c r="G118" s="162">
        <v>25</v>
      </c>
      <c r="H118" s="161" t="s">
        <v>751</v>
      </c>
      <c r="I118" s="161" t="s">
        <v>727</v>
      </c>
      <c r="J118" s="161" t="s">
        <v>750</v>
      </c>
      <c r="K118" s="161"/>
    </row>
    <row r="119" spans="1:11" x14ac:dyDescent="0.2">
      <c r="A119" s="32">
        <v>113</v>
      </c>
      <c r="B119" s="29" t="str">
        <f t="shared" si="1"/>
        <v>113</v>
      </c>
      <c r="C119" s="162" t="s">
        <v>100</v>
      </c>
      <c r="D119" s="162" t="s">
        <v>51</v>
      </c>
      <c r="E119" s="162">
        <v>2789.5</v>
      </c>
      <c r="F119" s="162">
        <v>2839.05</v>
      </c>
      <c r="G119" s="162">
        <v>20</v>
      </c>
      <c r="H119" s="161" t="s">
        <v>749</v>
      </c>
      <c r="I119" s="161" t="s">
        <v>727</v>
      </c>
      <c r="J119" s="161" t="s">
        <v>748</v>
      </c>
      <c r="K119" s="161"/>
    </row>
    <row r="120" spans="1:11" x14ac:dyDescent="0.2">
      <c r="A120" s="32">
        <v>114</v>
      </c>
      <c r="B120" s="29" t="str">
        <f t="shared" si="1"/>
        <v>114</v>
      </c>
      <c r="C120" s="162" t="s">
        <v>101</v>
      </c>
      <c r="D120" s="162" t="s">
        <v>51</v>
      </c>
      <c r="E120" s="162">
        <v>2789.5</v>
      </c>
      <c r="F120" s="162">
        <v>2840.54</v>
      </c>
      <c r="G120" s="162">
        <v>20</v>
      </c>
      <c r="H120" s="161" t="s">
        <v>747</v>
      </c>
      <c r="I120" s="161" t="s">
        <v>727</v>
      </c>
      <c r="J120" s="161" t="s">
        <v>746</v>
      </c>
      <c r="K120" s="161"/>
    </row>
    <row r="121" spans="1:11" x14ac:dyDescent="0.2">
      <c r="A121" s="32">
        <v>115</v>
      </c>
      <c r="B121" s="29" t="str">
        <f t="shared" si="1"/>
        <v>115</v>
      </c>
      <c r="C121" s="162" t="s">
        <v>102</v>
      </c>
      <c r="D121" s="162" t="s">
        <v>51</v>
      </c>
      <c r="E121" s="162">
        <v>2789.5</v>
      </c>
      <c r="F121" s="162">
        <v>2840.67</v>
      </c>
      <c r="G121" s="162">
        <v>20</v>
      </c>
      <c r="H121" s="161" t="s">
        <v>745</v>
      </c>
      <c r="I121" s="161" t="s">
        <v>727</v>
      </c>
      <c r="J121" s="161" t="s">
        <v>740</v>
      </c>
      <c r="K121" s="161"/>
    </row>
    <row r="122" spans="1:11" x14ac:dyDescent="0.2">
      <c r="A122" s="32">
        <v>116</v>
      </c>
      <c r="B122" s="29" t="str">
        <f t="shared" si="1"/>
        <v>116</v>
      </c>
      <c r="C122" s="162" t="s">
        <v>103</v>
      </c>
      <c r="D122" s="162" t="s">
        <v>51</v>
      </c>
      <c r="E122" s="162">
        <v>2789.5</v>
      </c>
      <c r="F122" s="162">
        <v>2840.67</v>
      </c>
      <c r="G122" s="162">
        <v>100</v>
      </c>
      <c r="H122" s="161" t="s">
        <v>744</v>
      </c>
      <c r="I122" s="161" t="s">
        <v>727</v>
      </c>
      <c r="J122" s="161" t="s">
        <v>740</v>
      </c>
      <c r="K122" s="161"/>
    </row>
    <row r="123" spans="1:11" x14ac:dyDescent="0.2">
      <c r="A123" s="32">
        <v>117</v>
      </c>
      <c r="B123" s="29" t="str">
        <f t="shared" si="1"/>
        <v>117</v>
      </c>
      <c r="C123" s="162" t="s">
        <v>104</v>
      </c>
      <c r="D123" s="162" t="s">
        <v>51</v>
      </c>
      <c r="E123" s="162">
        <v>2789.5</v>
      </c>
      <c r="F123" s="162">
        <v>2840.67</v>
      </c>
      <c r="G123" s="162">
        <v>25</v>
      </c>
      <c r="H123" s="161" t="s">
        <v>743</v>
      </c>
      <c r="I123" s="161" t="s">
        <v>727</v>
      </c>
      <c r="J123" s="161" t="s">
        <v>740</v>
      </c>
      <c r="K123" s="161"/>
    </row>
    <row r="124" spans="1:11" x14ac:dyDescent="0.2">
      <c r="A124" s="32">
        <v>118</v>
      </c>
      <c r="B124" s="29" t="str">
        <f t="shared" si="1"/>
        <v>118</v>
      </c>
      <c r="C124" s="162" t="s">
        <v>105</v>
      </c>
      <c r="D124" s="162" t="s">
        <v>51</v>
      </c>
      <c r="E124" s="162">
        <v>2789.5</v>
      </c>
      <c r="F124" s="162">
        <v>2840.67</v>
      </c>
      <c r="G124" s="162">
        <v>25</v>
      </c>
      <c r="H124" s="161" t="s">
        <v>742</v>
      </c>
      <c r="I124" s="161" t="s">
        <v>727</v>
      </c>
      <c r="J124" s="161" t="s">
        <v>740</v>
      </c>
      <c r="K124" s="161"/>
    </row>
    <row r="125" spans="1:11" x14ac:dyDescent="0.2">
      <c r="A125" s="32">
        <v>119</v>
      </c>
      <c r="B125" s="29" t="str">
        <f t="shared" si="1"/>
        <v>119</v>
      </c>
      <c r="C125" s="162" t="s">
        <v>106</v>
      </c>
      <c r="D125" s="162" t="s">
        <v>51</v>
      </c>
      <c r="E125" s="162">
        <v>2789.5</v>
      </c>
      <c r="F125" s="162">
        <v>2840.67</v>
      </c>
      <c r="G125" s="162">
        <v>50</v>
      </c>
      <c r="H125" s="161" t="s">
        <v>741</v>
      </c>
      <c r="I125" s="161" t="s">
        <v>727</v>
      </c>
      <c r="J125" s="161" t="s">
        <v>740</v>
      </c>
      <c r="K125" s="161"/>
    </row>
    <row r="126" spans="1:11" x14ac:dyDescent="0.2">
      <c r="A126" s="32">
        <v>120</v>
      </c>
      <c r="B126" s="29" t="str">
        <f t="shared" si="1"/>
        <v>120</v>
      </c>
      <c r="C126" s="162" t="s">
        <v>107</v>
      </c>
      <c r="D126" s="162" t="s">
        <v>51</v>
      </c>
      <c r="E126" s="162">
        <v>2789.5</v>
      </c>
      <c r="F126" s="162">
        <v>2841.34</v>
      </c>
      <c r="G126" s="162">
        <v>50</v>
      </c>
      <c r="H126" s="161" t="s">
        <v>739</v>
      </c>
      <c r="I126" s="161" t="s">
        <v>727</v>
      </c>
      <c r="J126" s="161" t="s">
        <v>737</v>
      </c>
      <c r="K126" s="161"/>
    </row>
    <row r="127" spans="1:11" x14ac:dyDescent="0.2">
      <c r="A127" s="32">
        <v>121</v>
      </c>
      <c r="B127" s="29" t="str">
        <f t="shared" si="1"/>
        <v>121</v>
      </c>
      <c r="C127" s="162" t="s">
        <v>108</v>
      </c>
      <c r="D127" s="162" t="s">
        <v>51</v>
      </c>
      <c r="E127" s="162">
        <v>2789.5</v>
      </c>
      <c r="F127" s="162">
        <v>2841.34</v>
      </c>
      <c r="G127" s="162">
        <v>125</v>
      </c>
      <c r="H127" s="161" t="s">
        <v>738</v>
      </c>
      <c r="I127" s="161" t="s">
        <v>727</v>
      </c>
      <c r="J127" s="161" t="s">
        <v>737</v>
      </c>
      <c r="K127" s="161"/>
    </row>
    <row r="128" spans="1:11" x14ac:dyDescent="0.2">
      <c r="A128" s="32">
        <v>122</v>
      </c>
      <c r="B128" s="29" t="str">
        <f t="shared" si="1"/>
        <v>122</v>
      </c>
      <c r="C128" s="162" t="s">
        <v>109</v>
      </c>
      <c r="D128" s="162" t="s">
        <v>51</v>
      </c>
      <c r="E128" s="162">
        <v>2789.5</v>
      </c>
      <c r="F128" s="162">
        <v>2842.29</v>
      </c>
      <c r="G128" s="162">
        <v>75</v>
      </c>
      <c r="H128" s="161" t="s">
        <v>736</v>
      </c>
      <c r="I128" s="161" t="s">
        <v>727</v>
      </c>
      <c r="J128" s="161" t="s">
        <v>708</v>
      </c>
      <c r="K128" s="161"/>
    </row>
    <row r="129" spans="1:11" x14ac:dyDescent="0.2">
      <c r="A129" s="32">
        <v>123</v>
      </c>
      <c r="B129" s="29" t="str">
        <f t="shared" si="1"/>
        <v>123</v>
      </c>
      <c r="C129" s="162" t="s">
        <v>110</v>
      </c>
      <c r="D129" s="162" t="s">
        <v>51</v>
      </c>
      <c r="E129" s="162">
        <v>2789.5</v>
      </c>
      <c r="F129" s="162">
        <v>2842.29</v>
      </c>
      <c r="G129" s="162">
        <v>125</v>
      </c>
      <c r="H129" s="161" t="s">
        <v>735</v>
      </c>
      <c r="I129" s="161" t="s">
        <v>727</v>
      </c>
      <c r="J129" s="161" t="s">
        <v>708</v>
      </c>
      <c r="K129" s="161"/>
    </row>
    <row r="130" spans="1:11" x14ac:dyDescent="0.2">
      <c r="A130" s="32">
        <v>124</v>
      </c>
      <c r="B130" s="29" t="str">
        <f t="shared" si="1"/>
        <v>124</v>
      </c>
      <c r="C130" s="162" t="s">
        <v>111</v>
      </c>
      <c r="D130" s="162" t="s">
        <v>51</v>
      </c>
      <c r="E130" s="162">
        <v>2789.5</v>
      </c>
      <c r="F130" s="162">
        <v>2842.29</v>
      </c>
      <c r="G130" s="162">
        <v>75</v>
      </c>
      <c r="H130" s="161" t="s">
        <v>734</v>
      </c>
      <c r="I130" s="161" t="s">
        <v>727</v>
      </c>
      <c r="J130" s="161" t="s">
        <v>708</v>
      </c>
      <c r="K130" s="161"/>
    </row>
    <row r="131" spans="1:11" x14ac:dyDescent="0.2">
      <c r="A131" s="32">
        <v>125</v>
      </c>
      <c r="B131" s="29" t="str">
        <f t="shared" si="1"/>
        <v>125</v>
      </c>
      <c r="C131" s="162" t="s">
        <v>112</v>
      </c>
      <c r="D131" s="162" t="s">
        <v>51</v>
      </c>
      <c r="E131" s="162">
        <v>2789.5</v>
      </c>
      <c r="F131" s="162">
        <v>2842.29</v>
      </c>
      <c r="G131" s="162">
        <v>25</v>
      </c>
      <c r="H131" s="161" t="s">
        <v>733</v>
      </c>
      <c r="I131" s="161" t="s">
        <v>727</v>
      </c>
      <c r="J131" s="161" t="s">
        <v>708</v>
      </c>
      <c r="K131" s="161"/>
    </row>
    <row r="132" spans="1:11" x14ac:dyDescent="0.2">
      <c r="A132" s="32">
        <v>126</v>
      </c>
      <c r="B132" s="29" t="str">
        <f t="shared" si="1"/>
        <v>126</v>
      </c>
      <c r="C132" s="162" t="s">
        <v>113</v>
      </c>
      <c r="D132" s="162" t="s">
        <v>51</v>
      </c>
      <c r="E132" s="162">
        <v>2789.5</v>
      </c>
      <c r="F132" s="162">
        <v>2842.29</v>
      </c>
      <c r="G132" s="162">
        <v>75</v>
      </c>
      <c r="H132" s="161" t="s">
        <v>732</v>
      </c>
      <c r="I132" s="161" t="s">
        <v>727</v>
      </c>
      <c r="J132" s="161" t="s">
        <v>708</v>
      </c>
      <c r="K132" s="161"/>
    </row>
    <row r="133" spans="1:11" x14ac:dyDescent="0.2">
      <c r="A133" s="32">
        <v>127</v>
      </c>
      <c r="B133" s="29" t="str">
        <f t="shared" si="1"/>
        <v>127</v>
      </c>
      <c r="C133" s="162" t="s">
        <v>114</v>
      </c>
      <c r="D133" s="162" t="s">
        <v>51</v>
      </c>
      <c r="E133" s="162">
        <v>2789.5</v>
      </c>
      <c r="F133" s="162">
        <v>2842.2</v>
      </c>
      <c r="G133" s="162">
        <v>50</v>
      </c>
      <c r="H133" s="161" t="s">
        <v>731</v>
      </c>
      <c r="I133" s="161" t="s">
        <v>727</v>
      </c>
      <c r="J133" s="161" t="s">
        <v>730</v>
      </c>
      <c r="K133" s="161"/>
    </row>
    <row r="134" spans="1:11" x14ac:dyDescent="0.2">
      <c r="A134" s="32">
        <v>128</v>
      </c>
      <c r="B134" s="29" t="str">
        <f t="shared" si="1"/>
        <v>128</v>
      </c>
      <c r="C134" s="162" t="s">
        <v>115</v>
      </c>
      <c r="D134" s="162" t="s">
        <v>51</v>
      </c>
      <c r="E134" s="162">
        <v>2789.5</v>
      </c>
      <c r="F134" s="162">
        <v>2842.29</v>
      </c>
      <c r="G134" s="162">
        <v>40</v>
      </c>
      <c r="H134" s="161" t="s">
        <v>729</v>
      </c>
      <c r="I134" s="161" t="s">
        <v>727</v>
      </c>
      <c r="J134" s="161" t="s">
        <v>708</v>
      </c>
      <c r="K134" s="161"/>
    </row>
    <row r="135" spans="1:11" x14ac:dyDescent="0.2">
      <c r="A135" s="32">
        <v>129</v>
      </c>
      <c r="B135" s="29" t="str">
        <f t="shared" si="1"/>
        <v>129</v>
      </c>
      <c r="C135" s="162" t="s">
        <v>116</v>
      </c>
      <c r="D135" s="162" t="s">
        <v>51</v>
      </c>
      <c r="E135" s="162">
        <v>2789.5</v>
      </c>
      <c r="F135" s="162">
        <v>2842.29</v>
      </c>
      <c r="G135" s="162">
        <v>30</v>
      </c>
      <c r="H135" s="161" t="s">
        <v>728</v>
      </c>
      <c r="I135" s="161" t="s">
        <v>727</v>
      </c>
      <c r="J135" s="161" t="s">
        <v>708</v>
      </c>
      <c r="K135" s="161"/>
    </row>
    <row r="136" spans="1:11" x14ac:dyDescent="0.2">
      <c r="A136" s="32">
        <v>130</v>
      </c>
      <c r="B136" s="29" t="str">
        <f t="shared" ref="B136:B199" si="2">LEFT(C136,LEN(C136)-3)</f>
        <v>130</v>
      </c>
      <c r="C136" s="162" t="s">
        <v>117</v>
      </c>
      <c r="D136" s="162" t="s">
        <v>51</v>
      </c>
      <c r="E136" s="162">
        <v>2789.5</v>
      </c>
      <c r="F136" s="162">
        <v>2842.29</v>
      </c>
      <c r="G136" s="162">
        <v>40</v>
      </c>
      <c r="H136" s="161" t="s">
        <v>723</v>
      </c>
      <c r="I136" s="161" t="s">
        <v>727</v>
      </c>
      <c r="J136" s="161" t="s">
        <v>708</v>
      </c>
      <c r="K136" s="161"/>
    </row>
    <row r="137" spans="1:11" x14ac:dyDescent="0.2">
      <c r="A137" s="32">
        <v>131</v>
      </c>
      <c r="B137" s="29" t="str">
        <f t="shared" si="2"/>
        <v>131</v>
      </c>
      <c r="C137" s="162" t="s">
        <v>118</v>
      </c>
      <c r="D137" s="162" t="s">
        <v>51</v>
      </c>
      <c r="E137" s="162">
        <v>2789.5</v>
      </c>
      <c r="F137" s="162">
        <v>2842.29</v>
      </c>
      <c r="G137" s="162">
        <v>50</v>
      </c>
      <c r="H137" s="161" t="s">
        <v>726</v>
      </c>
      <c r="I137" s="161" t="s">
        <v>714</v>
      </c>
      <c r="J137" s="161" t="s">
        <v>708</v>
      </c>
      <c r="K137" s="161"/>
    </row>
    <row r="138" spans="1:11" x14ac:dyDescent="0.2">
      <c r="A138" s="32">
        <v>132</v>
      </c>
      <c r="B138" s="29" t="str">
        <f t="shared" si="2"/>
        <v>132</v>
      </c>
      <c r="C138" s="162" t="s">
        <v>119</v>
      </c>
      <c r="D138" s="162" t="s">
        <v>51</v>
      </c>
      <c r="E138" s="162">
        <v>2789.5</v>
      </c>
      <c r="F138" s="162">
        <v>2842.29</v>
      </c>
      <c r="G138" s="162">
        <v>50</v>
      </c>
      <c r="H138" s="161" t="s">
        <v>725</v>
      </c>
      <c r="I138" s="161" t="s">
        <v>714</v>
      </c>
      <c r="J138" s="161" t="s">
        <v>708</v>
      </c>
      <c r="K138" s="161"/>
    </row>
    <row r="139" spans="1:11" x14ac:dyDescent="0.2">
      <c r="A139" s="32">
        <v>133</v>
      </c>
      <c r="B139" s="29" t="str">
        <f t="shared" si="2"/>
        <v>133</v>
      </c>
      <c r="C139" s="162" t="s">
        <v>120</v>
      </c>
      <c r="D139" s="162" t="s">
        <v>51</v>
      </c>
      <c r="E139" s="162">
        <v>2789.5</v>
      </c>
      <c r="F139" s="162">
        <v>2842.29</v>
      </c>
      <c r="G139" s="162">
        <v>100</v>
      </c>
      <c r="H139" s="161" t="s">
        <v>724</v>
      </c>
      <c r="I139" s="161" t="s">
        <v>714</v>
      </c>
      <c r="J139" s="161" t="s">
        <v>708</v>
      </c>
      <c r="K139" s="161"/>
    </row>
    <row r="140" spans="1:11" x14ac:dyDescent="0.2">
      <c r="A140" s="32">
        <v>134</v>
      </c>
      <c r="B140" s="29" t="str">
        <f t="shared" si="2"/>
        <v>134</v>
      </c>
      <c r="C140" s="162" t="s">
        <v>121</v>
      </c>
      <c r="D140" s="162" t="s">
        <v>51</v>
      </c>
      <c r="E140" s="162">
        <v>2789.5</v>
      </c>
      <c r="F140" s="162">
        <v>2842.29</v>
      </c>
      <c r="G140" s="162">
        <v>60</v>
      </c>
      <c r="H140" s="161" t="s">
        <v>723</v>
      </c>
      <c r="I140" s="161" t="s">
        <v>714</v>
      </c>
      <c r="J140" s="161" t="s">
        <v>708</v>
      </c>
      <c r="K140" s="161"/>
    </row>
    <row r="141" spans="1:11" x14ac:dyDescent="0.2">
      <c r="A141" s="32">
        <v>135</v>
      </c>
      <c r="B141" s="29" t="str">
        <f t="shared" si="2"/>
        <v>135</v>
      </c>
      <c r="C141" s="162" t="s">
        <v>122</v>
      </c>
      <c r="D141" s="162" t="s">
        <v>51</v>
      </c>
      <c r="E141" s="162">
        <v>2789.5</v>
      </c>
      <c r="F141" s="162">
        <v>2842.29</v>
      </c>
      <c r="G141" s="162">
        <v>70</v>
      </c>
      <c r="H141" s="161" t="s">
        <v>722</v>
      </c>
      <c r="I141" s="161" t="s">
        <v>714</v>
      </c>
      <c r="J141" s="161" t="s">
        <v>708</v>
      </c>
      <c r="K141" s="161"/>
    </row>
    <row r="142" spans="1:11" x14ac:dyDescent="0.2">
      <c r="A142" s="32">
        <v>136</v>
      </c>
      <c r="B142" s="29" t="str">
        <f t="shared" si="2"/>
        <v>136</v>
      </c>
      <c r="C142" s="162" t="s">
        <v>123</v>
      </c>
      <c r="D142" s="162" t="s">
        <v>51</v>
      </c>
      <c r="E142" s="162">
        <v>2789.5</v>
      </c>
      <c r="F142" s="162">
        <v>2842.29</v>
      </c>
      <c r="G142" s="162">
        <v>60</v>
      </c>
      <c r="H142" s="161" t="s">
        <v>721</v>
      </c>
      <c r="I142" s="161" t="s">
        <v>714</v>
      </c>
      <c r="J142" s="161" t="s">
        <v>708</v>
      </c>
      <c r="K142" s="161"/>
    </row>
    <row r="143" spans="1:11" x14ac:dyDescent="0.2">
      <c r="A143" s="32">
        <v>137</v>
      </c>
      <c r="B143" s="29" t="str">
        <f t="shared" si="2"/>
        <v>137</v>
      </c>
      <c r="C143" s="162" t="s">
        <v>124</v>
      </c>
      <c r="D143" s="162" t="s">
        <v>51</v>
      </c>
      <c r="E143" s="162">
        <v>2789.5</v>
      </c>
      <c r="F143" s="162">
        <v>2842.29</v>
      </c>
      <c r="G143" s="162">
        <v>60</v>
      </c>
      <c r="H143" s="161" t="s">
        <v>720</v>
      </c>
      <c r="I143" s="161" t="s">
        <v>714</v>
      </c>
      <c r="J143" s="161" t="s">
        <v>708</v>
      </c>
      <c r="K143" s="161"/>
    </row>
    <row r="144" spans="1:11" x14ac:dyDescent="0.2">
      <c r="A144" s="32">
        <v>138</v>
      </c>
      <c r="B144" s="29" t="str">
        <f t="shared" si="2"/>
        <v>138</v>
      </c>
      <c r="C144" s="162" t="s">
        <v>125</v>
      </c>
      <c r="D144" s="162" t="s">
        <v>51</v>
      </c>
      <c r="E144" s="162">
        <v>2789.5</v>
      </c>
      <c r="F144" s="162">
        <v>2842.29</v>
      </c>
      <c r="G144" s="162">
        <v>70</v>
      </c>
      <c r="H144" s="161" t="s">
        <v>719</v>
      </c>
      <c r="I144" s="161" t="s">
        <v>714</v>
      </c>
      <c r="J144" s="161" t="s">
        <v>708</v>
      </c>
      <c r="K144" s="161"/>
    </row>
    <row r="145" spans="1:11" x14ac:dyDescent="0.2">
      <c r="A145" s="32">
        <v>139</v>
      </c>
      <c r="B145" s="29" t="str">
        <f t="shared" si="2"/>
        <v>139</v>
      </c>
      <c r="C145" s="162" t="s">
        <v>126</v>
      </c>
      <c r="D145" s="162" t="s">
        <v>51</v>
      </c>
      <c r="E145" s="162">
        <v>2789.5</v>
      </c>
      <c r="F145" s="162">
        <v>2842.29</v>
      </c>
      <c r="G145" s="162">
        <v>80</v>
      </c>
      <c r="H145" s="161" t="s">
        <v>718</v>
      </c>
      <c r="I145" s="161" t="s">
        <v>714</v>
      </c>
      <c r="J145" s="161" t="s">
        <v>708</v>
      </c>
      <c r="K145" s="161"/>
    </row>
    <row r="146" spans="1:11" x14ac:dyDescent="0.2">
      <c r="A146" s="32">
        <v>140</v>
      </c>
      <c r="B146" s="29" t="str">
        <f t="shared" si="2"/>
        <v>140</v>
      </c>
      <c r="C146" s="162" t="s">
        <v>127</v>
      </c>
      <c r="D146" s="162" t="s">
        <v>51</v>
      </c>
      <c r="E146" s="162">
        <v>2789.5</v>
      </c>
      <c r="F146" s="162">
        <v>2842.29</v>
      </c>
      <c r="G146" s="162">
        <v>100</v>
      </c>
      <c r="H146" s="161" t="s">
        <v>717</v>
      </c>
      <c r="I146" s="161" t="s">
        <v>714</v>
      </c>
      <c r="J146" s="161" t="s">
        <v>708</v>
      </c>
      <c r="K146" s="161"/>
    </row>
    <row r="147" spans="1:11" x14ac:dyDescent="0.2">
      <c r="A147" s="32">
        <v>141</v>
      </c>
      <c r="B147" s="29" t="str">
        <f t="shared" si="2"/>
        <v>141</v>
      </c>
      <c r="C147" s="162" t="s">
        <v>128</v>
      </c>
      <c r="D147" s="162" t="s">
        <v>51</v>
      </c>
      <c r="E147" s="162">
        <v>2789.5</v>
      </c>
      <c r="F147" s="162">
        <v>2842.29</v>
      </c>
      <c r="G147" s="162">
        <v>80</v>
      </c>
      <c r="H147" s="161" t="s">
        <v>716</v>
      </c>
      <c r="I147" s="161" t="s">
        <v>714</v>
      </c>
      <c r="J147" s="161" t="s">
        <v>708</v>
      </c>
      <c r="K147" s="161"/>
    </row>
    <row r="148" spans="1:11" x14ac:dyDescent="0.2">
      <c r="A148" s="32">
        <v>142</v>
      </c>
      <c r="B148" s="29" t="str">
        <f t="shared" si="2"/>
        <v>142</v>
      </c>
      <c r="C148" s="162" t="s">
        <v>129</v>
      </c>
      <c r="D148" s="162" t="s">
        <v>51</v>
      </c>
      <c r="E148" s="162">
        <v>2789.5</v>
      </c>
      <c r="F148" s="162">
        <v>2842.29</v>
      </c>
      <c r="G148" s="162">
        <v>70</v>
      </c>
      <c r="H148" s="161" t="s">
        <v>715</v>
      </c>
      <c r="I148" s="161" t="s">
        <v>714</v>
      </c>
      <c r="J148" s="161" t="s">
        <v>708</v>
      </c>
      <c r="K148" s="161"/>
    </row>
    <row r="149" spans="1:11" x14ac:dyDescent="0.2">
      <c r="A149" s="32">
        <v>143</v>
      </c>
      <c r="B149" s="29" t="str">
        <f t="shared" si="2"/>
        <v>143</v>
      </c>
      <c r="C149" s="162" t="s">
        <v>130</v>
      </c>
      <c r="D149" s="162" t="s">
        <v>51</v>
      </c>
      <c r="E149" s="162">
        <v>2789.5</v>
      </c>
      <c r="F149" s="162">
        <v>2842.29</v>
      </c>
      <c r="G149" s="162">
        <v>40</v>
      </c>
      <c r="H149" s="161" t="s">
        <v>713</v>
      </c>
      <c r="I149" s="161" t="s">
        <v>672</v>
      </c>
      <c r="J149" s="161" t="s">
        <v>708</v>
      </c>
      <c r="K149" s="161"/>
    </row>
    <row r="150" spans="1:11" x14ac:dyDescent="0.2">
      <c r="A150" s="32">
        <v>144</v>
      </c>
      <c r="B150" s="29" t="str">
        <f t="shared" si="2"/>
        <v>144</v>
      </c>
      <c r="C150" s="162" t="s">
        <v>131</v>
      </c>
      <c r="D150" s="162" t="s">
        <v>51</v>
      </c>
      <c r="E150" s="162">
        <v>2789.5</v>
      </c>
      <c r="F150" s="162">
        <v>2842.29</v>
      </c>
      <c r="G150" s="162">
        <v>40</v>
      </c>
      <c r="H150" s="161" t="s">
        <v>712</v>
      </c>
      <c r="I150" s="161" t="s">
        <v>672</v>
      </c>
      <c r="J150" s="161" t="s">
        <v>708</v>
      </c>
      <c r="K150" s="161"/>
    </row>
    <row r="151" spans="1:11" x14ac:dyDescent="0.2">
      <c r="A151" s="32">
        <v>145</v>
      </c>
      <c r="B151" s="29" t="str">
        <f t="shared" si="2"/>
        <v>145</v>
      </c>
      <c r="C151" s="162" t="s">
        <v>132</v>
      </c>
      <c r="D151" s="162" t="s">
        <v>51</v>
      </c>
      <c r="E151" s="162">
        <v>2789.5</v>
      </c>
      <c r="F151" s="162">
        <v>2842.29</v>
      </c>
      <c r="G151" s="162">
        <v>80</v>
      </c>
      <c r="H151" s="161" t="s">
        <v>711</v>
      </c>
      <c r="I151" s="161" t="s">
        <v>672</v>
      </c>
      <c r="J151" s="161" t="s">
        <v>708</v>
      </c>
      <c r="K151" s="161"/>
    </row>
    <row r="152" spans="1:11" x14ac:dyDescent="0.2">
      <c r="A152" s="32">
        <v>146</v>
      </c>
      <c r="B152" s="29" t="str">
        <f t="shared" si="2"/>
        <v>146</v>
      </c>
      <c r="C152" s="162" t="s">
        <v>133</v>
      </c>
      <c r="D152" s="162" t="s">
        <v>51</v>
      </c>
      <c r="E152" s="162">
        <v>2789.5</v>
      </c>
      <c r="F152" s="162">
        <v>2842.29</v>
      </c>
      <c r="G152" s="162">
        <v>50</v>
      </c>
      <c r="H152" s="161" t="s">
        <v>710</v>
      </c>
      <c r="I152" s="161" t="s">
        <v>672</v>
      </c>
      <c r="J152" s="161" t="s">
        <v>708</v>
      </c>
      <c r="K152" s="161"/>
    </row>
    <row r="153" spans="1:11" x14ac:dyDescent="0.2">
      <c r="A153" s="32">
        <v>147</v>
      </c>
      <c r="B153" s="29" t="str">
        <f t="shared" si="2"/>
        <v>147</v>
      </c>
      <c r="C153" s="162" t="s">
        <v>134</v>
      </c>
      <c r="D153" s="162" t="s">
        <v>51</v>
      </c>
      <c r="E153" s="162">
        <v>2789.5</v>
      </c>
      <c r="F153" s="162">
        <v>2842.29</v>
      </c>
      <c r="G153" s="162">
        <v>50</v>
      </c>
      <c r="H153" s="161" t="s">
        <v>709</v>
      </c>
      <c r="I153" s="161" t="s">
        <v>672</v>
      </c>
      <c r="J153" s="161" t="s">
        <v>708</v>
      </c>
      <c r="K153" s="161"/>
    </row>
    <row r="154" spans="1:11" x14ac:dyDescent="0.2">
      <c r="A154" s="32">
        <v>148</v>
      </c>
      <c r="B154" s="29" t="str">
        <f t="shared" si="2"/>
        <v>148</v>
      </c>
      <c r="C154" s="162" t="s">
        <v>707</v>
      </c>
      <c r="D154" s="162" t="s">
        <v>21</v>
      </c>
      <c r="E154" s="162">
        <v>2851.1</v>
      </c>
      <c r="F154" s="162">
        <v>2851.1</v>
      </c>
      <c r="G154" s="162">
        <v>1475</v>
      </c>
      <c r="H154" s="161" t="s">
        <v>706</v>
      </c>
      <c r="I154" s="161" t="s">
        <v>394</v>
      </c>
      <c r="J154" s="161"/>
      <c r="K154" s="161"/>
    </row>
    <row r="155" spans="1:11" x14ac:dyDescent="0.2">
      <c r="A155" s="32">
        <v>149</v>
      </c>
      <c r="B155" s="29" t="str">
        <f t="shared" si="2"/>
        <v>149</v>
      </c>
      <c r="C155" s="162" t="s">
        <v>705</v>
      </c>
      <c r="D155" s="162" t="s">
        <v>21</v>
      </c>
      <c r="E155" s="162">
        <v>2851.1</v>
      </c>
      <c r="F155" s="162">
        <v>2851.1</v>
      </c>
      <c r="G155" s="162">
        <v>110</v>
      </c>
      <c r="H155" s="161" t="s">
        <v>704</v>
      </c>
      <c r="I155" s="161" t="s">
        <v>394</v>
      </c>
      <c r="J155" s="161"/>
      <c r="K155" s="161"/>
    </row>
    <row r="156" spans="1:11" x14ac:dyDescent="0.2">
      <c r="A156" s="32">
        <v>150</v>
      </c>
      <c r="B156" s="29" t="str">
        <f t="shared" si="2"/>
        <v>150</v>
      </c>
      <c r="C156" s="162" t="s">
        <v>135</v>
      </c>
      <c r="D156" s="162" t="s">
        <v>25</v>
      </c>
      <c r="E156" s="162">
        <v>2842.5</v>
      </c>
      <c r="F156" s="162">
        <v>2847.5</v>
      </c>
      <c r="G156" s="162">
        <v>5000</v>
      </c>
      <c r="H156" s="161" t="s">
        <v>703</v>
      </c>
      <c r="I156" s="161"/>
      <c r="J156" s="161"/>
      <c r="K156" s="161"/>
    </row>
    <row r="157" spans="1:11" ht="30" x14ac:dyDescent="0.2">
      <c r="A157" s="32">
        <v>151</v>
      </c>
      <c r="B157" s="29" t="str">
        <f t="shared" si="2"/>
        <v>151</v>
      </c>
      <c r="C157" s="162" t="s">
        <v>136</v>
      </c>
      <c r="D157" s="162" t="s">
        <v>23</v>
      </c>
      <c r="E157" s="162">
        <v>2847.5</v>
      </c>
      <c r="F157" s="162">
        <v>2852.5</v>
      </c>
      <c r="G157" s="162">
        <v>5000</v>
      </c>
      <c r="H157" s="161" t="s">
        <v>702</v>
      </c>
      <c r="I157" s="161" t="s">
        <v>456</v>
      </c>
      <c r="J157" s="161"/>
      <c r="K157" s="161"/>
    </row>
    <row r="158" spans="1:11" x14ac:dyDescent="0.2">
      <c r="A158" s="32">
        <v>152</v>
      </c>
      <c r="B158" s="29" t="str">
        <f t="shared" si="2"/>
        <v>152</v>
      </c>
      <c r="C158" s="162" t="s">
        <v>137</v>
      </c>
      <c r="D158" s="162" t="s">
        <v>25</v>
      </c>
      <c r="E158" s="162">
        <v>2852.5</v>
      </c>
      <c r="F158" s="162">
        <v>2857.5</v>
      </c>
      <c r="G158" s="162">
        <v>5000</v>
      </c>
      <c r="H158" s="161" t="s">
        <v>701</v>
      </c>
      <c r="I158" s="161"/>
      <c r="J158" s="161"/>
      <c r="K158" s="161"/>
    </row>
    <row r="159" spans="1:11" ht="30" x14ac:dyDescent="0.2">
      <c r="A159" s="32">
        <v>153</v>
      </c>
      <c r="B159" s="29" t="str">
        <f t="shared" si="2"/>
        <v>153</v>
      </c>
      <c r="C159" s="162" t="s">
        <v>138</v>
      </c>
      <c r="D159" s="162" t="s">
        <v>23</v>
      </c>
      <c r="E159" s="162">
        <v>2857.5</v>
      </c>
      <c r="F159" s="162">
        <v>2862.5</v>
      </c>
      <c r="G159" s="162">
        <v>5000</v>
      </c>
      <c r="H159" s="161" t="s">
        <v>700</v>
      </c>
      <c r="I159" s="161" t="s">
        <v>456</v>
      </c>
      <c r="J159" s="161"/>
      <c r="K159" s="161"/>
    </row>
    <row r="160" spans="1:11" ht="30" x14ac:dyDescent="0.2">
      <c r="A160" s="32">
        <v>154</v>
      </c>
      <c r="B160" s="29" t="str">
        <f t="shared" si="2"/>
        <v>154</v>
      </c>
      <c r="C160" s="162" t="s">
        <v>139</v>
      </c>
      <c r="D160" s="162" t="s">
        <v>25</v>
      </c>
      <c r="E160" s="162">
        <v>2862.5</v>
      </c>
      <c r="F160" s="162">
        <v>2867.5</v>
      </c>
      <c r="G160" s="162">
        <v>5000</v>
      </c>
      <c r="H160" s="161" t="s">
        <v>699</v>
      </c>
      <c r="I160" s="161"/>
      <c r="J160" s="161"/>
      <c r="K160" s="161"/>
    </row>
    <row r="161" spans="1:11" ht="45" x14ac:dyDescent="0.2">
      <c r="A161" s="32">
        <v>155</v>
      </c>
      <c r="B161" s="29" t="str">
        <f t="shared" si="2"/>
        <v>155</v>
      </c>
      <c r="C161" s="162" t="s">
        <v>140</v>
      </c>
      <c r="D161" s="162" t="s">
        <v>23</v>
      </c>
      <c r="E161" s="162">
        <v>2867.5</v>
      </c>
      <c r="F161" s="162">
        <v>2872.5</v>
      </c>
      <c r="G161" s="162">
        <v>5000</v>
      </c>
      <c r="H161" s="161" t="s">
        <v>698</v>
      </c>
      <c r="I161" s="161" t="s">
        <v>697</v>
      </c>
      <c r="J161" s="161"/>
      <c r="K161" s="161"/>
    </row>
    <row r="162" spans="1:11" x14ac:dyDescent="0.2">
      <c r="A162" s="32">
        <v>156</v>
      </c>
      <c r="B162" s="29" t="str">
        <f t="shared" si="2"/>
        <v>156</v>
      </c>
      <c r="C162" s="162" t="s">
        <v>696</v>
      </c>
      <c r="D162" s="162" t="s">
        <v>378</v>
      </c>
      <c r="E162" s="162">
        <v>0</v>
      </c>
      <c r="F162" s="162">
        <v>0</v>
      </c>
      <c r="G162" s="162">
        <v>500</v>
      </c>
      <c r="H162" s="161" t="s">
        <v>644</v>
      </c>
      <c r="I162" s="161" t="s">
        <v>694</v>
      </c>
      <c r="J162" s="161"/>
      <c r="K162" s="161"/>
    </row>
    <row r="163" spans="1:11" x14ac:dyDescent="0.2">
      <c r="A163" s="32">
        <v>157</v>
      </c>
      <c r="B163" s="29" t="str">
        <f t="shared" si="2"/>
        <v>157</v>
      </c>
      <c r="C163" s="162" t="s">
        <v>695</v>
      </c>
      <c r="D163" s="162" t="s">
        <v>376</v>
      </c>
      <c r="E163" s="162">
        <v>2856.5</v>
      </c>
      <c r="F163" s="162">
        <v>2856.5</v>
      </c>
      <c r="G163" s="162">
        <v>500</v>
      </c>
      <c r="H163" s="161" t="s">
        <v>644</v>
      </c>
      <c r="I163" s="161" t="s">
        <v>694</v>
      </c>
      <c r="J163" s="161"/>
      <c r="K163" s="161"/>
    </row>
    <row r="164" spans="1:11" x14ac:dyDescent="0.2">
      <c r="A164" s="32">
        <v>158</v>
      </c>
      <c r="B164" s="29" t="str">
        <f t="shared" si="2"/>
        <v>158</v>
      </c>
      <c r="C164" s="162" t="s">
        <v>141</v>
      </c>
      <c r="D164" s="162" t="s">
        <v>51</v>
      </c>
      <c r="E164" s="162">
        <v>2789.5</v>
      </c>
      <c r="F164" s="162">
        <v>2842.54</v>
      </c>
      <c r="G164" s="162">
        <v>100</v>
      </c>
      <c r="H164" s="161" t="s">
        <v>693</v>
      </c>
      <c r="I164" s="161" t="s">
        <v>592</v>
      </c>
      <c r="J164" s="161" t="s">
        <v>692</v>
      </c>
      <c r="K164" s="161"/>
    </row>
    <row r="165" spans="1:11" x14ac:dyDescent="0.2">
      <c r="A165" s="32">
        <v>159</v>
      </c>
      <c r="B165" s="29" t="str">
        <f t="shared" si="2"/>
        <v>159</v>
      </c>
      <c r="C165" s="162" t="s">
        <v>142</v>
      </c>
      <c r="D165" s="162" t="s">
        <v>51</v>
      </c>
      <c r="E165" s="162">
        <v>2789.5</v>
      </c>
      <c r="F165" s="162">
        <v>2842.54</v>
      </c>
      <c r="G165" s="162">
        <v>100</v>
      </c>
      <c r="H165" s="161" t="s">
        <v>691</v>
      </c>
      <c r="I165" s="161" t="s">
        <v>672</v>
      </c>
      <c r="J165" s="161" t="s">
        <v>690</v>
      </c>
      <c r="K165" s="161"/>
    </row>
    <row r="166" spans="1:11" x14ac:dyDescent="0.2">
      <c r="A166" s="32">
        <v>160</v>
      </c>
      <c r="B166" s="29" t="str">
        <f t="shared" si="2"/>
        <v>160</v>
      </c>
      <c r="C166" s="162" t="s">
        <v>143</v>
      </c>
      <c r="D166" s="162" t="s">
        <v>51</v>
      </c>
      <c r="E166" s="162">
        <v>2789.5</v>
      </c>
      <c r="F166" s="162">
        <v>2842.54</v>
      </c>
      <c r="G166" s="162">
        <v>30</v>
      </c>
      <c r="H166" s="161" t="s">
        <v>689</v>
      </c>
      <c r="I166" s="161" t="s">
        <v>672</v>
      </c>
      <c r="J166" s="161" t="s">
        <v>688</v>
      </c>
      <c r="K166" s="161"/>
    </row>
    <row r="167" spans="1:11" x14ac:dyDescent="0.2">
      <c r="A167" s="32">
        <v>161</v>
      </c>
      <c r="B167" s="29" t="str">
        <f t="shared" si="2"/>
        <v>161</v>
      </c>
      <c r="C167" s="162" t="s">
        <v>144</v>
      </c>
      <c r="D167" s="162" t="s">
        <v>51</v>
      </c>
      <c r="E167" s="162">
        <v>2789.5</v>
      </c>
      <c r="F167" s="162">
        <v>2842.54</v>
      </c>
      <c r="G167" s="162">
        <v>20</v>
      </c>
      <c r="H167" s="161" t="s">
        <v>687</v>
      </c>
      <c r="I167" s="161" t="s">
        <v>672</v>
      </c>
      <c r="J167" s="161" t="s">
        <v>686</v>
      </c>
      <c r="K167" s="161"/>
    </row>
    <row r="168" spans="1:11" x14ac:dyDescent="0.2">
      <c r="A168" s="32">
        <v>162</v>
      </c>
      <c r="B168" s="29" t="str">
        <f t="shared" si="2"/>
        <v>162</v>
      </c>
      <c r="C168" s="162" t="s">
        <v>145</v>
      </c>
      <c r="D168" s="162" t="s">
        <v>51</v>
      </c>
      <c r="E168" s="162">
        <v>2789.5</v>
      </c>
      <c r="F168" s="162">
        <v>2809.23</v>
      </c>
      <c r="G168" s="162">
        <v>50</v>
      </c>
      <c r="H168" s="161" t="s">
        <v>685</v>
      </c>
      <c r="I168" s="161" t="s">
        <v>672</v>
      </c>
      <c r="J168" s="161" t="s">
        <v>684</v>
      </c>
      <c r="K168" s="161"/>
    </row>
    <row r="169" spans="1:11" x14ac:dyDescent="0.2">
      <c r="A169" s="32">
        <v>163</v>
      </c>
      <c r="B169" s="29" t="str">
        <f t="shared" si="2"/>
        <v>163</v>
      </c>
      <c r="C169" s="162" t="s">
        <v>146</v>
      </c>
      <c r="D169" s="162" t="s">
        <v>51</v>
      </c>
      <c r="E169" s="162">
        <v>2789.5</v>
      </c>
      <c r="F169" s="162">
        <v>2817.8</v>
      </c>
      <c r="G169" s="162">
        <v>250</v>
      </c>
      <c r="H169" s="161" t="s">
        <v>683</v>
      </c>
      <c r="I169" s="161" t="s">
        <v>672</v>
      </c>
      <c r="J169" s="161" t="s">
        <v>671</v>
      </c>
      <c r="K169" s="161"/>
    </row>
    <row r="170" spans="1:11" x14ac:dyDescent="0.2">
      <c r="A170" s="32">
        <v>164</v>
      </c>
      <c r="B170" s="29" t="str">
        <f t="shared" si="2"/>
        <v>164</v>
      </c>
      <c r="C170" s="162" t="s">
        <v>147</v>
      </c>
      <c r="D170" s="162" t="s">
        <v>51</v>
      </c>
      <c r="E170" s="162">
        <v>2789.5</v>
      </c>
      <c r="F170" s="162">
        <v>2817.88</v>
      </c>
      <c r="G170" s="162">
        <v>75</v>
      </c>
      <c r="H170" s="161" t="s">
        <v>682</v>
      </c>
      <c r="I170" s="161" t="s">
        <v>672</v>
      </c>
      <c r="J170" s="161" t="s">
        <v>674</v>
      </c>
      <c r="K170" s="161"/>
    </row>
    <row r="171" spans="1:11" x14ac:dyDescent="0.2">
      <c r="A171" s="32">
        <v>165</v>
      </c>
      <c r="B171" s="29" t="str">
        <f t="shared" si="2"/>
        <v>165</v>
      </c>
      <c r="C171" s="162" t="s">
        <v>148</v>
      </c>
      <c r="D171" s="162" t="s">
        <v>51</v>
      </c>
      <c r="E171" s="162">
        <v>2789.5</v>
      </c>
      <c r="F171" s="162">
        <v>2817.88</v>
      </c>
      <c r="G171" s="162">
        <v>150</v>
      </c>
      <c r="H171" s="161" t="s">
        <v>681</v>
      </c>
      <c r="I171" s="161" t="s">
        <v>672</v>
      </c>
      <c r="J171" s="161" t="s">
        <v>674</v>
      </c>
      <c r="K171" s="161"/>
    </row>
    <row r="172" spans="1:11" x14ac:dyDescent="0.2">
      <c r="A172" s="32">
        <v>166</v>
      </c>
      <c r="B172" s="29" t="str">
        <f t="shared" si="2"/>
        <v>166</v>
      </c>
      <c r="C172" s="162" t="s">
        <v>149</v>
      </c>
      <c r="D172" s="162" t="s">
        <v>51</v>
      </c>
      <c r="E172" s="162">
        <v>2789.5</v>
      </c>
      <c r="F172" s="162">
        <v>2817.54</v>
      </c>
      <c r="G172" s="162">
        <v>200</v>
      </c>
      <c r="H172" s="161" t="s">
        <v>680</v>
      </c>
      <c r="I172" s="161" t="s">
        <v>672</v>
      </c>
      <c r="J172" s="161" t="s">
        <v>679</v>
      </c>
      <c r="K172" s="161"/>
    </row>
    <row r="173" spans="1:11" x14ac:dyDescent="0.2">
      <c r="A173" s="32">
        <v>167</v>
      </c>
      <c r="B173" s="29" t="str">
        <f t="shared" si="2"/>
        <v>167</v>
      </c>
      <c r="C173" s="162" t="s">
        <v>150</v>
      </c>
      <c r="D173" s="162" t="s">
        <v>51</v>
      </c>
      <c r="E173" s="162">
        <v>2789.5</v>
      </c>
      <c r="F173" s="162">
        <v>2815.67</v>
      </c>
      <c r="G173" s="162">
        <v>200</v>
      </c>
      <c r="H173" s="161" t="s">
        <v>678</v>
      </c>
      <c r="I173" s="161" t="s">
        <v>672</v>
      </c>
      <c r="J173" s="161" t="s">
        <v>677</v>
      </c>
      <c r="K173" s="161"/>
    </row>
    <row r="174" spans="1:11" x14ac:dyDescent="0.2">
      <c r="A174" s="32">
        <v>168</v>
      </c>
      <c r="B174" s="29" t="str">
        <f t="shared" si="2"/>
        <v>168</v>
      </c>
      <c r="C174" s="162" t="s">
        <v>151</v>
      </c>
      <c r="D174" s="162" t="s">
        <v>51</v>
      </c>
      <c r="E174" s="162">
        <v>2789.5</v>
      </c>
      <c r="F174" s="162">
        <v>2817.88</v>
      </c>
      <c r="G174" s="162">
        <v>150</v>
      </c>
      <c r="H174" s="161" t="s">
        <v>676</v>
      </c>
      <c r="I174" s="161" t="s">
        <v>672</v>
      </c>
      <c r="J174" s="161" t="s">
        <v>674</v>
      </c>
      <c r="K174" s="161"/>
    </row>
    <row r="175" spans="1:11" x14ac:dyDescent="0.2">
      <c r="A175" s="32">
        <v>169</v>
      </c>
      <c r="B175" s="29" t="str">
        <f t="shared" si="2"/>
        <v>169</v>
      </c>
      <c r="C175" s="162" t="s">
        <v>152</v>
      </c>
      <c r="D175" s="162" t="s">
        <v>51</v>
      </c>
      <c r="E175" s="162">
        <v>2789.5</v>
      </c>
      <c r="F175" s="162">
        <v>2817.88</v>
      </c>
      <c r="G175" s="162">
        <v>150</v>
      </c>
      <c r="H175" s="161" t="s">
        <v>675</v>
      </c>
      <c r="I175" s="161" t="s">
        <v>672</v>
      </c>
      <c r="J175" s="161" t="s">
        <v>674</v>
      </c>
      <c r="K175" s="161"/>
    </row>
    <row r="176" spans="1:11" x14ac:dyDescent="0.2">
      <c r="A176" s="32">
        <v>170</v>
      </c>
      <c r="B176" s="29" t="str">
        <f t="shared" si="2"/>
        <v>170</v>
      </c>
      <c r="C176" s="162" t="s">
        <v>153</v>
      </c>
      <c r="D176" s="162" t="s">
        <v>51</v>
      </c>
      <c r="E176" s="162">
        <v>2789.5</v>
      </c>
      <c r="F176" s="162">
        <v>2817.8</v>
      </c>
      <c r="G176" s="162">
        <v>250</v>
      </c>
      <c r="H176" s="161" t="s">
        <v>673</v>
      </c>
      <c r="I176" s="161" t="s">
        <v>672</v>
      </c>
      <c r="J176" s="161" t="s">
        <v>671</v>
      </c>
      <c r="K176" s="161"/>
    </row>
    <row r="177" spans="1:11" x14ac:dyDescent="0.2">
      <c r="A177" s="32">
        <v>171</v>
      </c>
      <c r="B177" s="29" t="str">
        <f t="shared" si="2"/>
        <v>171</v>
      </c>
      <c r="C177" s="162" t="s">
        <v>154</v>
      </c>
      <c r="D177" s="162" t="s">
        <v>51</v>
      </c>
      <c r="E177" s="162">
        <v>2789.5</v>
      </c>
      <c r="F177" s="162">
        <v>2817.88</v>
      </c>
      <c r="G177" s="162">
        <v>150</v>
      </c>
      <c r="H177" s="161" t="s">
        <v>670</v>
      </c>
      <c r="I177" s="161" t="s">
        <v>592</v>
      </c>
      <c r="J177" s="161" t="s">
        <v>667</v>
      </c>
      <c r="K177" s="161"/>
    </row>
    <row r="178" spans="1:11" x14ac:dyDescent="0.2">
      <c r="A178" s="32">
        <v>172</v>
      </c>
      <c r="B178" s="29" t="str">
        <f t="shared" si="2"/>
        <v>172</v>
      </c>
      <c r="C178" s="162" t="s">
        <v>155</v>
      </c>
      <c r="D178" s="162" t="s">
        <v>51</v>
      </c>
      <c r="E178" s="162">
        <v>2789.5</v>
      </c>
      <c r="F178" s="162">
        <v>2817.88</v>
      </c>
      <c r="G178" s="162">
        <v>100</v>
      </c>
      <c r="H178" s="161" t="s">
        <v>669</v>
      </c>
      <c r="I178" s="161" t="s">
        <v>592</v>
      </c>
      <c r="J178" s="161" t="s">
        <v>667</v>
      </c>
      <c r="K178" s="161"/>
    </row>
    <row r="179" spans="1:11" x14ac:dyDescent="0.2">
      <c r="A179" s="32">
        <v>173</v>
      </c>
      <c r="B179" s="29" t="str">
        <f t="shared" si="2"/>
        <v>173</v>
      </c>
      <c r="C179" s="162" t="s">
        <v>156</v>
      </c>
      <c r="D179" s="162" t="s">
        <v>51</v>
      </c>
      <c r="E179" s="162">
        <v>2789.5</v>
      </c>
      <c r="F179" s="162">
        <v>2817.88</v>
      </c>
      <c r="G179" s="162">
        <v>40</v>
      </c>
      <c r="H179" s="161" t="s">
        <v>668</v>
      </c>
      <c r="I179" s="161" t="s">
        <v>592</v>
      </c>
      <c r="J179" s="161" t="s">
        <v>667</v>
      </c>
      <c r="K179" s="161"/>
    </row>
    <row r="180" spans="1:11" x14ac:dyDescent="0.2">
      <c r="A180" s="32">
        <v>174</v>
      </c>
      <c r="B180" s="29" t="str">
        <f t="shared" si="2"/>
        <v>174</v>
      </c>
      <c r="C180" s="162" t="s">
        <v>157</v>
      </c>
      <c r="D180" s="162" t="s">
        <v>51</v>
      </c>
      <c r="E180" s="162">
        <v>2789.5</v>
      </c>
      <c r="F180" s="162">
        <v>2818.48</v>
      </c>
      <c r="G180" s="162">
        <v>70</v>
      </c>
      <c r="H180" s="161" t="s">
        <v>666</v>
      </c>
      <c r="I180" s="161" t="s">
        <v>592</v>
      </c>
      <c r="J180" s="161" t="s">
        <v>665</v>
      </c>
      <c r="K180" s="161"/>
    </row>
    <row r="181" spans="1:11" x14ac:dyDescent="0.2">
      <c r="A181" s="32">
        <v>175</v>
      </c>
      <c r="B181" s="29" t="str">
        <f t="shared" si="2"/>
        <v>175</v>
      </c>
      <c r="C181" s="162" t="s">
        <v>158</v>
      </c>
      <c r="D181" s="162" t="s">
        <v>51</v>
      </c>
      <c r="E181" s="162">
        <v>2789.5</v>
      </c>
      <c r="F181" s="162">
        <v>2820.28</v>
      </c>
      <c r="G181" s="162">
        <v>100</v>
      </c>
      <c r="H181" s="161" t="s">
        <v>664</v>
      </c>
      <c r="I181" s="161" t="s">
        <v>592</v>
      </c>
      <c r="J181" s="161" t="s">
        <v>663</v>
      </c>
      <c r="K181" s="161"/>
    </row>
    <row r="182" spans="1:11" x14ac:dyDescent="0.2">
      <c r="A182" s="32">
        <v>176</v>
      </c>
      <c r="B182" s="29" t="str">
        <f t="shared" si="2"/>
        <v>176</v>
      </c>
      <c r="C182" s="162" t="s">
        <v>159</v>
      </c>
      <c r="D182" s="162" t="s">
        <v>51</v>
      </c>
      <c r="E182" s="162">
        <v>2789.5</v>
      </c>
      <c r="F182" s="162">
        <v>2827.27</v>
      </c>
      <c r="G182" s="162">
        <v>75</v>
      </c>
      <c r="H182" s="161" t="s">
        <v>662</v>
      </c>
      <c r="I182" s="161" t="s">
        <v>592</v>
      </c>
      <c r="J182" s="161" t="s">
        <v>661</v>
      </c>
      <c r="K182" s="161"/>
    </row>
    <row r="183" spans="1:11" x14ac:dyDescent="0.2">
      <c r="A183" s="32">
        <v>177</v>
      </c>
      <c r="B183" s="29" t="str">
        <f t="shared" si="2"/>
        <v>177</v>
      </c>
      <c r="C183" s="162" t="s">
        <v>160</v>
      </c>
      <c r="D183" s="162" t="s">
        <v>51</v>
      </c>
      <c r="E183" s="162">
        <v>2789.5</v>
      </c>
      <c r="F183" s="162">
        <v>2833.53</v>
      </c>
      <c r="G183" s="162">
        <v>75</v>
      </c>
      <c r="H183" s="161" t="s">
        <v>660</v>
      </c>
      <c r="I183" s="161" t="s">
        <v>592</v>
      </c>
      <c r="J183" s="161" t="s">
        <v>659</v>
      </c>
      <c r="K183" s="161"/>
    </row>
    <row r="184" spans="1:11" x14ac:dyDescent="0.2">
      <c r="A184" s="32">
        <v>178</v>
      </c>
      <c r="B184" s="29" t="str">
        <f t="shared" si="2"/>
        <v>178</v>
      </c>
      <c r="C184" s="162" t="s">
        <v>161</v>
      </c>
      <c r="D184" s="162" t="s">
        <v>51</v>
      </c>
      <c r="E184" s="162">
        <v>2789.5</v>
      </c>
      <c r="F184" s="162">
        <v>2834.54</v>
      </c>
      <c r="G184" s="162">
        <v>50</v>
      </c>
      <c r="H184" s="161" t="s">
        <v>658</v>
      </c>
      <c r="I184" s="161" t="s">
        <v>592</v>
      </c>
      <c r="J184" s="161" t="s">
        <v>657</v>
      </c>
      <c r="K184" s="161"/>
    </row>
    <row r="185" spans="1:11" x14ac:dyDescent="0.2">
      <c r="A185" s="32">
        <v>179</v>
      </c>
      <c r="B185" s="29" t="str">
        <f t="shared" si="2"/>
        <v>179</v>
      </c>
      <c r="C185" s="162" t="s">
        <v>162</v>
      </c>
      <c r="D185" s="162" t="s">
        <v>51</v>
      </c>
      <c r="E185" s="162">
        <v>2789.5</v>
      </c>
      <c r="F185" s="162">
        <v>2839.89</v>
      </c>
      <c r="G185" s="162">
        <v>75</v>
      </c>
      <c r="H185" s="161" t="s">
        <v>656</v>
      </c>
      <c r="I185" s="161" t="s">
        <v>592</v>
      </c>
      <c r="J185" s="161" t="s">
        <v>655</v>
      </c>
      <c r="K185" s="161"/>
    </row>
    <row r="186" spans="1:11" x14ac:dyDescent="0.2">
      <c r="A186" s="32">
        <v>180</v>
      </c>
      <c r="B186" s="29" t="str">
        <f t="shared" si="2"/>
        <v>180</v>
      </c>
      <c r="C186" s="162" t="s">
        <v>163</v>
      </c>
      <c r="D186" s="162" t="s">
        <v>51</v>
      </c>
      <c r="E186" s="162">
        <v>2789.5</v>
      </c>
      <c r="F186" s="162">
        <v>2841.89</v>
      </c>
      <c r="G186" s="162">
        <v>10</v>
      </c>
      <c r="H186" s="161" t="s">
        <v>654</v>
      </c>
      <c r="I186" s="161" t="s">
        <v>592</v>
      </c>
      <c r="J186" s="161" t="s">
        <v>649</v>
      </c>
      <c r="K186" s="161"/>
    </row>
    <row r="187" spans="1:11" x14ac:dyDescent="0.2">
      <c r="A187" s="32">
        <v>181</v>
      </c>
      <c r="B187" s="29" t="str">
        <f t="shared" si="2"/>
        <v>181</v>
      </c>
      <c r="C187" s="162" t="s">
        <v>164</v>
      </c>
      <c r="D187" s="162" t="s">
        <v>51</v>
      </c>
      <c r="E187" s="162">
        <v>2789.5</v>
      </c>
      <c r="F187" s="162">
        <v>2841.89</v>
      </c>
      <c r="G187" s="162">
        <v>10</v>
      </c>
      <c r="H187" s="161" t="s">
        <v>653</v>
      </c>
      <c r="I187" s="161" t="s">
        <v>592</v>
      </c>
      <c r="J187" s="161" t="s">
        <v>649</v>
      </c>
      <c r="K187" s="161"/>
    </row>
    <row r="188" spans="1:11" x14ac:dyDescent="0.2">
      <c r="A188" s="32">
        <v>182</v>
      </c>
      <c r="B188" s="29" t="str">
        <f t="shared" si="2"/>
        <v>182</v>
      </c>
      <c r="C188" s="162" t="s">
        <v>165</v>
      </c>
      <c r="D188" s="162" t="s">
        <v>51</v>
      </c>
      <c r="E188" s="162">
        <v>2789.5</v>
      </c>
      <c r="F188" s="162">
        <v>2841.89</v>
      </c>
      <c r="G188" s="162">
        <v>10</v>
      </c>
      <c r="H188" s="161" t="s">
        <v>652</v>
      </c>
      <c r="I188" s="161" t="s">
        <v>592</v>
      </c>
      <c r="J188" s="161" t="s">
        <v>649</v>
      </c>
      <c r="K188" s="161"/>
    </row>
    <row r="189" spans="1:11" x14ac:dyDescent="0.2">
      <c r="A189" s="32">
        <v>183</v>
      </c>
      <c r="B189" s="29" t="str">
        <f t="shared" si="2"/>
        <v>183</v>
      </c>
      <c r="C189" s="162" t="s">
        <v>166</v>
      </c>
      <c r="D189" s="162" t="s">
        <v>51</v>
      </c>
      <c r="E189" s="162">
        <v>2789.5</v>
      </c>
      <c r="F189" s="162">
        <v>2841.89</v>
      </c>
      <c r="G189" s="162">
        <v>40</v>
      </c>
      <c r="H189" s="161" t="s">
        <v>651</v>
      </c>
      <c r="I189" s="161" t="s">
        <v>592</v>
      </c>
      <c r="J189" s="161" t="s">
        <v>649</v>
      </c>
      <c r="K189" s="161"/>
    </row>
    <row r="190" spans="1:11" x14ac:dyDescent="0.2">
      <c r="A190" s="32">
        <v>184</v>
      </c>
      <c r="B190" s="29" t="str">
        <f t="shared" si="2"/>
        <v>184</v>
      </c>
      <c r="C190" s="162" t="s">
        <v>167</v>
      </c>
      <c r="D190" s="162" t="s">
        <v>51</v>
      </c>
      <c r="E190" s="162">
        <v>2789.5</v>
      </c>
      <c r="F190" s="162">
        <v>2841.89</v>
      </c>
      <c r="G190" s="162">
        <v>60</v>
      </c>
      <c r="H190" s="161" t="s">
        <v>650</v>
      </c>
      <c r="I190" s="161" t="s">
        <v>647</v>
      </c>
      <c r="J190" s="161" t="s">
        <v>649</v>
      </c>
      <c r="K190" s="161"/>
    </row>
    <row r="191" spans="1:11" x14ac:dyDescent="0.2">
      <c r="A191" s="32">
        <v>185</v>
      </c>
      <c r="B191" s="29" t="str">
        <f t="shared" si="2"/>
        <v>185</v>
      </c>
      <c r="C191" s="162" t="s">
        <v>168</v>
      </c>
      <c r="D191" s="162" t="s">
        <v>51</v>
      </c>
      <c r="E191" s="162">
        <v>2789.5</v>
      </c>
      <c r="F191" s="162">
        <v>2843.21</v>
      </c>
      <c r="G191" s="162">
        <v>100</v>
      </c>
      <c r="H191" s="161" t="s">
        <v>648</v>
      </c>
      <c r="I191" s="161" t="s">
        <v>647</v>
      </c>
      <c r="J191" s="161" t="s">
        <v>641</v>
      </c>
      <c r="K191" s="161"/>
    </row>
    <row r="192" spans="1:11" x14ac:dyDescent="0.2">
      <c r="A192" s="32">
        <v>186</v>
      </c>
      <c r="B192" s="29" t="str">
        <f t="shared" si="2"/>
        <v>186</v>
      </c>
      <c r="C192" s="162" t="s">
        <v>169</v>
      </c>
      <c r="D192" s="162" t="s">
        <v>51</v>
      </c>
      <c r="E192" s="162">
        <v>2789.5</v>
      </c>
      <c r="F192" s="162">
        <v>2851.1</v>
      </c>
      <c r="G192" s="162">
        <v>75</v>
      </c>
      <c r="H192" s="161" t="s">
        <v>646</v>
      </c>
      <c r="I192" s="161" t="s">
        <v>470</v>
      </c>
      <c r="J192" s="161" t="s">
        <v>645</v>
      </c>
      <c r="K192" s="161"/>
    </row>
    <row r="193" spans="1:11" x14ac:dyDescent="0.2">
      <c r="A193" s="32">
        <v>187</v>
      </c>
      <c r="B193" s="29" t="str">
        <f t="shared" si="2"/>
        <v>187</v>
      </c>
      <c r="C193" s="162" t="s">
        <v>170</v>
      </c>
      <c r="D193" s="162" t="s">
        <v>51</v>
      </c>
      <c r="E193" s="162">
        <v>2789.5</v>
      </c>
      <c r="F193" s="162">
        <v>2843.21</v>
      </c>
      <c r="G193" s="162">
        <v>150</v>
      </c>
      <c r="H193" s="161" t="s">
        <v>644</v>
      </c>
      <c r="I193" s="161" t="s">
        <v>470</v>
      </c>
      <c r="J193" s="161" t="s">
        <v>641</v>
      </c>
      <c r="K193" s="161"/>
    </row>
    <row r="194" spans="1:11" x14ac:dyDescent="0.2">
      <c r="A194" s="32">
        <v>188</v>
      </c>
      <c r="B194" s="29" t="str">
        <f t="shared" si="2"/>
        <v>188</v>
      </c>
      <c r="C194" s="162" t="s">
        <v>171</v>
      </c>
      <c r="D194" s="162" t="s">
        <v>51</v>
      </c>
      <c r="E194" s="162">
        <v>2789.5</v>
      </c>
      <c r="F194" s="162">
        <v>2843.21</v>
      </c>
      <c r="G194" s="162">
        <v>80</v>
      </c>
      <c r="H194" s="161" t="s">
        <v>643</v>
      </c>
      <c r="I194" s="161" t="s">
        <v>625</v>
      </c>
      <c r="J194" s="161" t="s">
        <v>641</v>
      </c>
      <c r="K194" s="161"/>
    </row>
    <row r="195" spans="1:11" x14ac:dyDescent="0.2">
      <c r="A195" s="32">
        <v>189</v>
      </c>
      <c r="B195" s="29" t="str">
        <f t="shared" si="2"/>
        <v>189</v>
      </c>
      <c r="C195" s="162" t="s">
        <v>221</v>
      </c>
      <c r="D195" s="162" t="s">
        <v>51</v>
      </c>
      <c r="E195" s="162">
        <v>2789.5</v>
      </c>
      <c r="F195" s="162">
        <v>2843.21</v>
      </c>
      <c r="G195" s="162">
        <v>120</v>
      </c>
      <c r="H195" s="161" t="s">
        <v>642</v>
      </c>
      <c r="I195" s="161" t="s">
        <v>625</v>
      </c>
      <c r="J195" s="161" t="s">
        <v>641</v>
      </c>
      <c r="K195" s="161"/>
    </row>
    <row r="196" spans="1:11" x14ac:dyDescent="0.2">
      <c r="A196" s="32">
        <v>190</v>
      </c>
      <c r="B196" s="29" t="str">
        <f t="shared" si="2"/>
        <v>190</v>
      </c>
      <c r="C196" s="162" t="s">
        <v>222</v>
      </c>
      <c r="D196" s="162" t="s">
        <v>51</v>
      </c>
      <c r="E196" s="162">
        <v>2789.5</v>
      </c>
      <c r="F196" s="162">
        <v>2844.36</v>
      </c>
      <c r="G196" s="162">
        <v>100</v>
      </c>
      <c r="H196" s="161" t="s">
        <v>640</v>
      </c>
      <c r="I196" s="161" t="s">
        <v>625</v>
      </c>
      <c r="J196" s="161" t="s">
        <v>639</v>
      </c>
      <c r="K196" s="161"/>
    </row>
    <row r="197" spans="1:11" x14ac:dyDescent="0.2">
      <c r="A197" s="32">
        <v>191</v>
      </c>
      <c r="B197" s="29" t="str">
        <f t="shared" si="2"/>
        <v>191</v>
      </c>
      <c r="C197" s="162" t="s">
        <v>223</v>
      </c>
      <c r="D197" s="162" t="s">
        <v>51</v>
      </c>
      <c r="E197" s="162">
        <v>2789.5</v>
      </c>
      <c r="F197" s="162">
        <v>2846.48</v>
      </c>
      <c r="G197" s="162">
        <v>100</v>
      </c>
      <c r="H197" s="161" t="s">
        <v>638</v>
      </c>
      <c r="I197" s="161" t="s">
        <v>625</v>
      </c>
      <c r="J197" s="161" t="s">
        <v>637</v>
      </c>
      <c r="K197" s="161"/>
    </row>
    <row r="198" spans="1:11" x14ac:dyDescent="0.2">
      <c r="A198" s="32">
        <v>192</v>
      </c>
      <c r="B198" s="29" t="str">
        <f t="shared" si="2"/>
        <v>192</v>
      </c>
      <c r="C198" s="162" t="s">
        <v>224</v>
      </c>
      <c r="D198" s="162" t="s">
        <v>51</v>
      </c>
      <c r="E198" s="162">
        <v>2789.5</v>
      </c>
      <c r="F198" s="162">
        <v>2850.35</v>
      </c>
      <c r="G198" s="162">
        <v>175</v>
      </c>
      <c r="H198" s="161" t="s">
        <v>636</v>
      </c>
      <c r="I198" s="161" t="s">
        <v>625</v>
      </c>
      <c r="J198" s="161" t="s">
        <v>635</v>
      </c>
      <c r="K198" s="161"/>
    </row>
    <row r="199" spans="1:11" x14ac:dyDescent="0.2">
      <c r="A199" s="32">
        <v>193</v>
      </c>
      <c r="B199" s="29" t="str">
        <f t="shared" si="2"/>
        <v>193</v>
      </c>
      <c r="C199" s="162" t="s">
        <v>225</v>
      </c>
      <c r="D199" s="162" t="s">
        <v>51</v>
      </c>
      <c r="E199" s="162">
        <v>2789.5</v>
      </c>
      <c r="F199" s="162">
        <v>2851.1</v>
      </c>
      <c r="G199" s="162">
        <v>75</v>
      </c>
      <c r="H199" s="161" t="s">
        <v>634</v>
      </c>
      <c r="I199" s="161" t="s">
        <v>625</v>
      </c>
      <c r="J199" s="161" t="s">
        <v>633</v>
      </c>
      <c r="K199" s="161"/>
    </row>
    <row r="200" spans="1:11" x14ac:dyDescent="0.2">
      <c r="A200" s="32">
        <v>194</v>
      </c>
      <c r="B200" s="29" t="str">
        <f t="shared" ref="B200:B263" si="3">LEFT(C200,LEN(C200)-3)</f>
        <v>194</v>
      </c>
      <c r="C200" s="162" t="s">
        <v>226</v>
      </c>
      <c r="D200" s="162" t="s">
        <v>51</v>
      </c>
      <c r="E200" s="162">
        <v>2789.5</v>
      </c>
      <c r="F200" s="162">
        <v>2851.26</v>
      </c>
      <c r="G200" s="162">
        <v>200</v>
      </c>
      <c r="H200" s="161" t="s">
        <v>632</v>
      </c>
      <c r="I200" s="161" t="s">
        <v>625</v>
      </c>
      <c r="J200" s="161" t="s">
        <v>631</v>
      </c>
      <c r="K200" s="161"/>
    </row>
    <row r="201" spans="1:11" x14ac:dyDescent="0.2">
      <c r="A201" s="32">
        <v>195</v>
      </c>
      <c r="B201" s="29" t="str">
        <f t="shared" si="3"/>
        <v>195</v>
      </c>
      <c r="C201" s="162" t="s">
        <v>227</v>
      </c>
      <c r="D201" s="162" t="s">
        <v>51</v>
      </c>
      <c r="E201" s="162">
        <v>2789.5</v>
      </c>
      <c r="F201" s="162">
        <v>2858.08</v>
      </c>
      <c r="G201" s="162">
        <v>90</v>
      </c>
      <c r="H201" s="161" t="s">
        <v>630</v>
      </c>
      <c r="I201" s="161" t="s">
        <v>625</v>
      </c>
      <c r="J201" s="161" t="s">
        <v>629</v>
      </c>
      <c r="K201" s="161"/>
    </row>
    <row r="202" spans="1:11" x14ac:dyDescent="0.2">
      <c r="A202" s="32">
        <v>196</v>
      </c>
      <c r="B202" s="29" t="str">
        <f t="shared" si="3"/>
        <v>196</v>
      </c>
      <c r="C202" s="162" t="s">
        <v>228</v>
      </c>
      <c r="D202" s="162" t="s">
        <v>51</v>
      </c>
      <c r="E202" s="162">
        <v>2789.5</v>
      </c>
      <c r="F202" s="162">
        <v>2858.71</v>
      </c>
      <c r="G202" s="162">
        <v>75</v>
      </c>
      <c r="H202" s="161" t="s">
        <v>628</v>
      </c>
      <c r="I202" s="161" t="s">
        <v>625</v>
      </c>
      <c r="J202" s="161" t="s">
        <v>627</v>
      </c>
      <c r="K202" s="161"/>
    </row>
    <row r="203" spans="1:11" x14ac:dyDescent="0.2">
      <c r="A203" s="32">
        <v>197</v>
      </c>
      <c r="B203" s="29" t="str">
        <f t="shared" si="3"/>
        <v>197</v>
      </c>
      <c r="C203" s="162" t="s">
        <v>229</v>
      </c>
      <c r="D203" s="162" t="s">
        <v>51</v>
      </c>
      <c r="E203" s="162">
        <v>2789.5</v>
      </c>
      <c r="F203" s="162">
        <v>2860.9</v>
      </c>
      <c r="G203" s="162">
        <v>50</v>
      </c>
      <c r="H203" s="161" t="s">
        <v>626</v>
      </c>
      <c r="I203" s="161" t="s">
        <v>625</v>
      </c>
      <c r="J203" s="161" t="s">
        <v>624</v>
      </c>
      <c r="K203" s="161"/>
    </row>
    <row r="204" spans="1:11" x14ac:dyDescent="0.2">
      <c r="A204" s="32">
        <v>198</v>
      </c>
      <c r="B204" s="29" t="str">
        <f t="shared" si="3"/>
        <v>198</v>
      </c>
      <c r="C204" s="162" t="s">
        <v>230</v>
      </c>
      <c r="D204" s="162" t="s">
        <v>51</v>
      </c>
      <c r="E204" s="162">
        <v>2789.5</v>
      </c>
      <c r="F204" s="162">
        <v>2860.85</v>
      </c>
      <c r="G204" s="162">
        <v>30</v>
      </c>
      <c r="H204" s="161" t="s">
        <v>623</v>
      </c>
      <c r="I204" s="161" t="s">
        <v>584</v>
      </c>
      <c r="J204" s="161" t="s">
        <v>622</v>
      </c>
      <c r="K204" s="161"/>
    </row>
    <row r="205" spans="1:11" x14ac:dyDescent="0.2">
      <c r="A205" s="32">
        <v>199</v>
      </c>
      <c r="B205" s="29" t="str">
        <f t="shared" si="3"/>
        <v>199</v>
      </c>
      <c r="C205" s="162" t="s">
        <v>231</v>
      </c>
      <c r="D205" s="162" t="s">
        <v>51</v>
      </c>
      <c r="E205" s="162">
        <v>2789.5</v>
      </c>
      <c r="F205" s="162">
        <v>2863.97</v>
      </c>
      <c r="G205" s="162">
        <v>125</v>
      </c>
      <c r="H205" s="161" t="s">
        <v>621</v>
      </c>
      <c r="I205" s="161" t="s">
        <v>584</v>
      </c>
      <c r="J205" s="161" t="s">
        <v>620</v>
      </c>
      <c r="K205" s="161"/>
    </row>
    <row r="206" spans="1:11" x14ac:dyDescent="0.2">
      <c r="A206" s="32">
        <v>200</v>
      </c>
      <c r="B206" s="29" t="str">
        <f t="shared" si="3"/>
        <v>200</v>
      </c>
      <c r="C206" s="162" t="s">
        <v>232</v>
      </c>
      <c r="D206" s="162" t="s">
        <v>51</v>
      </c>
      <c r="E206" s="162">
        <v>2789.5</v>
      </c>
      <c r="F206" s="162">
        <v>2870.25</v>
      </c>
      <c r="G206" s="162">
        <v>125</v>
      </c>
      <c r="H206" s="161" t="s">
        <v>619</v>
      </c>
      <c r="I206" s="161" t="s">
        <v>618</v>
      </c>
      <c r="J206" s="161" t="s">
        <v>617</v>
      </c>
      <c r="K206" s="161"/>
    </row>
    <row r="207" spans="1:11" x14ac:dyDescent="0.2">
      <c r="A207" s="32">
        <v>201</v>
      </c>
      <c r="B207" s="29" t="str">
        <f t="shared" si="3"/>
        <v>201</v>
      </c>
      <c r="C207" s="162" t="s">
        <v>233</v>
      </c>
      <c r="D207" s="162" t="s">
        <v>51</v>
      </c>
      <c r="E207" s="162">
        <v>2789.5</v>
      </c>
      <c r="F207" s="162">
        <v>2871.19</v>
      </c>
      <c r="G207" s="162">
        <v>50</v>
      </c>
      <c r="H207" s="161" t="s">
        <v>616</v>
      </c>
      <c r="I207" s="161" t="s">
        <v>592</v>
      </c>
      <c r="J207" s="161" t="s">
        <v>614</v>
      </c>
      <c r="K207" s="161"/>
    </row>
    <row r="208" spans="1:11" x14ac:dyDescent="0.2">
      <c r="A208" s="32">
        <v>202</v>
      </c>
      <c r="B208" s="29" t="str">
        <f t="shared" si="3"/>
        <v>202</v>
      </c>
      <c r="C208" s="162" t="s">
        <v>234</v>
      </c>
      <c r="D208" s="162" t="s">
        <v>51</v>
      </c>
      <c r="E208" s="162">
        <v>2789.5</v>
      </c>
      <c r="F208" s="162">
        <v>2871.19</v>
      </c>
      <c r="G208" s="162">
        <v>75</v>
      </c>
      <c r="H208" s="161" t="s">
        <v>615</v>
      </c>
      <c r="I208" s="161" t="s">
        <v>592</v>
      </c>
      <c r="J208" s="161" t="s">
        <v>614</v>
      </c>
      <c r="K208" s="161"/>
    </row>
    <row r="209" spans="1:11" x14ac:dyDescent="0.2">
      <c r="A209" s="32">
        <v>203</v>
      </c>
      <c r="B209" s="29" t="str">
        <f t="shared" si="3"/>
        <v>203</v>
      </c>
      <c r="C209" s="162" t="s">
        <v>235</v>
      </c>
      <c r="D209" s="162" t="s">
        <v>51</v>
      </c>
      <c r="E209" s="162">
        <v>2789.5</v>
      </c>
      <c r="F209" s="162">
        <v>2872.85</v>
      </c>
      <c r="G209" s="162">
        <v>75</v>
      </c>
      <c r="H209" s="161" t="s">
        <v>613</v>
      </c>
      <c r="I209" s="161" t="s">
        <v>592</v>
      </c>
      <c r="J209" s="161" t="s">
        <v>612</v>
      </c>
      <c r="K209" s="161"/>
    </row>
    <row r="210" spans="1:11" x14ac:dyDescent="0.2">
      <c r="A210" s="32">
        <v>204</v>
      </c>
      <c r="B210" s="29" t="str">
        <f t="shared" si="3"/>
        <v>204</v>
      </c>
      <c r="C210" s="162" t="s">
        <v>236</v>
      </c>
      <c r="D210" s="162" t="s">
        <v>51</v>
      </c>
      <c r="E210" s="162">
        <v>2789.5</v>
      </c>
      <c r="F210" s="162">
        <v>2873.61</v>
      </c>
      <c r="G210" s="162">
        <v>100</v>
      </c>
      <c r="H210" s="161" t="s">
        <v>611</v>
      </c>
      <c r="I210" s="161" t="s">
        <v>592</v>
      </c>
      <c r="J210" s="161" t="s">
        <v>610</v>
      </c>
      <c r="K210" s="161"/>
    </row>
    <row r="211" spans="1:11" x14ac:dyDescent="0.2">
      <c r="A211" s="32">
        <v>205</v>
      </c>
      <c r="B211" s="29" t="str">
        <f t="shared" si="3"/>
        <v>205</v>
      </c>
      <c r="C211" s="162" t="s">
        <v>237</v>
      </c>
      <c r="D211" s="162" t="s">
        <v>51</v>
      </c>
      <c r="E211" s="162">
        <v>2789.5</v>
      </c>
      <c r="F211" s="162">
        <v>2874.35</v>
      </c>
      <c r="G211" s="162">
        <v>225</v>
      </c>
      <c r="H211" s="161" t="s">
        <v>609</v>
      </c>
      <c r="I211" s="161" t="s">
        <v>592</v>
      </c>
      <c r="J211" s="161" t="s">
        <v>605</v>
      </c>
      <c r="K211" s="161"/>
    </row>
    <row r="212" spans="1:11" x14ac:dyDescent="0.2">
      <c r="A212" s="32">
        <v>206</v>
      </c>
      <c r="B212" s="29" t="str">
        <f t="shared" si="3"/>
        <v>206</v>
      </c>
      <c r="C212" s="162" t="s">
        <v>238</v>
      </c>
      <c r="D212" s="162" t="s">
        <v>51</v>
      </c>
      <c r="E212" s="162">
        <v>2789.5</v>
      </c>
      <c r="F212" s="162">
        <v>2874.35</v>
      </c>
      <c r="G212" s="162">
        <v>200</v>
      </c>
      <c r="H212" s="161" t="s">
        <v>608</v>
      </c>
      <c r="I212" s="161" t="s">
        <v>592</v>
      </c>
      <c r="J212" s="161" t="s">
        <v>605</v>
      </c>
      <c r="K212" s="161"/>
    </row>
    <row r="213" spans="1:11" x14ac:dyDescent="0.2">
      <c r="A213" s="32">
        <v>207</v>
      </c>
      <c r="B213" s="29" t="str">
        <f t="shared" si="3"/>
        <v>207</v>
      </c>
      <c r="C213" s="162" t="s">
        <v>239</v>
      </c>
      <c r="D213" s="162" t="s">
        <v>51</v>
      </c>
      <c r="E213" s="162">
        <v>2789.5</v>
      </c>
      <c r="F213" s="162">
        <v>2874.35</v>
      </c>
      <c r="G213" s="162">
        <v>225</v>
      </c>
      <c r="H213" s="161" t="s">
        <v>607</v>
      </c>
      <c r="I213" s="161" t="s">
        <v>592</v>
      </c>
      <c r="J213" s="161" t="s">
        <v>605</v>
      </c>
      <c r="K213" s="161"/>
    </row>
    <row r="214" spans="1:11" x14ac:dyDescent="0.2">
      <c r="A214" s="32">
        <v>208</v>
      </c>
      <c r="B214" s="29" t="str">
        <f t="shared" si="3"/>
        <v>208</v>
      </c>
      <c r="C214" s="162" t="s">
        <v>240</v>
      </c>
      <c r="D214" s="162" t="s">
        <v>51</v>
      </c>
      <c r="E214" s="162">
        <v>2789.5</v>
      </c>
      <c r="F214" s="162">
        <v>2874.35</v>
      </c>
      <c r="G214" s="162">
        <v>100</v>
      </c>
      <c r="H214" s="161" t="s">
        <v>606</v>
      </c>
      <c r="I214" s="161" t="s">
        <v>592</v>
      </c>
      <c r="J214" s="161" t="s">
        <v>605</v>
      </c>
      <c r="K214" s="161"/>
    </row>
    <row r="215" spans="1:11" x14ac:dyDescent="0.2">
      <c r="A215" s="32">
        <v>209</v>
      </c>
      <c r="B215" s="29" t="str">
        <f t="shared" si="3"/>
        <v>209</v>
      </c>
      <c r="C215" s="162" t="s">
        <v>241</v>
      </c>
      <c r="D215" s="162" t="s">
        <v>51</v>
      </c>
      <c r="E215" s="162">
        <v>2789.5</v>
      </c>
      <c r="F215" s="162">
        <v>2875.57</v>
      </c>
      <c r="G215" s="162">
        <v>150</v>
      </c>
      <c r="H215" s="161" t="s">
        <v>604</v>
      </c>
      <c r="I215" s="161" t="s">
        <v>592</v>
      </c>
      <c r="J215" s="161" t="s">
        <v>603</v>
      </c>
      <c r="K215" s="161"/>
    </row>
    <row r="216" spans="1:11" x14ac:dyDescent="0.2">
      <c r="A216" s="32">
        <v>210</v>
      </c>
      <c r="B216" s="29" t="str">
        <f t="shared" si="3"/>
        <v>210</v>
      </c>
      <c r="C216" s="162" t="s">
        <v>242</v>
      </c>
      <c r="D216" s="162" t="s">
        <v>51</v>
      </c>
      <c r="E216" s="162">
        <v>2789.5</v>
      </c>
      <c r="F216" s="162">
        <v>2875.6</v>
      </c>
      <c r="G216" s="162">
        <v>225</v>
      </c>
      <c r="H216" s="161" t="s">
        <v>602</v>
      </c>
      <c r="I216" s="161" t="s">
        <v>592</v>
      </c>
      <c r="J216" s="161" t="s">
        <v>583</v>
      </c>
      <c r="K216" s="161"/>
    </row>
    <row r="217" spans="1:11" x14ac:dyDescent="0.2">
      <c r="A217" s="32">
        <v>211</v>
      </c>
      <c r="B217" s="29" t="str">
        <f t="shared" si="3"/>
        <v>211</v>
      </c>
      <c r="C217" s="162" t="s">
        <v>243</v>
      </c>
      <c r="D217" s="162" t="s">
        <v>51</v>
      </c>
      <c r="E217" s="162">
        <v>2789.5</v>
      </c>
      <c r="F217" s="162">
        <v>2875.6</v>
      </c>
      <c r="G217" s="162">
        <v>175</v>
      </c>
      <c r="H217" s="161" t="s">
        <v>601</v>
      </c>
      <c r="I217" s="161" t="s">
        <v>592</v>
      </c>
      <c r="J217" s="161" t="s">
        <v>583</v>
      </c>
      <c r="K217" s="161"/>
    </row>
    <row r="218" spans="1:11" x14ac:dyDescent="0.2">
      <c r="A218" s="32">
        <v>212</v>
      </c>
      <c r="B218" s="29" t="str">
        <f t="shared" si="3"/>
        <v>212</v>
      </c>
      <c r="C218" s="162" t="s">
        <v>244</v>
      </c>
      <c r="D218" s="162" t="s">
        <v>51</v>
      </c>
      <c r="E218" s="162">
        <v>2789.5</v>
      </c>
      <c r="F218" s="162">
        <v>2875.6</v>
      </c>
      <c r="G218" s="162">
        <v>50</v>
      </c>
      <c r="H218" s="161" t="s">
        <v>600</v>
      </c>
      <c r="I218" s="161" t="s">
        <v>592</v>
      </c>
      <c r="J218" s="161" t="s">
        <v>583</v>
      </c>
      <c r="K218" s="161"/>
    </row>
    <row r="219" spans="1:11" x14ac:dyDescent="0.2">
      <c r="A219" s="32">
        <v>213</v>
      </c>
      <c r="B219" s="29" t="str">
        <f t="shared" si="3"/>
        <v>213</v>
      </c>
      <c r="C219" s="162" t="s">
        <v>245</v>
      </c>
      <c r="D219" s="162" t="s">
        <v>51</v>
      </c>
      <c r="E219" s="162">
        <v>2789.5</v>
      </c>
      <c r="F219" s="162">
        <v>2875.6</v>
      </c>
      <c r="G219" s="162">
        <v>200</v>
      </c>
      <c r="H219" s="161" t="s">
        <v>599</v>
      </c>
      <c r="I219" s="161" t="s">
        <v>592</v>
      </c>
      <c r="J219" s="161" t="s">
        <v>583</v>
      </c>
      <c r="K219" s="161"/>
    </row>
    <row r="220" spans="1:11" x14ac:dyDescent="0.2">
      <c r="A220" s="32">
        <v>214</v>
      </c>
      <c r="B220" s="29" t="str">
        <f t="shared" si="3"/>
        <v>214</v>
      </c>
      <c r="C220" s="162" t="s">
        <v>246</v>
      </c>
      <c r="D220" s="162" t="s">
        <v>51</v>
      </c>
      <c r="E220" s="162">
        <v>2789.5</v>
      </c>
      <c r="F220" s="162">
        <v>2875.6</v>
      </c>
      <c r="G220" s="162">
        <v>200</v>
      </c>
      <c r="H220" s="161" t="s">
        <v>598</v>
      </c>
      <c r="I220" s="161" t="s">
        <v>592</v>
      </c>
      <c r="J220" s="161" t="s">
        <v>583</v>
      </c>
      <c r="K220" s="161"/>
    </row>
    <row r="221" spans="1:11" x14ac:dyDescent="0.2">
      <c r="A221" s="32">
        <v>215</v>
      </c>
      <c r="B221" s="29" t="str">
        <f t="shared" si="3"/>
        <v>215</v>
      </c>
      <c r="C221" s="162" t="s">
        <v>247</v>
      </c>
      <c r="D221" s="162" t="s">
        <v>51</v>
      </c>
      <c r="E221" s="162">
        <v>2789.5</v>
      </c>
      <c r="F221" s="162">
        <v>2875.6</v>
      </c>
      <c r="G221" s="162">
        <v>175</v>
      </c>
      <c r="H221" s="161" t="s">
        <v>597</v>
      </c>
      <c r="I221" s="161" t="s">
        <v>592</v>
      </c>
      <c r="J221" s="161" t="s">
        <v>583</v>
      </c>
      <c r="K221" s="161"/>
    </row>
    <row r="222" spans="1:11" x14ac:dyDescent="0.2">
      <c r="A222" s="32">
        <v>216</v>
      </c>
      <c r="B222" s="29" t="str">
        <f t="shared" si="3"/>
        <v>216</v>
      </c>
      <c r="C222" s="162" t="s">
        <v>248</v>
      </c>
      <c r="D222" s="162" t="s">
        <v>51</v>
      </c>
      <c r="E222" s="162">
        <v>2789.5</v>
      </c>
      <c r="F222" s="162">
        <v>2875.6</v>
      </c>
      <c r="G222" s="162">
        <v>125</v>
      </c>
      <c r="H222" s="161" t="s">
        <v>596</v>
      </c>
      <c r="I222" s="161" t="s">
        <v>592</v>
      </c>
      <c r="J222" s="161" t="s">
        <v>583</v>
      </c>
      <c r="K222" s="161"/>
    </row>
    <row r="223" spans="1:11" x14ac:dyDescent="0.2">
      <c r="A223" s="32">
        <v>217</v>
      </c>
      <c r="B223" s="29" t="str">
        <f t="shared" si="3"/>
        <v>217</v>
      </c>
      <c r="C223" s="162" t="s">
        <v>249</v>
      </c>
      <c r="D223" s="162" t="s">
        <v>51</v>
      </c>
      <c r="E223" s="162">
        <v>2789.5</v>
      </c>
      <c r="F223" s="162">
        <v>2875.6</v>
      </c>
      <c r="G223" s="162">
        <v>75</v>
      </c>
      <c r="H223" s="161" t="s">
        <v>595</v>
      </c>
      <c r="I223" s="161" t="s">
        <v>592</v>
      </c>
      <c r="J223" s="161" t="s">
        <v>583</v>
      </c>
      <c r="K223" s="161"/>
    </row>
    <row r="224" spans="1:11" x14ac:dyDescent="0.2">
      <c r="A224" s="32">
        <v>218</v>
      </c>
      <c r="B224" s="29" t="str">
        <f t="shared" si="3"/>
        <v>218</v>
      </c>
      <c r="C224" s="162" t="s">
        <v>250</v>
      </c>
      <c r="D224" s="162" t="s">
        <v>51</v>
      </c>
      <c r="E224" s="162">
        <v>2789.5</v>
      </c>
      <c r="F224" s="162">
        <v>2875.6</v>
      </c>
      <c r="G224" s="162">
        <v>175</v>
      </c>
      <c r="H224" s="161" t="s">
        <v>594</v>
      </c>
      <c r="I224" s="161" t="s">
        <v>592</v>
      </c>
      <c r="J224" s="161" t="s">
        <v>583</v>
      </c>
      <c r="K224" s="161"/>
    </row>
    <row r="225" spans="1:11" x14ac:dyDescent="0.2">
      <c r="A225" s="32">
        <v>219</v>
      </c>
      <c r="B225" s="29" t="str">
        <f t="shared" si="3"/>
        <v>219</v>
      </c>
      <c r="C225" s="162" t="s">
        <v>251</v>
      </c>
      <c r="D225" s="162" t="s">
        <v>51</v>
      </c>
      <c r="E225" s="162">
        <v>2789.5</v>
      </c>
      <c r="F225" s="162">
        <v>2875.6</v>
      </c>
      <c r="G225" s="162">
        <v>50</v>
      </c>
      <c r="H225" s="161" t="s">
        <v>593</v>
      </c>
      <c r="I225" s="161" t="s">
        <v>592</v>
      </c>
      <c r="J225" s="161" t="s">
        <v>583</v>
      </c>
      <c r="K225" s="161"/>
    </row>
    <row r="226" spans="1:11" x14ac:dyDescent="0.2">
      <c r="A226" s="32">
        <v>220</v>
      </c>
      <c r="B226" s="29" t="str">
        <f t="shared" si="3"/>
        <v>220</v>
      </c>
      <c r="C226" s="162" t="s">
        <v>252</v>
      </c>
      <c r="D226" s="162" t="s">
        <v>51</v>
      </c>
      <c r="E226" s="162">
        <v>2789.5</v>
      </c>
      <c r="F226" s="162">
        <v>2875.6</v>
      </c>
      <c r="G226" s="162">
        <v>100</v>
      </c>
      <c r="H226" s="161" t="s">
        <v>591</v>
      </c>
      <c r="I226" s="161" t="s">
        <v>584</v>
      </c>
      <c r="J226" s="161" t="s">
        <v>583</v>
      </c>
      <c r="K226" s="161"/>
    </row>
    <row r="227" spans="1:11" x14ac:dyDescent="0.2">
      <c r="A227" s="32">
        <v>221</v>
      </c>
      <c r="B227" s="29" t="str">
        <f t="shared" si="3"/>
        <v>221</v>
      </c>
      <c r="C227" s="162" t="s">
        <v>253</v>
      </c>
      <c r="D227" s="162" t="s">
        <v>51</v>
      </c>
      <c r="E227" s="162">
        <v>2789.5</v>
      </c>
      <c r="F227" s="162">
        <v>2875.6</v>
      </c>
      <c r="G227" s="162">
        <v>75</v>
      </c>
      <c r="H227" s="161" t="s">
        <v>590</v>
      </c>
      <c r="I227" s="161" t="s">
        <v>584</v>
      </c>
      <c r="J227" s="161" t="s">
        <v>583</v>
      </c>
      <c r="K227" s="161"/>
    </row>
    <row r="228" spans="1:11" x14ac:dyDescent="0.2">
      <c r="A228" s="32">
        <v>222</v>
      </c>
      <c r="B228" s="29" t="str">
        <f t="shared" si="3"/>
        <v>222</v>
      </c>
      <c r="C228" s="162" t="s">
        <v>254</v>
      </c>
      <c r="D228" s="162" t="s">
        <v>51</v>
      </c>
      <c r="E228" s="162">
        <v>2789.5</v>
      </c>
      <c r="F228" s="162">
        <v>2875.6</v>
      </c>
      <c r="G228" s="162">
        <v>75</v>
      </c>
      <c r="H228" s="161" t="s">
        <v>589</v>
      </c>
      <c r="I228" s="161" t="s">
        <v>584</v>
      </c>
      <c r="J228" s="161" t="s">
        <v>583</v>
      </c>
      <c r="K228" s="161"/>
    </row>
    <row r="229" spans="1:11" x14ac:dyDescent="0.2">
      <c r="A229" s="32">
        <v>223</v>
      </c>
      <c r="B229" s="29" t="str">
        <f t="shared" si="3"/>
        <v>223</v>
      </c>
      <c r="C229" s="162" t="s">
        <v>255</v>
      </c>
      <c r="D229" s="162" t="s">
        <v>51</v>
      </c>
      <c r="E229" s="162">
        <v>2789.5</v>
      </c>
      <c r="F229" s="162">
        <v>2875.6</v>
      </c>
      <c r="G229" s="162">
        <v>150</v>
      </c>
      <c r="H229" s="161" t="s">
        <v>588</v>
      </c>
      <c r="I229" s="161" t="s">
        <v>584</v>
      </c>
      <c r="J229" s="161" t="s">
        <v>583</v>
      </c>
      <c r="K229" s="161"/>
    </row>
    <row r="230" spans="1:11" x14ac:dyDescent="0.2">
      <c r="A230" s="32">
        <v>224</v>
      </c>
      <c r="B230" s="29" t="str">
        <f t="shared" si="3"/>
        <v>224</v>
      </c>
      <c r="C230" s="162" t="s">
        <v>256</v>
      </c>
      <c r="D230" s="162" t="s">
        <v>51</v>
      </c>
      <c r="E230" s="162">
        <v>2789.5</v>
      </c>
      <c r="F230" s="162">
        <v>2875.6</v>
      </c>
      <c r="G230" s="162">
        <v>100</v>
      </c>
      <c r="H230" s="161" t="s">
        <v>587</v>
      </c>
      <c r="I230" s="161" t="s">
        <v>584</v>
      </c>
      <c r="J230" s="161" t="s">
        <v>583</v>
      </c>
      <c r="K230" s="161"/>
    </row>
    <row r="231" spans="1:11" x14ac:dyDescent="0.2">
      <c r="A231" s="32">
        <v>225</v>
      </c>
      <c r="B231" s="29" t="str">
        <f t="shared" si="3"/>
        <v>225</v>
      </c>
      <c r="C231" s="162" t="s">
        <v>257</v>
      </c>
      <c r="D231" s="162" t="s">
        <v>51</v>
      </c>
      <c r="E231" s="162">
        <v>2789.5</v>
      </c>
      <c r="F231" s="162">
        <v>2875.6</v>
      </c>
      <c r="G231" s="162">
        <v>125</v>
      </c>
      <c r="H231" s="161" t="s">
        <v>586</v>
      </c>
      <c r="I231" s="161" t="s">
        <v>584</v>
      </c>
      <c r="J231" s="161" t="s">
        <v>583</v>
      </c>
      <c r="K231" s="161"/>
    </row>
    <row r="232" spans="1:11" x14ac:dyDescent="0.2">
      <c r="A232" s="32">
        <v>226</v>
      </c>
      <c r="B232" s="29" t="str">
        <f t="shared" si="3"/>
        <v>226</v>
      </c>
      <c r="C232" s="162" t="s">
        <v>258</v>
      </c>
      <c r="D232" s="162" t="s">
        <v>51</v>
      </c>
      <c r="E232" s="162">
        <v>2789.5</v>
      </c>
      <c r="F232" s="162">
        <v>2875.6</v>
      </c>
      <c r="G232" s="162">
        <v>125</v>
      </c>
      <c r="H232" s="161" t="s">
        <v>585</v>
      </c>
      <c r="I232" s="161" t="s">
        <v>584</v>
      </c>
      <c r="J232" s="161" t="s">
        <v>583</v>
      </c>
      <c r="K232" s="161"/>
    </row>
    <row r="233" spans="1:11" x14ac:dyDescent="0.2">
      <c r="A233" s="32">
        <v>227</v>
      </c>
      <c r="B233" s="29" t="str">
        <f t="shared" si="3"/>
        <v>227</v>
      </c>
      <c r="C233" s="162" t="s">
        <v>259</v>
      </c>
      <c r="D233" s="162" t="s">
        <v>51</v>
      </c>
      <c r="E233" s="162">
        <v>2789.5</v>
      </c>
      <c r="F233" s="162">
        <v>2876.52</v>
      </c>
      <c r="G233" s="162">
        <v>75</v>
      </c>
      <c r="H233" s="161" t="s">
        <v>582</v>
      </c>
      <c r="I233" s="161" t="s">
        <v>470</v>
      </c>
      <c r="J233" s="161" t="s">
        <v>581</v>
      </c>
      <c r="K233" s="161"/>
    </row>
    <row r="234" spans="1:11" x14ac:dyDescent="0.2">
      <c r="A234" s="32">
        <v>228</v>
      </c>
      <c r="B234" s="29" t="str">
        <f t="shared" si="3"/>
        <v>228</v>
      </c>
      <c r="C234" s="162" t="s">
        <v>260</v>
      </c>
      <c r="D234" s="162" t="s">
        <v>25</v>
      </c>
      <c r="E234" s="162">
        <v>2872.5</v>
      </c>
      <c r="F234" s="162">
        <v>2877.5</v>
      </c>
      <c r="G234" s="162">
        <v>5000</v>
      </c>
      <c r="H234" s="161" t="s">
        <v>580</v>
      </c>
      <c r="I234" s="161"/>
      <c r="J234" s="161"/>
      <c r="K234" s="161"/>
    </row>
    <row r="235" spans="1:11" x14ac:dyDescent="0.2">
      <c r="A235" s="32">
        <v>229</v>
      </c>
      <c r="B235" s="29" t="str">
        <f t="shared" si="3"/>
        <v>229</v>
      </c>
      <c r="C235" s="162" t="s">
        <v>261</v>
      </c>
      <c r="D235" s="162" t="s">
        <v>23</v>
      </c>
      <c r="E235" s="162">
        <v>2877.5</v>
      </c>
      <c r="F235" s="162">
        <v>2882.5</v>
      </c>
      <c r="G235" s="162">
        <v>5000</v>
      </c>
      <c r="H235" s="161" t="s">
        <v>579</v>
      </c>
      <c r="I235" s="161" t="s">
        <v>401</v>
      </c>
      <c r="J235" s="161"/>
      <c r="K235" s="161"/>
    </row>
    <row r="236" spans="1:11" x14ac:dyDescent="0.2">
      <c r="A236" s="32">
        <v>230</v>
      </c>
      <c r="B236" s="29" t="str">
        <f t="shared" si="3"/>
        <v>230</v>
      </c>
      <c r="C236" s="162" t="s">
        <v>262</v>
      </c>
      <c r="D236" s="162" t="s">
        <v>25</v>
      </c>
      <c r="E236" s="162">
        <v>2882.5</v>
      </c>
      <c r="F236" s="162">
        <v>2887.5</v>
      </c>
      <c r="G236" s="162">
        <v>5000</v>
      </c>
      <c r="H236" s="161" t="s">
        <v>578</v>
      </c>
      <c r="I236" s="161"/>
      <c r="J236" s="161"/>
      <c r="K236" s="161"/>
    </row>
    <row r="237" spans="1:11" x14ac:dyDescent="0.2">
      <c r="A237" s="32">
        <v>231</v>
      </c>
      <c r="B237" s="29" t="str">
        <f t="shared" si="3"/>
        <v>231</v>
      </c>
      <c r="C237" s="162" t="s">
        <v>263</v>
      </c>
      <c r="D237" s="162" t="s">
        <v>23</v>
      </c>
      <c r="E237" s="162">
        <v>2887.5</v>
      </c>
      <c r="F237" s="162">
        <v>2892.5</v>
      </c>
      <c r="G237" s="162">
        <v>5000</v>
      </c>
      <c r="H237" s="161" t="s">
        <v>577</v>
      </c>
      <c r="I237" s="161" t="s">
        <v>421</v>
      </c>
      <c r="J237" s="161"/>
      <c r="K237" s="161"/>
    </row>
    <row r="238" spans="1:11" ht="30" x14ac:dyDescent="0.2">
      <c r="A238" s="32">
        <v>232</v>
      </c>
      <c r="B238" s="29" t="str">
        <f t="shared" si="3"/>
        <v>232</v>
      </c>
      <c r="C238" s="162" t="s">
        <v>264</v>
      </c>
      <c r="D238" s="162" t="s">
        <v>25</v>
      </c>
      <c r="E238" s="162">
        <v>2892.5</v>
      </c>
      <c r="F238" s="162">
        <v>2897.5</v>
      </c>
      <c r="G238" s="162">
        <v>5000</v>
      </c>
      <c r="H238" s="161" t="s">
        <v>576</v>
      </c>
      <c r="I238" s="161"/>
      <c r="J238" s="161"/>
      <c r="K238" s="161"/>
    </row>
    <row r="239" spans="1:11" ht="30" x14ac:dyDescent="0.2">
      <c r="A239" s="32">
        <v>233</v>
      </c>
      <c r="B239" s="29" t="str">
        <f t="shared" si="3"/>
        <v>233</v>
      </c>
      <c r="C239" s="162" t="s">
        <v>575</v>
      </c>
      <c r="D239" s="162" t="s">
        <v>21</v>
      </c>
      <c r="E239" s="162">
        <v>2902.4</v>
      </c>
      <c r="F239" s="162">
        <v>2902.4</v>
      </c>
      <c r="G239" s="162">
        <v>725</v>
      </c>
      <c r="H239" s="161" t="s">
        <v>574</v>
      </c>
      <c r="I239" s="161" t="s">
        <v>424</v>
      </c>
      <c r="J239" s="161"/>
      <c r="K239" s="161"/>
    </row>
    <row r="240" spans="1:11" ht="30" x14ac:dyDescent="0.2">
      <c r="A240" s="32">
        <v>234</v>
      </c>
      <c r="B240" s="29" t="str">
        <f t="shared" si="3"/>
        <v>234</v>
      </c>
      <c r="C240" s="162" t="s">
        <v>573</v>
      </c>
      <c r="D240" s="162" t="s">
        <v>21</v>
      </c>
      <c r="E240" s="162">
        <v>2902.7</v>
      </c>
      <c r="F240" s="162">
        <v>2902.7</v>
      </c>
      <c r="G240" s="162">
        <v>110</v>
      </c>
      <c r="H240" s="161" t="s">
        <v>572</v>
      </c>
      <c r="I240" s="161" t="s">
        <v>424</v>
      </c>
      <c r="J240" s="161"/>
      <c r="K240" s="161"/>
    </row>
    <row r="241" spans="1:11" x14ac:dyDescent="0.2">
      <c r="A241" s="32">
        <v>235</v>
      </c>
      <c r="B241" s="29" t="str">
        <f t="shared" si="3"/>
        <v>235</v>
      </c>
      <c r="C241" s="162" t="s">
        <v>265</v>
      </c>
      <c r="D241" s="162" t="s">
        <v>23</v>
      </c>
      <c r="E241" s="162">
        <v>2897.5</v>
      </c>
      <c r="F241" s="162">
        <v>2902.5</v>
      </c>
      <c r="G241" s="162">
        <v>9999.9</v>
      </c>
      <c r="H241" s="161" t="s">
        <v>571</v>
      </c>
      <c r="I241" s="161" t="s">
        <v>380</v>
      </c>
      <c r="J241" s="161"/>
      <c r="K241" s="161"/>
    </row>
    <row r="242" spans="1:11" x14ac:dyDescent="0.2">
      <c r="A242" s="32">
        <v>236</v>
      </c>
      <c r="B242" s="29" t="str">
        <f t="shared" si="3"/>
        <v>236</v>
      </c>
      <c r="C242" s="162" t="s">
        <v>266</v>
      </c>
      <c r="D242" s="162" t="s">
        <v>25</v>
      </c>
      <c r="E242" s="162">
        <v>2902.5</v>
      </c>
      <c r="F242" s="162">
        <v>2907.5</v>
      </c>
      <c r="G242" s="162">
        <v>5000</v>
      </c>
      <c r="H242" s="161" t="s">
        <v>570</v>
      </c>
      <c r="I242" s="161"/>
      <c r="J242" s="161"/>
      <c r="K242" s="161"/>
    </row>
    <row r="243" spans="1:11" ht="30" x14ac:dyDescent="0.2">
      <c r="A243" s="32">
        <v>237</v>
      </c>
      <c r="B243" s="29" t="str">
        <f t="shared" si="3"/>
        <v>237</v>
      </c>
      <c r="C243" s="162" t="s">
        <v>267</v>
      </c>
      <c r="D243" s="162" t="s">
        <v>23</v>
      </c>
      <c r="E243" s="162">
        <v>2907.5</v>
      </c>
      <c r="F243" s="162">
        <v>2912.5</v>
      </c>
      <c r="G243" s="162">
        <v>5000</v>
      </c>
      <c r="H243" s="161" t="s">
        <v>569</v>
      </c>
      <c r="I243" s="161" t="s">
        <v>456</v>
      </c>
      <c r="J243" s="161"/>
      <c r="K243" s="161"/>
    </row>
    <row r="244" spans="1:11" x14ac:dyDescent="0.2">
      <c r="A244" s="32">
        <v>238</v>
      </c>
      <c r="B244" s="29" t="str">
        <f t="shared" si="3"/>
        <v>238</v>
      </c>
      <c r="C244" s="162" t="s">
        <v>568</v>
      </c>
      <c r="D244" s="162" t="s">
        <v>378</v>
      </c>
      <c r="E244" s="162">
        <v>0</v>
      </c>
      <c r="F244" s="162">
        <v>0</v>
      </c>
      <c r="G244" s="162">
        <v>500</v>
      </c>
      <c r="H244" s="161" t="s">
        <v>566</v>
      </c>
      <c r="I244" s="161" t="s">
        <v>565</v>
      </c>
      <c r="J244" s="161"/>
      <c r="K244" s="161"/>
    </row>
    <row r="245" spans="1:11" x14ac:dyDescent="0.2">
      <c r="A245" s="32">
        <v>239</v>
      </c>
      <c r="B245" s="29" t="str">
        <f t="shared" si="3"/>
        <v>239</v>
      </c>
      <c r="C245" s="162" t="s">
        <v>567</v>
      </c>
      <c r="D245" s="162" t="s">
        <v>376</v>
      </c>
      <c r="E245" s="162">
        <v>2890.5</v>
      </c>
      <c r="F245" s="162">
        <v>2890.5</v>
      </c>
      <c r="G245" s="162">
        <v>500</v>
      </c>
      <c r="H245" s="161" t="s">
        <v>566</v>
      </c>
      <c r="I245" s="161" t="s">
        <v>565</v>
      </c>
      <c r="J245" s="161"/>
      <c r="K245" s="161"/>
    </row>
    <row r="246" spans="1:11" ht="30" x14ac:dyDescent="0.2">
      <c r="A246" s="32">
        <v>240</v>
      </c>
      <c r="B246" s="29" t="str">
        <f t="shared" si="3"/>
        <v>240</v>
      </c>
      <c r="C246" s="162" t="s">
        <v>268</v>
      </c>
      <c r="D246" s="162" t="s">
        <v>25</v>
      </c>
      <c r="E246" s="162">
        <v>2912.5</v>
      </c>
      <c r="F246" s="162">
        <v>2917.5</v>
      </c>
      <c r="G246" s="162">
        <v>5000</v>
      </c>
      <c r="H246" s="161" t="s">
        <v>564</v>
      </c>
      <c r="I246" s="161"/>
      <c r="J246" s="161"/>
      <c r="K246" s="161"/>
    </row>
    <row r="247" spans="1:11" x14ac:dyDescent="0.2">
      <c r="A247" s="32">
        <v>241</v>
      </c>
      <c r="B247" s="29" t="str">
        <f t="shared" si="3"/>
        <v>241</v>
      </c>
      <c r="C247" s="162" t="s">
        <v>269</v>
      </c>
      <c r="D247" s="162" t="s">
        <v>23</v>
      </c>
      <c r="E247" s="162">
        <v>2917.5</v>
      </c>
      <c r="F247" s="162">
        <v>2922.5</v>
      </c>
      <c r="G247" s="162">
        <v>5000</v>
      </c>
      <c r="H247" s="161" t="s">
        <v>563</v>
      </c>
      <c r="I247" s="161" t="s">
        <v>380</v>
      </c>
      <c r="J247" s="161"/>
      <c r="K247" s="161"/>
    </row>
    <row r="248" spans="1:11" x14ac:dyDescent="0.2">
      <c r="A248" s="32">
        <v>242</v>
      </c>
      <c r="B248" s="29" t="str">
        <f t="shared" si="3"/>
        <v>242</v>
      </c>
      <c r="C248" s="162" t="s">
        <v>270</v>
      </c>
      <c r="D248" s="162" t="s">
        <v>51</v>
      </c>
      <c r="E248" s="162">
        <v>2789.5</v>
      </c>
      <c r="F248" s="162">
        <v>2878.52</v>
      </c>
      <c r="G248" s="162">
        <v>125</v>
      </c>
      <c r="H248" s="161" t="s">
        <v>562</v>
      </c>
      <c r="I248" s="161" t="s">
        <v>561</v>
      </c>
      <c r="J248" s="161" t="s">
        <v>560</v>
      </c>
      <c r="K248" s="161"/>
    </row>
    <row r="249" spans="1:11" x14ac:dyDescent="0.2">
      <c r="A249" s="32">
        <v>243</v>
      </c>
      <c r="B249" s="29" t="str">
        <f t="shared" si="3"/>
        <v>243</v>
      </c>
      <c r="C249" s="162" t="s">
        <v>271</v>
      </c>
      <c r="D249" s="162" t="s">
        <v>51</v>
      </c>
      <c r="E249" s="162">
        <v>2789.5</v>
      </c>
      <c r="F249" s="162">
        <v>2879.75</v>
      </c>
      <c r="G249" s="162">
        <v>10</v>
      </c>
      <c r="H249" s="161" t="s">
        <v>559</v>
      </c>
      <c r="I249" s="161" t="s">
        <v>498</v>
      </c>
      <c r="J249" s="161" t="s">
        <v>558</v>
      </c>
      <c r="K249" s="161"/>
    </row>
    <row r="250" spans="1:11" x14ac:dyDescent="0.2">
      <c r="A250" s="32">
        <v>244</v>
      </c>
      <c r="B250" s="29" t="str">
        <f t="shared" si="3"/>
        <v>244</v>
      </c>
      <c r="C250" s="162" t="s">
        <v>272</v>
      </c>
      <c r="D250" s="162" t="s">
        <v>51</v>
      </c>
      <c r="E250" s="162">
        <v>2789.5</v>
      </c>
      <c r="F250" s="162">
        <v>2880.98</v>
      </c>
      <c r="G250" s="162">
        <v>150</v>
      </c>
      <c r="H250" s="161" t="s">
        <v>557</v>
      </c>
      <c r="I250" s="161" t="s">
        <v>498</v>
      </c>
      <c r="J250" s="161" t="s">
        <v>556</v>
      </c>
      <c r="K250" s="161"/>
    </row>
    <row r="251" spans="1:11" x14ac:dyDescent="0.2">
      <c r="A251" s="32">
        <v>245</v>
      </c>
      <c r="B251" s="29" t="str">
        <f t="shared" si="3"/>
        <v>245</v>
      </c>
      <c r="C251" s="162" t="s">
        <v>273</v>
      </c>
      <c r="D251" s="162" t="s">
        <v>51</v>
      </c>
      <c r="E251" s="162">
        <v>2789.5</v>
      </c>
      <c r="F251" s="162">
        <v>2883.25</v>
      </c>
      <c r="G251" s="162">
        <v>150</v>
      </c>
      <c r="H251" s="161" t="s">
        <v>555</v>
      </c>
      <c r="I251" s="161" t="s">
        <v>498</v>
      </c>
      <c r="J251" s="161" t="s">
        <v>554</v>
      </c>
      <c r="K251" s="161"/>
    </row>
    <row r="252" spans="1:11" x14ac:dyDescent="0.2">
      <c r="A252" s="32">
        <v>246</v>
      </c>
      <c r="B252" s="29" t="str">
        <f t="shared" si="3"/>
        <v>246</v>
      </c>
      <c r="C252" s="162" t="s">
        <v>274</v>
      </c>
      <c r="D252" s="162" t="s">
        <v>51</v>
      </c>
      <c r="E252" s="162">
        <v>2789.5</v>
      </c>
      <c r="F252" s="162">
        <v>2885.75</v>
      </c>
      <c r="G252" s="162">
        <v>150</v>
      </c>
      <c r="H252" s="161" t="s">
        <v>553</v>
      </c>
      <c r="I252" s="161" t="s">
        <v>498</v>
      </c>
      <c r="J252" s="161" t="s">
        <v>552</v>
      </c>
      <c r="K252" s="161"/>
    </row>
    <row r="253" spans="1:11" x14ac:dyDescent="0.2">
      <c r="A253" s="32">
        <v>247</v>
      </c>
      <c r="B253" s="29" t="str">
        <f t="shared" si="3"/>
        <v>247</v>
      </c>
      <c r="C253" s="162" t="s">
        <v>275</v>
      </c>
      <c r="D253" s="162" t="s">
        <v>51</v>
      </c>
      <c r="E253" s="162">
        <v>2789.5</v>
      </c>
      <c r="F253" s="162">
        <v>2886.82</v>
      </c>
      <c r="G253" s="162">
        <v>15</v>
      </c>
      <c r="H253" s="161" t="s">
        <v>551</v>
      </c>
      <c r="I253" s="161" t="s">
        <v>498</v>
      </c>
      <c r="J253" s="161" t="s">
        <v>550</v>
      </c>
      <c r="K253" s="161"/>
    </row>
    <row r="254" spans="1:11" x14ac:dyDescent="0.2">
      <c r="A254" s="32">
        <v>248</v>
      </c>
      <c r="B254" s="29" t="str">
        <f t="shared" si="3"/>
        <v>248</v>
      </c>
      <c r="C254" s="162" t="s">
        <v>276</v>
      </c>
      <c r="D254" s="162" t="s">
        <v>51</v>
      </c>
      <c r="E254" s="162">
        <v>2789.5</v>
      </c>
      <c r="F254" s="162">
        <v>2888.57</v>
      </c>
      <c r="G254" s="162">
        <v>170</v>
      </c>
      <c r="H254" s="161" t="s">
        <v>549</v>
      </c>
      <c r="I254" s="161" t="s">
        <v>498</v>
      </c>
      <c r="J254" s="161" t="s">
        <v>548</v>
      </c>
      <c r="K254" s="161"/>
    </row>
    <row r="255" spans="1:11" x14ac:dyDescent="0.2">
      <c r="A255" s="32">
        <v>249</v>
      </c>
      <c r="B255" s="29" t="str">
        <f t="shared" si="3"/>
        <v>249</v>
      </c>
      <c r="C255" s="162" t="s">
        <v>277</v>
      </c>
      <c r="D255" s="162" t="s">
        <v>51</v>
      </c>
      <c r="E255" s="162">
        <v>2789.5</v>
      </c>
      <c r="F255" s="162">
        <v>2890.51</v>
      </c>
      <c r="G255" s="162">
        <v>200</v>
      </c>
      <c r="H255" s="161" t="s">
        <v>547</v>
      </c>
      <c r="I255" s="161" t="s">
        <v>498</v>
      </c>
      <c r="J255" s="161" t="s">
        <v>545</v>
      </c>
      <c r="K255" s="161"/>
    </row>
    <row r="256" spans="1:11" x14ac:dyDescent="0.2">
      <c r="A256" s="32">
        <v>250</v>
      </c>
      <c r="B256" s="29" t="str">
        <f t="shared" si="3"/>
        <v>250</v>
      </c>
      <c r="C256" s="162" t="s">
        <v>278</v>
      </c>
      <c r="D256" s="162" t="s">
        <v>51</v>
      </c>
      <c r="E256" s="162">
        <v>2789.5</v>
      </c>
      <c r="F256" s="162">
        <v>2890.51</v>
      </c>
      <c r="G256" s="162">
        <v>150</v>
      </c>
      <c r="H256" s="161" t="s">
        <v>546</v>
      </c>
      <c r="I256" s="161" t="s">
        <v>498</v>
      </c>
      <c r="J256" s="161" t="s">
        <v>545</v>
      </c>
      <c r="K256" s="161"/>
    </row>
    <row r="257" spans="1:11" x14ac:dyDescent="0.2">
      <c r="A257" s="32">
        <v>251</v>
      </c>
      <c r="B257" s="29" t="str">
        <f t="shared" si="3"/>
        <v>251</v>
      </c>
      <c r="C257" s="162" t="s">
        <v>279</v>
      </c>
      <c r="D257" s="162" t="s">
        <v>51</v>
      </c>
      <c r="E257" s="162">
        <v>2789.5</v>
      </c>
      <c r="F257" s="162">
        <v>2891.54</v>
      </c>
      <c r="G257" s="162">
        <v>30</v>
      </c>
      <c r="H257" s="161" t="s">
        <v>544</v>
      </c>
      <c r="I257" s="161" t="s">
        <v>498</v>
      </c>
      <c r="J257" s="161" t="s">
        <v>543</v>
      </c>
      <c r="K257" s="161"/>
    </row>
    <row r="258" spans="1:11" x14ac:dyDescent="0.2">
      <c r="A258" s="32">
        <v>252</v>
      </c>
      <c r="B258" s="29" t="str">
        <f t="shared" si="3"/>
        <v>252</v>
      </c>
      <c r="C258" s="162" t="s">
        <v>280</v>
      </c>
      <c r="D258" s="162" t="s">
        <v>51</v>
      </c>
      <c r="E258" s="162">
        <v>2789.5</v>
      </c>
      <c r="F258" s="162">
        <v>2893.04</v>
      </c>
      <c r="G258" s="162">
        <v>100</v>
      </c>
      <c r="H258" s="161" t="s">
        <v>542</v>
      </c>
      <c r="I258" s="161" t="s">
        <v>498</v>
      </c>
      <c r="J258" s="161" t="s">
        <v>541</v>
      </c>
      <c r="K258" s="161"/>
    </row>
    <row r="259" spans="1:11" x14ac:dyDescent="0.2">
      <c r="A259" s="32">
        <v>253</v>
      </c>
      <c r="B259" s="29" t="str">
        <f t="shared" si="3"/>
        <v>253</v>
      </c>
      <c r="C259" s="162" t="s">
        <v>281</v>
      </c>
      <c r="D259" s="162" t="s">
        <v>51</v>
      </c>
      <c r="E259" s="162">
        <v>2789.5</v>
      </c>
      <c r="F259" s="162">
        <v>2894.29</v>
      </c>
      <c r="G259" s="162">
        <v>100</v>
      </c>
      <c r="H259" s="161" t="s">
        <v>540</v>
      </c>
      <c r="I259" s="161" t="s">
        <v>498</v>
      </c>
      <c r="J259" s="161" t="s">
        <v>539</v>
      </c>
      <c r="K259" s="161"/>
    </row>
    <row r="260" spans="1:11" x14ac:dyDescent="0.2">
      <c r="A260" s="32">
        <v>254</v>
      </c>
      <c r="B260" s="29" t="str">
        <f t="shared" si="3"/>
        <v>254</v>
      </c>
      <c r="C260" s="162" t="s">
        <v>282</v>
      </c>
      <c r="D260" s="162" t="s">
        <v>51</v>
      </c>
      <c r="E260" s="162">
        <v>2789.5</v>
      </c>
      <c r="F260" s="162">
        <v>2895.69</v>
      </c>
      <c r="G260" s="162">
        <v>100</v>
      </c>
      <c r="H260" s="161" t="s">
        <v>538</v>
      </c>
      <c r="I260" s="161" t="s">
        <v>498</v>
      </c>
      <c r="J260" s="161" t="s">
        <v>537</v>
      </c>
      <c r="K260" s="161"/>
    </row>
    <row r="261" spans="1:11" x14ac:dyDescent="0.2">
      <c r="A261" s="32">
        <v>255</v>
      </c>
      <c r="B261" s="29" t="str">
        <f t="shared" si="3"/>
        <v>255</v>
      </c>
      <c r="C261" s="162" t="s">
        <v>283</v>
      </c>
      <c r="D261" s="162" t="s">
        <v>51</v>
      </c>
      <c r="E261" s="162">
        <v>2789.5</v>
      </c>
      <c r="F261" s="162">
        <v>2897.67</v>
      </c>
      <c r="G261" s="162">
        <v>150</v>
      </c>
      <c r="H261" s="161" t="s">
        <v>536</v>
      </c>
      <c r="I261" s="161" t="s">
        <v>498</v>
      </c>
      <c r="J261" s="161" t="s">
        <v>535</v>
      </c>
      <c r="K261" s="161"/>
    </row>
    <row r="262" spans="1:11" x14ac:dyDescent="0.2">
      <c r="A262" s="32">
        <v>256</v>
      </c>
      <c r="B262" s="29" t="str">
        <f t="shared" si="3"/>
        <v>256</v>
      </c>
      <c r="C262" s="162" t="s">
        <v>284</v>
      </c>
      <c r="D262" s="162" t="s">
        <v>51</v>
      </c>
      <c r="E262" s="162">
        <v>2789.5</v>
      </c>
      <c r="F262" s="162">
        <v>2898.42</v>
      </c>
      <c r="G262" s="162">
        <v>150</v>
      </c>
      <c r="H262" s="161" t="s">
        <v>534</v>
      </c>
      <c r="I262" s="161" t="s">
        <v>498</v>
      </c>
      <c r="J262" s="161" t="s">
        <v>533</v>
      </c>
      <c r="K262" s="161"/>
    </row>
    <row r="263" spans="1:11" x14ac:dyDescent="0.2">
      <c r="A263" s="32">
        <v>257</v>
      </c>
      <c r="B263" s="29" t="str">
        <f t="shared" si="3"/>
        <v>257</v>
      </c>
      <c r="C263" s="162" t="s">
        <v>532</v>
      </c>
      <c r="D263" s="162" t="s">
        <v>51</v>
      </c>
      <c r="E263" s="162">
        <v>2789.5</v>
      </c>
      <c r="F263" s="162">
        <v>2899.32</v>
      </c>
      <c r="G263" s="162">
        <v>100</v>
      </c>
      <c r="H263" s="161" t="s">
        <v>531</v>
      </c>
      <c r="I263" s="161" t="s">
        <v>498</v>
      </c>
      <c r="J263" s="161" t="s">
        <v>530</v>
      </c>
      <c r="K263" s="161"/>
    </row>
    <row r="264" spans="1:11" x14ac:dyDescent="0.2">
      <c r="A264" s="32">
        <v>258</v>
      </c>
      <c r="B264" s="29" t="str">
        <f t="shared" ref="B264:B327" si="4">LEFT(C264,LEN(C264)-3)</f>
        <v>258</v>
      </c>
      <c r="C264" s="162" t="s">
        <v>529</v>
      </c>
      <c r="D264" s="162" t="s">
        <v>51</v>
      </c>
      <c r="E264" s="162">
        <v>2789.5</v>
      </c>
      <c r="F264" s="162">
        <v>2900.31</v>
      </c>
      <c r="G264" s="162">
        <v>150</v>
      </c>
      <c r="H264" s="161" t="s">
        <v>528</v>
      </c>
      <c r="I264" s="161" t="s">
        <v>527</v>
      </c>
      <c r="J264" s="161" t="s">
        <v>526</v>
      </c>
      <c r="K264" s="161"/>
    </row>
    <row r="265" spans="1:11" x14ac:dyDescent="0.2">
      <c r="A265" s="32">
        <v>259</v>
      </c>
      <c r="B265" s="29" t="str">
        <f t="shared" si="4"/>
        <v>259</v>
      </c>
      <c r="C265" s="162" t="s">
        <v>525</v>
      </c>
      <c r="D265" s="162" t="s">
        <v>51</v>
      </c>
      <c r="E265" s="162">
        <v>2789.5</v>
      </c>
      <c r="F265" s="162">
        <v>2901.67</v>
      </c>
      <c r="G265" s="162">
        <v>150</v>
      </c>
      <c r="H265" s="161" t="s">
        <v>524</v>
      </c>
      <c r="I265" s="161" t="s">
        <v>498</v>
      </c>
      <c r="J265" s="161" t="s">
        <v>523</v>
      </c>
      <c r="K265" s="161"/>
    </row>
    <row r="266" spans="1:11" x14ac:dyDescent="0.2">
      <c r="A266" s="32">
        <v>260</v>
      </c>
      <c r="B266" s="29" t="str">
        <f t="shared" si="4"/>
        <v>260</v>
      </c>
      <c r="C266" s="162" t="s">
        <v>522</v>
      </c>
      <c r="D266" s="162" t="s">
        <v>51</v>
      </c>
      <c r="E266" s="162">
        <v>2789.5</v>
      </c>
      <c r="F266" s="162">
        <v>2903.17</v>
      </c>
      <c r="G266" s="162">
        <v>100</v>
      </c>
      <c r="H266" s="161" t="s">
        <v>521</v>
      </c>
      <c r="I266" s="161" t="s">
        <v>498</v>
      </c>
      <c r="J266" s="161" t="s">
        <v>520</v>
      </c>
      <c r="K266" s="161"/>
    </row>
    <row r="267" spans="1:11" x14ac:dyDescent="0.2">
      <c r="A267" s="32">
        <v>261</v>
      </c>
      <c r="B267" s="29" t="str">
        <f t="shared" si="4"/>
        <v>261</v>
      </c>
      <c r="C267" s="162" t="s">
        <v>285</v>
      </c>
      <c r="D267" s="162" t="s">
        <v>51</v>
      </c>
      <c r="E267" s="162">
        <v>2789.5</v>
      </c>
      <c r="F267" s="162">
        <v>2904.82</v>
      </c>
      <c r="G267" s="162">
        <v>125</v>
      </c>
      <c r="H267" s="161" t="s">
        <v>519</v>
      </c>
      <c r="I267" s="161" t="s">
        <v>498</v>
      </c>
      <c r="J267" s="161" t="s">
        <v>518</v>
      </c>
      <c r="K267" s="161"/>
    </row>
    <row r="268" spans="1:11" x14ac:dyDescent="0.2">
      <c r="A268" s="32">
        <v>262</v>
      </c>
      <c r="B268" s="29" t="str">
        <f t="shared" si="4"/>
        <v>262</v>
      </c>
      <c r="C268" s="162" t="s">
        <v>286</v>
      </c>
      <c r="D268" s="162" t="s">
        <v>51</v>
      </c>
      <c r="E268" s="162">
        <v>2789.5</v>
      </c>
      <c r="F268" s="162">
        <v>2906.69</v>
      </c>
      <c r="G268" s="162">
        <v>75</v>
      </c>
      <c r="H268" s="161" t="s">
        <v>517</v>
      </c>
      <c r="I268" s="161" t="s">
        <v>498</v>
      </c>
      <c r="J268" s="161" t="s">
        <v>516</v>
      </c>
      <c r="K268" s="161"/>
    </row>
    <row r="269" spans="1:11" x14ac:dyDescent="0.2">
      <c r="A269" s="32">
        <v>263</v>
      </c>
      <c r="B269" s="29" t="str">
        <f t="shared" si="4"/>
        <v>263</v>
      </c>
      <c r="C269" s="162" t="s">
        <v>287</v>
      </c>
      <c r="D269" s="162" t="s">
        <v>51</v>
      </c>
      <c r="E269" s="162">
        <v>2789.5</v>
      </c>
      <c r="F269" s="162">
        <v>2907.97</v>
      </c>
      <c r="G269" s="162">
        <v>125</v>
      </c>
      <c r="H269" s="161" t="s">
        <v>515</v>
      </c>
      <c r="I269" s="161" t="s">
        <v>498</v>
      </c>
      <c r="J269" s="161" t="s">
        <v>514</v>
      </c>
      <c r="K269" s="161"/>
    </row>
    <row r="270" spans="1:11" x14ac:dyDescent="0.2">
      <c r="A270" s="32">
        <v>264</v>
      </c>
      <c r="B270" s="29" t="str">
        <f t="shared" si="4"/>
        <v>264</v>
      </c>
      <c r="C270" s="162" t="s">
        <v>288</v>
      </c>
      <c r="D270" s="162" t="s">
        <v>51</v>
      </c>
      <c r="E270" s="162">
        <v>2789.5</v>
      </c>
      <c r="F270" s="162">
        <v>2908.93</v>
      </c>
      <c r="G270" s="162">
        <v>150</v>
      </c>
      <c r="H270" s="161" t="s">
        <v>513</v>
      </c>
      <c r="I270" s="161" t="s">
        <v>498</v>
      </c>
      <c r="J270" s="161" t="s">
        <v>512</v>
      </c>
      <c r="K270" s="161"/>
    </row>
    <row r="271" spans="1:11" x14ac:dyDescent="0.2">
      <c r="A271" s="32">
        <v>265</v>
      </c>
      <c r="B271" s="29" t="str">
        <f t="shared" si="4"/>
        <v>265</v>
      </c>
      <c r="C271" s="162" t="s">
        <v>289</v>
      </c>
      <c r="D271" s="162" t="s">
        <v>51</v>
      </c>
      <c r="E271" s="162">
        <v>2789.5</v>
      </c>
      <c r="F271" s="162">
        <v>2910.13</v>
      </c>
      <c r="G271" s="162">
        <v>150</v>
      </c>
      <c r="H271" s="161" t="s">
        <v>511</v>
      </c>
      <c r="I271" s="161" t="s">
        <v>498</v>
      </c>
      <c r="J271" s="161" t="s">
        <v>510</v>
      </c>
      <c r="K271" s="161"/>
    </row>
    <row r="272" spans="1:11" x14ac:dyDescent="0.2">
      <c r="A272" s="32">
        <v>266</v>
      </c>
      <c r="B272" s="29" t="str">
        <f t="shared" si="4"/>
        <v>266</v>
      </c>
      <c r="C272" s="162" t="s">
        <v>290</v>
      </c>
      <c r="D272" s="162" t="s">
        <v>51</v>
      </c>
      <c r="E272" s="162">
        <v>2789.5</v>
      </c>
      <c r="F272" s="162">
        <v>2911.3</v>
      </c>
      <c r="G272" s="162">
        <v>225</v>
      </c>
      <c r="H272" s="161" t="s">
        <v>509</v>
      </c>
      <c r="I272" s="161" t="s">
        <v>498</v>
      </c>
      <c r="J272" s="161" t="s">
        <v>508</v>
      </c>
      <c r="K272" s="161"/>
    </row>
    <row r="273" spans="1:11" x14ac:dyDescent="0.2">
      <c r="A273" s="32">
        <v>267</v>
      </c>
      <c r="B273" s="29" t="str">
        <f t="shared" si="4"/>
        <v>267</v>
      </c>
      <c r="C273" s="162" t="s">
        <v>291</v>
      </c>
      <c r="D273" s="162" t="s">
        <v>51</v>
      </c>
      <c r="E273" s="162">
        <v>2789.5</v>
      </c>
      <c r="F273" s="162">
        <v>2912.15</v>
      </c>
      <c r="G273" s="162">
        <v>50</v>
      </c>
      <c r="H273" s="161" t="s">
        <v>507</v>
      </c>
      <c r="I273" s="161" t="s">
        <v>498</v>
      </c>
      <c r="J273" s="161" t="s">
        <v>506</v>
      </c>
      <c r="K273" s="161"/>
    </row>
    <row r="274" spans="1:11" x14ac:dyDescent="0.2">
      <c r="A274" s="32">
        <v>268</v>
      </c>
      <c r="B274" s="29" t="str">
        <f t="shared" si="4"/>
        <v>268</v>
      </c>
      <c r="C274" s="162" t="s">
        <v>292</v>
      </c>
      <c r="D274" s="162" t="s">
        <v>51</v>
      </c>
      <c r="E274" s="162">
        <v>2789.5</v>
      </c>
      <c r="F274" s="162">
        <v>2913.38</v>
      </c>
      <c r="G274" s="162">
        <v>50</v>
      </c>
      <c r="H274" s="161" t="s">
        <v>505</v>
      </c>
      <c r="I274" s="161" t="s">
        <v>498</v>
      </c>
      <c r="J274" s="161" t="s">
        <v>504</v>
      </c>
      <c r="K274" s="161"/>
    </row>
    <row r="275" spans="1:11" x14ac:dyDescent="0.2">
      <c r="A275" s="32">
        <v>269</v>
      </c>
      <c r="B275" s="29" t="str">
        <f t="shared" si="4"/>
        <v>269</v>
      </c>
      <c r="C275" s="162" t="s">
        <v>293</v>
      </c>
      <c r="D275" s="162" t="s">
        <v>51</v>
      </c>
      <c r="E275" s="162">
        <v>2789.5</v>
      </c>
      <c r="F275" s="162">
        <v>2914.57</v>
      </c>
      <c r="G275" s="162">
        <v>10</v>
      </c>
      <c r="H275" s="161" t="s">
        <v>503</v>
      </c>
      <c r="I275" s="161" t="s">
        <v>498</v>
      </c>
      <c r="J275" s="161" t="s">
        <v>502</v>
      </c>
      <c r="K275" s="161"/>
    </row>
    <row r="276" spans="1:11" x14ac:dyDescent="0.2">
      <c r="A276" s="32">
        <v>270</v>
      </c>
      <c r="B276" s="29" t="str">
        <f t="shared" si="4"/>
        <v>270</v>
      </c>
      <c r="C276" s="162" t="s">
        <v>294</v>
      </c>
      <c r="D276" s="162" t="s">
        <v>51</v>
      </c>
      <c r="E276" s="162">
        <v>2789.5</v>
      </c>
      <c r="F276" s="162">
        <v>2916.44</v>
      </c>
      <c r="G276" s="162">
        <v>200</v>
      </c>
      <c r="H276" s="161" t="s">
        <v>501</v>
      </c>
      <c r="I276" s="161" t="s">
        <v>498</v>
      </c>
      <c r="J276" s="161" t="s">
        <v>500</v>
      </c>
      <c r="K276" s="161"/>
    </row>
    <row r="277" spans="1:11" x14ac:dyDescent="0.2">
      <c r="A277" s="32">
        <v>271</v>
      </c>
      <c r="B277" s="29" t="str">
        <f t="shared" si="4"/>
        <v>271</v>
      </c>
      <c r="C277" s="162" t="s">
        <v>295</v>
      </c>
      <c r="D277" s="162" t="s">
        <v>51</v>
      </c>
      <c r="E277" s="162">
        <v>2789.5</v>
      </c>
      <c r="F277" s="162">
        <v>2918.5</v>
      </c>
      <c r="G277" s="162">
        <v>50</v>
      </c>
      <c r="H277" s="161" t="s">
        <v>499</v>
      </c>
      <c r="I277" s="161" t="s">
        <v>498</v>
      </c>
      <c r="J277" s="161" t="s">
        <v>497</v>
      </c>
      <c r="K277" s="161"/>
    </row>
    <row r="278" spans="1:11" ht="30" x14ac:dyDescent="0.2">
      <c r="A278" s="32">
        <v>272</v>
      </c>
      <c r="B278" s="29" t="str">
        <f t="shared" si="4"/>
        <v>272</v>
      </c>
      <c r="C278" s="162" t="s">
        <v>296</v>
      </c>
      <c r="D278" s="162" t="s">
        <v>25</v>
      </c>
      <c r="E278" s="162">
        <v>2922.5</v>
      </c>
      <c r="F278" s="162">
        <v>2927.5</v>
      </c>
      <c r="G278" s="162">
        <v>5000</v>
      </c>
      <c r="H278" s="161" t="s">
        <v>496</v>
      </c>
      <c r="I278" s="161"/>
      <c r="J278" s="161"/>
      <c r="K278" s="161"/>
    </row>
    <row r="279" spans="1:11" ht="30" x14ac:dyDescent="0.2">
      <c r="A279" s="32">
        <v>273</v>
      </c>
      <c r="B279" s="29" t="str">
        <f t="shared" si="4"/>
        <v>273</v>
      </c>
      <c r="C279" s="162" t="s">
        <v>297</v>
      </c>
      <c r="D279" s="162" t="s">
        <v>51</v>
      </c>
      <c r="E279" s="162">
        <v>2789.5</v>
      </c>
      <c r="F279" s="162">
        <v>2919.6</v>
      </c>
      <c r="G279" s="162">
        <v>175</v>
      </c>
      <c r="H279" s="161" t="s">
        <v>495</v>
      </c>
      <c r="I279" s="161" t="s">
        <v>475</v>
      </c>
      <c r="J279" s="161" t="s">
        <v>494</v>
      </c>
      <c r="K279" s="161"/>
    </row>
    <row r="280" spans="1:11" ht="30" x14ac:dyDescent="0.2">
      <c r="A280" s="32">
        <v>274</v>
      </c>
      <c r="B280" s="29" t="str">
        <f t="shared" si="4"/>
        <v>274</v>
      </c>
      <c r="C280" s="162" t="s">
        <v>298</v>
      </c>
      <c r="D280" s="162" t="s">
        <v>51</v>
      </c>
      <c r="E280" s="162">
        <v>2789.5</v>
      </c>
      <c r="F280" s="162">
        <v>2921.6</v>
      </c>
      <c r="G280" s="162">
        <v>250</v>
      </c>
      <c r="H280" s="161" t="s">
        <v>493</v>
      </c>
      <c r="I280" s="161" t="s">
        <v>475</v>
      </c>
      <c r="J280" s="161" t="s">
        <v>492</v>
      </c>
      <c r="K280" s="161"/>
    </row>
    <row r="281" spans="1:11" ht="30" x14ac:dyDescent="0.2">
      <c r="A281" s="32">
        <v>275</v>
      </c>
      <c r="B281" s="29" t="str">
        <f t="shared" si="4"/>
        <v>275</v>
      </c>
      <c r="C281" s="162" t="s">
        <v>299</v>
      </c>
      <c r="D281" s="162" t="s">
        <v>51</v>
      </c>
      <c r="E281" s="162">
        <v>2789.5</v>
      </c>
      <c r="F281" s="162">
        <v>2922.55</v>
      </c>
      <c r="G281" s="162">
        <v>125</v>
      </c>
      <c r="H281" s="161" t="s">
        <v>491</v>
      </c>
      <c r="I281" s="161" t="s">
        <v>475</v>
      </c>
      <c r="J281" s="161" t="s">
        <v>490</v>
      </c>
      <c r="K281" s="161"/>
    </row>
    <row r="282" spans="1:11" ht="30" x14ac:dyDescent="0.2">
      <c r="A282" s="32">
        <v>276</v>
      </c>
      <c r="B282" s="29" t="str">
        <f t="shared" si="4"/>
        <v>276</v>
      </c>
      <c r="C282" s="162" t="s">
        <v>300</v>
      </c>
      <c r="D282" s="162" t="s">
        <v>51</v>
      </c>
      <c r="E282" s="162">
        <v>2789.5</v>
      </c>
      <c r="F282" s="162">
        <v>2922.62</v>
      </c>
      <c r="G282" s="162">
        <v>200</v>
      </c>
      <c r="H282" s="161" t="s">
        <v>489</v>
      </c>
      <c r="I282" s="161" t="s">
        <v>475</v>
      </c>
      <c r="J282" s="161" t="s">
        <v>488</v>
      </c>
      <c r="K282" s="161"/>
    </row>
    <row r="283" spans="1:11" ht="30" x14ac:dyDescent="0.2">
      <c r="A283" s="32">
        <v>277</v>
      </c>
      <c r="B283" s="29" t="str">
        <f t="shared" si="4"/>
        <v>277</v>
      </c>
      <c r="C283" s="162" t="s">
        <v>301</v>
      </c>
      <c r="D283" s="162" t="s">
        <v>51</v>
      </c>
      <c r="E283" s="162">
        <v>2789.5</v>
      </c>
      <c r="F283" s="162">
        <v>2923.87</v>
      </c>
      <c r="G283" s="162">
        <v>200</v>
      </c>
      <c r="H283" s="161" t="s">
        <v>487</v>
      </c>
      <c r="I283" s="161" t="s">
        <v>475</v>
      </c>
      <c r="J283" s="161" t="s">
        <v>486</v>
      </c>
      <c r="K283" s="161"/>
    </row>
    <row r="284" spans="1:11" ht="30" x14ac:dyDescent="0.2">
      <c r="A284" s="32">
        <v>278</v>
      </c>
      <c r="B284" s="29" t="str">
        <f t="shared" si="4"/>
        <v>278</v>
      </c>
      <c r="C284" s="162" t="s">
        <v>302</v>
      </c>
      <c r="D284" s="162" t="s">
        <v>51</v>
      </c>
      <c r="E284" s="162">
        <v>2789.5</v>
      </c>
      <c r="F284" s="162">
        <v>2925.12</v>
      </c>
      <c r="G284" s="162">
        <v>150</v>
      </c>
      <c r="H284" s="161" t="s">
        <v>485</v>
      </c>
      <c r="I284" s="161" t="s">
        <v>475</v>
      </c>
      <c r="J284" s="161" t="s">
        <v>484</v>
      </c>
      <c r="K284" s="161"/>
    </row>
    <row r="285" spans="1:11" ht="30" x14ac:dyDescent="0.2">
      <c r="A285" s="32">
        <v>279</v>
      </c>
      <c r="B285" s="29" t="str">
        <f t="shared" si="4"/>
        <v>279</v>
      </c>
      <c r="C285" s="162" t="s">
        <v>303</v>
      </c>
      <c r="D285" s="162" t="s">
        <v>51</v>
      </c>
      <c r="E285" s="162">
        <v>2789.5</v>
      </c>
      <c r="F285" s="162">
        <v>2926.36</v>
      </c>
      <c r="G285" s="162">
        <v>50</v>
      </c>
      <c r="H285" s="161" t="s">
        <v>483</v>
      </c>
      <c r="I285" s="161" t="s">
        <v>475</v>
      </c>
      <c r="J285" s="161" t="s">
        <v>482</v>
      </c>
      <c r="K285" s="161"/>
    </row>
    <row r="286" spans="1:11" ht="30" x14ac:dyDescent="0.2">
      <c r="A286" s="32">
        <v>280</v>
      </c>
      <c r="B286" s="29" t="str">
        <f t="shared" si="4"/>
        <v>280</v>
      </c>
      <c r="C286" s="162" t="s">
        <v>304</v>
      </c>
      <c r="D286" s="162" t="s">
        <v>23</v>
      </c>
      <c r="E286" s="162">
        <v>2927.5</v>
      </c>
      <c r="F286" s="162">
        <v>2932.5</v>
      </c>
      <c r="G286" s="162">
        <v>5000</v>
      </c>
      <c r="H286" s="161" t="s">
        <v>481</v>
      </c>
      <c r="I286" s="161" t="s">
        <v>413</v>
      </c>
      <c r="J286" s="161"/>
      <c r="K286" s="161"/>
    </row>
    <row r="287" spans="1:11" ht="30" x14ac:dyDescent="0.2">
      <c r="A287" s="32">
        <v>281</v>
      </c>
      <c r="B287" s="29" t="str">
        <f t="shared" si="4"/>
        <v>281</v>
      </c>
      <c r="C287" s="162" t="s">
        <v>305</v>
      </c>
      <c r="D287" s="162" t="s">
        <v>51</v>
      </c>
      <c r="E287" s="162">
        <v>2789.5</v>
      </c>
      <c r="F287" s="162">
        <v>2927.61</v>
      </c>
      <c r="G287" s="162">
        <v>150</v>
      </c>
      <c r="H287" s="161" t="s">
        <v>480</v>
      </c>
      <c r="I287" s="161" t="s">
        <v>475</v>
      </c>
      <c r="J287" s="161" t="s">
        <v>479</v>
      </c>
      <c r="K287" s="161"/>
    </row>
    <row r="288" spans="1:11" ht="30" x14ac:dyDescent="0.2">
      <c r="A288" s="32">
        <v>282</v>
      </c>
      <c r="B288" s="29" t="str">
        <f t="shared" si="4"/>
        <v>282</v>
      </c>
      <c r="C288" s="162" t="s">
        <v>306</v>
      </c>
      <c r="D288" s="162" t="s">
        <v>51</v>
      </c>
      <c r="E288" s="162">
        <v>2789.5</v>
      </c>
      <c r="F288" s="162">
        <v>2928.3</v>
      </c>
      <c r="G288" s="162">
        <v>175</v>
      </c>
      <c r="H288" s="161" t="s">
        <v>478</v>
      </c>
      <c r="I288" s="161" t="s">
        <v>475</v>
      </c>
      <c r="J288" s="161" t="s">
        <v>477</v>
      </c>
      <c r="K288" s="161"/>
    </row>
    <row r="289" spans="1:11" ht="30" x14ac:dyDescent="0.2">
      <c r="A289" s="32">
        <v>283</v>
      </c>
      <c r="B289" s="29" t="str">
        <f t="shared" si="4"/>
        <v>283</v>
      </c>
      <c r="C289" s="162" t="s">
        <v>307</v>
      </c>
      <c r="D289" s="162" t="s">
        <v>51</v>
      </c>
      <c r="E289" s="162">
        <v>2789.5</v>
      </c>
      <c r="F289" s="162">
        <v>2928.69</v>
      </c>
      <c r="G289" s="162">
        <v>175</v>
      </c>
      <c r="H289" s="161" t="s">
        <v>476</v>
      </c>
      <c r="I289" s="161" t="s">
        <v>475</v>
      </c>
      <c r="J289" s="161" t="s">
        <v>474</v>
      </c>
      <c r="K289" s="161"/>
    </row>
    <row r="290" spans="1:11" x14ac:dyDescent="0.2">
      <c r="A290" s="32">
        <v>284</v>
      </c>
      <c r="B290" s="29" t="str">
        <f t="shared" si="4"/>
        <v>284</v>
      </c>
      <c r="C290" s="162" t="s">
        <v>308</v>
      </c>
      <c r="D290" s="162" t="s">
        <v>51</v>
      </c>
      <c r="E290" s="162">
        <v>2789.5</v>
      </c>
      <c r="F290" s="162">
        <v>2930.44</v>
      </c>
      <c r="G290" s="162">
        <v>250</v>
      </c>
      <c r="H290" s="161" t="s">
        <v>473</v>
      </c>
      <c r="I290" s="161" t="s">
        <v>470</v>
      </c>
      <c r="J290" s="161" t="s">
        <v>472</v>
      </c>
      <c r="K290" s="161"/>
    </row>
    <row r="291" spans="1:11" x14ac:dyDescent="0.2">
      <c r="A291" s="32">
        <v>285</v>
      </c>
      <c r="B291" s="29" t="str">
        <f t="shared" si="4"/>
        <v>285</v>
      </c>
      <c r="C291" s="162" t="s">
        <v>309</v>
      </c>
      <c r="D291" s="162" t="s">
        <v>51</v>
      </c>
      <c r="E291" s="162">
        <v>2789.5</v>
      </c>
      <c r="F291" s="162">
        <v>2931.11</v>
      </c>
      <c r="G291" s="162">
        <v>300</v>
      </c>
      <c r="H291" s="161" t="s">
        <v>471</v>
      </c>
      <c r="I291" s="161" t="s">
        <v>470</v>
      </c>
      <c r="J291" s="161" t="s">
        <v>469</v>
      </c>
      <c r="K291" s="161"/>
    </row>
    <row r="292" spans="1:11" ht="30" x14ac:dyDescent="0.2">
      <c r="A292" s="32">
        <v>286</v>
      </c>
      <c r="B292" s="29" t="str">
        <f t="shared" si="4"/>
        <v>286</v>
      </c>
      <c r="C292" s="162" t="s">
        <v>468</v>
      </c>
      <c r="D292" s="162" t="s">
        <v>376</v>
      </c>
      <c r="E292" s="162">
        <v>2932.5</v>
      </c>
      <c r="F292" s="162">
        <v>2932.5</v>
      </c>
      <c r="G292" s="162">
        <v>500</v>
      </c>
      <c r="H292" s="161" t="s">
        <v>467</v>
      </c>
      <c r="I292" s="161" t="s">
        <v>466</v>
      </c>
      <c r="J292" s="161" t="s">
        <v>465</v>
      </c>
      <c r="K292" s="161"/>
    </row>
    <row r="293" spans="1:11" x14ac:dyDescent="0.2">
      <c r="A293" s="32">
        <v>287</v>
      </c>
      <c r="B293" s="29" t="str">
        <f t="shared" si="4"/>
        <v>287</v>
      </c>
      <c r="C293" s="162" t="s">
        <v>310</v>
      </c>
      <c r="D293" s="162" t="s">
        <v>25</v>
      </c>
      <c r="E293" s="162">
        <v>2932.5</v>
      </c>
      <c r="F293" s="162">
        <v>2937.5</v>
      </c>
      <c r="G293" s="162">
        <v>5000</v>
      </c>
      <c r="H293" s="161" t="s">
        <v>464</v>
      </c>
      <c r="I293" s="161"/>
      <c r="J293" s="161"/>
      <c r="K293" s="161"/>
    </row>
    <row r="294" spans="1:11" x14ac:dyDescent="0.2">
      <c r="A294" s="32">
        <v>288</v>
      </c>
      <c r="B294" s="29" t="str">
        <f t="shared" si="4"/>
        <v>288</v>
      </c>
      <c r="C294" s="162" t="s">
        <v>311</v>
      </c>
      <c r="D294" s="162" t="s">
        <v>23</v>
      </c>
      <c r="E294" s="162">
        <v>2937.5</v>
      </c>
      <c r="F294" s="162">
        <v>2942.5</v>
      </c>
      <c r="G294" s="162">
        <v>5000</v>
      </c>
      <c r="H294" s="161" t="s">
        <v>463</v>
      </c>
      <c r="I294" s="161" t="s">
        <v>380</v>
      </c>
      <c r="J294" s="161"/>
      <c r="K294" s="161"/>
    </row>
    <row r="295" spans="1:11" x14ac:dyDescent="0.2">
      <c r="A295" s="32">
        <v>289</v>
      </c>
      <c r="B295" s="29" t="str">
        <f t="shared" si="4"/>
        <v>289</v>
      </c>
      <c r="C295" s="162" t="s">
        <v>312</v>
      </c>
      <c r="D295" s="162" t="s">
        <v>25</v>
      </c>
      <c r="E295" s="162">
        <v>2942.5</v>
      </c>
      <c r="F295" s="162">
        <v>2947.5</v>
      </c>
      <c r="G295" s="162">
        <v>5000</v>
      </c>
      <c r="H295" s="161" t="s">
        <v>462</v>
      </c>
      <c r="I295" s="161"/>
      <c r="J295" s="161"/>
      <c r="K295" s="161"/>
    </row>
    <row r="296" spans="1:11" ht="30" x14ac:dyDescent="0.2">
      <c r="A296" s="32">
        <v>290</v>
      </c>
      <c r="B296" s="29" t="str">
        <f t="shared" si="4"/>
        <v>290</v>
      </c>
      <c r="C296" s="162" t="s">
        <v>461</v>
      </c>
      <c r="D296" s="162" t="s">
        <v>21</v>
      </c>
      <c r="E296" s="162">
        <v>2952.5</v>
      </c>
      <c r="F296" s="162">
        <v>2952.5</v>
      </c>
      <c r="G296" s="162">
        <v>1475</v>
      </c>
      <c r="H296" s="161" t="s">
        <v>460</v>
      </c>
      <c r="I296" s="161" t="s">
        <v>424</v>
      </c>
      <c r="J296" s="161"/>
      <c r="K296" s="161"/>
    </row>
    <row r="297" spans="1:11" ht="30" x14ac:dyDescent="0.2">
      <c r="A297" s="32">
        <v>291</v>
      </c>
      <c r="B297" s="29" t="str">
        <f t="shared" si="4"/>
        <v>291</v>
      </c>
      <c r="C297" s="162" t="s">
        <v>459</v>
      </c>
      <c r="D297" s="162" t="s">
        <v>21</v>
      </c>
      <c r="E297" s="162">
        <v>2952.7</v>
      </c>
      <c r="F297" s="162">
        <v>2952.7</v>
      </c>
      <c r="G297" s="162">
        <v>110</v>
      </c>
      <c r="H297" s="161" t="s">
        <v>458</v>
      </c>
      <c r="I297" s="161" t="s">
        <v>424</v>
      </c>
      <c r="J297" s="161"/>
      <c r="K297" s="161"/>
    </row>
    <row r="298" spans="1:11" ht="30" x14ac:dyDescent="0.2">
      <c r="A298" s="32">
        <v>292</v>
      </c>
      <c r="B298" s="29" t="str">
        <f t="shared" si="4"/>
        <v>292</v>
      </c>
      <c r="C298" s="162" t="s">
        <v>313</v>
      </c>
      <c r="D298" s="162" t="s">
        <v>23</v>
      </c>
      <c r="E298" s="162">
        <v>2947.5</v>
      </c>
      <c r="F298" s="162">
        <v>2952.5</v>
      </c>
      <c r="G298" s="162">
        <v>5000</v>
      </c>
      <c r="H298" s="161" t="s">
        <v>457</v>
      </c>
      <c r="I298" s="161" t="s">
        <v>456</v>
      </c>
      <c r="J298" s="161"/>
      <c r="K298" s="161"/>
    </row>
    <row r="299" spans="1:11" x14ac:dyDescent="0.2">
      <c r="A299" s="32">
        <v>293</v>
      </c>
      <c r="B299" s="29" t="str">
        <f t="shared" si="4"/>
        <v>293</v>
      </c>
      <c r="C299" s="162" t="s">
        <v>314</v>
      </c>
      <c r="D299" s="162" t="s">
        <v>25</v>
      </c>
      <c r="E299" s="162">
        <v>2952.5</v>
      </c>
      <c r="F299" s="162">
        <v>2957.5</v>
      </c>
      <c r="G299" s="162">
        <v>5000</v>
      </c>
      <c r="H299" s="161" t="s">
        <v>455</v>
      </c>
      <c r="I299" s="161"/>
      <c r="J299" s="161"/>
      <c r="K299" s="161"/>
    </row>
    <row r="300" spans="1:11" x14ac:dyDescent="0.2">
      <c r="A300" s="32">
        <v>294</v>
      </c>
      <c r="B300" s="29" t="str">
        <f t="shared" si="4"/>
        <v>294</v>
      </c>
      <c r="C300" s="162" t="s">
        <v>315</v>
      </c>
      <c r="D300" s="162" t="s">
        <v>23</v>
      </c>
      <c r="E300" s="162">
        <v>2957.5</v>
      </c>
      <c r="F300" s="162">
        <v>2962.5</v>
      </c>
      <c r="G300" s="162">
        <v>5000</v>
      </c>
      <c r="H300" s="161" t="s">
        <v>454</v>
      </c>
      <c r="I300" s="161" t="s">
        <v>380</v>
      </c>
      <c r="J300" s="161"/>
      <c r="K300" s="161"/>
    </row>
    <row r="301" spans="1:11" ht="30" x14ac:dyDescent="0.2">
      <c r="A301" s="32">
        <v>295</v>
      </c>
      <c r="B301" s="29" t="str">
        <f t="shared" si="4"/>
        <v>295</v>
      </c>
      <c r="C301" s="162" t="s">
        <v>453</v>
      </c>
      <c r="D301" s="162" t="s">
        <v>378</v>
      </c>
      <c r="E301" s="162">
        <v>0</v>
      </c>
      <c r="F301" s="162">
        <v>0</v>
      </c>
      <c r="G301" s="162">
        <v>500</v>
      </c>
      <c r="H301" s="161" t="s">
        <v>451</v>
      </c>
      <c r="I301" s="161" t="s">
        <v>450</v>
      </c>
      <c r="J301" s="161"/>
      <c r="K301" s="161"/>
    </row>
    <row r="302" spans="1:11" ht="30" x14ac:dyDescent="0.2">
      <c r="A302" s="32">
        <v>296</v>
      </c>
      <c r="B302" s="29" t="str">
        <f t="shared" si="4"/>
        <v>296</v>
      </c>
      <c r="C302" s="162" t="s">
        <v>452</v>
      </c>
      <c r="D302" s="162" t="s">
        <v>376</v>
      </c>
      <c r="E302" s="162">
        <v>2936.5</v>
      </c>
      <c r="F302" s="162">
        <v>2936.5</v>
      </c>
      <c r="G302" s="162">
        <v>500</v>
      </c>
      <c r="H302" s="161" t="s">
        <v>451</v>
      </c>
      <c r="I302" s="161" t="s">
        <v>450</v>
      </c>
      <c r="J302" s="161"/>
      <c r="K302" s="161"/>
    </row>
    <row r="303" spans="1:11" x14ac:dyDescent="0.2">
      <c r="A303" s="32">
        <v>297</v>
      </c>
      <c r="B303" s="29" t="str">
        <f t="shared" si="4"/>
        <v>297</v>
      </c>
      <c r="C303" s="162" t="s">
        <v>316</v>
      </c>
      <c r="D303" s="162" t="s">
        <v>25</v>
      </c>
      <c r="E303" s="162">
        <v>2962.5</v>
      </c>
      <c r="F303" s="162">
        <v>2967.5</v>
      </c>
      <c r="G303" s="162">
        <v>5000</v>
      </c>
      <c r="H303" s="161" t="s">
        <v>449</v>
      </c>
      <c r="I303" s="161"/>
      <c r="J303" s="161"/>
      <c r="K303" s="161"/>
    </row>
    <row r="304" spans="1:11" x14ac:dyDescent="0.2">
      <c r="A304" s="32">
        <v>298</v>
      </c>
      <c r="B304" s="29" t="str">
        <f t="shared" si="4"/>
        <v>298</v>
      </c>
      <c r="C304" s="162" t="s">
        <v>317</v>
      </c>
      <c r="D304" s="162" t="s">
        <v>23</v>
      </c>
      <c r="E304" s="162">
        <v>2967.5</v>
      </c>
      <c r="F304" s="162">
        <v>2972.5</v>
      </c>
      <c r="G304" s="162">
        <v>5000</v>
      </c>
      <c r="H304" s="161" t="s">
        <v>448</v>
      </c>
      <c r="I304" s="161" t="s">
        <v>401</v>
      </c>
      <c r="J304" s="161"/>
      <c r="K304" s="161"/>
    </row>
    <row r="305" spans="1:11" x14ac:dyDescent="0.2">
      <c r="A305" s="32">
        <v>299</v>
      </c>
      <c r="B305" s="29" t="str">
        <f t="shared" si="4"/>
        <v>299</v>
      </c>
      <c r="C305" s="162" t="s">
        <v>318</v>
      </c>
      <c r="D305" s="162" t="s">
        <v>25</v>
      </c>
      <c r="E305" s="162">
        <v>2972.5</v>
      </c>
      <c r="F305" s="162">
        <v>2977.5</v>
      </c>
      <c r="G305" s="162">
        <v>5000</v>
      </c>
      <c r="H305" s="161" t="s">
        <v>447</v>
      </c>
      <c r="I305" s="161"/>
      <c r="J305" s="161"/>
      <c r="K305" s="161"/>
    </row>
    <row r="306" spans="1:11" x14ac:dyDescent="0.2">
      <c r="A306" s="32">
        <v>300</v>
      </c>
      <c r="B306" s="29" t="str">
        <f t="shared" si="4"/>
        <v>300</v>
      </c>
      <c r="C306" s="162" t="s">
        <v>446</v>
      </c>
      <c r="D306" s="162" t="s">
        <v>378</v>
      </c>
      <c r="E306" s="162">
        <v>0</v>
      </c>
      <c r="F306" s="162">
        <v>0</v>
      </c>
      <c r="G306" s="162">
        <v>500</v>
      </c>
      <c r="H306" s="161" t="s">
        <v>445</v>
      </c>
      <c r="I306" s="161" t="s">
        <v>444</v>
      </c>
      <c r="J306" s="161"/>
      <c r="K306" s="161"/>
    </row>
    <row r="307" spans="1:11" x14ac:dyDescent="0.2">
      <c r="A307" s="32">
        <v>301</v>
      </c>
      <c r="B307" s="29" t="str">
        <f t="shared" si="4"/>
        <v>301</v>
      </c>
      <c r="C307" s="162" t="s">
        <v>443</v>
      </c>
      <c r="D307" s="162" t="s">
        <v>376</v>
      </c>
      <c r="E307" s="162">
        <v>2973.5</v>
      </c>
      <c r="F307" s="162">
        <v>2973.5</v>
      </c>
      <c r="G307" s="162">
        <v>500</v>
      </c>
      <c r="H307" s="161" t="s">
        <v>442</v>
      </c>
      <c r="I307" s="161" t="s">
        <v>441</v>
      </c>
      <c r="J307" s="161"/>
      <c r="K307" s="161"/>
    </row>
    <row r="308" spans="1:11" x14ac:dyDescent="0.2">
      <c r="A308" s="32">
        <v>302</v>
      </c>
      <c r="B308" s="29" t="str">
        <f t="shared" si="4"/>
        <v>302</v>
      </c>
      <c r="C308" s="162" t="s">
        <v>319</v>
      </c>
      <c r="D308" s="162" t="s">
        <v>23</v>
      </c>
      <c r="E308" s="162">
        <v>2977.5</v>
      </c>
      <c r="F308" s="162">
        <v>2982.5</v>
      </c>
      <c r="G308" s="162">
        <v>5000</v>
      </c>
      <c r="H308" s="161" t="s">
        <v>440</v>
      </c>
      <c r="I308" s="161" t="s">
        <v>401</v>
      </c>
      <c r="J308" s="161"/>
      <c r="K308" s="161"/>
    </row>
    <row r="309" spans="1:11" x14ac:dyDescent="0.2">
      <c r="A309" s="32">
        <v>303</v>
      </c>
      <c r="B309" s="29" t="str">
        <f t="shared" si="4"/>
        <v>303</v>
      </c>
      <c r="C309" s="162" t="s">
        <v>320</v>
      </c>
      <c r="D309" s="162" t="s">
        <v>25</v>
      </c>
      <c r="E309" s="162">
        <v>2982.5</v>
      </c>
      <c r="F309" s="162">
        <v>2987.5</v>
      </c>
      <c r="G309" s="162">
        <v>5000</v>
      </c>
      <c r="H309" s="161" t="s">
        <v>439</v>
      </c>
      <c r="I309" s="161"/>
      <c r="J309" s="161"/>
      <c r="K309" s="161"/>
    </row>
    <row r="310" spans="1:11" x14ac:dyDescent="0.2">
      <c r="A310" s="32">
        <v>304</v>
      </c>
      <c r="B310" s="29" t="str">
        <f t="shared" si="4"/>
        <v>304</v>
      </c>
      <c r="C310" s="162" t="s">
        <v>321</v>
      </c>
      <c r="D310" s="162" t="s">
        <v>23</v>
      </c>
      <c r="E310" s="162">
        <v>2987.5</v>
      </c>
      <c r="F310" s="162">
        <v>2991.5</v>
      </c>
      <c r="G310" s="162">
        <v>5000</v>
      </c>
      <c r="H310" s="161" t="s">
        <v>438</v>
      </c>
      <c r="I310" s="161" t="s">
        <v>421</v>
      </c>
      <c r="J310" s="161"/>
      <c r="K310" s="161"/>
    </row>
    <row r="311" spans="1:11" x14ac:dyDescent="0.2">
      <c r="A311" s="32">
        <v>305</v>
      </c>
      <c r="B311" s="29" t="str">
        <f t="shared" si="4"/>
        <v>305</v>
      </c>
      <c r="C311" s="162" t="s">
        <v>437</v>
      </c>
      <c r="D311" s="162" t="s">
        <v>376</v>
      </c>
      <c r="E311" s="162">
        <v>2995.5</v>
      </c>
      <c r="F311" s="162">
        <v>2995.5</v>
      </c>
      <c r="G311" s="162">
        <v>500</v>
      </c>
      <c r="H311" s="161" t="s">
        <v>436</v>
      </c>
      <c r="I311" s="161" t="s">
        <v>433</v>
      </c>
      <c r="J311" s="161"/>
      <c r="K311" s="161"/>
    </row>
    <row r="312" spans="1:11" x14ac:dyDescent="0.2">
      <c r="A312" s="32">
        <v>306</v>
      </c>
      <c r="B312" s="29" t="str">
        <f t="shared" si="4"/>
        <v>306</v>
      </c>
      <c r="C312" s="162" t="s">
        <v>435</v>
      </c>
      <c r="D312" s="162" t="s">
        <v>378</v>
      </c>
      <c r="E312" s="162">
        <v>0</v>
      </c>
      <c r="F312" s="162">
        <v>0</v>
      </c>
      <c r="G312" s="162">
        <v>500</v>
      </c>
      <c r="H312" s="161" t="s">
        <v>434</v>
      </c>
      <c r="I312" s="161" t="s">
        <v>433</v>
      </c>
      <c r="J312" s="161"/>
      <c r="K312" s="161"/>
    </row>
    <row r="313" spans="1:11" ht="30" x14ac:dyDescent="0.2">
      <c r="A313" s="32">
        <v>307</v>
      </c>
      <c r="B313" s="29" t="str">
        <f t="shared" si="4"/>
        <v>307</v>
      </c>
      <c r="C313" s="162" t="s">
        <v>432</v>
      </c>
      <c r="D313" s="162" t="s">
        <v>20</v>
      </c>
      <c r="E313" s="162">
        <v>2788.5</v>
      </c>
      <c r="F313" s="162">
        <v>2995.5</v>
      </c>
      <c r="G313" s="162">
        <v>40</v>
      </c>
      <c r="H313" s="161" t="s">
        <v>431</v>
      </c>
      <c r="I313" s="161" t="s">
        <v>430</v>
      </c>
      <c r="J313" s="161" t="s">
        <v>429</v>
      </c>
      <c r="K313" s="161"/>
    </row>
    <row r="314" spans="1:11" ht="30" x14ac:dyDescent="0.2">
      <c r="A314" s="32">
        <v>308</v>
      </c>
      <c r="B314" s="29" t="str">
        <f t="shared" si="4"/>
        <v>308</v>
      </c>
      <c r="C314" s="162" t="s">
        <v>428</v>
      </c>
      <c r="D314" s="162" t="s">
        <v>21</v>
      </c>
      <c r="E314" s="162">
        <v>3002.5</v>
      </c>
      <c r="F314" s="162">
        <v>3002.5</v>
      </c>
      <c r="G314" s="162">
        <v>725</v>
      </c>
      <c r="H314" s="161" t="s">
        <v>427</v>
      </c>
      <c r="I314" s="161" t="s">
        <v>424</v>
      </c>
      <c r="J314" s="161"/>
      <c r="K314" s="161"/>
    </row>
    <row r="315" spans="1:11" ht="30" x14ac:dyDescent="0.2">
      <c r="A315" s="32">
        <v>309</v>
      </c>
      <c r="B315" s="29" t="str">
        <f t="shared" si="4"/>
        <v>309</v>
      </c>
      <c r="C315" s="162" t="s">
        <v>426</v>
      </c>
      <c r="D315" s="162" t="s">
        <v>21</v>
      </c>
      <c r="E315" s="162">
        <v>3002.6</v>
      </c>
      <c r="F315" s="162">
        <v>3002.6</v>
      </c>
      <c r="G315" s="162">
        <v>110</v>
      </c>
      <c r="H315" s="161" t="s">
        <v>425</v>
      </c>
      <c r="I315" s="161" t="s">
        <v>424</v>
      </c>
      <c r="J315" s="161"/>
      <c r="K315" s="161"/>
    </row>
    <row r="316" spans="1:11" x14ac:dyDescent="0.2">
      <c r="A316" s="32">
        <v>310</v>
      </c>
      <c r="B316" s="29" t="str">
        <f t="shared" si="4"/>
        <v>310</v>
      </c>
      <c r="C316" s="162" t="s">
        <v>322</v>
      </c>
      <c r="D316" s="162" t="s">
        <v>25</v>
      </c>
      <c r="E316" s="162">
        <v>2992.5</v>
      </c>
      <c r="F316" s="162">
        <v>2997.5</v>
      </c>
      <c r="G316" s="162">
        <v>5000</v>
      </c>
      <c r="H316" s="161" t="s">
        <v>423</v>
      </c>
      <c r="I316" s="161"/>
      <c r="J316" s="161"/>
      <c r="K316" s="161"/>
    </row>
    <row r="317" spans="1:11" x14ac:dyDescent="0.2">
      <c r="A317" s="32">
        <v>311</v>
      </c>
      <c r="B317" s="29" t="str">
        <f t="shared" si="4"/>
        <v>311</v>
      </c>
      <c r="C317" s="162" t="s">
        <v>323</v>
      </c>
      <c r="D317" s="162" t="s">
        <v>23</v>
      </c>
      <c r="E317" s="162">
        <v>2997.5</v>
      </c>
      <c r="F317" s="162">
        <v>3002.5</v>
      </c>
      <c r="G317" s="162">
        <v>9999.9</v>
      </c>
      <c r="H317" s="161" t="s">
        <v>422</v>
      </c>
      <c r="I317" s="161" t="s">
        <v>421</v>
      </c>
      <c r="J317" s="161"/>
      <c r="K317" s="161"/>
    </row>
    <row r="318" spans="1:11" x14ac:dyDescent="0.2">
      <c r="A318" s="32">
        <v>312</v>
      </c>
      <c r="B318" s="29" t="str">
        <f t="shared" si="4"/>
        <v>312</v>
      </c>
      <c r="C318" s="162" t="s">
        <v>420</v>
      </c>
      <c r="D318" s="162" t="s">
        <v>376</v>
      </c>
      <c r="E318" s="162">
        <v>2996.5</v>
      </c>
      <c r="F318" s="162">
        <v>2996.5</v>
      </c>
      <c r="G318" s="162">
        <v>500</v>
      </c>
      <c r="H318" s="161" t="s">
        <v>419</v>
      </c>
      <c r="I318" s="161" t="s">
        <v>416</v>
      </c>
      <c r="J318" s="161"/>
      <c r="K318" s="161"/>
    </row>
    <row r="319" spans="1:11" x14ac:dyDescent="0.2">
      <c r="A319" s="32">
        <v>313</v>
      </c>
      <c r="B319" s="29" t="str">
        <f t="shared" si="4"/>
        <v>313</v>
      </c>
      <c r="C319" s="162" t="s">
        <v>418</v>
      </c>
      <c r="D319" s="162" t="s">
        <v>378</v>
      </c>
      <c r="E319" s="162">
        <v>0</v>
      </c>
      <c r="F319" s="162">
        <v>0</v>
      </c>
      <c r="G319" s="162">
        <v>500</v>
      </c>
      <c r="H319" s="161" t="s">
        <v>417</v>
      </c>
      <c r="I319" s="161" t="s">
        <v>416</v>
      </c>
      <c r="J319" s="161"/>
      <c r="K319" s="161"/>
    </row>
    <row r="320" spans="1:11" x14ac:dyDescent="0.2">
      <c r="A320" s="32">
        <v>314</v>
      </c>
      <c r="B320" s="29" t="str">
        <f t="shared" si="4"/>
        <v>314</v>
      </c>
      <c r="C320" s="162" t="s">
        <v>324</v>
      </c>
      <c r="D320" s="162" t="s">
        <v>25</v>
      </c>
      <c r="E320" s="162">
        <v>3002.5</v>
      </c>
      <c r="F320" s="162">
        <v>3007.5</v>
      </c>
      <c r="G320" s="162">
        <v>5000</v>
      </c>
      <c r="H320" s="161" t="s">
        <v>415</v>
      </c>
      <c r="I320" s="161"/>
      <c r="J320" s="161"/>
      <c r="K320" s="161"/>
    </row>
    <row r="321" spans="1:11" ht="30" x14ac:dyDescent="0.2">
      <c r="A321" s="32">
        <v>315</v>
      </c>
      <c r="B321" s="29" t="str">
        <f t="shared" si="4"/>
        <v>315</v>
      </c>
      <c r="C321" s="162" t="s">
        <v>325</v>
      </c>
      <c r="D321" s="162" t="s">
        <v>23</v>
      </c>
      <c r="E321" s="162">
        <v>3007.5</v>
      </c>
      <c r="F321" s="162">
        <v>3012.5</v>
      </c>
      <c r="G321" s="162">
        <v>5000</v>
      </c>
      <c r="H321" s="161" t="s">
        <v>414</v>
      </c>
      <c r="I321" s="161" t="s">
        <v>413</v>
      </c>
      <c r="J321" s="161"/>
      <c r="K321" s="161"/>
    </row>
    <row r="322" spans="1:11" x14ac:dyDescent="0.2">
      <c r="A322" s="32">
        <v>316</v>
      </c>
      <c r="B322" s="29" t="str">
        <f t="shared" si="4"/>
        <v>316</v>
      </c>
      <c r="C322" s="162" t="s">
        <v>326</v>
      </c>
      <c r="D322" s="162" t="s">
        <v>25</v>
      </c>
      <c r="E322" s="162">
        <v>3012.5</v>
      </c>
      <c r="F322" s="162">
        <v>3017.5</v>
      </c>
      <c r="G322" s="162">
        <v>5000</v>
      </c>
      <c r="H322" s="161" t="s">
        <v>412</v>
      </c>
      <c r="I322" s="161"/>
      <c r="J322" s="161"/>
      <c r="K322" s="161"/>
    </row>
    <row r="323" spans="1:11" x14ac:dyDescent="0.2">
      <c r="A323" s="32">
        <v>317</v>
      </c>
      <c r="B323" s="29" t="str">
        <f t="shared" si="4"/>
        <v>317</v>
      </c>
      <c r="C323" s="162" t="s">
        <v>411</v>
      </c>
      <c r="D323" s="162" t="s">
        <v>378</v>
      </c>
      <c r="E323" s="162">
        <v>0</v>
      </c>
      <c r="F323" s="162">
        <v>0</v>
      </c>
      <c r="G323" s="162">
        <v>500</v>
      </c>
      <c r="H323" s="161" t="s">
        <v>410</v>
      </c>
      <c r="I323" s="161" t="s">
        <v>407</v>
      </c>
      <c r="J323" s="161"/>
      <c r="K323" s="161"/>
    </row>
    <row r="324" spans="1:11" x14ac:dyDescent="0.2">
      <c r="A324" s="32">
        <v>318</v>
      </c>
      <c r="B324" s="29" t="str">
        <f t="shared" si="4"/>
        <v>318</v>
      </c>
      <c r="C324" s="162" t="s">
        <v>409</v>
      </c>
      <c r="D324" s="162" t="s">
        <v>376</v>
      </c>
      <c r="E324" s="162">
        <v>3018.5</v>
      </c>
      <c r="F324" s="162">
        <v>3018.5</v>
      </c>
      <c r="G324" s="162">
        <v>500</v>
      </c>
      <c r="H324" s="161" t="s">
        <v>408</v>
      </c>
      <c r="I324" s="161" t="s">
        <v>407</v>
      </c>
      <c r="J324" s="161"/>
      <c r="K324" s="161"/>
    </row>
    <row r="325" spans="1:11" x14ac:dyDescent="0.2">
      <c r="A325" s="32">
        <v>319</v>
      </c>
      <c r="B325" s="29" t="str">
        <f t="shared" si="4"/>
        <v>319</v>
      </c>
      <c r="C325" s="162" t="s">
        <v>327</v>
      </c>
      <c r="D325" s="162" t="s">
        <v>23</v>
      </c>
      <c r="E325" s="162">
        <v>3017.5</v>
      </c>
      <c r="F325" s="162">
        <v>3022.5</v>
      </c>
      <c r="G325" s="162">
        <v>5000</v>
      </c>
      <c r="H325" s="161" t="s">
        <v>406</v>
      </c>
      <c r="I325" s="161" t="s">
        <v>401</v>
      </c>
      <c r="J325" s="161"/>
      <c r="K325" s="161"/>
    </row>
    <row r="326" spans="1:11" x14ac:dyDescent="0.2">
      <c r="A326" s="32">
        <v>320</v>
      </c>
      <c r="B326" s="29" t="str">
        <f t="shared" si="4"/>
        <v>320</v>
      </c>
      <c r="C326" s="162" t="s">
        <v>328</v>
      </c>
      <c r="D326" s="162" t="s">
        <v>25</v>
      </c>
      <c r="E326" s="162">
        <v>3022.5</v>
      </c>
      <c r="F326" s="162">
        <v>3027.5</v>
      </c>
      <c r="G326" s="162">
        <v>5000</v>
      </c>
      <c r="H326" s="161" t="s">
        <v>405</v>
      </c>
      <c r="I326" s="161"/>
      <c r="J326" s="161"/>
      <c r="K326" s="161"/>
    </row>
    <row r="327" spans="1:11" x14ac:dyDescent="0.2">
      <c r="A327" s="32">
        <v>321</v>
      </c>
      <c r="B327" s="29" t="str">
        <f t="shared" si="4"/>
        <v>321</v>
      </c>
      <c r="C327" s="162" t="s">
        <v>329</v>
      </c>
      <c r="D327" s="162" t="s">
        <v>23</v>
      </c>
      <c r="E327" s="162">
        <v>3022.5</v>
      </c>
      <c r="F327" s="162">
        <v>3032.5</v>
      </c>
      <c r="G327" s="162">
        <v>5000</v>
      </c>
      <c r="H327" s="161" t="s">
        <v>404</v>
      </c>
      <c r="I327" s="161" t="s">
        <v>380</v>
      </c>
      <c r="J327" s="161"/>
      <c r="K327" s="161"/>
    </row>
    <row r="328" spans="1:11" x14ac:dyDescent="0.2">
      <c r="A328" s="32">
        <v>322</v>
      </c>
      <c r="B328" s="29" t="str">
        <f t="shared" ref="B328:B350" si="5">LEFT(C328,LEN(C328)-3)</f>
        <v>322</v>
      </c>
      <c r="C328" s="162" t="s">
        <v>330</v>
      </c>
      <c r="D328" s="162" t="s">
        <v>25</v>
      </c>
      <c r="E328" s="162">
        <v>3032.5</v>
      </c>
      <c r="F328" s="162">
        <v>3037.5</v>
      </c>
      <c r="G328" s="162">
        <v>5000</v>
      </c>
      <c r="H328" s="161" t="s">
        <v>403</v>
      </c>
      <c r="I328" s="161"/>
      <c r="J328" s="161"/>
      <c r="K328" s="161"/>
    </row>
    <row r="329" spans="1:11" x14ac:dyDescent="0.2">
      <c r="A329" s="32">
        <v>323</v>
      </c>
      <c r="B329" s="29" t="str">
        <f t="shared" si="5"/>
        <v>323</v>
      </c>
      <c r="C329" s="162" t="s">
        <v>331</v>
      </c>
      <c r="D329" s="162" t="s">
        <v>23</v>
      </c>
      <c r="E329" s="162">
        <v>3037.5</v>
      </c>
      <c r="F329" s="162">
        <v>3042.5</v>
      </c>
      <c r="G329" s="162">
        <v>5000</v>
      </c>
      <c r="H329" s="161" t="s">
        <v>402</v>
      </c>
      <c r="I329" s="161" t="s">
        <v>401</v>
      </c>
      <c r="J329" s="161"/>
      <c r="K329" s="161"/>
    </row>
    <row r="330" spans="1:11" x14ac:dyDescent="0.2">
      <c r="A330" s="32">
        <v>324</v>
      </c>
      <c r="B330" s="29" t="str">
        <f t="shared" si="5"/>
        <v>324</v>
      </c>
      <c r="C330" s="162" t="s">
        <v>332</v>
      </c>
      <c r="D330" s="162" t="s">
        <v>25</v>
      </c>
      <c r="E330" s="162">
        <v>3042.5</v>
      </c>
      <c r="F330" s="162">
        <v>3047.5</v>
      </c>
      <c r="G330" s="162">
        <v>5000</v>
      </c>
      <c r="H330" s="161" t="s">
        <v>400</v>
      </c>
      <c r="I330" s="161"/>
      <c r="J330" s="161"/>
      <c r="K330" s="161"/>
    </row>
    <row r="331" spans="1:11" x14ac:dyDescent="0.2">
      <c r="A331" s="32">
        <v>325</v>
      </c>
      <c r="B331" s="29" t="str">
        <f t="shared" si="5"/>
        <v>325</v>
      </c>
      <c r="C331" s="162" t="s">
        <v>333</v>
      </c>
      <c r="D331" s="162" t="s">
        <v>23</v>
      </c>
      <c r="E331" s="162">
        <v>3047.5</v>
      </c>
      <c r="F331" s="162">
        <v>3052.5</v>
      </c>
      <c r="G331" s="162">
        <v>5000</v>
      </c>
      <c r="H331" s="161" t="s">
        <v>399</v>
      </c>
      <c r="I331" s="161" t="s">
        <v>391</v>
      </c>
      <c r="J331" s="161"/>
      <c r="K331" s="161"/>
    </row>
    <row r="332" spans="1:11" x14ac:dyDescent="0.2">
      <c r="A332" s="32">
        <v>326</v>
      </c>
      <c r="B332" s="29" t="str">
        <f t="shared" si="5"/>
        <v>326</v>
      </c>
      <c r="C332" s="162" t="s">
        <v>398</v>
      </c>
      <c r="D332" s="162" t="s">
        <v>21</v>
      </c>
      <c r="E332" s="162">
        <v>3052.5</v>
      </c>
      <c r="F332" s="162">
        <v>3052.5</v>
      </c>
      <c r="G332" s="162">
        <v>1475</v>
      </c>
      <c r="H332" s="161" t="s">
        <v>397</v>
      </c>
      <c r="I332" s="161" t="s">
        <v>394</v>
      </c>
      <c r="J332" s="161"/>
      <c r="K332" s="161"/>
    </row>
    <row r="333" spans="1:11" x14ac:dyDescent="0.2">
      <c r="A333" s="32">
        <v>327</v>
      </c>
      <c r="B333" s="29" t="str">
        <f t="shared" si="5"/>
        <v>327</v>
      </c>
      <c r="C333" s="162" t="s">
        <v>396</v>
      </c>
      <c r="D333" s="162" t="s">
        <v>21</v>
      </c>
      <c r="E333" s="162">
        <v>3052.7</v>
      </c>
      <c r="F333" s="162">
        <v>3052.7</v>
      </c>
      <c r="G333" s="162">
        <v>110</v>
      </c>
      <c r="H333" s="161" t="s">
        <v>395</v>
      </c>
      <c r="I333" s="161" t="s">
        <v>394</v>
      </c>
      <c r="J333" s="161"/>
      <c r="K333" s="161"/>
    </row>
    <row r="334" spans="1:11" x14ac:dyDescent="0.2">
      <c r="A334" s="32">
        <v>328</v>
      </c>
      <c r="B334" s="29" t="str">
        <f t="shared" si="5"/>
        <v>328</v>
      </c>
      <c r="C334" s="162" t="s">
        <v>334</v>
      </c>
      <c r="D334" s="162" t="s">
        <v>25</v>
      </c>
      <c r="E334" s="162">
        <v>3052.5</v>
      </c>
      <c r="F334" s="162">
        <v>3057.5</v>
      </c>
      <c r="G334" s="162">
        <v>5000</v>
      </c>
      <c r="H334" s="161" t="s">
        <v>393</v>
      </c>
      <c r="I334" s="161"/>
      <c r="J334" s="161"/>
      <c r="K334" s="161"/>
    </row>
    <row r="335" spans="1:11" x14ac:dyDescent="0.2">
      <c r="A335" s="32">
        <v>329</v>
      </c>
      <c r="B335" s="29" t="str">
        <f t="shared" si="5"/>
        <v>329</v>
      </c>
      <c r="C335" s="162" t="s">
        <v>335</v>
      </c>
      <c r="D335" s="162" t="s">
        <v>23</v>
      </c>
      <c r="E335" s="162">
        <v>3057.5</v>
      </c>
      <c r="F335" s="162">
        <v>3062.5</v>
      </c>
      <c r="G335" s="162">
        <v>5000</v>
      </c>
      <c r="H335" s="161" t="s">
        <v>392</v>
      </c>
      <c r="I335" s="161" t="s">
        <v>391</v>
      </c>
      <c r="J335" s="161"/>
      <c r="K335" s="161"/>
    </row>
    <row r="336" spans="1:11" ht="30" x14ac:dyDescent="0.2">
      <c r="A336" s="32">
        <v>330</v>
      </c>
      <c r="B336" s="29" t="str">
        <f t="shared" si="5"/>
        <v>330</v>
      </c>
      <c r="C336" s="162" t="s">
        <v>390</v>
      </c>
      <c r="D336" s="162" t="s">
        <v>21</v>
      </c>
      <c r="E336" s="162">
        <v>3075.3</v>
      </c>
      <c r="F336" s="162">
        <v>3075.3</v>
      </c>
      <c r="G336" s="162">
        <v>1725</v>
      </c>
      <c r="H336" s="161" t="s">
        <v>389</v>
      </c>
      <c r="I336" s="161" t="s">
        <v>386</v>
      </c>
      <c r="J336" s="161"/>
      <c r="K336" s="161"/>
    </row>
    <row r="337" spans="1:11" ht="30" x14ac:dyDescent="0.2">
      <c r="A337" s="32">
        <v>331</v>
      </c>
      <c r="B337" s="29" t="str">
        <f t="shared" si="5"/>
        <v>331</v>
      </c>
      <c r="C337" s="162" t="s">
        <v>388</v>
      </c>
      <c r="D337" s="162" t="s">
        <v>21</v>
      </c>
      <c r="E337" s="162">
        <v>3075.5</v>
      </c>
      <c r="F337" s="162">
        <v>3075.5</v>
      </c>
      <c r="G337" s="162">
        <v>110</v>
      </c>
      <c r="H337" s="161" t="s">
        <v>387</v>
      </c>
      <c r="I337" s="161" t="s">
        <v>386</v>
      </c>
      <c r="J337" s="161"/>
      <c r="K337" s="161"/>
    </row>
    <row r="338" spans="1:11" x14ac:dyDescent="0.2">
      <c r="A338" s="32">
        <v>332</v>
      </c>
      <c r="B338" s="29" t="str">
        <f t="shared" si="5"/>
        <v>332</v>
      </c>
      <c r="C338" s="162" t="s">
        <v>385</v>
      </c>
      <c r="D338" s="162" t="s">
        <v>25</v>
      </c>
      <c r="E338" s="162">
        <v>3062.5</v>
      </c>
      <c r="F338" s="162">
        <v>3067.5</v>
      </c>
      <c r="G338" s="162">
        <v>5000</v>
      </c>
      <c r="H338" s="161" t="s">
        <v>384</v>
      </c>
      <c r="I338" s="161"/>
      <c r="J338" s="161"/>
      <c r="K338" s="161"/>
    </row>
    <row r="339" spans="1:11" x14ac:dyDescent="0.2">
      <c r="A339" s="32">
        <v>333</v>
      </c>
      <c r="B339" s="29" t="str">
        <f t="shared" si="5"/>
        <v>333</v>
      </c>
      <c r="C339" s="162" t="s">
        <v>336</v>
      </c>
      <c r="D339" s="162" t="s">
        <v>23</v>
      </c>
      <c r="E339" s="162">
        <v>3067.5</v>
      </c>
      <c r="F339" s="162">
        <v>3072.5</v>
      </c>
      <c r="G339" s="162">
        <v>5000</v>
      </c>
      <c r="H339" s="161" t="s">
        <v>383</v>
      </c>
      <c r="I339" s="161" t="s">
        <v>380</v>
      </c>
      <c r="J339" s="161"/>
      <c r="K339" s="161"/>
    </row>
    <row r="340" spans="1:11" x14ac:dyDescent="0.2">
      <c r="A340" s="32">
        <v>334</v>
      </c>
      <c r="B340" s="29" t="str">
        <f t="shared" si="5"/>
        <v>334</v>
      </c>
      <c r="C340" s="162" t="s">
        <v>337</v>
      </c>
      <c r="D340" s="162" t="s">
        <v>25</v>
      </c>
      <c r="E340" s="162">
        <v>3072.5</v>
      </c>
      <c r="F340" s="162">
        <v>3077.5</v>
      </c>
      <c r="G340" s="162">
        <v>5000</v>
      </c>
      <c r="H340" s="161" t="s">
        <v>382</v>
      </c>
      <c r="I340" s="161"/>
      <c r="J340" s="161"/>
      <c r="K340" s="161"/>
    </row>
    <row r="341" spans="1:11" x14ac:dyDescent="0.2">
      <c r="A341" s="32">
        <v>335</v>
      </c>
      <c r="B341" s="29" t="str">
        <f t="shared" si="5"/>
        <v>335</v>
      </c>
      <c r="C341" s="162" t="s">
        <v>338</v>
      </c>
      <c r="D341" s="162" t="s">
        <v>23</v>
      </c>
      <c r="E341" s="162">
        <v>3077.5</v>
      </c>
      <c r="F341" s="162">
        <v>3082.5</v>
      </c>
      <c r="G341" s="162">
        <v>5000</v>
      </c>
      <c r="H341" s="161" t="s">
        <v>381</v>
      </c>
      <c r="I341" s="161" t="s">
        <v>380</v>
      </c>
      <c r="J341" s="161"/>
      <c r="K341" s="161"/>
    </row>
    <row r="342" spans="1:11" x14ac:dyDescent="0.2">
      <c r="A342" s="32">
        <v>336</v>
      </c>
      <c r="B342" s="29" t="str">
        <f t="shared" si="5"/>
        <v>336</v>
      </c>
      <c r="C342" s="162" t="s">
        <v>379</v>
      </c>
      <c r="D342" s="162" t="s">
        <v>378</v>
      </c>
      <c r="E342" s="162">
        <v>0</v>
      </c>
      <c r="F342" s="162">
        <v>0</v>
      </c>
      <c r="G342" s="162">
        <v>500</v>
      </c>
      <c r="H342" s="161" t="s">
        <v>375</v>
      </c>
      <c r="I342" s="161" t="s">
        <v>374</v>
      </c>
      <c r="J342" s="161"/>
      <c r="K342" s="161"/>
    </row>
    <row r="343" spans="1:11" x14ac:dyDescent="0.2">
      <c r="A343" s="32">
        <v>337</v>
      </c>
      <c r="B343" s="29" t="str">
        <f t="shared" si="5"/>
        <v>337</v>
      </c>
      <c r="C343" s="162" t="s">
        <v>377</v>
      </c>
      <c r="D343" s="162" t="s">
        <v>376</v>
      </c>
      <c r="E343" s="162">
        <v>3067.5</v>
      </c>
      <c r="F343" s="162">
        <v>3067.5</v>
      </c>
      <c r="G343" s="162">
        <v>500</v>
      </c>
      <c r="H343" s="161" t="s">
        <v>375</v>
      </c>
      <c r="I343" s="161" t="s">
        <v>374</v>
      </c>
      <c r="J343" s="161"/>
      <c r="K343" s="161"/>
    </row>
    <row r="344" spans="1:11" x14ac:dyDescent="0.2">
      <c r="A344" s="32">
        <v>338</v>
      </c>
      <c r="B344" s="29" t="str">
        <f t="shared" si="5"/>
        <v>338</v>
      </c>
      <c r="C344" s="162" t="s">
        <v>339</v>
      </c>
      <c r="D344" s="162" t="s">
        <v>51</v>
      </c>
      <c r="E344" s="162">
        <v>2789.5</v>
      </c>
      <c r="F344" s="162">
        <v>2903.52</v>
      </c>
      <c r="G344" s="162">
        <v>100</v>
      </c>
      <c r="H344" s="161" t="s">
        <v>373</v>
      </c>
      <c r="I344" s="161" t="s">
        <v>370</v>
      </c>
      <c r="J344" s="161" t="s">
        <v>372</v>
      </c>
      <c r="K344" s="161"/>
    </row>
    <row r="345" spans="1:11" x14ac:dyDescent="0.2">
      <c r="A345" s="32">
        <v>339</v>
      </c>
      <c r="B345" s="29" t="str">
        <f t="shared" si="5"/>
        <v>339</v>
      </c>
      <c r="C345" s="162" t="s">
        <v>340</v>
      </c>
      <c r="D345" s="162" t="s">
        <v>51</v>
      </c>
      <c r="E345" s="162">
        <v>2789.5</v>
      </c>
      <c r="F345" s="162">
        <v>2907.76</v>
      </c>
      <c r="G345" s="162">
        <v>50</v>
      </c>
      <c r="H345" s="161" t="s">
        <v>371</v>
      </c>
      <c r="I345" s="161" t="s">
        <v>370</v>
      </c>
      <c r="J345" s="161" t="s">
        <v>369</v>
      </c>
      <c r="K345" s="161" t="s">
        <v>368</v>
      </c>
    </row>
    <row r="346" spans="1:11" x14ac:dyDescent="0.2">
      <c r="A346" s="32">
        <v>340</v>
      </c>
      <c r="B346" s="29" t="str">
        <f t="shared" si="5"/>
        <v>340</v>
      </c>
      <c r="C346" s="162" t="s">
        <v>367</v>
      </c>
      <c r="D346" s="162" t="s">
        <v>20</v>
      </c>
      <c r="E346" s="162">
        <v>2789.5</v>
      </c>
      <c r="F346" s="162">
        <v>2912.5</v>
      </c>
      <c r="G346" s="162">
        <v>20</v>
      </c>
      <c r="H346" s="161" t="s">
        <v>362</v>
      </c>
      <c r="I346" s="161" t="s">
        <v>366</v>
      </c>
      <c r="J346" s="161"/>
      <c r="K346" s="161"/>
    </row>
    <row r="347" spans="1:11" x14ac:dyDescent="0.2">
      <c r="A347" s="32">
        <v>341</v>
      </c>
      <c r="B347" s="29" t="str">
        <f t="shared" si="5"/>
        <v>341</v>
      </c>
      <c r="C347" s="162" t="s">
        <v>365</v>
      </c>
      <c r="D347" s="162" t="s">
        <v>20</v>
      </c>
      <c r="E347" s="162">
        <v>2789.5</v>
      </c>
      <c r="F347" s="162">
        <v>2912.5</v>
      </c>
      <c r="G347" s="162">
        <v>150</v>
      </c>
      <c r="H347" s="161" t="s">
        <v>362</v>
      </c>
      <c r="I347" s="161" t="s">
        <v>364</v>
      </c>
      <c r="J347" s="161" t="s">
        <v>360</v>
      </c>
      <c r="K347" s="161"/>
    </row>
    <row r="348" spans="1:11" x14ac:dyDescent="0.2">
      <c r="A348" s="32">
        <v>342</v>
      </c>
      <c r="B348" s="29" t="str">
        <f t="shared" si="5"/>
        <v>342</v>
      </c>
      <c r="C348" s="162" t="s">
        <v>363</v>
      </c>
      <c r="D348" s="162" t="s">
        <v>20</v>
      </c>
      <c r="E348" s="162">
        <v>2789.5</v>
      </c>
      <c r="F348" s="162">
        <v>2912.5</v>
      </c>
      <c r="G348" s="162">
        <v>100</v>
      </c>
      <c r="H348" s="161" t="s">
        <v>362</v>
      </c>
      <c r="I348" s="161" t="s">
        <v>361</v>
      </c>
      <c r="J348" s="161" t="s">
        <v>360</v>
      </c>
      <c r="K348" s="161"/>
    </row>
    <row r="349" spans="1:11" x14ac:dyDescent="0.2">
      <c r="A349" s="32">
        <v>343</v>
      </c>
      <c r="B349" s="29" t="str">
        <f t="shared" si="5"/>
        <v>343</v>
      </c>
      <c r="C349" s="162" t="s">
        <v>359</v>
      </c>
      <c r="D349" s="162" t="s">
        <v>20</v>
      </c>
      <c r="E349" s="162">
        <v>2789.5</v>
      </c>
      <c r="F349" s="162">
        <v>2870.5</v>
      </c>
      <c r="G349" s="162">
        <v>500</v>
      </c>
      <c r="H349" s="161" t="s">
        <v>358</v>
      </c>
      <c r="I349" s="161" t="s">
        <v>357</v>
      </c>
      <c r="J349" s="161" t="s">
        <v>353</v>
      </c>
      <c r="K349" s="161"/>
    </row>
    <row r="350" spans="1:11" x14ac:dyDescent="0.2">
      <c r="A350" s="32">
        <v>344</v>
      </c>
      <c r="B350" s="29" t="str">
        <f t="shared" si="5"/>
        <v>344</v>
      </c>
      <c r="C350" s="160" t="s">
        <v>356</v>
      </c>
      <c r="D350" s="160" t="s">
        <v>20</v>
      </c>
      <c r="E350" s="160">
        <v>2789.5</v>
      </c>
      <c r="F350" s="160">
        <v>2870.5</v>
      </c>
      <c r="G350" s="160">
        <v>100</v>
      </c>
      <c r="H350" s="159" t="s">
        <v>355</v>
      </c>
      <c r="I350" s="159" t="s">
        <v>354</v>
      </c>
      <c r="J350" s="159" t="s">
        <v>353</v>
      </c>
      <c r="K350" s="159"/>
    </row>
    <row r="352" spans="1:11" x14ac:dyDescent="0.2">
      <c r="C352" s="209" t="s">
        <v>341</v>
      </c>
      <c r="D352" s="209"/>
      <c r="E352" s="209"/>
      <c r="F352" s="209"/>
      <c r="G352" s="209"/>
    </row>
    <row r="353" spans="3:7" x14ac:dyDescent="0.2">
      <c r="C353" s="209"/>
      <c r="D353" s="209"/>
      <c r="E353" s="209"/>
      <c r="F353" s="209"/>
      <c r="G353" s="209"/>
    </row>
    <row r="354" spans="3:7" x14ac:dyDescent="0.2">
      <c r="C354" s="209"/>
      <c r="D354" s="209"/>
      <c r="E354" s="209"/>
      <c r="F354" s="209"/>
      <c r="G354" s="209"/>
    </row>
    <row r="355" spans="3:7" x14ac:dyDescent="0.2">
      <c r="C355" s="209"/>
      <c r="D355" s="209"/>
      <c r="E355" s="209"/>
      <c r="F355" s="209"/>
      <c r="G355" s="209"/>
    </row>
    <row r="356" spans="3:7" x14ac:dyDescent="0.2">
      <c r="C356" s="209"/>
      <c r="D356" s="209"/>
      <c r="E356" s="209"/>
      <c r="F356" s="209"/>
      <c r="G356" s="209"/>
    </row>
    <row r="357" spans="3:7" x14ac:dyDescent="0.2">
      <c r="C357" s="209"/>
      <c r="D357" s="209"/>
      <c r="E357" s="209"/>
      <c r="F357" s="209"/>
      <c r="G357" s="209"/>
    </row>
    <row r="358" spans="3:7" x14ac:dyDescent="0.2">
      <c r="C358" s="209"/>
      <c r="D358" s="209"/>
      <c r="E358" s="209"/>
      <c r="F358" s="209"/>
      <c r="G358" s="209"/>
    </row>
    <row r="550" ht="16" customHeight="1" x14ac:dyDescent="0.2"/>
  </sheetData>
  <mergeCells count="2">
    <mergeCell ref="C4:D4"/>
    <mergeCell ref="C352:G35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Z130"/>
  <sheetViews>
    <sheetView tabSelected="1" topLeftCell="O56" workbookViewId="0">
      <selection activeCell="V77" sqref="V77:V89"/>
    </sheetView>
  </sheetViews>
  <sheetFormatPr baseColWidth="10" defaultRowHeight="16" x14ac:dyDescent="0.2"/>
  <cols>
    <col min="1" max="1" width="13.33203125" customWidth="1"/>
    <col min="3" max="3" width="28" customWidth="1"/>
    <col min="5" max="5" width="53.33203125" customWidth="1"/>
    <col min="6" max="11" width="10.83203125" style="110"/>
    <col min="17" max="17" width="42" customWidth="1"/>
    <col min="18" max="23" width="10.83203125" style="110"/>
  </cols>
  <sheetData>
    <row r="3" spans="2:26" x14ac:dyDescent="0.2">
      <c r="B3" s="7" t="s">
        <v>1100</v>
      </c>
      <c r="N3" s="7" t="s">
        <v>1100</v>
      </c>
    </row>
    <row r="4" spans="2:26" x14ac:dyDescent="0.2">
      <c r="B4" s="7" t="s">
        <v>218</v>
      </c>
      <c r="N4" s="7" t="s">
        <v>342</v>
      </c>
      <c r="Z4" s="7" t="s">
        <v>1098</v>
      </c>
    </row>
    <row r="5" spans="2:26" x14ac:dyDescent="0.2">
      <c r="B5" s="7" t="s">
        <v>188</v>
      </c>
      <c r="N5" s="7" t="s">
        <v>188</v>
      </c>
    </row>
    <row r="6" spans="2:26" ht="49" customHeight="1" x14ac:dyDescent="0.2">
      <c r="B6" s="128" t="s">
        <v>173</v>
      </c>
      <c r="C6" s="128" t="s">
        <v>209</v>
      </c>
      <c r="D6" s="128" t="s">
        <v>10</v>
      </c>
      <c r="E6" s="128" t="s">
        <v>172</v>
      </c>
      <c r="F6" s="141" t="s">
        <v>210</v>
      </c>
      <c r="G6" s="141" t="s">
        <v>211</v>
      </c>
      <c r="H6" s="141" t="s">
        <v>212</v>
      </c>
      <c r="I6" s="141" t="s">
        <v>213</v>
      </c>
      <c r="J6" s="141" t="s">
        <v>194</v>
      </c>
      <c r="L6" s="128"/>
      <c r="N6" s="128" t="s">
        <v>173</v>
      </c>
      <c r="O6" s="128" t="s">
        <v>209</v>
      </c>
      <c r="P6" s="128" t="s">
        <v>10</v>
      </c>
      <c r="Q6" s="128" t="s">
        <v>172</v>
      </c>
      <c r="R6" s="141" t="s">
        <v>210</v>
      </c>
      <c r="S6" s="141" t="s">
        <v>211</v>
      </c>
      <c r="T6" s="141" t="s">
        <v>212</v>
      </c>
      <c r="U6" s="141" t="s">
        <v>213</v>
      </c>
      <c r="V6" s="141" t="s">
        <v>194</v>
      </c>
      <c r="X6" s="128"/>
      <c r="Z6" s="141" t="s">
        <v>1099</v>
      </c>
    </row>
    <row r="7" spans="2:26" x14ac:dyDescent="0.2">
      <c r="B7" s="172">
        <v>97</v>
      </c>
      <c r="C7" s="173">
        <v>2827.5</v>
      </c>
      <c r="D7" s="174" t="s">
        <v>186</v>
      </c>
      <c r="E7" s="173" t="s">
        <v>345</v>
      </c>
      <c r="F7" s="175">
        <v>0</v>
      </c>
      <c r="G7" s="175">
        <v>0</v>
      </c>
      <c r="H7" s="175">
        <v>0</v>
      </c>
      <c r="I7" s="175"/>
      <c r="J7" s="175">
        <v>0</v>
      </c>
      <c r="N7">
        <v>97</v>
      </c>
      <c r="O7">
        <v>2827.5</v>
      </c>
      <c r="P7" t="s">
        <v>198</v>
      </c>
      <c r="Q7" t="s">
        <v>345</v>
      </c>
      <c r="R7" s="110">
        <v>0</v>
      </c>
      <c r="S7" s="110">
        <v>0</v>
      </c>
      <c r="T7" s="110">
        <v>0</v>
      </c>
      <c r="V7" s="110">
        <v>0</v>
      </c>
      <c r="Z7" s="127">
        <f>AVERAGE(J7,V7)</f>
        <v>0</v>
      </c>
    </row>
    <row r="8" spans="2:26" x14ac:dyDescent="0.2">
      <c r="B8" s="172">
        <v>150</v>
      </c>
      <c r="C8" s="173">
        <v>2847.5</v>
      </c>
      <c r="D8" s="174" t="s">
        <v>186</v>
      </c>
      <c r="E8" s="173" t="s">
        <v>345</v>
      </c>
      <c r="F8" s="175">
        <v>0</v>
      </c>
      <c r="G8" s="175">
        <v>0</v>
      </c>
      <c r="H8" s="175">
        <v>0</v>
      </c>
      <c r="I8" s="175"/>
      <c r="J8" s="175">
        <v>0</v>
      </c>
      <c r="N8">
        <v>150</v>
      </c>
      <c r="O8">
        <v>2847.5</v>
      </c>
      <c r="P8" t="s">
        <v>198</v>
      </c>
      <c r="Q8" t="s">
        <v>345</v>
      </c>
      <c r="R8" s="110">
        <v>0</v>
      </c>
      <c r="S8" s="110">
        <v>0</v>
      </c>
      <c r="T8" s="110">
        <v>0</v>
      </c>
      <c r="V8" s="110">
        <v>0</v>
      </c>
      <c r="Z8" s="127">
        <f t="shared" ref="Z8:Z71" si="0">AVERAGE(J8,V8)</f>
        <v>0</v>
      </c>
    </row>
    <row r="9" spans="2:26" x14ac:dyDescent="0.2">
      <c r="B9" s="172">
        <v>154</v>
      </c>
      <c r="C9" s="173">
        <v>2867.5</v>
      </c>
      <c r="D9" s="174" t="s">
        <v>186</v>
      </c>
      <c r="E9" s="173" t="s">
        <v>345</v>
      </c>
      <c r="F9" s="175">
        <v>0</v>
      </c>
      <c r="G9" s="175">
        <v>0</v>
      </c>
      <c r="H9" s="175">
        <v>0</v>
      </c>
      <c r="I9" s="175"/>
      <c r="J9" s="175">
        <v>0</v>
      </c>
      <c r="N9">
        <v>154</v>
      </c>
      <c r="O9">
        <v>2867.5</v>
      </c>
      <c r="P9" t="s">
        <v>198</v>
      </c>
      <c r="Q9" t="s">
        <v>345</v>
      </c>
      <c r="R9" s="110">
        <v>0</v>
      </c>
      <c r="S9" s="110">
        <v>0</v>
      </c>
      <c r="T9" s="110">
        <v>0</v>
      </c>
      <c r="V9" s="110">
        <v>0</v>
      </c>
      <c r="Z9" s="127">
        <f t="shared" si="0"/>
        <v>0</v>
      </c>
    </row>
    <row r="10" spans="2:26" x14ac:dyDescent="0.2">
      <c r="B10" s="172">
        <v>230</v>
      </c>
      <c r="C10" s="173">
        <v>2887.5</v>
      </c>
      <c r="D10" s="174" t="s">
        <v>186</v>
      </c>
      <c r="E10" s="173" t="s">
        <v>345</v>
      </c>
      <c r="F10" s="175">
        <v>0</v>
      </c>
      <c r="G10" s="175">
        <v>0</v>
      </c>
      <c r="H10" s="175">
        <v>0</v>
      </c>
      <c r="I10" s="175"/>
      <c r="J10" s="175">
        <v>0</v>
      </c>
      <c r="N10">
        <v>230</v>
      </c>
      <c r="O10">
        <v>2887.5</v>
      </c>
      <c r="P10" t="s">
        <v>198</v>
      </c>
      <c r="Q10" t="s">
        <v>345</v>
      </c>
      <c r="R10" s="110">
        <v>0</v>
      </c>
      <c r="S10" s="110">
        <v>0</v>
      </c>
      <c r="T10" s="110">
        <v>0</v>
      </c>
      <c r="V10" s="110">
        <v>0</v>
      </c>
      <c r="Z10" s="127">
        <f t="shared" si="0"/>
        <v>0</v>
      </c>
    </row>
    <row r="11" spans="2:26" x14ac:dyDescent="0.2">
      <c r="B11" s="172">
        <v>236</v>
      </c>
      <c r="C11" s="173">
        <v>2907.5</v>
      </c>
      <c r="D11" s="174" t="s">
        <v>186</v>
      </c>
      <c r="E11" s="173" t="s">
        <v>345</v>
      </c>
      <c r="F11" s="175">
        <v>0</v>
      </c>
      <c r="G11" s="175">
        <v>0</v>
      </c>
      <c r="H11" s="175">
        <v>0</v>
      </c>
      <c r="I11" s="175"/>
      <c r="J11" s="175">
        <v>0</v>
      </c>
      <c r="N11">
        <v>236</v>
      </c>
      <c r="O11">
        <v>2907.5</v>
      </c>
      <c r="P11" t="s">
        <v>198</v>
      </c>
      <c r="Q11" t="s">
        <v>345</v>
      </c>
      <c r="R11" s="110">
        <v>0</v>
      </c>
      <c r="S11" s="110">
        <v>0</v>
      </c>
      <c r="T11" s="110">
        <v>0</v>
      </c>
      <c r="V11" s="110">
        <v>0</v>
      </c>
      <c r="Z11" s="127">
        <f t="shared" si="0"/>
        <v>0</v>
      </c>
    </row>
    <row r="12" spans="2:26" x14ac:dyDescent="0.2">
      <c r="B12" s="172">
        <v>272</v>
      </c>
      <c r="C12" s="173">
        <v>2927.5</v>
      </c>
      <c r="D12" s="174" t="s">
        <v>186</v>
      </c>
      <c r="E12" s="173" t="s">
        <v>345</v>
      </c>
      <c r="F12" s="175">
        <v>0</v>
      </c>
      <c r="G12" s="175">
        <v>0</v>
      </c>
      <c r="H12" s="175">
        <v>0</v>
      </c>
      <c r="I12" s="175"/>
      <c r="J12" s="175">
        <v>0</v>
      </c>
      <c r="N12">
        <v>272</v>
      </c>
      <c r="O12">
        <v>2927.5</v>
      </c>
      <c r="P12" t="s">
        <v>198</v>
      </c>
      <c r="Q12" t="s">
        <v>345</v>
      </c>
      <c r="R12" s="110">
        <v>0</v>
      </c>
      <c r="S12" s="110">
        <v>0</v>
      </c>
      <c r="T12" s="110">
        <v>0</v>
      </c>
      <c r="V12" s="110">
        <v>0</v>
      </c>
      <c r="Z12" s="127">
        <f t="shared" si="0"/>
        <v>0</v>
      </c>
    </row>
    <row r="13" spans="2:26" x14ac:dyDescent="0.2">
      <c r="B13" s="172">
        <v>289</v>
      </c>
      <c r="C13" s="173">
        <v>2947.5</v>
      </c>
      <c r="D13" s="174" t="s">
        <v>186</v>
      </c>
      <c r="E13" s="173" t="s">
        <v>345</v>
      </c>
      <c r="F13" s="175">
        <v>0</v>
      </c>
      <c r="G13" s="175">
        <v>0</v>
      </c>
      <c r="H13" s="175">
        <v>0</v>
      </c>
      <c r="I13" s="175"/>
      <c r="J13" s="175">
        <v>0</v>
      </c>
      <c r="N13">
        <v>289</v>
      </c>
      <c r="O13">
        <v>2947.5</v>
      </c>
      <c r="P13" t="s">
        <v>198</v>
      </c>
      <c r="Q13" t="s">
        <v>345</v>
      </c>
      <c r="R13" s="110">
        <v>0</v>
      </c>
      <c r="S13" s="110">
        <v>0</v>
      </c>
      <c r="T13" s="110">
        <v>0</v>
      </c>
      <c r="V13" s="110">
        <v>0</v>
      </c>
      <c r="Z13" s="127">
        <f t="shared" si="0"/>
        <v>0</v>
      </c>
    </row>
    <row r="14" spans="2:26" x14ac:dyDescent="0.2">
      <c r="B14" s="172">
        <v>297</v>
      </c>
      <c r="C14" s="173">
        <v>2967.5</v>
      </c>
      <c r="D14" s="174" t="s">
        <v>186</v>
      </c>
      <c r="E14" s="176" t="s">
        <v>345</v>
      </c>
      <c r="F14" s="175">
        <v>0</v>
      </c>
      <c r="G14" s="175">
        <v>0</v>
      </c>
      <c r="H14" s="175">
        <v>0</v>
      </c>
      <c r="I14" s="175"/>
      <c r="J14" s="175">
        <v>0</v>
      </c>
      <c r="N14">
        <v>297</v>
      </c>
      <c r="O14">
        <v>2967.5</v>
      </c>
      <c r="P14" t="s">
        <v>198</v>
      </c>
      <c r="Q14" t="s">
        <v>345</v>
      </c>
      <c r="R14">
        <v>0</v>
      </c>
      <c r="S14">
        <v>0</v>
      </c>
      <c r="T14">
        <v>0</v>
      </c>
      <c r="U14"/>
      <c r="V14">
        <v>0</v>
      </c>
      <c r="W14"/>
      <c r="Z14" s="127">
        <f t="shared" si="0"/>
        <v>0</v>
      </c>
    </row>
    <row r="15" spans="2:26" x14ac:dyDescent="0.2">
      <c r="B15" s="172">
        <v>303</v>
      </c>
      <c r="C15" s="173">
        <v>2987.5</v>
      </c>
      <c r="D15" s="174" t="s">
        <v>186</v>
      </c>
      <c r="E15" s="176" t="s">
        <v>345</v>
      </c>
      <c r="F15" s="175">
        <v>0</v>
      </c>
      <c r="G15" s="175">
        <v>0</v>
      </c>
      <c r="H15" s="175">
        <v>0</v>
      </c>
      <c r="I15" s="175"/>
      <c r="J15" s="175">
        <v>0</v>
      </c>
      <c r="N15">
        <v>303</v>
      </c>
      <c r="O15">
        <v>2987.5</v>
      </c>
      <c r="P15" t="s">
        <v>198</v>
      </c>
      <c r="Q15" t="s">
        <v>345</v>
      </c>
      <c r="R15">
        <v>0</v>
      </c>
      <c r="S15">
        <v>0</v>
      </c>
      <c r="T15">
        <v>0</v>
      </c>
      <c r="U15"/>
      <c r="V15">
        <v>0</v>
      </c>
      <c r="W15"/>
      <c r="Z15" s="127">
        <f t="shared" si="0"/>
        <v>0</v>
      </c>
    </row>
    <row r="16" spans="2:26" x14ac:dyDescent="0.2">
      <c r="B16" s="172">
        <v>314</v>
      </c>
      <c r="C16" s="173">
        <v>3007.5</v>
      </c>
      <c r="D16" s="174" t="s">
        <v>186</v>
      </c>
      <c r="E16" s="176" t="s">
        <v>345</v>
      </c>
      <c r="F16" s="175">
        <v>0</v>
      </c>
      <c r="G16" s="175">
        <v>0</v>
      </c>
      <c r="H16" s="175">
        <v>0</v>
      </c>
      <c r="I16" s="175"/>
      <c r="J16" s="175">
        <v>0</v>
      </c>
      <c r="N16">
        <v>314</v>
      </c>
      <c r="O16">
        <v>3007.5</v>
      </c>
      <c r="P16" t="s">
        <v>198</v>
      </c>
      <c r="Q16" t="s">
        <v>345</v>
      </c>
      <c r="R16">
        <v>0</v>
      </c>
      <c r="S16">
        <v>0</v>
      </c>
      <c r="T16">
        <v>0</v>
      </c>
      <c r="U16"/>
      <c r="V16">
        <v>0</v>
      </c>
      <c r="W16"/>
      <c r="Z16" s="127">
        <f t="shared" si="0"/>
        <v>0</v>
      </c>
    </row>
    <row r="17" spans="2:26" x14ac:dyDescent="0.2">
      <c r="B17" s="172">
        <v>320</v>
      </c>
      <c r="C17" s="173">
        <v>3027.5</v>
      </c>
      <c r="D17" s="174" t="s">
        <v>186</v>
      </c>
      <c r="E17" s="176" t="s">
        <v>345</v>
      </c>
      <c r="F17" s="175">
        <v>0</v>
      </c>
      <c r="G17" s="175">
        <v>0</v>
      </c>
      <c r="H17" s="175">
        <v>0</v>
      </c>
      <c r="I17" s="175"/>
      <c r="J17" s="175">
        <v>0</v>
      </c>
      <c r="N17">
        <v>320</v>
      </c>
      <c r="O17">
        <v>3027.5</v>
      </c>
      <c r="P17" t="s">
        <v>198</v>
      </c>
      <c r="Q17" t="s">
        <v>345</v>
      </c>
      <c r="R17">
        <v>0</v>
      </c>
      <c r="S17">
        <v>0</v>
      </c>
      <c r="T17">
        <v>0</v>
      </c>
      <c r="U17"/>
      <c r="V17">
        <v>0</v>
      </c>
      <c r="W17"/>
      <c r="Z17" s="127">
        <f t="shared" si="0"/>
        <v>0</v>
      </c>
    </row>
    <row r="18" spans="2:26" x14ac:dyDescent="0.2">
      <c r="B18" s="172">
        <v>324</v>
      </c>
      <c r="C18" s="173">
        <v>3047.5</v>
      </c>
      <c r="D18" s="174" t="s">
        <v>186</v>
      </c>
      <c r="E18" s="176" t="s">
        <v>345</v>
      </c>
      <c r="F18" s="175">
        <v>0</v>
      </c>
      <c r="G18" s="175">
        <v>0</v>
      </c>
      <c r="H18" s="175">
        <v>0</v>
      </c>
      <c r="I18" s="175"/>
      <c r="J18" s="175">
        <v>0</v>
      </c>
      <c r="N18">
        <v>324</v>
      </c>
      <c r="O18">
        <v>3047.5</v>
      </c>
      <c r="P18" t="s">
        <v>198</v>
      </c>
      <c r="Q18" t="s">
        <v>345</v>
      </c>
      <c r="R18" s="110">
        <v>0</v>
      </c>
      <c r="S18" s="110">
        <v>0</v>
      </c>
      <c r="T18" s="110">
        <v>0</v>
      </c>
      <c r="V18" s="110">
        <v>0</v>
      </c>
      <c r="Z18" s="127">
        <f t="shared" si="0"/>
        <v>0</v>
      </c>
    </row>
    <row r="19" spans="2:26" x14ac:dyDescent="0.2">
      <c r="B19" s="172">
        <v>332</v>
      </c>
      <c r="C19" s="173">
        <v>3067.5</v>
      </c>
      <c r="D19" s="174" t="s">
        <v>186</v>
      </c>
      <c r="E19" s="173" t="s">
        <v>345</v>
      </c>
      <c r="F19" s="177">
        <v>0</v>
      </c>
      <c r="G19" s="177">
        <v>0</v>
      </c>
      <c r="H19" s="177">
        <v>0</v>
      </c>
      <c r="I19" s="177"/>
      <c r="J19" s="175">
        <v>0</v>
      </c>
      <c r="N19">
        <v>332</v>
      </c>
      <c r="O19">
        <v>3067.5</v>
      </c>
      <c r="P19" t="s">
        <v>198</v>
      </c>
      <c r="Q19" t="s">
        <v>345</v>
      </c>
      <c r="R19" s="110">
        <v>0</v>
      </c>
      <c r="S19" s="110">
        <v>0</v>
      </c>
      <c r="T19" s="110">
        <v>0</v>
      </c>
      <c r="V19" s="110">
        <v>0</v>
      </c>
      <c r="Z19" s="127">
        <f t="shared" si="0"/>
        <v>0</v>
      </c>
    </row>
    <row r="20" spans="2:26" x14ac:dyDescent="0.2">
      <c r="B20" s="172"/>
      <c r="C20" s="173"/>
      <c r="D20" s="174"/>
      <c r="E20" s="173"/>
      <c r="F20" s="177"/>
      <c r="G20" s="177"/>
      <c r="H20" s="177"/>
      <c r="I20" s="177"/>
      <c r="J20" s="175"/>
      <c r="Z20" s="127" t="e">
        <f t="shared" si="0"/>
        <v>#DIV/0!</v>
      </c>
    </row>
    <row r="21" spans="2:26" x14ac:dyDescent="0.2">
      <c r="B21" s="172">
        <v>97</v>
      </c>
      <c r="C21" s="173">
        <v>2827.5</v>
      </c>
      <c r="D21" s="174" t="s">
        <v>186</v>
      </c>
      <c r="E21" s="173" t="s">
        <v>347</v>
      </c>
      <c r="F21" s="175">
        <v>0</v>
      </c>
      <c r="G21" s="175">
        <v>1.4814814814814816</v>
      </c>
      <c r="H21" s="175">
        <v>0</v>
      </c>
      <c r="I21" s="175"/>
      <c r="J21" s="175">
        <v>1.4814814814814816</v>
      </c>
      <c r="N21">
        <v>97</v>
      </c>
      <c r="O21">
        <v>2827.5</v>
      </c>
      <c r="P21" t="s">
        <v>198</v>
      </c>
      <c r="Q21" t="s">
        <v>347</v>
      </c>
      <c r="R21" s="110">
        <v>0</v>
      </c>
      <c r="S21" s="110">
        <v>0</v>
      </c>
      <c r="T21" s="110">
        <v>0</v>
      </c>
      <c r="V21" s="110">
        <v>0</v>
      </c>
      <c r="Z21" s="127">
        <f t="shared" si="0"/>
        <v>0.74074074074074081</v>
      </c>
    </row>
    <row r="22" spans="2:26" x14ac:dyDescent="0.2">
      <c r="B22" s="172">
        <v>150</v>
      </c>
      <c r="C22" s="173">
        <v>2847.5</v>
      </c>
      <c r="D22" s="174" t="s">
        <v>186</v>
      </c>
      <c r="E22" s="173" t="s">
        <v>347</v>
      </c>
      <c r="F22" s="175">
        <v>0</v>
      </c>
      <c r="G22" s="175">
        <v>0.98684210526315785</v>
      </c>
      <c r="H22" s="175">
        <v>0</v>
      </c>
      <c r="I22" s="175"/>
      <c r="J22" s="175">
        <v>0.98684210526315785</v>
      </c>
      <c r="N22">
        <v>150</v>
      </c>
      <c r="O22">
        <v>2847.5</v>
      </c>
      <c r="P22" t="s">
        <v>198</v>
      </c>
      <c r="Q22" t="s">
        <v>347</v>
      </c>
      <c r="R22" s="110">
        <v>0</v>
      </c>
      <c r="S22" s="110">
        <v>0</v>
      </c>
      <c r="T22" s="110">
        <v>0</v>
      </c>
      <c r="V22" s="110">
        <v>0</v>
      </c>
      <c r="Z22" s="127">
        <f t="shared" si="0"/>
        <v>0.49342105263157893</v>
      </c>
    </row>
    <row r="23" spans="2:26" x14ac:dyDescent="0.2">
      <c r="B23" s="172">
        <v>154</v>
      </c>
      <c r="C23" s="173">
        <v>2867.5</v>
      </c>
      <c r="D23" s="174" t="s">
        <v>186</v>
      </c>
      <c r="E23" s="173" t="s">
        <v>347</v>
      </c>
      <c r="F23" s="175">
        <v>0</v>
      </c>
      <c r="G23" s="175">
        <v>2.8925619834710745</v>
      </c>
      <c r="H23" s="175">
        <v>0</v>
      </c>
      <c r="I23" s="175"/>
      <c r="J23" s="175">
        <v>2.8925619834710745</v>
      </c>
      <c r="N23">
        <v>154</v>
      </c>
      <c r="O23">
        <v>2867.5</v>
      </c>
      <c r="P23" t="s">
        <v>198</v>
      </c>
      <c r="Q23" t="s">
        <v>347</v>
      </c>
      <c r="R23" s="110">
        <v>0</v>
      </c>
      <c r="S23" s="110">
        <v>0</v>
      </c>
      <c r="T23" s="110">
        <v>0</v>
      </c>
      <c r="V23" s="110">
        <v>0</v>
      </c>
      <c r="Z23" s="127">
        <f t="shared" si="0"/>
        <v>1.4462809917355373</v>
      </c>
    </row>
    <row r="24" spans="2:26" x14ac:dyDescent="0.2">
      <c r="B24" s="172">
        <v>230</v>
      </c>
      <c r="C24" s="173">
        <v>2887.5</v>
      </c>
      <c r="D24" s="174" t="s">
        <v>186</v>
      </c>
      <c r="E24" s="173" t="s">
        <v>347</v>
      </c>
      <c r="F24" s="175">
        <v>0</v>
      </c>
      <c r="G24" s="175">
        <v>1.7482517482517483</v>
      </c>
      <c r="H24" s="175">
        <v>0</v>
      </c>
      <c r="I24" s="175"/>
      <c r="J24" s="175">
        <v>1.7482517482517483</v>
      </c>
      <c r="N24">
        <v>230</v>
      </c>
      <c r="O24">
        <v>2887.5</v>
      </c>
      <c r="P24" t="s">
        <v>198</v>
      </c>
      <c r="Q24" t="s">
        <v>347</v>
      </c>
      <c r="R24" s="110">
        <v>0</v>
      </c>
      <c r="S24" s="110">
        <v>0</v>
      </c>
      <c r="T24" s="110">
        <v>0</v>
      </c>
      <c r="V24" s="110">
        <v>0</v>
      </c>
      <c r="Z24" s="127">
        <f t="shared" si="0"/>
        <v>0.87412587412587417</v>
      </c>
    </row>
    <row r="25" spans="2:26" x14ac:dyDescent="0.2">
      <c r="B25" s="172">
        <v>236</v>
      </c>
      <c r="C25" s="173">
        <v>2907.5</v>
      </c>
      <c r="D25" s="174" t="s">
        <v>186</v>
      </c>
      <c r="E25" s="173" t="s">
        <v>347</v>
      </c>
      <c r="F25" s="175">
        <v>0</v>
      </c>
      <c r="G25" s="175">
        <v>0.34722222222222221</v>
      </c>
      <c r="H25" s="175">
        <v>0</v>
      </c>
      <c r="I25" s="175"/>
      <c r="J25" s="175">
        <v>0.34722222222222221</v>
      </c>
      <c r="N25">
        <v>236</v>
      </c>
      <c r="O25">
        <v>2907.5</v>
      </c>
      <c r="P25" t="s">
        <v>198</v>
      </c>
      <c r="Q25" t="s">
        <v>347</v>
      </c>
      <c r="R25" s="110">
        <v>0</v>
      </c>
      <c r="S25" s="110">
        <v>0</v>
      </c>
      <c r="T25" s="110">
        <v>0.3401360544217687</v>
      </c>
      <c r="V25" s="110">
        <v>0.3401360544217687</v>
      </c>
      <c r="Z25" s="127">
        <f t="shared" si="0"/>
        <v>0.34367913832199548</v>
      </c>
    </row>
    <row r="26" spans="2:26" x14ac:dyDescent="0.2">
      <c r="B26" s="172">
        <v>272</v>
      </c>
      <c r="C26" s="173">
        <v>2927.5</v>
      </c>
      <c r="D26" s="174" t="s">
        <v>186</v>
      </c>
      <c r="E26" s="173" t="s">
        <v>347</v>
      </c>
      <c r="F26" s="175">
        <v>0</v>
      </c>
      <c r="G26" s="175">
        <v>0</v>
      </c>
      <c r="H26" s="175">
        <v>0</v>
      </c>
      <c r="I26" s="175"/>
      <c r="J26" s="175">
        <v>0</v>
      </c>
      <c r="N26">
        <v>272</v>
      </c>
      <c r="O26">
        <v>2927.5</v>
      </c>
      <c r="P26" t="s">
        <v>198</v>
      </c>
      <c r="Q26" t="s">
        <v>347</v>
      </c>
      <c r="R26" s="110">
        <v>0</v>
      </c>
      <c r="S26" s="110">
        <v>0</v>
      </c>
      <c r="T26" s="110">
        <v>0</v>
      </c>
      <c r="V26" s="110">
        <v>0</v>
      </c>
      <c r="Z26" s="127">
        <f t="shared" si="0"/>
        <v>0</v>
      </c>
    </row>
    <row r="27" spans="2:26" x14ac:dyDescent="0.2">
      <c r="B27" s="172">
        <v>289</v>
      </c>
      <c r="C27" s="173">
        <v>2947.5</v>
      </c>
      <c r="D27" s="174" t="s">
        <v>186</v>
      </c>
      <c r="E27" s="173" t="s">
        <v>347</v>
      </c>
      <c r="F27" s="175">
        <v>0</v>
      </c>
      <c r="G27" s="175">
        <v>0</v>
      </c>
      <c r="H27" s="175">
        <v>0</v>
      </c>
      <c r="I27" s="175"/>
      <c r="J27" s="175">
        <v>0</v>
      </c>
      <c r="N27">
        <v>289</v>
      </c>
      <c r="O27">
        <v>2947.5</v>
      </c>
      <c r="P27" t="s">
        <v>198</v>
      </c>
      <c r="Q27" t="s">
        <v>347</v>
      </c>
      <c r="R27" s="110">
        <v>0</v>
      </c>
      <c r="S27" s="110">
        <v>0</v>
      </c>
      <c r="T27" s="110">
        <v>0</v>
      </c>
      <c r="V27" s="110">
        <v>0</v>
      </c>
      <c r="Z27" s="127">
        <f t="shared" si="0"/>
        <v>0</v>
      </c>
    </row>
    <row r="28" spans="2:26" x14ac:dyDescent="0.2">
      <c r="B28" s="172">
        <v>297</v>
      </c>
      <c r="C28" s="173">
        <v>2967.5</v>
      </c>
      <c r="D28" s="174" t="s">
        <v>186</v>
      </c>
      <c r="E28" s="176" t="s">
        <v>347</v>
      </c>
      <c r="F28" s="175">
        <v>0</v>
      </c>
      <c r="G28" s="175">
        <v>0</v>
      </c>
      <c r="H28" s="175">
        <v>0</v>
      </c>
      <c r="I28" s="175"/>
      <c r="J28" s="175">
        <v>0</v>
      </c>
      <c r="N28">
        <v>297</v>
      </c>
      <c r="O28">
        <v>2967.5</v>
      </c>
      <c r="P28" t="s">
        <v>198</v>
      </c>
      <c r="Q28" t="s">
        <v>347</v>
      </c>
      <c r="R28">
        <v>0</v>
      </c>
      <c r="S28">
        <v>0</v>
      </c>
      <c r="T28">
        <v>0</v>
      </c>
      <c r="U28"/>
      <c r="V28">
        <v>0</v>
      </c>
      <c r="W28"/>
      <c r="Z28" s="127">
        <f t="shared" si="0"/>
        <v>0</v>
      </c>
    </row>
    <row r="29" spans="2:26" x14ac:dyDescent="0.2">
      <c r="B29" s="172">
        <v>303</v>
      </c>
      <c r="C29" s="173">
        <v>2987.5</v>
      </c>
      <c r="D29" s="174" t="s">
        <v>186</v>
      </c>
      <c r="E29" s="176" t="s">
        <v>347</v>
      </c>
      <c r="F29" s="175">
        <v>0</v>
      </c>
      <c r="G29" s="175">
        <v>0.47393364928909953</v>
      </c>
      <c r="H29" s="175">
        <v>0</v>
      </c>
      <c r="I29" s="175"/>
      <c r="J29" s="175">
        <v>0.47393364928909953</v>
      </c>
      <c r="N29">
        <v>303</v>
      </c>
      <c r="O29">
        <v>2987.5</v>
      </c>
      <c r="P29" t="s">
        <v>198</v>
      </c>
      <c r="Q29" t="s">
        <v>347</v>
      </c>
      <c r="R29">
        <v>0</v>
      </c>
      <c r="S29">
        <v>0</v>
      </c>
      <c r="T29">
        <v>0</v>
      </c>
      <c r="U29"/>
      <c r="V29">
        <v>0</v>
      </c>
      <c r="W29"/>
      <c r="Z29" s="127">
        <f t="shared" si="0"/>
        <v>0.23696682464454977</v>
      </c>
    </row>
    <row r="30" spans="2:26" x14ac:dyDescent="0.2">
      <c r="B30" s="172">
        <v>314</v>
      </c>
      <c r="C30" s="173">
        <v>3007.5</v>
      </c>
      <c r="D30" s="174" t="s">
        <v>186</v>
      </c>
      <c r="E30" s="176" t="s">
        <v>347</v>
      </c>
      <c r="F30" s="175">
        <v>0</v>
      </c>
      <c r="G30" s="175">
        <v>0</v>
      </c>
      <c r="H30" s="175">
        <v>0</v>
      </c>
      <c r="I30" s="175"/>
      <c r="J30" s="175">
        <v>0</v>
      </c>
      <c r="N30">
        <v>314</v>
      </c>
      <c r="O30">
        <v>3007.5</v>
      </c>
      <c r="P30" t="s">
        <v>198</v>
      </c>
      <c r="Q30" t="s">
        <v>347</v>
      </c>
      <c r="R30">
        <v>0</v>
      </c>
      <c r="S30">
        <v>0</v>
      </c>
      <c r="T30">
        <v>0</v>
      </c>
      <c r="U30"/>
      <c r="V30">
        <v>0</v>
      </c>
      <c r="W30"/>
      <c r="Z30" s="127">
        <f t="shared" si="0"/>
        <v>0</v>
      </c>
    </row>
    <row r="31" spans="2:26" x14ac:dyDescent="0.2">
      <c r="B31" s="172">
        <v>320</v>
      </c>
      <c r="C31" s="173">
        <v>3027.5</v>
      </c>
      <c r="D31" s="174" t="s">
        <v>186</v>
      </c>
      <c r="E31" s="176" t="s">
        <v>347</v>
      </c>
      <c r="F31" s="175">
        <v>0</v>
      </c>
      <c r="G31" s="175">
        <v>2.459016393442623</v>
      </c>
      <c r="H31" s="175">
        <v>0</v>
      </c>
      <c r="I31" s="175"/>
      <c r="J31" s="175">
        <v>2.459016393442623</v>
      </c>
      <c r="N31">
        <v>320</v>
      </c>
      <c r="O31">
        <v>3027.5</v>
      </c>
      <c r="P31" t="s">
        <v>198</v>
      </c>
      <c r="Q31" t="s">
        <v>347</v>
      </c>
      <c r="R31">
        <v>0</v>
      </c>
      <c r="S31">
        <v>1.2396694214876034</v>
      </c>
      <c r="T31">
        <v>0</v>
      </c>
      <c r="U31"/>
      <c r="V31">
        <v>1.2396694214876034</v>
      </c>
      <c r="W31"/>
      <c r="Z31" s="127">
        <f t="shared" si="0"/>
        <v>1.8493429074651133</v>
      </c>
    </row>
    <row r="32" spans="2:26" x14ac:dyDescent="0.2">
      <c r="B32" s="172">
        <v>324</v>
      </c>
      <c r="C32" s="173">
        <v>3047.5</v>
      </c>
      <c r="D32" s="174" t="s">
        <v>186</v>
      </c>
      <c r="E32" s="176" t="s">
        <v>347</v>
      </c>
      <c r="F32" s="175">
        <v>0</v>
      </c>
      <c r="G32" s="175">
        <v>2.3809523809523809</v>
      </c>
      <c r="H32" s="175">
        <v>0</v>
      </c>
      <c r="I32" s="175"/>
      <c r="J32" s="175">
        <v>2.3809523809523809</v>
      </c>
      <c r="N32">
        <v>324</v>
      </c>
      <c r="O32">
        <v>3047.5</v>
      </c>
      <c r="P32" t="s">
        <v>198</v>
      </c>
      <c r="Q32" t="s">
        <v>347</v>
      </c>
      <c r="R32" s="110">
        <v>0</v>
      </c>
      <c r="S32" s="110">
        <v>0</v>
      </c>
      <c r="T32" s="110">
        <v>0</v>
      </c>
      <c r="V32" s="110">
        <v>0</v>
      </c>
      <c r="Z32" s="127">
        <f t="shared" si="0"/>
        <v>1.1904761904761905</v>
      </c>
    </row>
    <row r="33" spans="2:26" x14ac:dyDescent="0.2">
      <c r="B33" s="172">
        <v>332</v>
      </c>
      <c r="C33" s="173">
        <v>3067.5</v>
      </c>
      <c r="D33" s="174" t="s">
        <v>186</v>
      </c>
      <c r="E33" s="173" t="s">
        <v>347</v>
      </c>
      <c r="F33" s="177">
        <v>0</v>
      </c>
      <c r="G33" s="177">
        <v>5.3030303030303028</v>
      </c>
      <c r="H33" s="177">
        <v>0</v>
      </c>
      <c r="I33" s="177"/>
      <c r="J33" s="175">
        <v>5.3030303030303028</v>
      </c>
      <c r="N33">
        <v>332</v>
      </c>
      <c r="O33">
        <v>3067.5</v>
      </c>
      <c r="P33" t="s">
        <v>198</v>
      </c>
      <c r="Q33" t="s">
        <v>347</v>
      </c>
      <c r="R33" s="110">
        <v>0</v>
      </c>
      <c r="S33" s="110">
        <v>1.2244897959183674</v>
      </c>
      <c r="T33" s="110">
        <v>0</v>
      </c>
      <c r="V33" s="110">
        <v>1.2244897959183674</v>
      </c>
      <c r="Z33" s="127">
        <f t="shared" si="0"/>
        <v>3.2637600494743353</v>
      </c>
    </row>
    <row r="34" spans="2:26" x14ac:dyDescent="0.2">
      <c r="B34" s="172"/>
      <c r="C34" s="173"/>
      <c r="D34" s="174"/>
      <c r="E34" s="173"/>
      <c r="F34" s="177"/>
      <c r="G34" s="177"/>
      <c r="H34" s="177"/>
      <c r="I34" s="177"/>
      <c r="J34" s="175"/>
      <c r="Z34" s="127" t="e">
        <f t="shared" si="0"/>
        <v>#DIV/0!</v>
      </c>
    </row>
    <row r="35" spans="2:26" x14ac:dyDescent="0.2">
      <c r="B35" s="172">
        <v>97</v>
      </c>
      <c r="C35" s="173">
        <v>2827.5</v>
      </c>
      <c r="D35" s="174" t="s">
        <v>186</v>
      </c>
      <c r="E35" s="173" t="s">
        <v>177</v>
      </c>
      <c r="F35" s="175">
        <v>0</v>
      </c>
      <c r="G35" s="175">
        <v>0</v>
      </c>
      <c r="H35" s="175">
        <v>0</v>
      </c>
      <c r="I35" s="175"/>
      <c r="J35" s="175">
        <v>0</v>
      </c>
      <c r="N35">
        <v>97</v>
      </c>
      <c r="O35">
        <v>2827.5</v>
      </c>
      <c r="P35" t="s">
        <v>198</v>
      </c>
      <c r="Q35" t="s">
        <v>177</v>
      </c>
      <c r="R35" s="110">
        <v>0</v>
      </c>
      <c r="S35" s="110">
        <v>0</v>
      </c>
      <c r="T35" s="110">
        <v>0</v>
      </c>
      <c r="V35" s="110">
        <v>0</v>
      </c>
      <c r="Z35" s="127">
        <f t="shared" si="0"/>
        <v>0</v>
      </c>
    </row>
    <row r="36" spans="2:26" x14ac:dyDescent="0.2">
      <c r="B36" s="172">
        <v>150</v>
      </c>
      <c r="C36" s="173">
        <v>2847.5</v>
      </c>
      <c r="D36" s="174" t="s">
        <v>186</v>
      </c>
      <c r="E36" s="173" t="s">
        <v>177</v>
      </c>
      <c r="F36" s="175">
        <v>0</v>
      </c>
      <c r="G36" s="175">
        <v>0</v>
      </c>
      <c r="H36" s="175">
        <v>0</v>
      </c>
      <c r="I36" s="175"/>
      <c r="J36" s="175">
        <v>0</v>
      </c>
      <c r="N36">
        <v>150</v>
      </c>
      <c r="O36">
        <v>2847.5</v>
      </c>
      <c r="P36" t="s">
        <v>198</v>
      </c>
      <c r="Q36" t="s">
        <v>177</v>
      </c>
      <c r="R36" s="110">
        <v>0</v>
      </c>
      <c r="S36" s="110">
        <v>0</v>
      </c>
      <c r="T36" s="110">
        <v>0</v>
      </c>
      <c r="V36" s="110">
        <v>0</v>
      </c>
      <c r="Z36" s="127">
        <f t="shared" si="0"/>
        <v>0</v>
      </c>
    </row>
    <row r="37" spans="2:26" x14ac:dyDescent="0.2">
      <c r="B37" s="172">
        <v>154</v>
      </c>
      <c r="C37" s="173">
        <v>2867.5</v>
      </c>
      <c r="D37" s="174" t="s">
        <v>186</v>
      </c>
      <c r="E37" s="173" t="s">
        <v>177</v>
      </c>
      <c r="F37" s="175">
        <v>0</v>
      </c>
      <c r="G37" s="175">
        <v>0</v>
      </c>
      <c r="H37" s="175">
        <v>0</v>
      </c>
      <c r="I37" s="175"/>
      <c r="J37" s="175">
        <v>0</v>
      </c>
      <c r="N37">
        <v>154</v>
      </c>
      <c r="O37">
        <v>2867.5</v>
      </c>
      <c r="P37" t="s">
        <v>198</v>
      </c>
      <c r="Q37" t="s">
        <v>177</v>
      </c>
      <c r="R37" s="110">
        <v>0</v>
      </c>
      <c r="S37" s="110">
        <v>0</v>
      </c>
      <c r="T37" s="110">
        <v>0</v>
      </c>
      <c r="V37" s="110">
        <v>0</v>
      </c>
      <c r="Z37" s="127">
        <f t="shared" si="0"/>
        <v>0</v>
      </c>
    </row>
    <row r="38" spans="2:26" x14ac:dyDescent="0.2">
      <c r="B38" s="172">
        <v>230</v>
      </c>
      <c r="C38" s="173">
        <v>2887.5</v>
      </c>
      <c r="D38" s="174" t="s">
        <v>186</v>
      </c>
      <c r="E38" s="173" t="s">
        <v>177</v>
      </c>
      <c r="F38" s="175">
        <v>0</v>
      </c>
      <c r="G38" s="175">
        <v>0</v>
      </c>
      <c r="H38" s="175">
        <v>0</v>
      </c>
      <c r="I38" s="175"/>
      <c r="J38" s="175">
        <v>0</v>
      </c>
      <c r="N38">
        <v>230</v>
      </c>
      <c r="O38">
        <v>2887.5</v>
      </c>
      <c r="P38" t="s">
        <v>198</v>
      </c>
      <c r="Q38" t="s">
        <v>177</v>
      </c>
      <c r="R38" s="110">
        <v>0</v>
      </c>
      <c r="S38" s="110">
        <v>0</v>
      </c>
      <c r="T38" s="110">
        <v>0</v>
      </c>
      <c r="V38" s="110">
        <v>0</v>
      </c>
      <c r="Z38" s="127">
        <f t="shared" si="0"/>
        <v>0</v>
      </c>
    </row>
    <row r="39" spans="2:26" x14ac:dyDescent="0.2">
      <c r="B39" s="172">
        <v>236</v>
      </c>
      <c r="C39" s="173">
        <v>2907.5</v>
      </c>
      <c r="D39" s="174" t="s">
        <v>186</v>
      </c>
      <c r="E39" s="173" t="s">
        <v>177</v>
      </c>
      <c r="F39" s="175">
        <v>0</v>
      </c>
      <c r="G39" s="175">
        <v>0</v>
      </c>
      <c r="H39" s="175">
        <v>0</v>
      </c>
      <c r="I39" s="175"/>
      <c r="J39" s="175">
        <v>0</v>
      </c>
      <c r="N39">
        <v>236</v>
      </c>
      <c r="O39">
        <v>2907.5</v>
      </c>
      <c r="P39" t="s">
        <v>198</v>
      </c>
      <c r="Q39" t="s">
        <v>177</v>
      </c>
      <c r="R39" s="110">
        <v>0</v>
      </c>
      <c r="S39" s="110">
        <v>0</v>
      </c>
      <c r="T39" s="110">
        <v>0</v>
      </c>
      <c r="V39" s="110">
        <v>0</v>
      </c>
      <c r="Z39" s="127">
        <f t="shared" si="0"/>
        <v>0</v>
      </c>
    </row>
    <row r="40" spans="2:26" x14ac:dyDescent="0.2">
      <c r="B40" s="172">
        <v>272</v>
      </c>
      <c r="C40" s="173">
        <v>2927.5</v>
      </c>
      <c r="D40" s="174" t="s">
        <v>186</v>
      </c>
      <c r="E40" s="173" t="s">
        <v>177</v>
      </c>
      <c r="F40" s="175">
        <v>0</v>
      </c>
      <c r="G40" s="175">
        <v>0</v>
      </c>
      <c r="H40" s="175">
        <v>0</v>
      </c>
      <c r="I40" s="175"/>
      <c r="J40" s="175">
        <v>0</v>
      </c>
      <c r="N40">
        <v>272</v>
      </c>
      <c r="O40">
        <v>2927.5</v>
      </c>
      <c r="P40" t="s">
        <v>198</v>
      </c>
      <c r="Q40" t="s">
        <v>177</v>
      </c>
      <c r="R40" s="110">
        <v>0</v>
      </c>
      <c r="S40" s="110">
        <v>0</v>
      </c>
      <c r="T40" s="110">
        <v>0</v>
      </c>
      <c r="V40" s="110">
        <v>0</v>
      </c>
      <c r="Z40" s="127">
        <f t="shared" si="0"/>
        <v>0</v>
      </c>
    </row>
    <row r="41" spans="2:26" x14ac:dyDescent="0.2">
      <c r="B41" s="172">
        <v>289</v>
      </c>
      <c r="C41" s="173">
        <v>2947.5</v>
      </c>
      <c r="D41" s="174" t="s">
        <v>186</v>
      </c>
      <c r="E41" s="173" t="s">
        <v>177</v>
      </c>
      <c r="F41" s="175">
        <v>0</v>
      </c>
      <c r="G41" s="175">
        <v>0</v>
      </c>
      <c r="H41" s="175">
        <v>0</v>
      </c>
      <c r="I41" s="175"/>
      <c r="J41" s="175">
        <v>0</v>
      </c>
      <c r="N41">
        <v>289</v>
      </c>
      <c r="O41">
        <v>2947.5</v>
      </c>
      <c r="P41" t="s">
        <v>198</v>
      </c>
      <c r="Q41" t="s">
        <v>177</v>
      </c>
      <c r="R41" s="110">
        <v>0</v>
      </c>
      <c r="S41" s="110">
        <v>0</v>
      </c>
      <c r="T41" s="110">
        <v>0</v>
      </c>
      <c r="V41" s="110">
        <v>0</v>
      </c>
      <c r="Z41" s="127">
        <f t="shared" si="0"/>
        <v>0</v>
      </c>
    </row>
    <row r="42" spans="2:26" x14ac:dyDescent="0.2">
      <c r="B42" s="172">
        <v>297</v>
      </c>
      <c r="C42" s="173">
        <v>2967.5</v>
      </c>
      <c r="D42" s="174" t="s">
        <v>186</v>
      </c>
      <c r="E42" s="176" t="s">
        <v>177</v>
      </c>
      <c r="F42" s="175">
        <v>0</v>
      </c>
      <c r="G42" s="175">
        <v>0</v>
      </c>
      <c r="H42" s="175">
        <v>0</v>
      </c>
      <c r="I42" s="175"/>
      <c r="J42" s="175">
        <v>0</v>
      </c>
      <c r="N42">
        <v>297</v>
      </c>
      <c r="O42">
        <v>2967.5</v>
      </c>
      <c r="P42" t="s">
        <v>198</v>
      </c>
      <c r="Q42" t="s">
        <v>177</v>
      </c>
      <c r="R42">
        <v>0</v>
      </c>
      <c r="S42">
        <v>0</v>
      </c>
      <c r="T42">
        <v>0</v>
      </c>
      <c r="U42"/>
      <c r="V42">
        <v>0</v>
      </c>
      <c r="W42"/>
      <c r="Z42" s="127">
        <f t="shared" si="0"/>
        <v>0</v>
      </c>
    </row>
    <row r="43" spans="2:26" x14ac:dyDescent="0.2">
      <c r="B43" s="172">
        <v>303</v>
      </c>
      <c r="C43" s="173">
        <v>2987.5</v>
      </c>
      <c r="D43" s="174" t="s">
        <v>186</v>
      </c>
      <c r="E43" s="176" t="s">
        <v>177</v>
      </c>
      <c r="F43" s="175">
        <v>0</v>
      </c>
      <c r="G43" s="175">
        <v>0</v>
      </c>
      <c r="H43" s="175">
        <v>0</v>
      </c>
      <c r="I43" s="175"/>
      <c r="J43" s="175">
        <v>0</v>
      </c>
      <c r="N43">
        <v>303</v>
      </c>
      <c r="O43">
        <v>2987.5</v>
      </c>
      <c r="P43" t="s">
        <v>198</v>
      </c>
      <c r="Q43" t="s">
        <v>177</v>
      </c>
      <c r="R43">
        <v>0</v>
      </c>
      <c r="S43">
        <v>0</v>
      </c>
      <c r="T43">
        <v>0</v>
      </c>
      <c r="U43"/>
      <c r="V43">
        <v>0</v>
      </c>
      <c r="W43"/>
      <c r="Z43" s="127">
        <f t="shared" si="0"/>
        <v>0</v>
      </c>
    </row>
    <row r="44" spans="2:26" x14ac:dyDescent="0.2">
      <c r="B44" s="172">
        <v>314</v>
      </c>
      <c r="C44" s="173">
        <v>3007.5</v>
      </c>
      <c r="D44" s="174" t="s">
        <v>186</v>
      </c>
      <c r="E44" s="176" t="s">
        <v>177</v>
      </c>
      <c r="F44" s="175">
        <v>0</v>
      </c>
      <c r="G44" s="175">
        <v>0</v>
      </c>
      <c r="H44" s="175">
        <v>0</v>
      </c>
      <c r="I44" s="175"/>
      <c r="J44" s="175">
        <v>0</v>
      </c>
      <c r="N44">
        <v>314</v>
      </c>
      <c r="O44">
        <v>3007.5</v>
      </c>
      <c r="P44" t="s">
        <v>198</v>
      </c>
      <c r="Q44" t="s">
        <v>177</v>
      </c>
      <c r="R44">
        <v>0</v>
      </c>
      <c r="S44">
        <v>0</v>
      </c>
      <c r="T44">
        <v>0</v>
      </c>
      <c r="U44"/>
      <c r="V44">
        <v>0</v>
      </c>
      <c r="W44"/>
      <c r="Z44" s="127">
        <f t="shared" si="0"/>
        <v>0</v>
      </c>
    </row>
    <row r="45" spans="2:26" x14ac:dyDescent="0.2">
      <c r="B45" s="172">
        <v>320</v>
      </c>
      <c r="C45" s="173">
        <v>3027.5</v>
      </c>
      <c r="D45" s="174" t="s">
        <v>186</v>
      </c>
      <c r="E45" s="176" t="s">
        <v>177</v>
      </c>
      <c r="F45" s="175">
        <v>0</v>
      </c>
      <c r="G45" s="175">
        <v>0</v>
      </c>
      <c r="H45" s="175">
        <v>0</v>
      </c>
      <c r="I45" s="175"/>
      <c r="J45" s="175">
        <v>0</v>
      </c>
      <c r="K45"/>
      <c r="N45">
        <v>320</v>
      </c>
      <c r="O45">
        <v>3027.5</v>
      </c>
      <c r="P45" t="s">
        <v>198</v>
      </c>
      <c r="Q45" t="s">
        <v>177</v>
      </c>
      <c r="R45">
        <v>0</v>
      </c>
      <c r="S45">
        <v>0</v>
      </c>
      <c r="T45">
        <v>0</v>
      </c>
      <c r="U45"/>
      <c r="V45">
        <v>0</v>
      </c>
      <c r="W45"/>
      <c r="Z45" s="127">
        <f t="shared" si="0"/>
        <v>0</v>
      </c>
    </row>
    <row r="46" spans="2:26" x14ac:dyDescent="0.2">
      <c r="B46" s="172">
        <v>324</v>
      </c>
      <c r="C46" s="173">
        <v>3047.5</v>
      </c>
      <c r="D46" s="174" t="s">
        <v>186</v>
      </c>
      <c r="E46" s="176" t="s">
        <v>177</v>
      </c>
      <c r="F46" s="175">
        <v>0</v>
      </c>
      <c r="G46" s="175">
        <v>0</v>
      </c>
      <c r="H46" s="175">
        <v>0</v>
      </c>
      <c r="I46" s="175"/>
      <c r="J46" s="175">
        <v>0</v>
      </c>
      <c r="K46"/>
      <c r="N46">
        <v>324</v>
      </c>
      <c r="O46">
        <v>3047.5</v>
      </c>
      <c r="P46" t="s">
        <v>198</v>
      </c>
      <c r="Q46" t="s">
        <v>177</v>
      </c>
      <c r="R46" s="110">
        <v>0</v>
      </c>
      <c r="S46" s="110">
        <v>0</v>
      </c>
      <c r="T46" s="110">
        <v>0</v>
      </c>
      <c r="V46" s="110">
        <v>0</v>
      </c>
      <c r="Z46" s="127">
        <f t="shared" si="0"/>
        <v>0</v>
      </c>
    </row>
    <row r="47" spans="2:26" x14ac:dyDescent="0.2">
      <c r="B47" s="172">
        <v>332</v>
      </c>
      <c r="C47" s="173">
        <v>3067.5</v>
      </c>
      <c r="D47" s="174" t="s">
        <v>186</v>
      </c>
      <c r="E47" s="173" t="s">
        <v>177</v>
      </c>
      <c r="F47" s="177">
        <v>0</v>
      </c>
      <c r="G47" s="177">
        <v>0</v>
      </c>
      <c r="H47" s="177">
        <v>0</v>
      </c>
      <c r="I47" s="177"/>
      <c r="J47" s="175">
        <v>0</v>
      </c>
      <c r="N47">
        <v>332</v>
      </c>
      <c r="O47">
        <v>3067.5</v>
      </c>
      <c r="P47" t="s">
        <v>198</v>
      </c>
      <c r="Q47" t="s">
        <v>177</v>
      </c>
      <c r="R47" s="110">
        <v>0</v>
      </c>
      <c r="S47" s="110">
        <v>0</v>
      </c>
      <c r="T47" s="110">
        <v>0</v>
      </c>
      <c r="V47" s="110">
        <v>0</v>
      </c>
      <c r="Z47" s="127">
        <f t="shared" si="0"/>
        <v>0</v>
      </c>
    </row>
    <row r="48" spans="2:26" x14ac:dyDescent="0.2">
      <c r="B48" s="172"/>
      <c r="C48" s="173"/>
      <c r="D48" s="174"/>
      <c r="E48" s="173"/>
      <c r="F48" s="177"/>
      <c r="G48" s="177"/>
      <c r="H48" s="177"/>
      <c r="I48" s="177"/>
      <c r="J48" s="175"/>
      <c r="Z48" s="127" t="e">
        <f t="shared" si="0"/>
        <v>#DIV/0!</v>
      </c>
    </row>
    <row r="49" spans="2:26" x14ac:dyDescent="0.2">
      <c r="B49" s="172">
        <v>97</v>
      </c>
      <c r="C49" s="173">
        <v>2827.5</v>
      </c>
      <c r="D49" s="174" t="s">
        <v>186</v>
      </c>
      <c r="E49" s="173" t="s">
        <v>176</v>
      </c>
      <c r="F49" s="175">
        <v>0</v>
      </c>
      <c r="G49" s="175">
        <v>0</v>
      </c>
      <c r="H49" s="175">
        <v>0</v>
      </c>
      <c r="I49" s="175"/>
      <c r="J49" s="175">
        <v>0</v>
      </c>
      <c r="N49">
        <v>97</v>
      </c>
      <c r="O49">
        <v>2827.5</v>
      </c>
      <c r="P49" t="s">
        <v>198</v>
      </c>
      <c r="Q49" t="s">
        <v>176</v>
      </c>
      <c r="R49" s="110">
        <v>0</v>
      </c>
      <c r="S49" s="110">
        <v>0</v>
      </c>
      <c r="T49" s="110">
        <v>0</v>
      </c>
      <c r="V49" s="110">
        <v>0</v>
      </c>
      <c r="Z49" s="127">
        <f t="shared" si="0"/>
        <v>0</v>
      </c>
    </row>
    <row r="50" spans="2:26" x14ac:dyDescent="0.2">
      <c r="B50" s="172">
        <v>150</v>
      </c>
      <c r="C50" s="173">
        <v>2847.5</v>
      </c>
      <c r="D50" s="174" t="s">
        <v>186</v>
      </c>
      <c r="E50" s="173" t="s">
        <v>176</v>
      </c>
      <c r="F50" s="175">
        <v>0</v>
      </c>
      <c r="G50" s="175">
        <v>0</v>
      </c>
      <c r="H50" s="175">
        <v>0</v>
      </c>
      <c r="I50" s="175"/>
      <c r="J50" s="175">
        <v>0</v>
      </c>
      <c r="N50">
        <v>150</v>
      </c>
      <c r="O50">
        <v>2847.5</v>
      </c>
      <c r="P50" t="s">
        <v>198</v>
      </c>
      <c r="Q50" t="s">
        <v>176</v>
      </c>
      <c r="R50" s="110">
        <v>0</v>
      </c>
      <c r="S50" s="110">
        <v>0</v>
      </c>
      <c r="T50" s="110">
        <v>0</v>
      </c>
      <c r="V50" s="110">
        <v>0</v>
      </c>
      <c r="Z50" s="127">
        <f t="shared" si="0"/>
        <v>0</v>
      </c>
    </row>
    <row r="51" spans="2:26" x14ac:dyDescent="0.2">
      <c r="B51" s="172">
        <v>154</v>
      </c>
      <c r="C51" s="173">
        <v>2867.5</v>
      </c>
      <c r="D51" s="174" t="s">
        <v>186</v>
      </c>
      <c r="E51" s="173" t="s">
        <v>176</v>
      </c>
      <c r="F51" s="175">
        <v>0</v>
      </c>
      <c r="G51" s="175">
        <v>0</v>
      </c>
      <c r="H51" s="175">
        <v>0</v>
      </c>
      <c r="I51" s="175"/>
      <c r="J51" s="175">
        <v>0</v>
      </c>
      <c r="N51">
        <v>154</v>
      </c>
      <c r="O51">
        <v>2867.5</v>
      </c>
      <c r="P51" t="s">
        <v>198</v>
      </c>
      <c r="Q51" t="s">
        <v>176</v>
      </c>
      <c r="R51" s="110">
        <v>0</v>
      </c>
      <c r="S51" s="110">
        <v>0</v>
      </c>
      <c r="T51" s="110">
        <v>0</v>
      </c>
      <c r="V51" s="110">
        <v>0</v>
      </c>
      <c r="Z51" s="127">
        <f t="shared" si="0"/>
        <v>0</v>
      </c>
    </row>
    <row r="52" spans="2:26" x14ac:dyDescent="0.2">
      <c r="B52" s="172">
        <v>230</v>
      </c>
      <c r="C52" s="173">
        <v>2887.5</v>
      </c>
      <c r="D52" s="174" t="s">
        <v>186</v>
      </c>
      <c r="E52" s="173" t="s">
        <v>176</v>
      </c>
      <c r="F52" s="175">
        <v>0</v>
      </c>
      <c r="G52" s="175">
        <v>0</v>
      </c>
      <c r="H52" s="175">
        <v>0</v>
      </c>
      <c r="I52" s="175"/>
      <c r="J52" s="175">
        <v>0</v>
      </c>
      <c r="N52">
        <v>230</v>
      </c>
      <c r="O52">
        <v>2887.5</v>
      </c>
      <c r="P52" t="s">
        <v>198</v>
      </c>
      <c r="Q52" t="s">
        <v>176</v>
      </c>
      <c r="R52" s="110">
        <v>0</v>
      </c>
      <c r="S52" s="110">
        <v>0</v>
      </c>
      <c r="T52" s="110">
        <v>0</v>
      </c>
      <c r="V52" s="110">
        <v>0</v>
      </c>
      <c r="Z52" s="127">
        <f t="shared" si="0"/>
        <v>0</v>
      </c>
    </row>
    <row r="53" spans="2:26" x14ac:dyDescent="0.2">
      <c r="B53" s="172">
        <v>236</v>
      </c>
      <c r="C53" s="173">
        <v>2907.5</v>
      </c>
      <c r="D53" s="174" t="s">
        <v>186</v>
      </c>
      <c r="E53" s="173" t="s">
        <v>176</v>
      </c>
      <c r="F53" s="175">
        <v>0</v>
      </c>
      <c r="G53" s="175">
        <v>0</v>
      </c>
      <c r="H53" s="175">
        <v>0</v>
      </c>
      <c r="I53" s="175"/>
      <c r="J53" s="175">
        <v>0</v>
      </c>
      <c r="N53">
        <v>236</v>
      </c>
      <c r="O53">
        <v>2907.5</v>
      </c>
      <c r="P53" t="s">
        <v>198</v>
      </c>
      <c r="Q53" t="s">
        <v>176</v>
      </c>
      <c r="R53" s="110">
        <v>0</v>
      </c>
      <c r="S53" s="110">
        <v>0</v>
      </c>
      <c r="T53" s="110">
        <v>0</v>
      </c>
      <c r="V53" s="110">
        <v>0</v>
      </c>
      <c r="Z53" s="127">
        <f t="shared" si="0"/>
        <v>0</v>
      </c>
    </row>
    <row r="54" spans="2:26" x14ac:dyDescent="0.2">
      <c r="B54" s="172">
        <v>272</v>
      </c>
      <c r="C54" s="173">
        <v>2927.5</v>
      </c>
      <c r="D54" s="174" t="s">
        <v>186</v>
      </c>
      <c r="E54" s="173" t="s">
        <v>176</v>
      </c>
      <c r="F54" s="175">
        <v>0</v>
      </c>
      <c r="G54" s="175">
        <v>0</v>
      </c>
      <c r="H54" s="175">
        <v>0</v>
      </c>
      <c r="I54" s="175"/>
      <c r="J54" s="175">
        <v>0</v>
      </c>
      <c r="N54">
        <v>272</v>
      </c>
      <c r="O54">
        <v>2927.5</v>
      </c>
      <c r="P54" t="s">
        <v>198</v>
      </c>
      <c r="Q54" t="s">
        <v>176</v>
      </c>
      <c r="R54" s="110">
        <v>0</v>
      </c>
      <c r="S54" s="110">
        <v>0</v>
      </c>
      <c r="T54" s="110">
        <v>0</v>
      </c>
      <c r="V54" s="110">
        <v>0</v>
      </c>
      <c r="Z54" s="127">
        <f t="shared" si="0"/>
        <v>0</v>
      </c>
    </row>
    <row r="55" spans="2:26" x14ac:dyDescent="0.2">
      <c r="B55" s="172">
        <v>289</v>
      </c>
      <c r="C55" s="173">
        <v>2947.5</v>
      </c>
      <c r="D55" s="174" t="s">
        <v>186</v>
      </c>
      <c r="E55" s="173" t="s">
        <v>176</v>
      </c>
      <c r="F55" s="175">
        <v>0</v>
      </c>
      <c r="G55" s="175">
        <v>0</v>
      </c>
      <c r="H55" s="175">
        <v>0</v>
      </c>
      <c r="I55" s="175"/>
      <c r="J55" s="175">
        <v>0</v>
      </c>
      <c r="N55">
        <v>289</v>
      </c>
      <c r="O55">
        <v>2947.5</v>
      </c>
      <c r="P55" t="s">
        <v>198</v>
      </c>
      <c r="Q55" t="s">
        <v>176</v>
      </c>
      <c r="R55" s="110">
        <v>0</v>
      </c>
      <c r="S55" s="110">
        <v>0</v>
      </c>
      <c r="T55" s="110">
        <v>0</v>
      </c>
      <c r="V55" s="110">
        <v>0</v>
      </c>
      <c r="Z55" s="127">
        <f t="shared" si="0"/>
        <v>0</v>
      </c>
    </row>
    <row r="56" spans="2:26" x14ac:dyDescent="0.2">
      <c r="B56" s="172">
        <v>297</v>
      </c>
      <c r="C56" s="173">
        <v>2967.5</v>
      </c>
      <c r="D56" s="174" t="s">
        <v>186</v>
      </c>
      <c r="E56" s="173" t="s">
        <v>176</v>
      </c>
      <c r="F56" s="175">
        <v>0</v>
      </c>
      <c r="G56" s="175">
        <v>0</v>
      </c>
      <c r="H56" s="175">
        <v>0</v>
      </c>
      <c r="I56" s="175"/>
      <c r="J56" s="175">
        <v>0</v>
      </c>
      <c r="N56">
        <v>297</v>
      </c>
      <c r="O56">
        <v>2967.5</v>
      </c>
      <c r="P56" t="s">
        <v>198</v>
      </c>
      <c r="Q56" t="s">
        <v>176</v>
      </c>
      <c r="R56">
        <v>0</v>
      </c>
      <c r="S56">
        <v>0</v>
      </c>
      <c r="T56">
        <v>0</v>
      </c>
      <c r="U56"/>
      <c r="V56">
        <v>0</v>
      </c>
      <c r="W56"/>
      <c r="Z56" s="127">
        <f t="shared" si="0"/>
        <v>0</v>
      </c>
    </row>
    <row r="57" spans="2:26" x14ac:dyDescent="0.2">
      <c r="B57" s="172">
        <v>303</v>
      </c>
      <c r="C57" s="173">
        <v>2987.5</v>
      </c>
      <c r="D57" s="174" t="s">
        <v>186</v>
      </c>
      <c r="E57" s="176" t="s">
        <v>176</v>
      </c>
      <c r="F57" s="175">
        <v>0</v>
      </c>
      <c r="G57" s="175">
        <v>0</v>
      </c>
      <c r="H57" s="175">
        <v>0</v>
      </c>
      <c r="I57" s="175"/>
      <c r="J57" s="175">
        <v>0</v>
      </c>
      <c r="N57">
        <v>303</v>
      </c>
      <c r="O57">
        <v>2987.5</v>
      </c>
      <c r="P57" t="s">
        <v>198</v>
      </c>
      <c r="Q57" t="s">
        <v>176</v>
      </c>
      <c r="R57">
        <v>0</v>
      </c>
      <c r="S57">
        <v>0</v>
      </c>
      <c r="T57">
        <v>0</v>
      </c>
      <c r="U57"/>
      <c r="V57">
        <v>0</v>
      </c>
      <c r="W57"/>
      <c r="Z57" s="127">
        <f t="shared" si="0"/>
        <v>0</v>
      </c>
    </row>
    <row r="58" spans="2:26" x14ac:dyDescent="0.2">
      <c r="B58" s="172">
        <v>314</v>
      </c>
      <c r="C58" s="173">
        <v>3007.5</v>
      </c>
      <c r="D58" s="174" t="s">
        <v>186</v>
      </c>
      <c r="E58" s="176" t="s">
        <v>176</v>
      </c>
      <c r="F58" s="175">
        <v>0</v>
      </c>
      <c r="G58" s="175">
        <v>0</v>
      </c>
      <c r="H58" s="175">
        <v>0</v>
      </c>
      <c r="I58" s="175"/>
      <c r="J58" s="175">
        <v>0</v>
      </c>
      <c r="N58">
        <v>314</v>
      </c>
      <c r="O58">
        <v>3007.5</v>
      </c>
      <c r="P58" t="s">
        <v>198</v>
      </c>
      <c r="Q58" t="s">
        <v>176</v>
      </c>
      <c r="R58">
        <v>0</v>
      </c>
      <c r="S58">
        <v>0</v>
      </c>
      <c r="T58">
        <v>0</v>
      </c>
      <c r="U58"/>
      <c r="V58">
        <v>0</v>
      </c>
      <c r="W58"/>
      <c r="Z58" s="127">
        <f t="shared" si="0"/>
        <v>0</v>
      </c>
    </row>
    <row r="59" spans="2:26" x14ac:dyDescent="0.2">
      <c r="B59" s="172">
        <v>320</v>
      </c>
      <c r="C59" s="173">
        <v>3027.5</v>
      </c>
      <c r="D59" s="174" t="s">
        <v>186</v>
      </c>
      <c r="E59" s="176" t="s">
        <v>176</v>
      </c>
      <c r="F59" s="175">
        <v>0</v>
      </c>
      <c r="G59" s="175">
        <v>0</v>
      </c>
      <c r="H59" s="175">
        <v>0</v>
      </c>
      <c r="I59" s="175"/>
      <c r="J59" s="175">
        <v>0</v>
      </c>
      <c r="N59">
        <v>320</v>
      </c>
      <c r="O59">
        <v>3027.5</v>
      </c>
      <c r="P59" t="s">
        <v>198</v>
      </c>
      <c r="Q59" t="s">
        <v>176</v>
      </c>
      <c r="R59">
        <v>0</v>
      </c>
      <c r="S59">
        <v>0</v>
      </c>
      <c r="T59">
        <v>0</v>
      </c>
      <c r="U59"/>
      <c r="V59">
        <v>0</v>
      </c>
      <c r="W59"/>
      <c r="Z59" s="127">
        <f t="shared" si="0"/>
        <v>0</v>
      </c>
    </row>
    <row r="60" spans="2:26" x14ac:dyDescent="0.2">
      <c r="B60" s="172">
        <v>324</v>
      </c>
      <c r="C60" s="173">
        <v>3047.5</v>
      </c>
      <c r="D60" s="174" t="s">
        <v>186</v>
      </c>
      <c r="E60" s="176" t="s">
        <v>176</v>
      </c>
      <c r="F60" s="175">
        <v>0</v>
      </c>
      <c r="G60" s="175">
        <v>0</v>
      </c>
      <c r="H60" s="175">
        <v>0</v>
      </c>
      <c r="I60" s="175"/>
      <c r="J60" s="175">
        <v>0</v>
      </c>
      <c r="N60">
        <v>324</v>
      </c>
      <c r="O60">
        <v>3047.5</v>
      </c>
      <c r="P60" t="s">
        <v>198</v>
      </c>
      <c r="Q60" t="s">
        <v>176</v>
      </c>
      <c r="R60" s="110">
        <v>0</v>
      </c>
      <c r="S60" s="110">
        <v>0</v>
      </c>
      <c r="T60" s="110">
        <v>0</v>
      </c>
      <c r="V60" s="110">
        <v>0</v>
      </c>
      <c r="Z60" s="127">
        <f t="shared" si="0"/>
        <v>0</v>
      </c>
    </row>
    <row r="61" spans="2:26" x14ac:dyDescent="0.2">
      <c r="B61" s="172">
        <v>332</v>
      </c>
      <c r="C61" s="173">
        <v>3067.5</v>
      </c>
      <c r="D61" s="174" t="s">
        <v>186</v>
      </c>
      <c r="E61" s="173" t="s">
        <v>176</v>
      </c>
      <c r="F61" s="177">
        <v>0</v>
      </c>
      <c r="G61" s="177">
        <v>0</v>
      </c>
      <c r="H61" s="177">
        <v>0</v>
      </c>
      <c r="I61" s="177"/>
      <c r="J61" s="175">
        <v>0</v>
      </c>
      <c r="N61">
        <v>332</v>
      </c>
      <c r="O61">
        <v>3067.5</v>
      </c>
      <c r="P61" t="s">
        <v>198</v>
      </c>
      <c r="Q61" t="s">
        <v>176</v>
      </c>
      <c r="R61" s="110">
        <v>0</v>
      </c>
      <c r="S61" s="110">
        <v>0</v>
      </c>
      <c r="T61" s="110">
        <v>0</v>
      </c>
      <c r="V61" s="110">
        <v>0</v>
      </c>
      <c r="Z61" s="127">
        <f t="shared" si="0"/>
        <v>0</v>
      </c>
    </row>
    <row r="62" spans="2:26" x14ac:dyDescent="0.2">
      <c r="B62" s="172"/>
      <c r="C62" s="173"/>
      <c r="D62" s="174"/>
      <c r="E62" s="173"/>
      <c r="F62" s="177"/>
      <c r="G62" s="177"/>
      <c r="H62" s="177"/>
      <c r="I62" s="177"/>
      <c r="J62" s="175"/>
      <c r="Z62" s="127" t="e">
        <f t="shared" si="0"/>
        <v>#DIV/0!</v>
      </c>
    </row>
    <row r="63" spans="2:26" x14ac:dyDescent="0.2">
      <c r="B63" s="172">
        <v>97</v>
      </c>
      <c r="C63" s="173">
        <v>2827.5</v>
      </c>
      <c r="D63" s="174" t="s">
        <v>186</v>
      </c>
      <c r="E63" s="173" t="s">
        <v>181</v>
      </c>
      <c r="F63" s="175">
        <v>0</v>
      </c>
      <c r="G63" s="175">
        <v>0</v>
      </c>
      <c r="H63" s="175">
        <v>0</v>
      </c>
      <c r="I63" s="175"/>
      <c r="J63" s="210">
        <v>0</v>
      </c>
      <c r="N63">
        <v>97</v>
      </c>
      <c r="O63">
        <v>2827.5</v>
      </c>
      <c r="P63" t="s">
        <v>198</v>
      </c>
      <c r="Q63" t="s">
        <v>181</v>
      </c>
      <c r="R63" s="110">
        <v>0</v>
      </c>
      <c r="S63" s="110">
        <v>0</v>
      </c>
      <c r="T63" s="110">
        <v>0</v>
      </c>
      <c r="V63" s="110">
        <v>0</v>
      </c>
      <c r="Z63" s="127">
        <f t="shared" si="0"/>
        <v>0</v>
      </c>
    </row>
    <row r="64" spans="2:26" x14ac:dyDescent="0.2">
      <c r="B64" s="172">
        <v>150</v>
      </c>
      <c r="C64" s="173">
        <v>2847.5</v>
      </c>
      <c r="D64" s="174" t="s">
        <v>186</v>
      </c>
      <c r="E64" s="173" t="s">
        <v>181</v>
      </c>
      <c r="F64" s="175">
        <v>0</v>
      </c>
      <c r="G64" s="175">
        <v>0</v>
      </c>
      <c r="H64" s="175">
        <v>0</v>
      </c>
      <c r="I64" s="175"/>
      <c r="J64" s="210">
        <v>0</v>
      </c>
      <c r="K64"/>
      <c r="N64">
        <v>150</v>
      </c>
      <c r="O64">
        <v>2847.5</v>
      </c>
      <c r="P64" t="s">
        <v>198</v>
      </c>
      <c r="Q64" t="s">
        <v>181</v>
      </c>
      <c r="R64" s="110">
        <v>0</v>
      </c>
      <c r="S64" s="110">
        <v>0.36363636363636365</v>
      </c>
      <c r="T64" s="110">
        <v>0</v>
      </c>
      <c r="V64" s="110">
        <v>0.36363636363636365</v>
      </c>
      <c r="Z64" s="127">
        <f t="shared" si="0"/>
        <v>0.18181818181818182</v>
      </c>
    </row>
    <row r="65" spans="2:26" x14ac:dyDescent="0.2">
      <c r="B65" s="172">
        <v>154</v>
      </c>
      <c r="C65" s="173">
        <v>2867.5</v>
      </c>
      <c r="D65" s="174" t="s">
        <v>186</v>
      </c>
      <c r="E65" s="173" t="s">
        <v>181</v>
      </c>
      <c r="F65" s="175">
        <v>0</v>
      </c>
      <c r="G65" s="175">
        <v>0.41322314049586778</v>
      </c>
      <c r="H65" s="175">
        <v>0</v>
      </c>
      <c r="I65" s="175"/>
      <c r="J65" s="210">
        <v>0.41322314049586778</v>
      </c>
      <c r="N65">
        <v>154</v>
      </c>
      <c r="O65">
        <v>2867.5</v>
      </c>
      <c r="P65" t="s">
        <v>198</v>
      </c>
      <c r="Q65" t="s">
        <v>181</v>
      </c>
      <c r="R65" s="110">
        <v>0</v>
      </c>
      <c r="S65" s="110">
        <v>0</v>
      </c>
      <c r="T65" s="110">
        <v>0.16920473773265651</v>
      </c>
      <c r="V65" s="110">
        <v>0.16920473773265651</v>
      </c>
      <c r="Z65" s="127">
        <f t="shared" si="0"/>
        <v>0.29121393911426213</v>
      </c>
    </row>
    <row r="66" spans="2:26" x14ac:dyDescent="0.2">
      <c r="B66" s="172">
        <v>230</v>
      </c>
      <c r="C66" s="173">
        <v>2887.5</v>
      </c>
      <c r="D66" s="174" t="s">
        <v>186</v>
      </c>
      <c r="E66" s="173" t="s">
        <v>181</v>
      </c>
      <c r="F66" s="175">
        <v>0</v>
      </c>
      <c r="G66" s="175">
        <v>0</v>
      </c>
      <c r="H66" s="175">
        <v>0</v>
      </c>
      <c r="I66" s="175"/>
      <c r="J66" s="210">
        <v>0</v>
      </c>
      <c r="N66">
        <v>230</v>
      </c>
      <c r="O66">
        <v>2887.5</v>
      </c>
      <c r="P66" t="s">
        <v>198</v>
      </c>
      <c r="Q66" t="s">
        <v>181</v>
      </c>
      <c r="R66" s="110">
        <v>0</v>
      </c>
      <c r="S66" s="110">
        <v>0</v>
      </c>
      <c r="T66" s="110">
        <v>0</v>
      </c>
      <c r="V66" s="110">
        <v>0</v>
      </c>
      <c r="Z66" s="127">
        <f t="shared" si="0"/>
        <v>0</v>
      </c>
    </row>
    <row r="67" spans="2:26" x14ac:dyDescent="0.2">
      <c r="B67" s="172">
        <v>236</v>
      </c>
      <c r="C67" s="173">
        <v>2907.5</v>
      </c>
      <c r="D67" s="174" t="s">
        <v>186</v>
      </c>
      <c r="E67" s="173" t="s">
        <v>181</v>
      </c>
      <c r="F67" s="175">
        <v>0</v>
      </c>
      <c r="G67" s="175">
        <v>0</v>
      </c>
      <c r="H67" s="175">
        <v>0</v>
      </c>
      <c r="I67" s="175"/>
      <c r="J67" s="210">
        <v>0</v>
      </c>
      <c r="N67">
        <v>236</v>
      </c>
      <c r="O67">
        <v>2907.5</v>
      </c>
      <c r="P67" t="s">
        <v>198</v>
      </c>
      <c r="Q67" t="s">
        <v>181</v>
      </c>
      <c r="R67" s="110">
        <v>0</v>
      </c>
      <c r="S67" s="110">
        <v>0</v>
      </c>
      <c r="T67" s="110">
        <v>0</v>
      </c>
      <c r="V67" s="110">
        <v>0</v>
      </c>
      <c r="Z67" s="127">
        <f t="shared" si="0"/>
        <v>0</v>
      </c>
    </row>
    <row r="68" spans="2:26" x14ac:dyDescent="0.2">
      <c r="B68" s="172">
        <v>272</v>
      </c>
      <c r="C68" s="173">
        <v>2927.5</v>
      </c>
      <c r="D68" s="174" t="s">
        <v>186</v>
      </c>
      <c r="E68" s="173" t="s">
        <v>181</v>
      </c>
      <c r="F68" s="175">
        <v>0</v>
      </c>
      <c r="G68" s="175">
        <v>0</v>
      </c>
      <c r="H68" s="175">
        <v>0</v>
      </c>
      <c r="I68" s="175"/>
      <c r="J68" s="210">
        <v>0</v>
      </c>
      <c r="N68">
        <v>272</v>
      </c>
      <c r="O68">
        <v>2927.5</v>
      </c>
      <c r="P68" t="s">
        <v>198</v>
      </c>
      <c r="Q68" t="s">
        <v>181</v>
      </c>
      <c r="R68" s="110">
        <v>0</v>
      </c>
      <c r="S68" s="110">
        <v>0</v>
      </c>
      <c r="T68" s="110">
        <v>0</v>
      </c>
      <c r="V68" s="110">
        <v>0</v>
      </c>
      <c r="Z68" s="127">
        <f t="shared" si="0"/>
        <v>0</v>
      </c>
    </row>
    <row r="69" spans="2:26" x14ac:dyDescent="0.2">
      <c r="B69" s="172">
        <v>289</v>
      </c>
      <c r="C69" s="173">
        <v>2947.5</v>
      </c>
      <c r="D69" s="174" t="s">
        <v>186</v>
      </c>
      <c r="E69" s="173" t="s">
        <v>181</v>
      </c>
      <c r="F69" s="175">
        <v>0</v>
      </c>
      <c r="G69" s="175">
        <v>0</v>
      </c>
      <c r="H69" s="175">
        <v>0.50251256281407031</v>
      </c>
      <c r="I69" s="175"/>
      <c r="J69" s="210">
        <v>0.50251256281407031</v>
      </c>
      <c r="N69">
        <v>289</v>
      </c>
      <c r="O69">
        <v>2947.5</v>
      </c>
      <c r="P69" t="s">
        <v>198</v>
      </c>
      <c r="Q69" t="s">
        <v>181</v>
      </c>
      <c r="R69" s="110">
        <v>0</v>
      </c>
      <c r="S69" s="110">
        <v>0</v>
      </c>
      <c r="T69" s="110">
        <v>0</v>
      </c>
      <c r="V69" s="110">
        <v>0</v>
      </c>
      <c r="Z69" s="127">
        <f t="shared" si="0"/>
        <v>0.25125628140703515</v>
      </c>
    </row>
    <row r="70" spans="2:26" x14ac:dyDescent="0.2">
      <c r="B70" s="172">
        <v>297</v>
      </c>
      <c r="C70" s="173">
        <v>2967.5</v>
      </c>
      <c r="D70" s="174" t="s">
        <v>186</v>
      </c>
      <c r="E70" s="173" t="s">
        <v>181</v>
      </c>
      <c r="F70" s="175">
        <v>0</v>
      </c>
      <c r="G70" s="175">
        <v>0</v>
      </c>
      <c r="H70" s="175">
        <v>0.50761421319796951</v>
      </c>
      <c r="I70" s="175"/>
      <c r="J70" s="210">
        <v>0.50761421319796951</v>
      </c>
      <c r="N70">
        <v>297</v>
      </c>
      <c r="O70">
        <v>2967.5</v>
      </c>
      <c r="P70" t="s">
        <v>198</v>
      </c>
      <c r="Q70" t="s">
        <v>181</v>
      </c>
      <c r="R70">
        <v>0</v>
      </c>
      <c r="S70">
        <v>0</v>
      </c>
      <c r="T70">
        <v>0.37313432835820892</v>
      </c>
      <c r="U70"/>
      <c r="V70" s="110">
        <v>0.37313432835820892</v>
      </c>
      <c r="W70"/>
      <c r="Z70" s="127">
        <f t="shared" si="0"/>
        <v>0.44037427077808922</v>
      </c>
    </row>
    <row r="71" spans="2:26" x14ac:dyDescent="0.2">
      <c r="B71" s="172">
        <v>303</v>
      </c>
      <c r="C71" s="173">
        <v>2987.5</v>
      </c>
      <c r="D71" s="174" t="s">
        <v>186</v>
      </c>
      <c r="E71" s="176" t="s">
        <v>181</v>
      </c>
      <c r="F71" s="175">
        <v>0</v>
      </c>
      <c r="G71" s="175">
        <v>0</v>
      </c>
      <c r="H71" s="175">
        <v>0</v>
      </c>
      <c r="I71" s="175"/>
      <c r="J71" s="210">
        <v>0</v>
      </c>
      <c r="N71">
        <v>303</v>
      </c>
      <c r="O71">
        <v>2987.5</v>
      </c>
      <c r="P71" t="s">
        <v>198</v>
      </c>
      <c r="Q71" t="s">
        <v>181</v>
      </c>
      <c r="R71">
        <v>0</v>
      </c>
      <c r="S71">
        <v>0</v>
      </c>
      <c r="T71">
        <v>0</v>
      </c>
      <c r="U71"/>
      <c r="V71" s="110">
        <v>0</v>
      </c>
      <c r="W71"/>
      <c r="Z71" s="127">
        <f t="shared" si="0"/>
        <v>0</v>
      </c>
    </row>
    <row r="72" spans="2:26" x14ac:dyDescent="0.2">
      <c r="B72" s="172">
        <v>314</v>
      </c>
      <c r="C72" s="173">
        <v>3007.5</v>
      </c>
      <c r="D72" s="174" t="s">
        <v>186</v>
      </c>
      <c r="E72" s="176" t="s">
        <v>181</v>
      </c>
      <c r="F72" s="175">
        <v>0</v>
      </c>
      <c r="G72" s="175">
        <v>0.91743119266055051</v>
      </c>
      <c r="H72" s="175">
        <v>0</v>
      </c>
      <c r="I72" s="175"/>
      <c r="J72" s="210">
        <v>0.91743119266055051</v>
      </c>
      <c r="N72">
        <v>314</v>
      </c>
      <c r="O72">
        <v>3007.5</v>
      </c>
      <c r="P72" t="s">
        <v>198</v>
      </c>
      <c r="Q72" t="s">
        <v>181</v>
      </c>
      <c r="R72">
        <v>0</v>
      </c>
      <c r="S72">
        <v>0</v>
      </c>
      <c r="T72">
        <v>0</v>
      </c>
      <c r="U72"/>
      <c r="V72" s="110">
        <v>0</v>
      </c>
      <c r="W72"/>
      <c r="Z72" s="127">
        <f t="shared" ref="Z72:Z117" si="1">AVERAGE(J72,V72)</f>
        <v>0.45871559633027525</v>
      </c>
    </row>
    <row r="73" spans="2:26" x14ac:dyDescent="0.2">
      <c r="B73" s="172">
        <v>320</v>
      </c>
      <c r="C73" s="173">
        <v>3027.5</v>
      </c>
      <c r="D73" s="174" t="s">
        <v>186</v>
      </c>
      <c r="E73" s="176" t="s">
        <v>181</v>
      </c>
      <c r="F73" s="175">
        <v>0</v>
      </c>
      <c r="G73" s="175">
        <v>0</v>
      </c>
      <c r="H73" s="175">
        <v>0</v>
      </c>
      <c r="I73" s="175"/>
      <c r="J73" s="210">
        <v>0</v>
      </c>
      <c r="K73"/>
      <c r="N73">
        <v>320</v>
      </c>
      <c r="O73">
        <v>3027.5</v>
      </c>
      <c r="P73" t="s">
        <v>198</v>
      </c>
      <c r="Q73" t="s">
        <v>181</v>
      </c>
      <c r="R73">
        <v>0</v>
      </c>
      <c r="S73">
        <v>0</v>
      </c>
      <c r="T73">
        <v>0</v>
      </c>
      <c r="U73"/>
      <c r="V73" s="110">
        <v>0</v>
      </c>
      <c r="W73"/>
      <c r="Z73" s="127">
        <f t="shared" si="1"/>
        <v>0</v>
      </c>
    </row>
    <row r="74" spans="2:26" x14ac:dyDescent="0.2">
      <c r="B74" s="172">
        <v>324</v>
      </c>
      <c r="C74" s="173">
        <v>3047.5</v>
      </c>
      <c r="D74" s="174" t="s">
        <v>186</v>
      </c>
      <c r="E74" s="176" t="s">
        <v>181</v>
      </c>
      <c r="F74" s="175">
        <v>0</v>
      </c>
      <c r="G74" s="175">
        <v>0</v>
      </c>
      <c r="H74" s="175">
        <v>0</v>
      </c>
      <c r="I74" s="175"/>
      <c r="J74" s="210">
        <v>0</v>
      </c>
      <c r="K74"/>
      <c r="N74">
        <v>324</v>
      </c>
      <c r="O74">
        <v>3047.5</v>
      </c>
      <c r="P74" t="s">
        <v>198</v>
      </c>
      <c r="Q74" t="s">
        <v>181</v>
      </c>
      <c r="R74" s="110">
        <v>0</v>
      </c>
      <c r="S74" s="110">
        <v>0</v>
      </c>
      <c r="T74" s="110">
        <v>0</v>
      </c>
      <c r="V74" s="110">
        <v>0</v>
      </c>
      <c r="Z74" s="127">
        <f t="shared" si="1"/>
        <v>0</v>
      </c>
    </row>
    <row r="75" spans="2:26" x14ac:dyDescent="0.2">
      <c r="B75" s="172">
        <v>332</v>
      </c>
      <c r="C75" s="173">
        <v>3067.5</v>
      </c>
      <c r="D75" s="174" t="s">
        <v>186</v>
      </c>
      <c r="E75" s="173" t="s">
        <v>181</v>
      </c>
      <c r="F75" s="177">
        <v>0</v>
      </c>
      <c r="G75" s="177">
        <v>0</v>
      </c>
      <c r="H75" s="177">
        <v>0</v>
      </c>
      <c r="I75" s="177"/>
      <c r="J75" s="210">
        <v>0</v>
      </c>
      <c r="K75"/>
      <c r="N75">
        <v>332</v>
      </c>
      <c r="O75">
        <v>3067.5</v>
      </c>
      <c r="P75" t="s">
        <v>198</v>
      </c>
      <c r="Q75" t="s">
        <v>181</v>
      </c>
      <c r="R75" s="110">
        <v>0</v>
      </c>
      <c r="S75" s="110">
        <v>0</v>
      </c>
      <c r="T75" s="110">
        <v>0.40816326530612246</v>
      </c>
      <c r="V75" s="110">
        <v>0.40816326530612246</v>
      </c>
      <c r="Z75" s="127">
        <f t="shared" si="1"/>
        <v>0.20408163265306123</v>
      </c>
    </row>
    <row r="76" spans="2:26" x14ac:dyDescent="0.2">
      <c r="B76" s="172"/>
      <c r="C76" s="173"/>
      <c r="D76" s="174"/>
      <c r="E76" s="173"/>
      <c r="F76" s="177"/>
      <c r="G76" s="177"/>
      <c r="H76" s="177"/>
      <c r="I76" s="177"/>
      <c r="J76" s="175"/>
      <c r="K76"/>
      <c r="Z76" s="127" t="e">
        <f t="shared" si="1"/>
        <v>#DIV/0!</v>
      </c>
    </row>
    <row r="77" spans="2:26" x14ac:dyDescent="0.2">
      <c r="B77" s="172">
        <v>97</v>
      </c>
      <c r="C77" s="173">
        <v>2827.5</v>
      </c>
      <c r="D77" s="174" t="s">
        <v>186</v>
      </c>
      <c r="E77" s="173" t="s">
        <v>343</v>
      </c>
      <c r="F77" s="175">
        <v>0</v>
      </c>
      <c r="G77" s="175">
        <v>0</v>
      </c>
      <c r="H77" s="175">
        <v>0</v>
      </c>
      <c r="I77" s="175"/>
      <c r="J77" s="210">
        <v>0</v>
      </c>
      <c r="K77"/>
      <c r="N77">
        <v>97</v>
      </c>
      <c r="O77">
        <v>2827.5</v>
      </c>
      <c r="P77" t="s">
        <v>198</v>
      </c>
      <c r="Q77" t="s">
        <v>343</v>
      </c>
      <c r="R77" s="110">
        <v>0</v>
      </c>
      <c r="S77" s="110">
        <v>0</v>
      </c>
      <c r="T77" s="110">
        <v>0.36630036630036628</v>
      </c>
      <c r="V77" s="110">
        <v>0.36630036630036628</v>
      </c>
      <c r="Z77" s="127">
        <f t="shared" si="1"/>
        <v>0.18315018315018314</v>
      </c>
    </row>
    <row r="78" spans="2:26" x14ac:dyDescent="0.2">
      <c r="B78" s="172">
        <v>150</v>
      </c>
      <c r="C78" s="173">
        <v>2847.5</v>
      </c>
      <c r="D78" s="174" t="s">
        <v>186</v>
      </c>
      <c r="E78" s="173" t="s">
        <v>343</v>
      </c>
      <c r="F78" s="175">
        <v>0.6578947368421052</v>
      </c>
      <c r="G78" s="175">
        <v>0.3289473684210526</v>
      </c>
      <c r="H78" s="175">
        <v>0</v>
      </c>
      <c r="I78" s="175"/>
      <c r="J78" s="210">
        <v>0.98684210526315785</v>
      </c>
      <c r="K78"/>
      <c r="N78">
        <v>150</v>
      </c>
      <c r="O78">
        <v>2847.5</v>
      </c>
      <c r="P78" t="s">
        <v>198</v>
      </c>
      <c r="Q78" t="s">
        <v>343</v>
      </c>
      <c r="R78" s="110">
        <v>0</v>
      </c>
      <c r="S78" s="110">
        <v>0</v>
      </c>
      <c r="T78" s="110">
        <v>0</v>
      </c>
      <c r="V78" s="110">
        <v>0</v>
      </c>
      <c r="Z78" s="127">
        <f t="shared" si="1"/>
        <v>0.49342105263157893</v>
      </c>
    </row>
    <row r="79" spans="2:26" x14ac:dyDescent="0.2">
      <c r="B79" s="172">
        <v>154</v>
      </c>
      <c r="C79" s="173">
        <v>2867.5</v>
      </c>
      <c r="D79" s="174" t="s">
        <v>186</v>
      </c>
      <c r="E79" s="173" t="s">
        <v>343</v>
      </c>
      <c r="F79" s="175">
        <v>0</v>
      </c>
      <c r="G79" s="175">
        <v>0</v>
      </c>
      <c r="H79" s="175">
        <v>0</v>
      </c>
      <c r="I79" s="175"/>
      <c r="J79" s="210">
        <v>0</v>
      </c>
      <c r="K79"/>
      <c r="N79">
        <v>154</v>
      </c>
      <c r="O79">
        <v>2867.5</v>
      </c>
      <c r="P79" t="s">
        <v>198</v>
      </c>
      <c r="Q79" t="s">
        <v>343</v>
      </c>
      <c r="R79" s="110">
        <v>0</v>
      </c>
      <c r="S79" s="110">
        <v>0</v>
      </c>
      <c r="T79" s="110">
        <v>0</v>
      </c>
      <c r="V79" s="110">
        <v>0</v>
      </c>
      <c r="Z79" s="127">
        <f t="shared" si="1"/>
        <v>0</v>
      </c>
    </row>
    <row r="80" spans="2:26" x14ac:dyDescent="0.2">
      <c r="B80" s="172">
        <v>230</v>
      </c>
      <c r="C80" s="173">
        <v>2887.5</v>
      </c>
      <c r="D80" s="174" t="s">
        <v>186</v>
      </c>
      <c r="E80" s="173" t="s">
        <v>343</v>
      </c>
      <c r="F80" s="175">
        <v>1.048951048951049</v>
      </c>
      <c r="G80" s="175">
        <v>0</v>
      </c>
      <c r="H80" s="175">
        <v>0</v>
      </c>
      <c r="I80" s="175"/>
      <c r="J80" s="210">
        <v>1.048951048951049</v>
      </c>
      <c r="K80"/>
      <c r="N80">
        <v>230</v>
      </c>
      <c r="O80">
        <v>2887.5</v>
      </c>
      <c r="P80" t="s">
        <v>198</v>
      </c>
      <c r="Q80" t="s">
        <v>343</v>
      </c>
      <c r="R80" s="110">
        <v>0</v>
      </c>
      <c r="S80" s="110">
        <v>0</v>
      </c>
      <c r="T80" s="110">
        <v>0</v>
      </c>
      <c r="V80" s="110">
        <v>0</v>
      </c>
      <c r="Z80" s="127">
        <f t="shared" si="1"/>
        <v>0.52447552447552448</v>
      </c>
    </row>
    <row r="81" spans="2:26" x14ac:dyDescent="0.2">
      <c r="B81" s="172">
        <v>236</v>
      </c>
      <c r="C81" s="173">
        <v>2907.5</v>
      </c>
      <c r="D81" s="174" t="s">
        <v>186</v>
      </c>
      <c r="E81" s="173" t="s">
        <v>343</v>
      </c>
      <c r="F81" s="175">
        <v>0</v>
      </c>
      <c r="G81" s="175">
        <v>0</v>
      </c>
      <c r="H81" s="175">
        <v>0</v>
      </c>
      <c r="I81" s="175"/>
      <c r="J81" s="210">
        <v>0</v>
      </c>
      <c r="K81"/>
      <c r="N81">
        <v>236</v>
      </c>
      <c r="O81">
        <v>2907.5</v>
      </c>
      <c r="P81" t="s">
        <v>198</v>
      </c>
      <c r="Q81" t="s">
        <v>343</v>
      </c>
      <c r="R81" s="110">
        <v>0</v>
      </c>
      <c r="S81" s="110">
        <v>0</v>
      </c>
      <c r="T81" s="110">
        <v>0</v>
      </c>
      <c r="V81" s="110">
        <v>0</v>
      </c>
      <c r="Z81" s="127">
        <f t="shared" si="1"/>
        <v>0</v>
      </c>
    </row>
    <row r="82" spans="2:26" x14ac:dyDescent="0.2">
      <c r="B82" s="172">
        <v>272</v>
      </c>
      <c r="C82" s="173">
        <v>2927.5</v>
      </c>
      <c r="D82" s="174" t="s">
        <v>186</v>
      </c>
      <c r="E82" s="173" t="s">
        <v>343</v>
      </c>
      <c r="F82" s="175">
        <v>0</v>
      </c>
      <c r="G82" s="175">
        <v>0</v>
      </c>
      <c r="H82" s="175">
        <v>0</v>
      </c>
      <c r="I82" s="175"/>
      <c r="J82" s="210">
        <v>0</v>
      </c>
      <c r="K82"/>
      <c r="N82">
        <v>272</v>
      </c>
      <c r="O82">
        <v>2927.5</v>
      </c>
      <c r="P82" t="s">
        <v>198</v>
      </c>
      <c r="Q82" t="s">
        <v>343</v>
      </c>
      <c r="R82" s="110">
        <v>0</v>
      </c>
      <c r="S82" s="110">
        <v>0</v>
      </c>
      <c r="T82" s="110">
        <v>0</v>
      </c>
      <c r="V82" s="110">
        <v>0</v>
      </c>
      <c r="Z82" s="127">
        <f t="shared" si="1"/>
        <v>0</v>
      </c>
    </row>
    <row r="83" spans="2:26" x14ac:dyDescent="0.2">
      <c r="B83" s="172">
        <v>289</v>
      </c>
      <c r="C83" s="173">
        <v>2947.5</v>
      </c>
      <c r="D83" s="174" t="s">
        <v>186</v>
      </c>
      <c r="E83" s="173" t="s">
        <v>343</v>
      </c>
      <c r="F83" s="175">
        <v>0</v>
      </c>
      <c r="G83" s="175">
        <v>1.0050251256281406</v>
      </c>
      <c r="H83" s="175">
        <v>0</v>
      </c>
      <c r="I83" s="175"/>
      <c r="J83" s="210">
        <v>1.0050251256281406</v>
      </c>
      <c r="K83"/>
      <c r="N83">
        <v>289</v>
      </c>
      <c r="O83">
        <v>2947.5</v>
      </c>
      <c r="P83" t="s">
        <v>198</v>
      </c>
      <c r="Q83" t="s">
        <v>343</v>
      </c>
      <c r="R83" s="110">
        <v>0</v>
      </c>
      <c r="S83" s="110">
        <v>0</v>
      </c>
      <c r="T83" s="110">
        <v>0</v>
      </c>
      <c r="V83" s="110">
        <v>0</v>
      </c>
      <c r="Z83" s="127">
        <f t="shared" si="1"/>
        <v>0.50251256281407031</v>
      </c>
    </row>
    <row r="84" spans="2:26" x14ac:dyDescent="0.2">
      <c r="B84" s="172">
        <v>297</v>
      </c>
      <c r="C84" s="173">
        <v>2967.5</v>
      </c>
      <c r="D84" s="174" t="s">
        <v>186</v>
      </c>
      <c r="E84" s="176" t="s">
        <v>343</v>
      </c>
      <c r="F84" s="175">
        <v>0</v>
      </c>
      <c r="G84" s="175">
        <v>0</v>
      </c>
      <c r="H84" s="175">
        <v>0</v>
      </c>
      <c r="I84" s="175"/>
      <c r="J84" s="210">
        <v>0</v>
      </c>
      <c r="K84"/>
      <c r="N84">
        <v>297</v>
      </c>
      <c r="O84">
        <v>2967.5</v>
      </c>
      <c r="P84" t="s">
        <v>198</v>
      </c>
      <c r="Q84" t="s">
        <v>343</v>
      </c>
      <c r="R84">
        <v>0</v>
      </c>
      <c r="S84">
        <v>0</v>
      </c>
      <c r="T84">
        <v>0</v>
      </c>
      <c r="U84"/>
      <c r="V84">
        <v>0</v>
      </c>
      <c r="W84"/>
      <c r="Z84" s="127">
        <f t="shared" si="1"/>
        <v>0</v>
      </c>
    </row>
    <row r="85" spans="2:26" x14ac:dyDescent="0.2">
      <c r="B85" s="172">
        <v>303</v>
      </c>
      <c r="C85" s="173">
        <v>2987.5</v>
      </c>
      <c r="D85" s="174" t="s">
        <v>186</v>
      </c>
      <c r="E85" s="176" t="s">
        <v>343</v>
      </c>
      <c r="F85" s="175">
        <v>0</v>
      </c>
      <c r="G85" s="175">
        <v>0</v>
      </c>
      <c r="H85" s="175">
        <v>0</v>
      </c>
      <c r="I85" s="175"/>
      <c r="J85" s="210">
        <v>0</v>
      </c>
      <c r="K85"/>
      <c r="N85">
        <v>303</v>
      </c>
      <c r="O85">
        <v>2987.5</v>
      </c>
      <c r="P85" t="s">
        <v>198</v>
      </c>
      <c r="Q85" t="s">
        <v>343</v>
      </c>
      <c r="R85">
        <v>0</v>
      </c>
      <c r="S85">
        <v>0</v>
      </c>
      <c r="T85">
        <v>0</v>
      </c>
      <c r="U85"/>
      <c r="V85">
        <v>0</v>
      </c>
      <c r="W85"/>
      <c r="Z85" s="127">
        <f t="shared" si="1"/>
        <v>0</v>
      </c>
    </row>
    <row r="86" spans="2:26" x14ac:dyDescent="0.2">
      <c r="B86" s="172">
        <v>314</v>
      </c>
      <c r="C86" s="173">
        <v>3007.5</v>
      </c>
      <c r="D86" s="174" t="s">
        <v>186</v>
      </c>
      <c r="E86" s="176" t="s">
        <v>343</v>
      </c>
      <c r="F86" s="175">
        <v>0</v>
      </c>
      <c r="G86" s="175">
        <v>0</v>
      </c>
      <c r="H86" s="175">
        <v>0</v>
      </c>
      <c r="I86" s="175"/>
      <c r="J86" s="210">
        <v>0</v>
      </c>
      <c r="K86"/>
      <c r="N86">
        <v>314</v>
      </c>
      <c r="O86">
        <v>3007.5</v>
      </c>
      <c r="P86" t="s">
        <v>198</v>
      </c>
      <c r="Q86" t="s">
        <v>343</v>
      </c>
      <c r="R86">
        <v>0</v>
      </c>
      <c r="S86">
        <v>0</v>
      </c>
      <c r="T86">
        <v>0</v>
      </c>
      <c r="U86"/>
      <c r="V86">
        <v>0</v>
      </c>
      <c r="W86"/>
      <c r="Z86" s="127">
        <f t="shared" si="1"/>
        <v>0</v>
      </c>
    </row>
    <row r="87" spans="2:26" x14ac:dyDescent="0.2">
      <c r="B87" s="172">
        <v>320</v>
      </c>
      <c r="C87" s="173">
        <v>3027.5</v>
      </c>
      <c r="D87" s="174" t="s">
        <v>186</v>
      </c>
      <c r="E87" s="176" t="s">
        <v>343</v>
      </c>
      <c r="F87" s="175">
        <v>0.4098360655737705</v>
      </c>
      <c r="G87" s="175">
        <v>0.4098360655737705</v>
      </c>
      <c r="H87" s="175">
        <v>0</v>
      </c>
      <c r="I87" s="175"/>
      <c r="J87" s="210">
        <v>0.81967213114754101</v>
      </c>
      <c r="K87"/>
      <c r="N87">
        <v>320</v>
      </c>
      <c r="O87">
        <v>3027.5</v>
      </c>
      <c r="P87" t="s">
        <v>198</v>
      </c>
      <c r="Q87" t="s">
        <v>343</v>
      </c>
      <c r="R87">
        <v>0</v>
      </c>
      <c r="S87">
        <v>0</v>
      </c>
      <c r="T87">
        <v>0</v>
      </c>
      <c r="U87"/>
      <c r="V87">
        <v>0</v>
      </c>
      <c r="W87"/>
      <c r="Z87" s="127">
        <f t="shared" si="1"/>
        <v>0.4098360655737705</v>
      </c>
    </row>
    <row r="88" spans="2:26" x14ac:dyDescent="0.2">
      <c r="B88" s="172">
        <v>324</v>
      </c>
      <c r="C88" s="173">
        <v>3047.5</v>
      </c>
      <c r="D88" s="174" t="s">
        <v>186</v>
      </c>
      <c r="E88" s="173" t="s">
        <v>343</v>
      </c>
      <c r="F88" s="177">
        <v>0</v>
      </c>
      <c r="G88" s="177">
        <v>0.79365079365079361</v>
      </c>
      <c r="H88" s="177">
        <v>0</v>
      </c>
      <c r="I88" s="177"/>
      <c r="J88" s="210">
        <v>0.79365079365079361</v>
      </c>
      <c r="K88"/>
      <c r="N88">
        <v>324</v>
      </c>
      <c r="O88">
        <v>3047.5</v>
      </c>
      <c r="P88" t="s">
        <v>198</v>
      </c>
      <c r="Q88" t="s">
        <v>343</v>
      </c>
      <c r="R88" s="110">
        <v>0</v>
      </c>
      <c r="S88" s="110">
        <v>0</v>
      </c>
      <c r="T88" s="110">
        <v>0</v>
      </c>
      <c r="V88" s="110">
        <v>0</v>
      </c>
      <c r="Z88" s="127">
        <f t="shared" si="1"/>
        <v>0.3968253968253968</v>
      </c>
    </row>
    <row r="89" spans="2:26" x14ac:dyDescent="0.2">
      <c r="B89" s="172">
        <v>332</v>
      </c>
      <c r="C89" s="173">
        <v>3067.5</v>
      </c>
      <c r="D89" s="174" t="s">
        <v>186</v>
      </c>
      <c r="E89" s="173" t="s">
        <v>343</v>
      </c>
      <c r="F89" s="177">
        <v>0</v>
      </c>
      <c r="G89" s="177">
        <v>0</v>
      </c>
      <c r="H89" s="177">
        <v>0</v>
      </c>
      <c r="I89" s="177"/>
      <c r="J89" s="210">
        <v>0</v>
      </c>
      <c r="K89"/>
      <c r="N89">
        <v>332</v>
      </c>
      <c r="O89">
        <v>3067.5</v>
      </c>
      <c r="P89" t="s">
        <v>198</v>
      </c>
      <c r="Q89" t="s">
        <v>343</v>
      </c>
      <c r="R89" s="110">
        <v>0</v>
      </c>
      <c r="S89" s="110">
        <v>0</v>
      </c>
      <c r="T89" s="110">
        <v>0</v>
      </c>
      <c r="V89" s="110">
        <v>0</v>
      </c>
      <c r="Z89" s="127">
        <f t="shared" si="1"/>
        <v>0</v>
      </c>
    </row>
    <row r="90" spans="2:26" x14ac:dyDescent="0.2">
      <c r="B90" s="172"/>
      <c r="C90" s="173"/>
      <c r="D90" s="174"/>
      <c r="E90" s="173"/>
      <c r="F90" s="177"/>
      <c r="G90" s="177"/>
      <c r="H90" s="177"/>
      <c r="I90" s="177"/>
      <c r="J90" s="175"/>
      <c r="K90"/>
      <c r="Z90" s="127" t="e">
        <f t="shared" si="1"/>
        <v>#DIV/0!</v>
      </c>
    </row>
    <row r="91" spans="2:26" x14ac:dyDescent="0.2">
      <c r="B91" s="172">
        <v>97</v>
      </c>
      <c r="C91" s="173">
        <v>2827.5</v>
      </c>
      <c r="D91" s="174" t="s">
        <v>186</v>
      </c>
      <c r="E91" s="173" t="s">
        <v>175</v>
      </c>
      <c r="F91" s="175">
        <v>10.37037037037037</v>
      </c>
      <c r="G91" s="175">
        <v>84.444444444444443</v>
      </c>
      <c r="H91" s="175">
        <v>0</v>
      </c>
      <c r="I91" s="175"/>
      <c r="J91" s="175">
        <v>94.814814814814824</v>
      </c>
      <c r="K91"/>
      <c r="N91">
        <v>97</v>
      </c>
      <c r="O91">
        <v>2827.5</v>
      </c>
      <c r="P91" t="s">
        <v>198</v>
      </c>
      <c r="Q91" t="s">
        <v>175</v>
      </c>
      <c r="R91" s="110">
        <v>3.6630036630036633</v>
      </c>
      <c r="S91" s="110">
        <v>95.970695970695971</v>
      </c>
      <c r="T91" s="110">
        <v>0</v>
      </c>
      <c r="V91" s="110">
        <v>99.633699633699635</v>
      </c>
      <c r="Z91" s="127">
        <f t="shared" si="1"/>
        <v>97.224257224257229</v>
      </c>
    </row>
    <row r="92" spans="2:26" x14ac:dyDescent="0.2">
      <c r="B92" s="172">
        <v>150</v>
      </c>
      <c r="C92" s="173">
        <v>2847.5</v>
      </c>
      <c r="D92" s="174" t="s">
        <v>186</v>
      </c>
      <c r="E92" s="173" t="s">
        <v>175</v>
      </c>
      <c r="F92" s="175">
        <v>11.184210526315789</v>
      </c>
      <c r="G92" s="175">
        <v>86.842105263157904</v>
      </c>
      <c r="H92" s="175">
        <v>0</v>
      </c>
      <c r="I92" s="175"/>
      <c r="J92" s="175">
        <v>98.026315789473685</v>
      </c>
      <c r="K92"/>
      <c r="N92">
        <v>150</v>
      </c>
      <c r="O92">
        <v>2847.5</v>
      </c>
      <c r="P92" t="s">
        <v>198</v>
      </c>
      <c r="Q92" t="s">
        <v>175</v>
      </c>
      <c r="R92" s="110">
        <v>9.454545454545455</v>
      </c>
      <c r="S92" s="110">
        <v>90.181818181818187</v>
      </c>
      <c r="T92" s="110">
        <v>0</v>
      </c>
      <c r="V92" s="110">
        <v>99.63636363636364</v>
      </c>
      <c r="Z92" s="127">
        <f t="shared" si="1"/>
        <v>98.831339712918663</v>
      </c>
    </row>
    <row r="93" spans="2:26" x14ac:dyDescent="0.2">
      <c r="B93" s="172">
        <v>154</v>
      </c>
      <c r="C93" s="173">
        <v>2867.5</v>
      </c>
      <c r="D93" s="174" t="s">
        <v>186</v>
      </c>
      <c r="E93" s="173" t="s">
        <v>175</v>
      </c>
      <c r="F93" s="175">
        <v>6.6115702479338845</v>
      </c>
      <c r="G93" s="175">
        <v>90.082644628099175</v>
      </c>
      <c r="H93" s="175">
        <v>0</v>
      </c>
      <c r="I93" s="175"/>
      <c r="J93" s="175">
        <v>96.694214876033058</v>
      </c>
      <c r="K93"/>
      <c r="N93">
        <v>154</v>
      </c>
      <c r="O93">
        <v>2867.5</v>
      </c>
      <c r="P93" t="s">
        <v>198</v>
      </c>
      <c r="Q93" t="s">
        <v>175</v>
      </c>
      <c r="R93" s="110">
        <v>5.0761421319796955</v>
      </c>
      <c r="S93" s="110">
        <v>94.75465313028765</v>
      </c>
      <c r="T93" s="110">
        <v>0</v>
      </c>
      <c r="V93" s="110">
        <v>99.830795262267344</v>
      </c>
      <c r="Z93" s="127">
        <f t="shared" si="1"/>
        <v>98.262505069150194</v>
      </c>
    </row>
    <row r="94" spans="2:26" x14ac:dyDescent="0.2">
      <c r="B94" s="172">
        <v>230</v>
      </c>
      <c r="C94" s="173">
        <v>2887.5</v>
      </c>
      <c r="D94" s="174" t="s">
        <v>186</v>
      </c>
      <c r="E94" s="173" t="s">
        <v>175</v>
      </c>
      <c r="F94" s="175">
        <v>5.244755244755245</v>
      </c>
      <c r="G94" s="175">
        <v>85.314685314685306</v>
      </c>
      <c r="H94" s="175">
        <v>0</v>
      </c>
      <c r="I94" s="175"/>
      <c r="J94" s="175">
        <v>90.55944055944056</v>
      </c>
      <c r="K94"/>
      <c r="N94">
        <v>230</v>
      </c>
      <c r="O94">
        <v>2887.5</v>
      </c>
      <c r="P94" t="s">
        <v>198</v>
      </c>
      <c r="Q94" t="s">
        <v>175</v>
      </c>
      <c r="R94" s="110">
        <v>5.394190871369295</v>
      </c>
      <c r="S94" s="110">
        <v>94.605809128630696</v>
      </c>
      <c r="T94" s="110">
        <v>0</v>
      </c>
      <c r="V94" s="110">
        <v>100</v>
      </c>
      <c r="Z94" s="127">
        <f t="shared" si="1"/>
        <v>95.27972027972028</v>
      </c>
    </row>
    <row r="95" spans="2:26" x14ac:dyDescent="0.2">
      <c r="B95" s="172">
        <v>236</v>
      </c>
      <c r="C95" s="173">
        <v>2907.5</v>
      </c>
      <c r="D95" s="174" t="s">
        <v>186</v>
      </c>
      <c r="E95" s="173" t="s">
        <v>175</v>
      </c>
      <c r="F95" s="175">
        <v>5.2083333333333339</v>
      </c>
      <c r="G95" s="175">
        <v>94.444444444444443</v>
      </c>
      <c r="H95" s="175">
        <v>0</v>
      </c>
      <c r="I95" s="175"/>
      <c r="J95" s="175">
        <v>99.652777777777786</v>
      </c>
      <c r="K95"/>
      <c r="N95">
        <v>236</v>
      </c>
      <c r="O95">
        <v>2907.5</v>
      </c>
      <c r="P95" t="s">
        <v>198</v>
      </c>
      <c r="Q95" t="s">
        <v>175</v>
      </c>
      <c r="R95" s="110">
        <v>7.4829931972789119</v>
      </c>
      <c r="S95" s="110">
        <v>92.176870748299322</v>
      </c>
      <c r="T95" s="110">
        <v>0</v>
      </c>
      <c r="V95" s="110">
        <v>99.659863945578238</v>
      </c>
      <c r="Z95" s="127">
        <f t="shared" si="1"/>
        <v>99.656320861678012</v>
      </c>
    </row>
    <row r="96" spans="2:26" x14ac:dyDescent="0.2">
      <c r="B96" s="172">
        <v>272</v>
      </c>
      <c r="C96" s="173">
        <v>2927.5</v>
      </c>
      <c r="D96" s="174" t="s">
        <v>186</v>
      </c>
      <c r="E96" s="173" t="s">
        <v>175</v>
      </c>
      <c r="F96" s="175">
        <v>7.9207920792079207</v>
      </c>
      <c r="G96" s="175">
        <v>90.099009900990097</v>
      </c>
      <c r="H96" s="175">
        <v>0</v>
      </c>
      <c r="I96" s="175"/>
      <c r="J96" s="175">
        <v>98.019801980198025</v>
      </c>
      <c r="K96"/>
      <c r="N96">
        <v>272</v>
      </c>
      <c r="O96">
        <v>2927.5</v>
      </c>
      <c r="P96" t="s">
        <v>198</v>
      </c>
      <c r="Q96" t="s">
        <v>175</v>
      </c>
      <c r="R96" s="110">
        <v>4.1322314049586781</v>
      </c>
      <c r="S96" s="110">
        <v>95.867768595041326</v>
      </c>
      <c r="T96" s="110">
        <v>0</v>
      </c>
      <c r="V96" s="110">
        <v>100</v>
      </c>
      <c r="Z96" s="127">
        <f t="shared" si="1"/>
        <v>99.009900990099013</v>
      </c>
    </row>
    <row r="97" spans="2:26" x14ac:dyDescent="0.2">
      <c r="B97" s="172">
        <v>289</v>
      </c>
      <c r="C97" s="173">
        <v>2947.5</v>
      </c>
      <c r="D97" s="174" t="s">
        <v>186</v>
      </c>
      <c r="E97" s="173" t="s">
        <v>175</v>
      </c>
      <c r="F97" s="175">
        <v>6.5326633165829149</v>
      </c>
      <c r="G97" s="175">
        <v>84.422110552763812</v>
      </c>
      <c r="H97" s="175">
        <v>0</v>
      </c>
      <c r="I97" s="175"/>
      <c r="J97" s="175">
        <v>90.954773869346738</v>
      </c>
      <c r="K97"/>
      <c r="N97">
        <v>289</v>
      </c>
      <c r="O97">
        <v>2947.5</v>
      </c>
      <c r="P97" t="s">
        <v>198</v>
      </c>
      <c r="Q97" t="s">
        <v>175</v>
      </c>
      <c r="R97" s="110">
        <v>3.7735849056603774</v>
      </c>
      <c r="S97" s="110">
        <v>96.226415094339629</v>
      </c>
      <c r="T97" s="110">
        <v>0</v>
      </c>
      <c r="V97" s="110">
        <v>100</v>
      </c>
      <c r="Z97" s="127">
        <f t="shared" si="1"/>
        <v>95.477386934673376</v>
      </c>
    </row>
    <row r="98" spans="2:26" x14ac:dyDescent="0.2">
      <c r="B98" s="172">
        <v>297</v>
      </c>
      <c r="C98" s="173">
        <v>2967.5</v>
      </c>
      <c r="D98" s="174" t="s">
        <v>186</v>
      </c>
      <c r="E98" s="176" t="s">
        <v>175</v>
      </c>
      <c r="F98" s="175">
        <v>14.720812182741117</v>
      </c>
      <c r="G98" s="175">
        <v>84.771573604060919</v>
      </c>
      <c r="H98" s="175">
        <v>0</v>
      </c>
      <c r="I98" s="175"/>
      <c r="J98" s="175">
        <v>99.492385786802032</v>
      </c>
      <c r="K98"/>
      <c r="N98">
        <v>297</v>
      </c>
      <c r="O98">
        <v>2967.5</v>
      </c>
      <c r="P98" t="s">
        <v>198</v>
      </c>
      <c r="Q98" t="s">
        <v>175</v>
      </c>
      <c r="R98">
        <v>9.8880597014925371</v>
      </c>
      <c r="S98">
        <v>89.738805970149244</v>
      </c>
      <c r="T98">
        <v>0</v>
      </c>
      <c r="U98"/>
      <c r="V98">
        <v>99.626865671641795</v>
      </c>
      <c r="W98"/>
      <c r="Z98" s="127">
        <f t="shared" si="1"/>
        <v>99.559625729221921</v>
      </c>
    </row>
    <row r="99" spans="2:26" x14ac:dyDescent="0.2">
      <c r="B99" s="172">
        <v>303</v>
      </c>
      <c r="C99" s="173">
        <v>2987.5</v>
      </c>
      <c r="D99" s="174" t="s">
        <v>186</v>
      </c>
      <c r="E99" s="176" t="s">
        <v>175</v>
      </c>
      <c r="F99" s="175">
        <v>15.165876777251185</v>
      </c>
      <c r="G99" s="175">
        <v>84.360189573459721</v>
      </c>
      <c r="H99" s="175">
        <v>0</v>
      </c>
      <c r="I99" s="175"/>
      <c r="J99" s="175">
        <v>99.526066350710892</v>
      </c>
      <c r="K99"/>
      <c r="N99">
        <v>303</v>
      </c>
      <c r="O99">
        <v>2987.5</v>
      </c>
      <c r="P99" t="s">
        <v>198</v>
      </c>
      <c r="Q99" t="s">
        <v>175</v>
      </c>
      <c r="R99">
        <v>19.002375296912113</v>
      </c>
      <c r="S99">
        <v>80.997624703087894</v>
      </c>
      <c r="T99">
        <v>0</v>
      </c>
      <c r="U99"/>
      <c r="V99">
        <v>100</v>
      </c>
      <c r="W99"/>
      <c r="Z99" s="127">
        <f t="shared" si="1"/>
        <v>99.763033175355446</v>
      </c>
    </row>
    <row r="100" spans="2:26" x14ac:dyDescent="0.2">
      <c r="B100" s="172">
        <v>314</v>
      </c>
      <c r="C100" s="173">
        <v>3007.5</v>
      </c>
      <c r="D100" s="174" t="s">
        <v>186</v>
      </c>
      <c r="E100" s="176" t="s">
        <v>175</v>
      </c>
      <c r="F100" s="175">
        <v>6.4220183486238538</v>
      </c>
      <c r="G100" s="175">
        <v>92.660550458715591</v>
      </c>
      <c r="H100" s="175">
        <v>0</v>
      </c>
      <c r="I100" s="175"/>
      <c r="J100" s="175">
        <v>99.082568807339456</v>
      </c>
      <c r="K100"/>
      <c r="N100">
        <v>314</v>
      </c>
      <c r="O100">
        <v>3007.5</v>
      </c>
      <c r="P100" t="s">
        <v>198</v>
      </c>
      <c r="Q100" t="s">
        <v>175</v>
      </c>
      <c r="R100">
        <v>4.0816326530612246</v>
      </c>
      <c r="S100">
        <v>95.918367346938766</v>
      </c>
      <c r="T100">
        <v>0</v>
      </c>
      <c r="U100"/>
      <c r="V100">
        <v>100</v>
      </c>
      <c r="W100"/>
      <c r="Z100" s="127">
        <f t="shared" si="1"/>
        <v>99.541284403669721</v>
      </c>
    </row>
    <row r="101" spans="2:26" x14ac:dyDescent="0.2">
      <c r="B101" s="172">
        <v>320</v>
      </c>
      <c r="C101" s="173">
        <v>3027.5</v>
      </c>
      <c r="D101" s="174" t="s">
        <v>186</v>
      </c>
      <c r="E101" s="176" t="s">
        <v>175</v>
      </c>
      <c r="F101" s="175">
        <v>1.639344262295082</v>
      </c>
      <c r="G101" s="175">
        <v>83.606557377049185</v>
      </c>
      <c r="H101" s="175">
        <v>0</v>
      </c>
      <c r="I101" s="175"/>
      <c r="J101" s="175">
        <v>85.245901639344254</v>
      </c>
      <c r="K101"/>
      <c r="N101">
        <v>320</v>
      </c>
      <c r="O101">
        <v>3027.5</v>
      </c>
      <c r="P101" t="s">
        <v>198</v>
      </c>
      <c r="Q101" t="s">
        <v>175</v>
      </c>
      <c r="R101">
        <v>5.3719008264462813</v>
      </c>
      <c r="S101">
        <v>93.388429752066116</v>
      </c>
      <c r="T101">
        <v>0</v>
      </c>
      <c r="U101"/>
      <c r="V101">
        <v>98.760330578512395</v>
      </c>
      <c r="W101"/>
      <c r="Z101" s="127">
        <f t="shared" si="1"/>
        <v>92.003116108928324</v>
      </c>
    </row>
    <row r="102" spans="2:26" x14ac:dyDescent="0.2">
      <c r="B102" s="172">
        <v>324</v>
      </c>
      <c r="C102" s="173">
        <v>3047.5</v>
      </c>
      <c r="D102" s="174" t="s">
        <v>186</v>
      </c>
      <c r="E102" s="173" t="s">
        <v>175</v>
      </c>
      <c r="F102" s="177">
        <v>7.9365079365079358</v>
      </c>
      <c r="G102" s="177">
        <v>88.888888888888886</v>
      </c>
      <c r="H102" s="177">
        <v>0</v>
      </c>
      <c r="I102" s="177"/>
      <c r="J102" s="175">
        <v>96.825396825396822</v>
      </c>
      <c r="K102"/>
      <c r="N102">
        <v>324</v>
      </c>
      <c r="O102">
        <v>3047.5</v>
      </c>
      <c r="P102" t="s">
        <v>198</v>
      </c>
      <c r="Q102" t="s">
        <v>175</v>
      </c>
      <c r="R102" s="110">
        <v>4.9019607843137258</v>
      </c>
      <c r="S102" s="110">
        <v>95.098039215686271</v>
      </c>
      <c r="T102" s="110">
        <v>0</v>
      </c>
      <c r="V102" s="110">
        <v>100</v>
      </c>
      <c r="Z102" s="127">
        <f t="shared" si="1"/>
        <v>98.412698412698404</v>
      </c>
    </row>
    <row r="103" spans="2:26" x14ac:dyDescent="0.2">
      <c r="B103" s="172">
        <v>332</v>
      </c>
      <c r="C103" s="173">
        <v>3067.5</v>
      </c>
      <c r="D103" s="174" t="s">
        <v>186</v>
      </c>
      <c r="E103" s="173" t="s">
        <v>175</v>
      </c>
      <c r="F103" s="177">
        <v>14.393939393939394</v>
      </c>
      <c r="G103" s="177">
        <v>80.303030303030297</v>
      </c>
      <c r="H103" s="177">
        <v>0</v>
      </c>
      <c r="I103" s="177"/>
      <c r="J103" s="175">
        <v>94.696969696969703</v>
      </c>
      <c r="K103"/>
      <c r="N103">
        <v>332</v>
      </c>
      <c r="O103">
        <v>3067.5</v>
      </c>
      <c r="P103" t="s">
        <v>198</v>
      </c>
      <c r="Q103" t="s">
        <v>175</v>
      </c>
      <c r="R103" s="110">
        <v>3.6734693877551026</v>
      </c>
      <c r="S103" s="110">
        <v>94.693877551020407</v>
      </c>
      <c r="T103" s="110">
        <v>0</v>
      </c>
      <c r="V103" s="110">
        <v>98.367346938775512</v>
      </c>
      <c r="Z103" s="127">
        <f t="shared" si="1"/>
        <v>96.532158317872614</v>
      </c>
    </row>
    <row r="104" spans="2:26" x14ac:dyDescent="0.2">
      <c r="B104" s="172"/>
      <c r="C104" s="173"/>
      <c r="D104" s="174"/>
      <c r="E104" s="173"/>
      <c r="F104" s="177"/>
      <c r="G104" s="177"/>
      <c r="H104" s="177"/>
      <c r="I104" s="177"/>
      <c r="J104" s="175"/>
      <c r="K104"/>
      <c r="Z104" s="127" t="e">
        <f t="shared" si="1"/>
        <v>#DIV/0!</v>
      </c>
    </row>
    <row r="105" spans="2:26" x14ac:dyDescent="0.2">
      <c r="B105" s="172">
        <v>97</v>
      </c>
      <c r="C105" s="173">
        <v>2827.5</v>
      </c>
      <c r="D105" s="174" t="s">
        <v>186</v>
      </c>
      <c r="E105" s="173" t="s">
        <v>346</v>
      </c>
      <c r="F105" s="175">
        <v>0</v>
      </c>
      <c r="G105" s="175">
        <v>3.7037037037037033</v>
      </c>
      <c r="H105" s="175">
        <v>0</v>
      </c>
      <c r="I105" s="175"/>
      <c r="J105" s="175">
        <v>3.7037037037037033</v>
      </c>
      <c r="K105"/>
      <c r="N105">
        <v>97</v>
      </c>
      <c r="O105">
        <v>2827.5</v>
      </c>
      <c r="P105" t="s">
        <v>198</v>
      </c>
      <c r="Q105" t="s">
        <v>346</v>
      </c>
      <c r="R105" s="110">
        <v>0</v>
      </c>
      <c r="S105" s="110">
        <v>0</v>
      </c>
      <c r="T105" s="110">
        <v>0</v>
      </c>
      <c r="V105" s="110">
        <v>0</v>
      </c>
      <c r="Z105" s="127">
        <f t="shared" si="1"/>
        <v>1.8518518518518516</v>
      </c>
    </row>
    <row r="106" spans="2:26" x14ac:dyDescent="0.2">
      <c r="B106" s="172">
        <v>150</v>
      </c>
      <c r="C106" s="173">
        <v>2847.5</v>
      </c>
      <c r="D106" s="174" t="s">
        <v>186</v>
      </c>
      <c r="E106" s="173" t="s">
        <v>346</v>
      </c>
      <c r="F106" s="175">
        <v>0</v>
      </c>
      <c r="G106" s="175">
        <v>0</v>
      </c>
      <c r="H106" s="175">
        <v>0</v>
      </c>
      <c r="I106" s="175"/>
      <c r="J106" s="175">
        <v>0</v>
      </c>
      <c r="K106"/>
      <c r="N106">
        <v>150</v>
      </c>
      <c r="O106">
        <v>2847.5</v>
      </c>
      <c r="P106" t="s">
        <v>198</v>
      </c>
      <c r="Q106" t="s">
        <v>346</v>
      </c>
      <c r="R106" s="110">
        <v>0</v>
      </c>
      <c r="S106" s="110">
        <v>0</v>
      </c>
      <c r="T106" s="110">
        <v>0</v>
      </c>
      <c r="V106" s="110">
        <v>0</v>
      </c>
      <c r="Z106" s="127">
        <f t="shared" si="1"/>
        <v>0</v>
      </c>
    </row>
    <row r="107" spans="2:26" x14ac:dyDescent="0.2">
      <c r="B107" s="172">
        <v>154</v>
      </c>
      <c r="C107" s="173">
        <v>2867.5</v>
      </c>
      <c r="D107" s="174" t="s">
        <v>186</v>
      </c>
      <c r="E107" s="173" t="s">
        <v>346</v>
      </c>
      <c r="F107" s="175">
        <v>0</v>
      </c>
      <c r="G107" s="175">
        <v>0</v>
      </c>
      <c r="H107" s="175">
        <v>0</v>
      </c>
      <c r="I107" s="175"/>
      <c r="J107" s="175">
        <v>0</v>
      </c>
      <c r="K107"/>
      <c r="N107">
        <v>154</v>
      </c>
      <c r="O107">
        <v>2867.5</v>
      </c>
      <c r="P107" t="s">
        <v>198</v>
      </c>
      <c r="Q107" t="s">
        <v>346</v>
      </c>
      <c r="R107" s="110">
        <v>0</v>
      </c>
      <c r="S107" s="110">
        <v>0</v>
      </c>
      <c r="T107" s="110">
        <v>0</v>
      </c>
      <c r="V107" s="110">
        <v>0</v>
      </c>
      <c r="Z107" s="127">
        <f t="shared" si="1"/>
        <v>0</v>
      </c>
    </row>
    <row r="108" spans="2:26" x14ac:dyDescent="0.2">
      <c r="B108" s="172">
        <v>230</v>
      </c>
      <c r="C108" s="173">
        <v>2887.5</v>
      </c>
      <c r="D108" s="174" t="s">
        <v>186</v>
      </c>
      <c r="E108" s="173" t="s">
        <v>346</v>
      </c>
      <c r="F108" s="175">
        <v>0</v>
      </c>
      <c r="G108" s="175">
        <v>6.6433566433566433</v>
      </c>
      <c r="H108" s="175">
        <v>0</v>
      </c>
      <c r="I108" s="175"/>
      <c r="J108" s="175">
        <v>6.6433566433566433</v>
      </c>
      <c r="K108"/>
      <c r="N108">
        <v>230</v>
      </c>
      <c r="O108">
        <v>2887.5</v>
      </c>
      <c r="P108" t="s">
        <v>198</v>
      </c>
      <c r="Q108" t="s">
        <v>346</v>
      </c>
      <c r="R108" s="110">
        <v>0</v>
      </c>
      <c r="S108" s="110">
        <v>0</v>
      </c>
      <c r="T108" s="110">
        <v>0</v>
      </c>
      <c r="V108" s="110">
        <v>0</v>
      </c>
      <c r="Z108" s="127">
        <f t="shared" si="1"/>
        <v>3.3216783216783217</v>
      </c>
    </row>
    <row r="109" spans="2:26" x14ac:dyDescent="0.2">
      <c r="B109" s="172">
        <v>236</v>
      </c>
      <c r="C109" s="173">
        <v>2907.5</v>
      </c>
      <c r="D109" s="174" t="s">
        <v>186</v>
      </c>
      <c r="E109" s="173" t="s">
        <v>346</v>
      </c>
      <c r="F109" s="175">
        <v>0</v>
      </c>
      <c r="G109" s="175">
        <v>0</v>
      </c>
      <c r="H109" s="175">
        <v>0</v>
      </c>
      <c r="I109" s="175"/>
      <c r="J109" s="175">
        <v>0</v>
      </c>
      <c r="K109"/>
      <c r="N109">
        <v>236</v>
      </c>
      <c r="O109">
        <v>2907.5</v>
      </c>
      <c r="P109" t="s">
        <v>198</v>
      </c>
      <c r="Q109" t="s">
        <v>346</v>
      </c>
      <c r="R109" s="110">
        <v>0</v>
      </c>
      <c r="S109" s="110">
        <v>0</v>
      </c>
      <c r="T109" s="110">
        <v>0</v>
      </c>
      <c r="V109" s="110">
        <v>0</v>
      </c>
      <c r="Z109" s="127">
        <f t="shared" si="1"/>
        <v>0</v>
      </c>
    </row>
    <row r="110" spans="2:26" x14ac:dyDescent="0.2">
      <c r="B110" s="172">
        <v>272</v>
      </c>
      <c r="C110" s="173">
        <v>2927.5</v>
      </c>
      <c r="D110" s="174" t="s">
        <v>186</v>
      </c>
      <c r="E110" s="173" t="s">
        <v>346</v>
      </c>
      <c r="F110" s="175">
        <v>0</v>
      </c>
      <c r="G110" s="175">
        <v>0</v>
      </c>
      <c r="H110" s="175">
        <v>1.9801980198019802</v>
      </c>
      <c r="I110" s="175"/>
      <c r="J110" s="175">
        <v>1.9801980198019802</v>
      </c>
      <c r="K110"/>
      <c r="N110">
        <v>272</v>
      </c>
      <c r="O110">
        <v>2927.5</v>
      </c>
      <c r="P110" t="s">
        <v>198</v>
      </c>
      <c r="Q110" t="s">
        <v>346</v>
      </c>
      <c r="R110" s="110">
        <v>0</v>
      </c>
      <c r="S110" s="110">
        <v>0</v>
      </c>
      <c r="T110" s="110">
        <v>0</v>
      </c>
      <c r="V110" s="110">
        <v>0</v>
      </c>
      <c r="Z110" s="127">
        <f t="shared" si="1"/>
        <v>0.99009900990099009</v>
      </c>
    </row>
    <row r="111" spans="2:26" x14ac:dyDescent="0.2">
      <c r="B111" s="172">
        <v>289</v>
      </c>
      <c r="C111" s="173">
        <v>2947.5</v>
      </c>
      <c r="D111" s="174" t="s">
        <v>186</v>
      </c>
      <c r="E111" s="173" t="s">
        <v>346</v>
      </c>
      <c r="F111" s="175">
        <v>0</v>
      </c>
      <c r="G111" s="175">
        <v>7.5376884422110546</v>
      </c>
      <c r="H111" s="175">
        <v>0</v>
      </c>
      <c r="I111" s="175"/>
      <c r="J111" s="175">
        <v>7.5376884422110546</v>
      </c>
      <c r="N111">
        <v>289</v>
      </c>
      <c r="O111">
        <v>2947.5</v>
      </c>
      <c r="P111" t="s">
        <v>198</v>
      </c>
      <c r="Q111" t="s">
        <v>346</v>
      </c>
      <c r="R111" s="110">
        <v>0</v>
      </c>
      <c r="S111" s="110">
        <v>0</v>
      </c>
      <c r="T111" s="110">
        <v>0</v>
      </c>
      <c r="V111" s="110">
        <v>0</v>
      </c>
      <c r="Z111" s="127">
        <f t="shared" si="1"/>
        <v>3.7688442211055273</v>
      </c>
    </row>
    <row r="112" spans="2:26" x14ac:dyDescent="0.2">
      <c r="B112" s="172">
        <v>297</v>
      </c>
      <c r="C112" s="173">
        <v>2967.5</v>
      </c>
      <c r="D112" s="174" t="s">
        <v>186</v>
      </c>
      <c r="E112" s="176" t="s">
        <v>346</v>
      </c>
      <c r="F112" s="175">
        <v>0</v>
      </c>
      <c r="G112" s="175">
        <v>0</v>
      </c>
      <c r="H112" s="175">
        <v>0</v>
      </c>
      <c r="I112" s="175"/>
      <c r="J112" s="175">
        <v>0</v>
      </c>
      <c r="N112">
        <v>297</v>
      </c>
      <c r="O112">
        <v>2967.5</v>
      </c>
      <c r="P112" t="s">
        <v>198</v>
      </c>
      <c r="Q112" t="s">
        <v>346</v>
      </c>
      <c r="R112">
        <v>0</v>
      </c>
      <c r="S112">
        <v>0</v>
      </c>
      <c r="T112">
        <v>0</v>
      </c>
      <c r="U112"/>
      <c r="V112">
        <v>0</v>
      </c>
      <c r="W112"/>
      <c r="Z112" s="127">
        <f t="shared" si="1"/>
        <v>0</v>
      </c>
    </row>
    <row r="113" spans="2:26" x14ac:dyDescent="0.2">
      <c r="B113" s="172">
        <v>303</v>
      </c>
      <c r="C113" s="173">
        <v>2987.5</v>
      </c>
      <c r="D113" s="174" t="s">
        <v>186</v>
      </c>
      <c r="E113" s="176" t="s">
        <v>346</v>
      </c>
      <c r="F113" s="175">
        <v>0</v>
      </c>
      <c r="G113" s="175">
        <v>0</v>
      </c>
      <c r="H113" s="175">
        <v>0</v>
      </c>
      <c r="I113" s="175"/>
      <c r="J113" s="175">
        <v>0</v>
      </c>
      <c r="N113">
        <v>303</v>
      </c>
      <c r="O113">
        <v>2987.5</v>
      </c>
      <c r="P113" t="s">
        <v>198</v>
      </c>
      <c r="Q113" t="s">
        <v>346</v>
      </c>
      <c r="R113">
        <v>0</v>
      </c>
      <c r="S113">
        <v>0</v>
      </c>
      <c r="T113">
        <v>0</v>
      </c>
      <c r="U113"/>
      <c r="V113">
        <v>0</v>
      </c>
      <c r="W113"/>
      <c r="Z113" s="127">
        <f t="shared" si="1"/>
        <v>0</v>
      </c>
    </row>
    <row r="114" spans="2:26" x14ac:dyDescent="0.2">
      <c r="B114" s="172">
        <v>314</v>
      </c>
      <c r="C114" s="173">
        <v>3007.5</v>
      </c>
      <c r="D114" s="174" t="s">
        <v>186</v>
      </c>
      <c r="E114" s="176" t="s">
        <v>346</v>
      </c>
      <c r="F114" s="175">
        <v>0</v>
      </c>
      <c r="G114" s="175">
        <v>0</v>
      </c>
      <c r="H114" s="175">
        <v>0</v>
      </c>
      <c r="I114" s="175"/>
      <c r="J114" s="175">
        <v>0</v>
      </c>
      <c r="N114">
        <v>314</v>
      </c>
      <c r="O114">
        <v>3007.5</v>
      </c>
      <c r="P114" t="s">
        <v>198</v>
      </c>
      <c r="Q114" t="s">
        <v>346</v>
      </c>
      <c r="R114">
        <v>0</v>
      </c>
      <c r="S114">
        <v>0</v>
      </c>
      <c r="T114">
        <v>0</v>
      </c>
      <c r="U114"/>
      <c r="V114">
        <v>0</v>
      </c>
      <c r="W114"/>
      <c r="Z114" s="127">
        <f t="shared" si="1"/>
        <v>0</v>
      </c>
    </row>
    <row r="115" spans="2:26" x14ac:dyDescent="0.2">
      <c r="B115" s="172">
        <v>320</v>
      </c>
      <c r="C115" s="173">
        <v>3027.5</v>
      </c>
      <c r="D115" s="174" t="s">
        <v>186</v>
      </c>
      <c r="E115" s="176" t="s">
        <v>346</v>
      </c>
      <c r="F115" s="175">
        <v>0</v>
      </c>
      <c r="G115" s="175">
        <v>11.475409836065573</v>
      </c>
      <c r="H115" s="175">
        <v>0</v>
      </c>
      <c r="I115" s="175"/>
      <c r="J115" s="175">
        <v>11.475409836065573</v>
      </c>
      <c r="N115">
        <v>320</v>
      </c>
      <c r="O115">
        <v>3027.5</v>
      </c>
      <c r="P115" t="s">
        <v>198</v>
      </c>
      <c r="Q115" t="s">
        <v>346</v>
      </c>
      <c r="R115" s="110">
        <v>0</v>
      </c>
      <c r="S115" s="110">
        <v>0</v>
      </c>
      <c r="T115" s="110">
        <v>0</v>
      </c>
      <c r="V115" s="110">
        <v>0</v>
      </c>
      <c r="Z115" s="127">
        <f t="shared" si="1"/>
        <v>5.7377049180327866</v>
      </c>
    </row>
    <row r="116" spans="2:26" x14ac:dyDescent="0.2">
      <c r="B116" s="172">
        <v>324</v>
      </c>
      <c r="C116" s="173">
        <v>3047.5</v>
      </c>
      <c r="D116" s="174" t="s">
        <v>186</v>
      </c>
      <c r="E116" s="173" t="s">
        <v>346</v>
      </c>
      <c r="F116" s="177">
        <v>0</v>
      </c>
      <c r="G116" s="177">
        <v>0</v>
      </c>
      <c r="H116" s="177">
        <v>0</v>
      </c>
      <c r="I116" s="177"/>
      <c r="J116" s="175">
        <v>0</v>
      </c>
      <c r="N116">
        <v>324</v>
      </c>
      <c r="O116">
        <v>3047.5</v>
      </c>
      <c r="P116" t="s">
        <v>198</v>
      </c>
      <c r="Q116" t="s">
        <v>346</v>
      </c>
      <c r="R116" s="110">
        <v>0</v>
      </c>
      <c r="S116" s="110">
        <v>0</v>
      </c>
      <c r="T116" s="110">
        <v>0</v>
      </c>
      <c r="V116" s="110">
        <v>0</v>
      </c>
      <c r="Z116" s="127">
        <f t="shared" si="1"/>
        <v>0</v>
      </c>
    </row>
    <row r="117" spans="2:26" x14ac:dyDescent="0.2">
      <c r="B117" s="172">
        <v>332</v>
      </c>
      <c r="C117" s="173">
        <v>3067.5</v>
      </c>
      <c r="D117" s="174" t="s">
        <v>186</v>
      </c>
      <c r="E117" s="173" t="s">
        <v>346</v>
      </c>
      <c r="F117" s="177">
        <v>0</v>
      </c>
      <c r="G117" s="177">
        <v>0</v>
      </c>
      <c r="H117" s="177">
        <v>0</v>
      </c>
      <c r="I117" s="177"/>
      <c r="J117" s="175">
        <v>0</v>
      </c>
      <c r="N117">
        <v>332</v>
      </c>
      <c r="O117">
        <v>3067.5</v>
      </c>
      <c r="P117" t="s">
        <v>198</v>
      </c>
      <c r="Q117" t="s">
        <v>346</v>
      </c>
      <c r="R117" s="110">
        <v>0</v>
      </c>
      <c r="S117" s="110">
        <v>0</v>
      </c>
      <c r="T117" s="110">
        <v>0</v>
      </c>
      <c r="V117" s="110">
        <v>0</v>
      </c>
      <c r="Z117" s="127">
        <f t="shared" si="1"/>
        <v>0</v>
      </c>
    </row>
    <row r="118" spans="2:26" x14ac:dyDescent="0.2">
      <c r="B118" s="172"/>
      <c r="C118" s="173"/>
      <c r="D118" s="174"/>
      <c r="E118" s="173"/>
      <c r="F118" s="175"/>
      <c r="G118" s="175"/>
      <c r="H118" s="175"/>
      <c r="I118" s="175"/>
      <c r="J118" s="175"/>
      <c r="Z118" s="127"/>
    </row>
    <row r="119" spans="2:26" x14ac:dyDescent="0.2">
      <c r="B119" s="172"/>
      <c r="C119" s="173"/>
      <c r="D119" s="174"/>
      <c r="E119" s="173"/>
      <c r="F119" s="175"/>
      <c r="G119" s="175"/>
      <c r="H119" s="175"/>
      <c r="I119" s="175"/>
      <c r="J119" s="175"/>
      <c r="Z119" s="127"/>
    </row>
    <row r="120" spans="2:26" x14ac:dyDescent="0.2">
      <c r="B120" s="172"/>
      <c r="C120" s="173"/>
      <c r="D120" s="174"/>
      <c r="E120" s="173"/>
      <c r="F120" s="175"/>
      <c r="G120" s="175"/>
      <c r="H120" s="175"/>
      <c r="I120" s="175"/>
      <c r="J120" s="175"/>
      <c r="Z120" s="127"/>
    </row>
    <row r="121" spans="2:26" x14ac:dyDescent="0.2">
      <c r="B121" s="172"/>
      <c r="C121" s="173"/>
      <c r="D121" s="174"/>
      <c r="E121" s="173"/>
      <c r="F121" s="175"/>
      <c r="G121" s="175"/>
      <c r="H121" s="175"/>
      <c r="I121" s="175"/>
      <c r="J121" s="175"/>
      <c r="Z121" s="127"/>
    </row>
    <row r="122" spans="2:26" x14ac:dyDescent="0.2">
      <c r="B122" s="172"/>
      <c r="C122" s="173"/>
      <c r="D122" s="174"/>
      <c r="E122" s="173"/>
      <c r="F122" s="175"/>
      <c r="G122" s="175"/>
      <c r="H122" s="175"/>
      <c r="I122" s="175"/>
      <c r="J122" s="175"/>
      <c r="Z122" s="127"/>
    </row>
    <row r="123" spans="2:26" x14ac:dyDescent="0.2">
      <c r="B123" s="172"/>
      <c r="C123" s="173"/>
      <c r="D123" s="174"/>
      <c r="E123" s="173"/>
      <c r="F123" s="175"/>
      <c r="G123" s="175"/>
      <c r="H123" s="175"/>
      <c r="I123" s="175"/>
      <c r="J123" s="175"/>
      <c r="R123"/>
      <c r="S123"/>
      <c r="T123"/>
      <c r="U123"/>
      <c r="V123"/>
      <c r="W123"/>
      <c r="Z123" s="127"/>
    </row>
    <row r="124" spans="2:26" x14ac:dyDescent="0.2">
      <c r="B124" s="172"/>
      <c r="C124" s="173"/>
      <c r="D124" s="174"/>
      <c r="E124" s="173"/>
      <c r="F124" s="175"/>
      <c r="G124" s="175"/>
      <c r="H124" s="175"/>
      <c r="I124" s="175"/>
      <c r="J124" s="175"/>
      <c r="R124"/>
      <c r="S124"/>
      <c r="T124"/>
      <c r="U124"/>
      <c r="V124"/>
      <c r="W124"/>
      <c r="Z124" s="127"/>
    </row>
    <row r="125" spans="2:26" x14ac:dyDescent="0.2">
      <c r="B125" s="172"/>
      <c r="C125" s="173"/>
      <c r="D125" s="174"/>
      <c r="E125" s="176"/>
      <c r="F125" s="175"/>
      <c r="G125" s="175"/>
      <c r="H125" s="175"/>
      <c r="I125" s="175"/>
      <c r="J125" s="175"/>
      <c r="R125"/>
      <c r="S125"/>
      <c r="T125"/>
      <c r="U125"/>
      <c r="V125"/>
      <c r="W125"/>
      <c r="Z125" s="127"/>
    </row>
    <row r="126" spans="2:26" x14ac:dyDescent="0.2">
      <c r="B126" s="172"/>
      <c r="C126" s="173"/>
      <c r="D126" s="174"/>
      <c r="E126" s="176"/>
      <c r="F126" s="175"/>
      <c r="G126" s="175"/>
      <c r="H126" s="175"/>
      <c r="I126" s="175"/>
      <c r="J126" s="175"/>
      <c r="R126"/>
      <c r="S126"/>
      <c r="T126"/>
      <c r="U126"/>
      <c r="V126"/>
      <c r="W126"/>
      <c r="Z126" s="127"/>
    </row>
    <row r="127" spans="2:26" x14ac:dyDescent="0.2">
      <c r="B127" s="172"/>
      <c r="C127" s="173"/>
      <c r="D127" s="174"/>
      <c r="E127" s="176"/>
      <c r="F127" s="175"/>
      <c r="G127" s="175"/>
      <c r="H127" s="175"/>
      <c r="I127" s="175"/>
      <c r="J127" s="175"/>
      <c r="R127"/>
      <c r="S127"/>
      <c r="T127"/>
      <c r="U127"/>
      <c r="V127"/>
      <c r="W127"/>
      <c r="Z127" s="127"/>
    </row>
    <row r="128" spans="2:26" x14ac:dyDescent="0.2">
      <c r="B128" s="172"/>
      <c r="C128" s="173"/>
      <c r="D128" s="174"/>
      <c r="E128" s="176"/>
      <c r="F128" s="175"/>
      <c r="G128" s="175"/>
      <c r="H128" s="175"/>
      <c r="I128" s="175"/>
      <c r="J128" s="175"/>
      <c r="Z128" s="127"/>
    </row>
    <row r="129" spans="2:26" x14ac:dyDescent="0.2">
      <c r="B129" s="172"/>
      <c r="C129" s="173"/>
      <c r="D129" s="174"/>
      <c r="E129" s="173"/>
      <c r="F129" s="177"/>
      <c r="G129" s="177"/>
      <c r="H129" s="177"/>
      <c r="I129" s="177"/>
      <c r="J129" s="175"/>
      <c r="Z129" s="127"/>
    </row>
    <row r="130" spans="2:26" x14ac:dyDescent="0.2">
      <c r="B130" s="172"/>
      <c r="C130" s="173"/>
      <c r="D130" s="174"/>
      <c r="E130" s="173"/>
      <c r="F130" s="177"/>
      <c r="G130" s="177"/>
      <c r="H130" s="177"/>
      <c r="I130" s="177"/>
      <c r="J130" s="175"/>
      <c r="Z130" s="127"/>
    </row>
  </sheetData>
  <sortState ref="B7:J123">
    <sortCondition ref="E7:E123"/>
    <sortCondition ref="B7:B123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workbookViewId="0">
      <selection activeCell="D31" sqref="D31"/>
    </sheetView>
  </sheetViews>
  <sheetFormatPr baseColWidth="10" defaultRowHeight="16" x14ac:dyDescent="0.2"/>
  <cols>
    <col min="2" max="2" width="13.83203125" customWidth="1"/>
    <col min="3" max="3" width="16.6640625" customWidth="1"/>
    <col min="4" max="4" width="64.33203125" style="181" customWidth="1"/>
  </cols>
  <sheetData>
    <row r="1" spans="3:11" x14ac:dyDescent="0.2">
      <c r="D1"/>
    </row>
    <row r="2" spans="3:11" ht="18" x14ac:dyDescent="0.2">
      <c r="C2" s="71" t="s">
        <v>196</v>
      </c>
      <c r="D2" s="148" t="s">
        <v>1070</v>
      </c>
      <c r="E2" s="72" t="s">
        <v>351</v>
      </c>
      <c r="F2" s="133"/>
      <c r="G2" s="201"/>
      <c r="H2" s="18"/>
      <c r="I2" s="119"/>
      <c r="J2" s="119"/>
      <c r="K2" s="119"/>
    </row>
    <row r="3" spans="3:11" x14ac:dyDescent="0.2">
      <c r="C3" s="75" t="s">
        <v>1069</v>
      </c>
      <c r="D3" s="76"/>
      <c r="E3" s="83" t="s">
        <v>197</v>
      </c>
      <c r="F3" s="76"/>
      <c r="G3" s="202"/>
      <c r="H3" s="77"/>
      <c r="I3" s="119"/>
      <c r="J3" s="119"/>
      <c r="K3" s="119"/>
    </row>
    <row r="4" spans="3:11" x14ac:dyDescent="0.2">
      <c r="C4" s="78" t="s">
        <v>199</v>
      </c>
      <c r="D4" s="79"/>
      <c r="E4" s="84" t="s">
        <v>352</v>
      </c>
      <c r="F4" s="134"/>
      <c r="G4" s="203"/>
      <c r="H4" s="81"/>
      <c r="I4" s="119"/>
      <c r="J4" s="119"/>
      <c r="K4" s="119"/>
    </row>
    <row r="5" spans="3:11" x14ac:dyDescent="0.2">
      <c r="D5"/>
    </row>
    <row r="6" spans="3:11" x14ac:dyDescent="0.2">
      <c r="C6" s="7" t="s">
        <v>1064</v>
      </c>
      <c r="D6"/>
    </row>
    <row r="7" spans="3:11" x14ac:dyDescent="0.2">
      <c r="C7" s="7" t="s">
        <v>1065</v>
      </c>
      <c r="D7"/>
    </row>
    <row r="8" spans="3:11" x14ac:dyDescent="0.2">
      <c r="D8"/>
    </row>
    <row r="9" spans="3:11" x14ac:dyDescent="0.2">
      <c r="D9"/>
    </row>
    <row r="10" spans="3:11" x14ac:dyDescent="0.2">
      <c r="D10"/>
    </row>
    <row r="11" spans="3:11" x14ac:dyDescent="0.2">
      <c r="D11"/>
    </row>
    <row r="12" spans="3:11" x14ac:dyDescent="0.2">
      <c r="D12"/>
    </row>
    <row r="13" spans="3:11" x14ac:dyDescent="0.2">
      <c r="D13"/>
    </row>
    <row r="14" spans="3:11" x14ac:dyDescent="0.2">
      <c r="D14"/>
    </row>
    <row r="15" spans="3:11" x14ac:dyDescent="0.2">
      <c r="D15"/>
    </row>
    <row r="16" spans="3:11" x14ac:dyDescent="0.2">
      <c r="D16"/>
    </row>
    <row r="17" spans="1:9" x14ac:dyDescent="0.2">
      <c r="D17"/>
    </row>
    <row r="18" spans="1:9" x14ac:dyDescent="0.2">
      <c r="D18"/>
    </row>
    <row r="19" spans="1:9" x14ac:dyDescent="0.2">
      <c r="D19"/>
    </row>
    <row r="20" spans="1:9" s="181" customFormat="1" ht="38" customHeight="1" thickBot="1" x14ac:dyDescent="0.25">
      <c r="A20" s="204" t="s">
        <v>1090</v>
      </c>
      <c r="B20" s="204" t="s">
        <v>1091</v>
      </c>
      <c r="C20" s="204" t="s">
        <v>1066</v>
      </c>
      <c r="D20" s="204" t="s">
        <v>1067</v>
      </c>
      <c r="E20" s="204" t="s">
        <v>1071</v>
      </c>
      <c r="F20" s="205" t="s">
        <v>1074</v>
      </c>
      <c r="G20" s="204"/>
      <c r="H20" s="204"/>
      <c r="I20" s="204"/>
    </row>
    <row r="21" spans="1:9" x14ac:dyDescent="0.2">
      <c r="A21" t="s">
        <v>1092</v>
      </c>
      <c r="B21">
        <f>4867-1967.5</f>
        <v>2899.5</v>
      </c>
      <c r="C21" t="s">
        <v>1080</v>
      </c>
      <c r="E21" t="s">
        <v>1096</v>
      </c>
      <c r="G21" t="s">
        <v>1093</v>
      </c>
      <c r="H21" t="s">
        <v>1096</v>
      </c>
    </row>
    <row r="22" spans="1:9" x14ac:dyDescent="0.2">
      <c r="A22" t="s">
        <v>1092</v>
      </c>
      <c r="B22">
        <f>5163-1967.5</f>
        <v>3195.5</v>
      </c>
      <c r="C22" t="s">
        <v>1088</v>
      </c>
      <c r="E22" t="s">
        <v>1096</v>
      </c>
      <c r="G22" t="s">
        <v>1093</v>
      </c>
      <c r="H22" t="s">
        <v>1096</v>
      </c>
    </row>
    <row r="23" spans="1:9" ht="64" x14ac:dyDescent="0.2">
      <c r="A23" t="s">
        <v>1089</v>
      </c>
      <c r="B23">
        <f>4762-1967.5</f>
        <v>2794.5</v>
      </c>
      <c r="C23" t="s">
        <v>1081</v>
      </c>
      <c r="D23" s="181" t="s">
        <v>1068</v>
      </c>
      <c r="E23" t="s">
        <v>1076</v>
      </c>
      <c r="G23" t="s">
        <v>1093</v>
      </c>
      <c r="H23" t="s">
        <v>1096</v>
      </c>
    </row>
    <row r="24" spans="1:9" ht="48" x14ac:dyDescent="0.2">
      <c r="A24" t="s">
        <v>1089</v>
      </c>
      <c r="B24">
        <f>4772-1967.5</f>
        <v>2804.5</v>
      </c>
      <c r="C24" t="s">
        <v>1082</v>
      </c>
      <c r="D24" s="181" t="s">
        <v>1075</v>
      </c>
      <c r="E24" t="s">
        <v>1076</v>
      </c>
      <c r="F24" t="s">
        <v>1072</v>
      </c>
      <c r="G24" t="s">
        <v>1093</v>
      </c>
      <c r="H24" t="s">
        <v>1073</v>
      </c>
    </row>
    <row r="25" spans="1:9" x14ac:dyDescent="0.2">
      <c r="A25" t="s">
        <v>1089</v>
      </c>
      <c r="B25">
        <f>4772-1967.5</f>
        <v>2804.5</v>
      </c>
      <c r="C25" t="s">
        <v>1083</v>
      </c>
      <c r="D25" s="181" t="s">
        <v>1078</v>
      </c>
      <c r="E25" t="s">
        <v>1076</v>
      </c>
      <c r="F25" t="s">
        <v>1079</v>
      </c>
      <c r="G25" t="s">
        <v>1093</v>
      </c>
      <c r="H25" t="s">
        <v>1073</v>
      </c>
    </row>
    <row r="26" spans="1:9" x14ac:dyDescent="0.2">
      <c r="A26" t="s">
        <v>1089</v>
      </c>
      <c r="B26">
        <f>4963-1967.5</f>
        <v>2995.5</v>
      </c>
      <c r="C26" t="s">
        <v>1085</v>
      </c>
      <c r="D26" s="181" t="s">
        <v>1077</v>
      </c>
      <c r="H26" t="s">
        <v>1073</v>
      </c>
    </row>
    <row r="27" spans="1:9" x14ac:dyDescent="0.2">
      <c r="A27" t="s">
        <v>1089</v>
      </c>
      <c r="B27">
        <f>4880-1967.5</f>
        <v>2912.5</v>
      </c>
      <c r="C27" t="s">
        <v>1084</v>
      </c>
      <c r="D27" s="181" t="s">
        <v>1094</v>
      </c>
      <c r="H27" t="s">
        <v>1073</v>
      </c>
    </row>
    <row r="28" spans="1:9" x14ac:dyDescent="0.2">
      <c r="A28" t="s">
        <v>1089</v>
      </c>
      <c r="B28">
        <f>4880-1967.5</f>
        <v>2912.5</v>
      </c>
      <c r="C28" t="s">
        <v>1095</v>
      </c>
      <c r="D28" s="181" t="s">
        <v>1096</v>
      </c>
      <c r="H28" t="s">
        <v>1096</v>
      </c>
    </row>
    <row r="29" spans="1:9" x14ac:dyDescent="0.2">
      <c r="A29" t="s">
        <v>1089</v>
      </c>
      <c r="B29">
        <f>4880-1967.5</f>
        <v>2912.5</v>
      </c>
      <c r="C29" t="s">
        <v>1086</v>
      </c>
      <c r="D29" s="181" t="s">
        <v>1096</v>
      </c>
      <c r="E29" t="s">
        <v>1076</v>
      </c>
      <c r="H29" t="s">
        <v>1073</v>
      </c>
    </row>
    <row r="30" spans="1:9" x14ac:dyDescent="0.2">
      <c r="A30" t="s">
        <v>1089</v>
      </c>
      <c r="B30">
        <f>4838-1967.5</f>
        <v>2870.5</v>
      </c>
      <c r="C30" t="s">
        <v>1087</v>
      </c>
      <c r="D30" s="181" t="s">
        <v>1096</v>
      </c>
      <c r="E30" t="s">
        <v>1076</v>
      </c>
      <c r="F30" t="s">
        <v>1079</v>
      </c>
      <c r="H30" t="s">
        <v>1073</v>
      </c>
    </row>
    <row r="31" spans="1:9" x14ac:dyDescent="0.2">
      <c r="A31" t="s">
        <v>1089</v>
      </c>
      <c r="B31">
        <f>4838-1967.5</f>
        <v>2870.5</v>
      </c>
      <c r="C31" t="s">
        <v>1097</v>
      </c>
      <c r="D31" s="181" t="s">
        <v>1096</v>
      </c>
      <c r="E31" t="s">
        <v>1096</v>
      </c>
      <c r="H31" t="s">
        <v>1096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S60"/>
  <sheetViews>
    <sheetView workbookViewId="0">
      <selection activeCell="K25" sqref="K25"/>
    </sheetView>
  </sheetViews>
  <sheetFormatPr baseColWidth="10" defaultRowHeight="16" x14ac:dyDescent="0.2"/>
  <cols>
    <col min="10" max="10" width="26.83203125" customWidth="1"/>
    <col min="17" max="17" width="32.33203125" bestFit="1" customWidth="1"/>
    <col min="18" max="18" width="13.33203125" customWidth="1"/>
  </cols>
  <sheetData>
    <row r="3" spans="2:19" x14ac:dyDescent="0.2">
      <c r="B3" s="191"/>
      <c r="C3" s="34"/>
      <c r="D3" s="114"/>
      <c r="E3" s="114"/>
      <c r="F3" s="114"/>
      <c r="J3" s="200" t="s">
        <v>1063</v>
      </c>
      <c r="N3" s="200" t="s">
        <v>1101</v>
      </c>
      <c r="O3" s="195"/>
      <c r="P3" s="195"/>
      <c r="Q3" s="195"/>
      <c r="R3" s="195"/>
    </row>
    <row r="4" spans="2:19" ht="64" x14ac:dyDescent="0.2">
      <c r="B4" s="196" t="s">
        <v>1056</v>
      </c>
      <c r="C4" s="197" t="s">
        <v>173</v>
      </c>
      <c r="D4" s="198" t="s">
        <v>1062</v>
      </c>
      <c r="E4" s="28" t="s">
        <v>10</v>
      </c>
      <c r="F4" s="144" t="s">
        <v>1058</v>
      </c>
      <c r="G4" s="28" t="s">
        <v>10</v>
      </c>
      <c r="H4" s="194" t="s">
        <v>1058</v>
      </c>
      <c r="J4" s="196" t="s">
        <v>1061</v>
      </c>
      <c r="N4" s="196" t="s">
        <v>15</v>
      </c>
      <c r="O4" s="196" t="s">
        <v>173</v>
      </c>
      <c r="P4" s="196" t="s">
        <v>1062</v>
      </c>
      <c r="Q4" s="196" t="s">
        <v>172</v>
      </c>
      <c r="R4" s="196" t="s">
        <v>1099</v>
      </c>
      <c r="S4" s="144"/>
    </row>
    <row r="5" spans="2:19" x14ac:dyDescent="0.2">
      <c r="B5" s="195" t="s">
        <v>1057</v>
      </c>
      <c r="C5" s="195">
        <v>97</v>
      </c>
      <c r="D5" s="195">
        <v>2827.5</v>
      </c>
      <c r="E5" s="16" t="s">
        <v>186</v>
      </c>
      <c r="F5" s="16">
        <v>0</v>
      </c>
      <c r="G5" s="85" t="s">
        <v>198</v>
      </c>
      <c r="H5" s="192">
        <v>0</v>
      </c>
      <c r="J5" s="199">
        <f>AVERAGE(F5,H5)</f>
        <v>0</v>
      </c>
      <c r="N5" s="195" t="s">
        <v>1057</v>
      </c>
      <c r="O5" s="195">
        <v>97</v>
      </c>
      <c r="P5" s="195">
        <v>2827.5</v>
      </c>
      <c r="Q5" s="195" t="s">
        <v>345</v>
      </c>
      <c r="R5" s="195">
        <v>0</v>
      </c>
    </row>
    <row r="6" spans="2:19" x14ac:dyDescent="0.2">
      <c r="B6" s="195" t="s">
        <v>1057</v>
      </c>
      <c r="C6" s="195">
        <v>150</v>
      </c>
      <c r="D6" s="195">
        <v>2847.5</v>
      </c>
      <c r="E6" s="16" t="s">
        <v>186</v>
      </c>
      <c r="F6" s="16">
        <v>0</v>
      </c>
      <c r="G6" s="85" t="s">
        <v>198</v>
      </c>
      <c r="H6" s="192">
        <v>0.36363636363636365</v>
      </c>
      <c r="J6" s="199">
        <f t="shared" ref="J6:J17" si="0">AVERAGE(F6,H6)</f>
        <v>0.18181818181818182</v>
      </c>
      <c r="N6" s="195" t="s">
        <v>1057</v>
      </c>
      <c r="O6" s="195">
        <v>150</v>
      </c>
      <c r="P6" s="195">
        <v>2847.5</v>
      </c>
      <c r="Q6" s="195" t="s">
        <v>345</v>
      </c>
      <c r="R6" s="195">
        <v>0</v>
      </c>
    </row>
    <row r="7" spans="2:19" x14ac:dyDescent="0.2">
      <c r="B7" s="195" t="s">
        <v>1057</v>
      </c>
      <c r="C7" s="195">
        <v>154</v>
      </c>
      <c r="D7" s="195">
        <v>2867.5</v>
      </c>
      <c r="E7" s="16" t="s">
        <v>186</v>
      </c>
      <c r="F7" s="16">
        <v>0.41322314049586778</v>
      </c>
      <c r="G7" s="85" t="s">
        <v>198</v>
      </c>
      <c r="H7" s="192">
        <v>0.16920473773265651</v>
      </c>
      <c r="J7" s="199">
        <f t="shared" si="0"/>
        <v>0.29121393911426213</v>
      </c>
      <c r="N7" s="195" t="s">
        <v>1057</v>
      </c>
      <c r="O7" s="195">
        <v>154</v>
      </c>
      <c r="P7" s="195">
        <v>2867.5</v>
      </c>
      <c r="Q7" s="195" t="s">
        <v>345</v>
      </c>
      <c r="R7" s="195">
        <v>0</v>
      </c>
    </row>
    <row r="8" spans="2:19" x14ac:dyDescent="0.2">
      <c r="B8" s="195" t="s">
        <v>1057</v>
      </c>
      <c r="C8" s="195">
        <v>230</v>
      </c>
      <c r="D8" s="195">
        <v>2887.5</v>
      </c>
      <c r="E8" s="16" t="s">
        <v>186</v>
      </c>
      <c r="F8" s="16">
        <v>0</v>
      </c>
      <c r="G8" s="85" t="s">
        <v>198</v>
      </c>
      <c r="H8" s="192">
        <v>0</v>
      </c>
      <c r="J8" s="199">
        <f t="shared" si="0"/>
        <v>0</v>
      </c>
      <c r="N8" s="195" t="s">
        <v>1057</v>
      </c>
      <c r="O8" s="195">
        <v>230</v>
      </c>
      <c r="P8" s="195">
        <v>2887.5</v>
      </c>
      <c r="Q8" s="195" t="s">
        <v>345</v>
      </c>
      <c r="R8" s="195">
        <v>0</v>
      </c>
    </row>
    <row r="9" spans="2:19" x14ac:dyDescent="0.2">
      <c r="B9" s="195" t="s">
        <v>1057</v>
      </c>
      <c r="C9" s="195">
        <v>236</v>
      </c>
      <c r="D9" s="195">
        <v>2907.5</v>
      </c>
      <c r="E9" s="16" t="s">
        <v>186</v>
      </c>
      <c r="F9" s="16">
        <v>0</v>
      </c>
      <c r="G9" s="85" t="s">
        <v>198</v>
      </c>
      <c r="H9" s="192">
        <v>0</v>
      </c>
      <c r="J9" s="199">
        <f t="shared" si="0"/>
        <v>0</v>
      </c>
      <c r="N9" s="195" t="s">
        <v>1057</v>
      </c>
      <c r="O9" s="195">
        <v>236</v>
      </c>
      <c r="P9" s="195">
        <v>2907.5</v>
      </c>
      <c r="Q9" s="195" t="s">
        <v>345</v>
      </c>
      <c r="R9" s="195">
        <v>0</v>
      </c>
    </row>
    <row r="10" spans="2:19" x14ac:dyDescent="0.2">
      <c r="B10" s="195" t="s">
        <v>1057</v>
      </c>
      <c r="C10" s="195">
        <v>272</v>
      </c>
      <c r="D10" s="195">
        <v>2927.5</v>
      </c>
      <c r="E10" s="16" t="s">
        <v>186</v>
      </c>
      <c r="F10" s="16">
        <v>0</v>
      </c>
      <c r="G10" s="85" t="s">
        <v>198</v>
      </c>
      <c r="H10" s="192">
        <v>0</v>
      </c>
      <c r="J10" s="199">
        <f t="shared" si="0"/>
        <v>0</v>
      </c>
      <c r="N10" s="195" t="s">
        <v>1057</v>
      </c>
      <c r="O10" s="195">
        <v>272</v>
      </c>
      <c r="P10" s="195">
        <v>2927.5</v>
      </c>
      <c r="Q10" s="195" t="s">
        <v>345</v>
      </c>
      <c r="R10" s="195">
        <v>0</v>
      </c>
    </row>
    <row r="11" spans="2:19" x14ac:dyDescent="0.2">
      <c r="B11" s="195" t="s">
        <v>1057</v>
      </c>
      <c r="C11" s="195">
        <v>289</v>
      </c>
      <c r="D11" s="195">
        <v>2947.5</v>
      </c>
      <c r="E11" s="16" t="s">
        <v>186</v>
      </c>
      <c r="F11" s="16">
        <v>0.50251256281407031</v>
      </c>
      <c r="G11" s="85" t="s">
        <v>198</v>
      </c>
      <c r="H11" s="192">
        <v>0</v>
      </c>
      <c r="J11" s="199">
        <f t="shared" si="0"/>
        <v>0.25125628140703515</v>
      </c>
      <c r="N11" s="195" t="s">
        <v>1057</v>
      </c>
      <c r="O11" s="195">
        <v>289</v>
      </c>
      <c r="P11" s="195">
        <v>2947.5</v>
      </c>
      <c r="Q11" s="195" t="s">
        <v>345</v>
      </c>
      <c r="R11" s="195">
        <v>0</v>
      </c>
    </row>
    <row r="12" spans="2:19" x14ac:dyDescent="0.2">
      <c r="B12" s="195" t="s">
        <v>1057</v>
      </c>
      <c r="C12" s="195">
        <v>297</v>
      </c>
      <c r="D12" s="195">
        <v>2967.5</v>
      </c>
      <c r="E12" s="16" t="s">
        <v>186</v>
      </c>
      <c r="F12" s="16">
        <v>0.50761421319796951</v>
      </c>
      <c r="G12" s="85" t="s">
        <v>198</v>
      </c>
      <c r="H12" s="192">
        <v>0.37313432835820892</v>
      </c>
      <c r="J12" s="199">
        <f t="shared" si="0"/>
        <v>0.44037427077808922</v>
      </c>
      <c r="N12" s="195" t="s">
        <v>1057</v>
      </c>
      <c r="O12" s="195">
        <v>297</v>
      </c>
      <c r="P12" s="195">
        <v>2967.5</v>
      </c>
      <c r="Q12" s="195" t="s">
        <v>345</v>
      </c>
      <c r="R12" s="195">
        <v>0</v>
      </c>
    </row>
    <row r="13" spans="2:19" x14ac:dyDescent="0.2">
      <c r="B13" s="195" t="s">
        <v>1057</v>
      </c>
      <c r="C13" s="195">
        <v>303</v>
      </c>
      <c r="D13" s="195">
        <v>2987.5</v>
      </c>
      <c r="E13" s="16" t="s">
        <v>186</v>
      </c>
      <c r="F13" s="16">
        <v>0</v>
      </c>
      <c r="G13" s="85" t="s">
        <v>198</v>
      </c>
      <c r="H13" s="192">
        <v>0</v>
      </c>
      <c r="J13" s="199">
        <f t="shared" si="0"/>
        <v>0</v>
      </c>
      <c r="N13" s="195" t="s">
        <v>1057</v>
      </c>
      <c r="O13" s="195">
        <v>303</v>
      </c>
      <c r="P13" s="195">
        <v>2987.5</v>
      </c>
      <c r="Q13" s="195" t="s">
        <v>345</v>
      </c>
      <c r="R13" s="195">
        <v>0</v>
      </c>
    </row>
    <row r="14" spans="2:19" x14ac:dyDescent="0.2">
      <c r="B14" s="195" t="s">
        <v>1057</v>
      </c>
      <c r="C14" s="195">
        <v>314</v>
      </c>
      <c r="D14" s="195">
        <v>3007.5</v>
      </c>
      <c r="E14" s="16" t="s">
        <v>186</v>
      </c>
      <c r="F14" s="16">
        <v>0.91743119266055051</v>
      </c>
      <c r="G14" s="85" t="s">
        <v>198</v>
      </c>
      <c r="H14" s="192">
        <v>0</v>
      </c>
      <c r="J14" s="199">
        <f t="shared" si="0"/>
        <v>0.45871559633027525</v>
      </c>
      <c r="N14" s="195" t="s">
        <v>1057</v>
      </c>
      <c r="O14" s="195">
        <v>314</v>
      </c>
      <c r="P14" s="195">
        <v>3007.5</v>
      </c>
      <c r="Q14" s="195" t="s">
        <v>345</v>
      </c>
      <c r="R14" s="195">
        <v>0</v>
      </c>
    </row>
    <row r="15" spans="2:19" x14ac:dyDescent="0.2">
      <c r="B15" s="195" t="s">
        <v>1057</v>
      </c>
      <c r="C15" s="195">
        <v>320</v>
      </c>
      <c r="D15" s="195">
        <v>3027.5</v>
      </c>
      <c r="E15" s="16" t="s">
        <v>186</v>
      </c>
      <c r="F15" s="16">
        <v>0</v>
      </c>
      <c r="G15" s="85" t="s">
        <v>198</v>
      </c>
      <c r="H15" s="192">
        <v>0</v>
      </c>
      <c r="J15" s="199">
        <f t="shared" si="0"/>
        <v>0</v>
      </c>
      <c r="N15" s="195" t="s">
        <v>1057</v>
      </c>
      <c r="O15" s="195">
        <v>320</v>
      </c>
      <c r="P15" s="195">
        <v>3027.5</v>
      </c>
      <c r="Q15" s="195" t="s">
        <v>345</v>
      </c>
      <c r="R15" s="195">
        <v>0</v>
      </c>
    </row>
    <row r="16" spans="2:19" x14ac:dyDescent="0.2">
      <c r="B16" s="195" t="s">
        <v>1057</v>
      </c>
      <c r="C16" s="195">
        <v>324</v>
      </c>
      <c r="D16" s="195">
        <v>3047.5</v>
      </c>
      <c r="E16" s="16" t="s">
        <v>186</v>
      </c>
      <c r="F16" s="16">
        <v>0</v>
      </c>
      <c r="G16" s="85" t="s">
        <v>198</v>
      </c>
      <c r="H16" s="192">
        <v>0</v>
      </c>
      <c r="J16" s="199">
        <f t="shared" si="0"/>
        <v>0</v>
      </c>
      <c r="N16" s="195" t="s">
        <v>1057</v>
      </c>
      <c r="O16" s="195">
        <v>324</v>
      </c>
      <c r="P16" s="195">
        <v>3047.5</v>
      </c>
      <c r="Q16" s="195" t="s">
        <v>345</v>
      </c>
      <c r="R16" s="195">
        <v>0</v>
      </c>
    </row>
    <row r="17" spans="2:18" x14ac:dyDescent="0.2">
      <c r="B17" s="195" t="s">
        <v>1057</v>
      </c>
      <c r="C17" s="195">
        <v>332</v>
      </c>
      <c r="D17" s="195">
        <v>3067.5</v>
      </c>
      <c r="E17" s="16" t="s">
        <v>186</v>
      </c>
      <c r="F17" s="16">
        <v>0</v>
      </c>
      <c r="G17" s="85" t="s">
        <v>198</v>
      </c>
      <c r="H17" s="192">
        <v>0.40816326530612246</v>
      </c>
      <c r="J17" s="199">
        <f t="shared" si="0"/>
        <v>0.20408163265306123</v>
      </c>
      <c r="N17" s="195" t="s">
        <v>1057</v>
      </c>
      <c r="O17" s="195">
        <v>332</v>
      </c>
      <c r="P17" s="195">
        <v>3067.5</v>
      </c>
      <c r="Q17" s="195" t="s">
        <v>345</v>
      </c>
      <c r="R17" s="195">
        <v>0</v>
      </c>
    </row>
    <row r="18" spans="2:18" x14ac:dyDescent="0.2">
      <c r="H18" s="122"/>
      <c r="N18" s="195"/>
      <c r="O18" s="195"/>
      <c r="P18" s="195"/>
      <c r="Q18" s="195"/>
      <c r="R18" s="195"/>
    </row>
    <row r="19" spans="2:18" x14ac:dyDescent="0.2">
      <c r="N19" s="195"/>
      <c r="O19" s="195"/>
      <c r="P19" s="195"/>
      <c r="Q19" s="195"/>
      <c r="R19" s="195"/>
    </row>
    <row r="20" spans="2:18" x14ac:dyDescent="0.2">
      <c r="N20" s="195" t="s">
        <v>1057</v>
      </c>
      <c r="O20" s="195">
        <v>97</v>
      </c>
      <c r="P20" s="195">
        <v>2827.5</v>
      </c>
      <c r="Q20" s="195" t="s">
        <v>177</v>
      </c>
      <c r="R20" s="195">
        <v>0</v>
      </c>
    </row>
    <row r="21" spans="2:18" x14ac:dyDescent="0.2">
      <c r="N21" s="195" t="s">
        <v>1057</v>
      </c>
      <c r="O21" s="195">
        <v>150</v>
      </c>
      <c r="P21" s="195">
        <v>2847.5</v>
      </c>
      <c r="Q21" s="195" t="s">
        <v>177</v>
      </c>
      <c r="R21" s="195">
        <v>0</v>
      </c>
    </row>
    <row r="22" spans="2:18" x14ac:dyDescent="0.2">
      <c r="N22" s="195" t="s">
        <v>1057</v>
      </c>
      <c r="O22" s="195">
        <v>154</v>
      </c>
      <c r="P22" s="195">
        <v>2867.5</v>
      </c>
      <c r="Q22" s="195" t="s">
        <v>177</v>
      </c>
      <c r="R22" s="195">
        <v>0</v>
      </c>
    </row>
    <row r="23" spans="2:18" x14ac:dyDescent="0.2">
      <c r="N23" s="195" t="s">
        <v>1057</v>
      </c>
      <c r="O23" s="195">
        <v>230</v>
      </c>
      <c r="P23" s="195">
        <v>2887.5</v>
      </c>
      <c r="Q23" s="195" t="s">
        <v>177</v>
      </c>
      <c r="R23" s="195">
        <v>0</v>
      </c>
    </row>
    <row r="24" spans="2:18" x14ac:dyDescent="0.2">
      <c r="N24" s="195" t="s">
        <v>1057</v>
      </c>
      <c r="O24" s="195">
        <v>236</v>
      </c>
      <c r="P24" s="195">
        <v>2907.5</v>
      </c>
      <c r="Q24" s="195" t="s">
        <v>177</v>
      </c>
      <c r="R24" s="195">
        <v>0</v>
      </c>
    </row>
    <row r="25" spans="2:18" x14ac:dyDescent="0.2">
      <c r="N25" s="195" t="s">
        <v>1057</v>
      </c>
      <c r="O25" s="195">
        <v>272</v>
      </c>
      <c r="P25" s="195">
        <v>2927.5</v>
      </c>
      <c r="Q25" s="195" t="s">
        <v>177</v>
      </c>
      <c r="R25" s="195">
        <v>0</v>
      </c>
    </row>
    <row r="26" spans="2:18" x14ac:dyDescent="0.2">
      <c r="N26" s="195" t="s">
        <v>1057</v>
      </c>
      <c r="O26" s="195">
        <v>289</v>
      </c>
      <c r="P26" s="195">
        <v>2947.5</v>
      </c>
      <c r="Q26" s="195" t="s">
        <v>177</v>
      </c>
      <c r="R26" s="195">
        <v>0</v>
      </c>
    </row>
    <row r="27" spans="2:18" x14ac:dyDescent="0.2">
      <c r="N27" s="195" t="s">
        <v>1057</v>
      </c>
      <c r="O27" s="195">
        <v>297</v>
      </c>
      <c r="P27" s="195">
        <v>2967.5</v>
      </c>
      <c r="Q27" s="195" t="s">
        <v>177</v>
      </c>
      <c r="R27" s="195">
        <v>0</v>
      </c>
    </row>
    <row r="28" spans="2:18" x14ac:dyDescent="0.2">
      <c r="N28" s="195" t="s">
        <v>1057</v>
      </c>
      <c r="O28" s="195">
        <v>303</v>
      </c>
      <c r="P28" s="195">
        <v>2987.5</v>
      </c>
      <c r="Q28" s="195" t="s">
        <v>177</v>
      </c>
      <c r="R28" s="195">
        <v>0</v>
      </c>
    </row>
    <row r="29" spans="2:18" x14ac:dyDescent="0.2">
      <c r="N29" s="195" t="s">
        <v>1057</v>
      </c>
      <c r="O29" s="195">
        <v>314</v>
      </c>
      <c r="P29" s="195">
        <v>3007.5</v>
      </c>
      <c r="Q29" s="195" t="s">
        <v>177</v>
      </c>
      <c r="R29" s="195">
        <v>0</v>
      </c>
    </row>
    <row r="30" spans="2:18" x14ac:dyDescent="0.2">
      <c r="N30" s="195" t="s">
        <v>1057</v>
      </c>
      <c r="O30" s="195">
        <v>320</v>
      </c>
      <c r="P30" s="195">
        <v>3027.5</v>
      </c>
      <c r="Q30" s="195" t="s">
        <v>177</v>
      </c>
      <c r="R30" s="195">
        <v>0</v>
      </c>
    </row>
    <row r="31" spans="2:18" x14ac:dyDescent="0.2">
      <c r="N31" s="195" t="s">
        <v>1057</v>
      </c>
      <c r="O31" s="195">
        <v>324</v>
      </c>
      <c r="P31" s="195">
        <v>3047.5</v>
      </c>
      <c r="Q31" s="195" t="s">
        <v>177</v>
      </c>
      <c r="R31" s="195">
        <v>0</v>
      </c>
    </row>
    <row r="32" spans="2:18" x14ac:dyDescent="0.2">
      <c r="N32" s="195" t="s">
        <v>1057</v>
      </c>
      <c r="O32" s="195">
        <v>332</v>
      </c>
      <c r="P32" s="195">
        <v>3067.5</v>
      </c>
      <c r="Q32" s="195" t="s">
        <v>177</v>
      </c>
      <c r="R32" s="195">
        <v>0</v>
      </c>
    </row>
    <row r="33" spans="14:18" x14ac:dyDescent="0.2">
      <c r="N33" s="195"/>
      <c r="O33" s="195"/>
      <c r="P33" s="195"/>
      <c r="Q33" s="195"/>
      <c r="R33" s="195"/>
    </row>
    <row r="34" spans="14:18" x14ac:dyDescent="0.2">
      <c r="N34" s="195" t="s">
        <v>1057</v>
      </c>
      <c r="O34" s="195">
        <v>97</v>
      </c>
      <c r="P34" s="195">
        <v>2827.5</v>
      </c>
      <c r="Q34" s="195" t="s">
        <v>176</v>
      </c>
      <c r="R34" s="195">
        <v>0</v>
      </c>
    </row>
    <row r="35" spans="14:18" x14ac:dyDescent="0.2">
      <c r="N35" s="195" t="s">
        <v>1057</v>
      </c>
      <c r="O35" s="195">
        <v>150</v>
      </c>
      <c r="P35" s="195">
        <v>2847.5</v>
      </c>
      <c r="Q35" s="195" t="s">
        <v>176</v>
      </c>
      <c r="R35" s="195">
        <v>0</v>
      </c>
    </row>
    <row r="36" spans="14:18" x14ac:dyDescent="0.2">
      <c r="N36" s="195" t="s">
        <v>1057</v>
      </c>
      <c r="O36" s="195">
        <v>154</v>
      </c>
      <c r="P36" s="195">
        <v>2867.5</v>
      </c>
      <c r="Q36" s="195" t="s">
        <v>176</v>
      </c>
      <c r="R36" s="195">
        <v>0</v>
      </c>
    </row>
    <row r="37" spans="14:18" x14ac:dyDescent="0.2">
      <c r="N37" s="195" t="s">
        <v>1057</v>
      </c>
      <c r="O37" s="195">
        <v>230</v>
      </c>
      <c r="P37" s="195">
        <v>2887.5</v>
      </c>
      <c r="Q37" s="195" t="s">
        <v>176</v>
      </c>
      <c r="R37" s="195">
        <v>0</v>
      </c>
    </row>
    <row r="38" spans="14:18" x14ac:dyDescent="0.2">
      <c r="N38" s="195" t="s">
        <v>1057</v>
      </c>
      <c r="O38" s="195">
        <v>236</v>
      </c>
      <c r="P38" s="195">
        <v>2907.5</v>
      </c>
      <c r="Q38" s="195" t="s">
        <v>176</v>
      </c>
      <c r="R38" s="195">
        <v>0</v>
      </c>
    </row>
    <row r="39" spans="14:18" x14ac:dyDescent="0.2">
      <c r="N39" s="195" t="s">
        <v>1057</v>
      </c>
      <c r="O39" s="195">
        <v>272</v>
      </c>
      <c r="P39" s="195">
        <v>2927.5</v>
      </c>
      <c r="Q39" s="195" t="s">
        <v>176</v>
      </c>
      <c r="R39" s="195">
        <v>0</v>
      </c>
    </row>
    <row r="40" spans="14:18" x14ac:dyDescent="0.2">
      <c r="N40" s="195" t="s">
        <v>1057</v>
      </c>
      <c r="O40" s="195">
        <v>289</v>
      </c>
      <c r="P40" s="195">
        <v>2947.5</v>
      </c>
      <c r="Q40" s="195" t="s">
        <v>176</v>
      </c>
      <c r="R40" s="195">
        <v>0</v>
      </c>
    </row>
    <row r="41" spans="14:18" x14ac:dyDescent="0.2">
      <c r="N41" s="195" t="s">
        <v>1057</v>
      </c>
      <c r="O41" s="195">
        <v>297</v>
      </c>
      <c r="P41" s="195">
        <v>2967.5</v>
      </c>
      <c r="Q41" s="195" t="s">
        <v>176</v>
      </c>
      <c r="R41" s="195">
        <v>0</v>
      </c>
    </row>
    <row r="42" spans="14:18" x14ac:dyDescent="0.2">
      <c r="N42" s="195" t="s">
        <v>1057</v>
      </c>
      <c r="O42" s="195">
        <v>303</v>
      </c>
      <c r="P42" s="195">
        <v>2987.5</v>
      </c>
      <c r="Q42" s="195" t="s">
        <v>176</v>
      </c>
      <c r="R42" s="195">
        <v>0</v>
      </c>
    </row>
    <row r="43" spans="14:18" x14ac:dyDescent="0.2">
      <c r="N43" s="195" t="s">
        <v>1057</v>
      </c>
      <c r="O43" s="195">
        <v>314</v>
      </c>
      <c r="P43" s="195">
        <v>3007.5</v>
      </c>
      <c r="Q43" s="195" t="s">
        <v>176</v>
      </c>
      <c r="R43" s="195">
        <v>0</v>
      </c>
    </row>
    <row r="44" spans="14:18" x14ac:dyDescent="0.2">
      <c r="N44" s="195" t="s">
        <v>1057</v>
      </c>
      <c r="O44" s="195">
        <v>320</v>
      </c>
      <c r="P44" s="195">
        <v>3027.5</v>
      </c>
      <c r="Q44" s="195" t="s">
        <v>176</v>
      </c>
      <c r="R44" s="195">
        <v>0</v>
      </c>
    </row>
    <row r="45" spans="14:18" x14ac:dyDescent="0.2">
      <c r="N45" s="195" t="s">
        <v>1057</v>
      </c>
      <c r="O45" s="195">
        <v>324</v>
      </c>
      <c r="P45" s="195">
        <v>3047.5</v>
      </c>
      <c r="Q45" s="195" t="s">
        <v>176</v>
      </c>
      <c r="R45" s="195">
        <v>0</v>
      </c>
    </row>
    <row r="46" spans="14:18" x14ac:dyDescent="0.2">
      <c r="N46" s="195" t="s">
        <v>1057</v>
      </c>
      <c r="O46" s="195">
        <v>332</v>
      </c>
      <c r="P46" s="195">
        <v>3067.5</v>
      </c>
      <c r="Q46" s="195" t="s">
        <v>176</v>
      </c>
      <c r="R46" s="195">
        <v>0</v>
      </c>
    </row>
    <row r="47" spans="14:18" x14ac:dyDescent="0.2">
      <c r="N47" s="195"/>
      <c r="O47" s="195"/>
      <c r="P47" s="195"/>
      <c r="Q47" s="195"/>
      <c r="R47" s="195"/>
    </row>
    <row r="48" spans="14:18" x14ac:dyDescent="0.2">
      <c r="N48" s="195" t="s">
        <v>1057</v>
      </c>
      <c r="O48" s="195">
        <v>97</v>
      </c>
      <c r="P48" s="195">
        <v>2827.5</v>
      </c>
      <c r="Q48" s="195" t="s">
        <v>181</v>
      </c>
      <c r="R48" s="195">
        <v>0</v>
      </c>
    </row>
    <row r="49" spans="14:18" x14ac:dyDescent="0.2">
      <c r="N49" s="195" t="s">
        <v>1057</v>
      </c>
      <c r="O49" s="195">
        <v>150</v>
      </c>
      <c r="P49" s="195">
        <v>2847.5</v>
      </c>
      <c r="Q49" s="195" t="s">
        <v>181</v>
      </c>
      <c r="R49" s="195">
        <v>0.18181818181818182</v>
      </c>
    </row>
    <row r="50" spans="14:18" x14ac:dyDescent="0.2">
      <c r="N50" s="195" t="s">
        <v>1057</v>
      </c>
      <c r="O50" s="195">
        <v>154</v>
      </c>
      <c r="P50" s="195">
        <v>2867.5</v>
      </c>
      <c r="Q50" s="195" t="s">
        <v>181</v>
      </c>
      <c r="R50" s="195">
        <v>0.29121393911426213</v>
      </c>
    </row>
    <row r="51" spans="14:18" x14ac:dyDescent="0.2">
      <c r="N51" s="195" t="s">
        <v>1057</v>
      </c>
      <c r="O51" s="195">
        <v>230</v>
      </c>
      <c r="P51" s="195">
        <v>2887.5</v>
      </c>
      <c r="Q51" s="195" t="s">
        <v>181</v>
      </c>
      <c r="R51" s="195">
        <v>0</v>
      </c>
    </row>
    <row r="52" spans="14:18" x14ac:dyDescent="0.2">
      <c r="N52" s="195" t="s">
        <v>1057</v>
      </c>
      <c r="O52" s="195">
        <v>236</v>
      </c>
      <c r="P52" s="195">
        <v>2907.5</v>
      </c>
      <c r="Q52" s="195" t="s">
        <v>181</v>
      </c>
      <c r="R52" s="195">
        <v>0</v>
      </c>
    </row>
    <row r="53" spans="14:18" x14ac:dyDescent="0.2">
      <c r="N53" s="195" t="s">
        <v>1057</v>
      </c>
      <c r="O53" s="195">
        <v>272</v>
      </c>
      <c r="P53" s="195">
        <v>2927.5</v>
      </c>
      <c r="Q53" s="195" t="s">
        <v>181</v>
      </c>
      <c r="R53" s="195">
        <v>0</v>
      </c>
    </row>
    <row r="54" spans="14:18" x14ac:dyDescent="0.2">
      <c r="N54" s="195" t="s">
        <v>1057</v>
      </c>
      <c r="O54" s="195">
        <v>289</v>
      </c>
      <c r="P54" s="195">
        <v>2947.5</v>
      </c>
      <c r="Q54" s="195" t="s">
        <v>181</v>
      </c>
      <c r="R54" s="195">
        <v>0.25125628140703515</v>
      </c>
    </row>
    <row r="55" spans="14:18" x14ac:dyDescent="0.2">
      <c r="N55" s="195" t="s">
        <v>1057</v>
      </c>
      <c r="O55" s="195">
        <v>297</v>
      </c>
      <c r="P55" s="195">
        <v>2967.5</v>
      </c>
      <c r="Q55" s="195" t="s">
        <v>181</v>
      </c>
      <c r="R55" s="195">
        <v>0.44037427077808922</v>
      </c>
    </row>
    <row r="56" spans="14:18" x14ac:dyDescent="0.2">
      <c r="N56" s="195" t="s">
        <v>1057</v>
      </c>
      <c r="O56" s="195">
        <v>303</v>
      </c>
      <c r="P56" s="195">
        <v>2987.5</v>
      </c>
      <c r="Q56" s="195" t="s">
        <v>181</v>
      </c>
      <c r="R56" s="195">
        <v>0</v>
      </c>
    </row>
    <row r="57" spans="14:18" x14ac:dyDescent="0.2">
      <c r="N57" s="195" t="s">
        <v>1057</v>
      </c>
      <c r="O57" s="195">
        <v>314</v>
      </c>
      <c r="P57" s="195">
        <v>3007.5</v>
      </c>
      <c r="Q57" s="195" t="s">
        <v>181</v>
      </c>
      <c r="R57" s="195">
        <v>0.45871559633027525</v>
      </c>
    </row>
    <row r="58" spans="14:18" x14ac:dyDescent="0.2">
      <c r="N58" s="195" t="s">
        <v>1057</v>
      </c>
      <c r="O58" s="195">
        <v>320</v>
      </c>
      <c r="P58" s="195">
        <v>3027.5</v>
      </c>
      <c r="Q58" s="195" t="s">
        <v>181</v>
      </c>
      <c r="R58" s="195">
        <v>0</v>
      </c>
    </row>
    <row r="59" spans="14:18" x14ac:dyDescent="0.2">
      <c r="N59" s="195" t="s">
        <v>1057</v>
      </c>
      <c r="O59" s="195">
        <v>324</v>
      </c>
      <c r="P59" s="195">
        <v>3047.5</v>
      </c>
      <c r="Q59" s="195" t="s">
        <v>181</v>
      </c>
      <c r="R59" s="195">
        <v>0</v>
      </c>
    </row>
    <row r="60" spans="14:18" x14ac:dyDescent="0.2">
      <c r="N60" s="195" t="s">
        <v>1057</v>
      </c>
      <c r="O60" s="195">
        <v>332</v>
      </c>
      <c r="P60" s="195">
        <v>3067.5</v>
      </c>
      <c r="Q60" s="195" t="s">
        <v>181</v>
      </c>
      <c r="R60" s="195">
        <v>0.20408163265306123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&gt;4mm_description</vt:lpstr>
      <vt:lpstr>1-4mm description</vt:lpstr>
      <vt:lpstr>Cement description</vt:lpstr>
      <vt:lpstr>Cavings</vt:lpstr>
      <vt:lpstr>Summary</vt:lpstr>
      <vt:lpstr>Hole R For plotting</vt:lpstr>
      <vt:lpstr>Bit samples</vt:lpstr>
      <vt:lpstr>FOR STRATER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Christine Regalla</dc:creator>
  <cp:lastModifiedBy>Christine Regalla</cp:lastModifiedBy>
  <dcterms:created xsi:type="dcterms:W3CDTF">2018-11-24T16:38:09Z</dcterms:created>
  <dcterms:modified xsi:type="dcterms:W3CDTF">2019-03-09T05:52:02Z</dcterms:modified>
</cp:coreProperties>
</file>