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6004"/>
  <workbookPr showInkAnnotation="0" autoCompressPictures="0"/>
  <bookViews>
    <workbookView xWindow="1540" yWindow="0" windowWidth="29080" windowHeight="19640" tabRatio="500"/>
  </bookViews>
  <sheets>
    <sheet name="Sheet1"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J18" i="1" l="1"/>
  <c r="K18" i="1"/>
  <c r="L18" i="1"/>
  <c r="M18" i="1"/>
  <c r="N18" i="1"/>
  <c r="O18" i="1"/>
  <c r="P18" i="1"/>
  <c r="Q18" i="1"/>
  <c r="R18" i="1"/>
  <c r="J19" i="1"/>
  <c r="K19" i="1"/>
  <c r="L19" i="1"/>
  <c r="M19" i="1"/>
  <c r="N19" i="1"/>
  <c r="O19" i="1"/>
  <c r="P19" i="1"/>
  <c r="Q19" i="1"/>
  <c r="R19" i="1"/>
  <c r="J20" i="1"/>
  <c r="K20" i="1"/>
  <c r="L20" i="1"/>
  <c r="M20" i="1"/>
  <c r="N20" i="1"/>
  <c r="O20" i="1"/>
  <c r="P20" i="1"/>
  <c r="Q20" i="1"/>
  <c r="R20" i="1"/>
  <c r="J21" i="1"/>
  <c r="K21" i="1"/>
  <c r="L21" i="1"/>
  <c r="M21" i="1"/>
  <c r="N21" i="1"/>
  <c r="O21" i="1"/>
  <c r="P21" i="1"/>
  <c r="Q21" i="1"/>
  <c r="R21" i="1"/>
  <c r="J22" i="1"/>
  <c r="K22" i="1"/>
  <c r="L22" i="1"/>
  <c r="M22" i="1"/>
  <c r="N22" i="1"/>
  <c r="O22" i="1"/>
  <c r="P22" i="1"/>
  <c r="Q22" i="1"/>
  <c r="R22" i="1"/>
  <c r="J23" i="1"/>
  <c r="K23" i="1"/>
  <c r="L23" i="1"/>
  <c r="M23" i="1"/>
  <c r="N23" i="1"/>
  <c r="O23" i="1"/>
  <c r="P23" i="1"/>
  <c r="Q23" i="1"/>
  <c r="R23" i="1"/>
  <c r="J24" i="1"/>
  <c r="K24" i="1"/>
  <c r="L24" i="1"/>
  <c r="M24" i="1"/>
  <c r="N24" i="1"/>
  <c r="O24" i="1"/>
  <c r="P24" i="1"/>
  <c r="Q24" i="1"/>
  <c r="R24" i="1"/>
  <c r="J17" i="1"/>
  <c r="K17" i="1"/>
  <c r="L17" i="1"/>
  <c r="M17" i="1"/>
  <c r="P17" i="1"/>
  <c r="R17" i="1"/>
  <c r="O17" i="1"/>
  <c r="Q17" i="1"/>
  <c r="N17" i="1"/>
  <c r="J7" i="1"/>
  <c r="K7" i="1"/>
  <c r="L7" i="1"/>
  <c r="M7" i="1"/>
  <c r="N7" i="1"/>
  <c r="O7" i="1"/>
  <c r="P7" i="1"/>
  <c r="Q7" i="1"/>
  <c r="R7" i="1"/>
  <c r="J8" i="1"/>
  <c r="K8" i="1"/>
  <c r="L8" i="1"/>
  <c r="M8" i="1"/>
  <c r="N8" i="1"/>
  <c r="O8" i="1"/>
  <c r="P8" i="1"/>
  <c r="Q8" i="1"/>
  <c r="R8" i="1"/>
  <c r="J9" i="1"/>
  <c r="K9" i="1"/>
  <c r="L9" i="1"/>
  <c r="M9" i="1"/>
  <c r="N9" i="1"/>
  <c r="O9" i="1"/>
  <c r="P9" i="1"/>
  <c r="Q9" i="1"/>
  <c r="R9" i="1"/>
  <c r="J10" i="1"/>
  <c r="K10" i="1"/>
  <c r="L10" i="1"/>
  <c r="M10" i="1"/>
  <c r="N10" i="1"/>
  <c r="O10" i="1"/>
  <c r="P10" i="1"/>
  <c r="Q10" i="1"/>
  <c r="R10" i="1"/>
  <c r="J11" i="1"/>
  <c r="K11" i="1"/>
  <c r="L11" i="1"/>
  <c r="M11" i="1"/>
  <c r="N11" i="1"/>
  <c r="O11" i="1"/>
  <c r="P11" i="1"/>
  <c r="Q11" i="1"/>
  <c r="R11" i="1"/>
  <c r="J12" i="1"/>
  <c r="K12" i="1"/>
  <c r="L12" i="1"/>
  <c r="M12" i="1"/>
  <c r="N12" i="1"/>
  <c r="O12" i="1"/>
  <c r="P12" i="1"/>
  <c r="Q12" i="1"/>
  <c r="R12" i="1"/>
  <c r="J13" i="1"/>
  <c r="K13" i="1"/>
  <c r="L13" i="1"/>
  <c r="M13" i="1"/>
  <c r="N13" i="1"/>
  <c r="O13" i="1"/>
  <c r="P13" i="1"/>
  <c r="Q13" i="1"/>
  <c r="R13" i="1"/>
  <c r="J6" i="1"/>
  <c r="K6" i="1"/>
  <c r="L6" i="1"/>
  <c r="M6" i="1"/>
  <c r="P6" i="1"/>
  <c r="R6" i="1"/>
  <c r="O6" i="1"/>
  <c r="Q6" i="1"/>
  <c r="N6" i="1"/>
</calcChain>
</file>

<file path=xl/sharedStrings.xml><?xml version="1.0" encoding="utf-8"?>
<sst xmlns="http://schemas.openxmlformats.org/spreadsheetml/2006/main" count="96" uniqueCount="29">
  <si>
    <t>Core</t>
  </si>
  <si>
    <t>Section</t>
  </si>
  <si>
    <t>Offset</t>
  </si>
  <si>
    <t>Text ID</t>
  </si>
  <si>
    <t>Container</t>
  </si>
  <si>
    <t>3R</t>
  </si>
  <si>
    <t>Hole</t>
  </si>
  <si>
    <t>G</t>
  </si>
  <si>
    <t>4R</t>
  </si>
  <si>
    <t>11R</t>
  </si>
  <si>
    <t>13R</t>
  </si>
  <si>
    <t>22R</t>
  </si>
  <si>
    <t>27R</t>
  </si>
  <si>
    <t>Oven Drying Phase</t>
  </si>
  <si>
    <t>Freeze Drying Phase</t>
  </si>
  <si>
    <t>Dry sample mass (g)</t>
  </si>
  <si>
    <t>Pore water mass (g)</t>
  </si>
  <si>
    <t>Pore fluid mass (g)</t>
  </si>
  <si>
    <t>Salt mass (g)</t>
  </si>
  <si>
    <t>Porosity (%)</t>
  </si>
  <si>
    <t>Sample mass wet (g)</t>
  </si>
  <si>
    <t>Nearest Neighbor</t>
  </si>
  <si>
    <r>
      <t>Dry sample volume (cm</t>
    </r>
    <r>
      <rPr>
        <b/>
        <vertAlign val="superscript"/>
        <sz val="12"/>
        <color theme="1"/>
        <rFont val="Calibri"/>
        <scheme val="minor"/>
      </rPr>
      <t>3</t>
    </r>
    <r>
      <rPr>
        <b/>
        <sz val="12"/>
        <color theme="1"/>
        <rFont val="Calibri"/>
        <family val="2"/>
        <scheme val="minor"/>
      </rPr>
      <t>)</t>
    </r>
  </si>
  <si>
    <r>
      <t>Salt volume (cm</t>
    </r>
    <r>
      <rPr>
        <b/>
        <vertAlign val="superscript"/>
        <sz val="12"/>
        <color theme="1"/>
        <rFont val="Calibri"/>
        <scheme val="minor"/>
      </rPr>
      <t>3</t>
    </r>
    <r>
      <rPr>
        <b/>
        <sz val="12"/>
        <color theme="1"/>
        <rFont val="Calibri"/>
        <family val="2"/>
        <scheme val="minor"/>
      </rPr>
      <t>)</t>
    </r>
  </si>
  <si>
    <r>
      <t>Pore water volume (cm</t>
    </r>
    <r>
      <rPr>
        <b/>
        <vertAlign val="superscript"/>
        <sz val="12"/>
        <color theme="1"/>
        <rFont val="Calibri"/>
        <scheme val="minor"/>
      </rPr>
      <t>3</t>
    </r>
    <r>
      <rPr>
        <b/>
        <sz val="12"/>
        <color theme="1"/>
        <rFont val="Calibri"/>
        <family val="2"/>
        <scheme val="minor"/>
      </rPr>
      <t>)</t>
    </r>
  </si>
  <si>
    <r>
      <t>Pore fluid volume (cm</t>
    </r>
    <r>
      <rPr>
        <b/>
        <vertAlign val="superscript"/>
        <sz val="12"/>
        <color theme="1"/>
        <rFont val="Calibri"/>
        <scheme val="minor"/>
      </rPr>
      <t>3</t>
    </r>
    <r>
      <rPr>
        <b/>
        <sz val="12"/>
        <color theme="1"/>
        <rFont val="Calibri"/>
        <family val="2"/>
        <scheme val="minor"/>
      </rPr>
      <t>)</t>
    </r>
  </si>
  <si>
    <r>
      <t>Volume of solids excluding salt (cm</t>
    </r>
    <r>
      <rPr>
        <b/>
        <vertAlign val="superscript"/>
        <sz val="12"/>
        <color theme="1"/>
        <rFont val="Calibri"/>
        <scheme val="minor"/>
      </rPr>
      <t>3</t>
    </r>
    <r>
      <rPr>
        <b/>
        <sz val="12"/>
        <color theme="1"/>
        <rFont val="Calibri"/>
        <family val="2"/>
        <scheme val="minor"/>
      </rPr>
      <t xml:space="preserve">) </t>
    </r>
  </si>
  <si>
    <r>
      <t>Grain density (g/cm</t>
    </r>
    <r>
      <rPr>
        <b/>
        <vertAlign val="superscript"/>
        <sz val="12"/>
        <color theme="1"/>
        <rFont val="Calibri"/>
        <scheme val="minor"/>
      </rPr>
      <t>3</t>
    </r>
    <r>
      <rPr>
        <b/>
        <sz val="12"/>
        <color theme="1"/>
        <rFont val="Calibri"/>
        <family val="2"/>
        <scheme val="minor"/>
      </rPr>
      <t>)</t>
    </r>
  </si>
  <si>
    <r>
      <t>Table PP Supplementary Materials T1. Comparison of Moisture and Density (MAD) derived porosity and grain density for samples dried for 24 hours by freeze drying (Freeze Drying Phase), followed by 24 hours oven drying at 105±5</t>
    </r>
    <r>
      <rPr>
        <b/>
        <vertAlign val="superscript"/>
        <sz val="12"/>
        <color theme="1"/>
        <rFont val="Calibri"/>
        <scheme val="minor"/>
      </rPr>
      <t>o</t>
    </r>
    <r>
      <rPr>
        <b/>
        <sz val="12"/>
        <color theme="1"/>
        <rFont val="Calibri"/>
        <family val="2"/>
        <scheme val="minor"/>
      </rPr>
      <t>C (Oven Drying Phase). For comparison adjacent samples measured by the standard MAD technique are provided (Nearest Neighbor).</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</si>
</sst>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5" x14ac:knownFonts="1">
    <font>
      <sz val="12"/>
      <color theme="1"/>
      <name val="Calibri"/>
      <family val="2"/>
      <scheme val="minor"/>
    </font>
    <font>
      <u/>
      <sz val="12"/>
      <color theme="10"/>
      <name val="Calibri"/>
      <family val="2"/>
      <scheme val="minor"/>
    </font>
    <font>
      <u/>
      <sz val="12"/>
      <color theme="11"/>
      <name val="Calibri"/>
      <family val="2"/>
      <scheme val="minor"/>
    </font>
    <font>
      <b/>
      <sz val="12"/>
      <color theme="1"/>
      <name val="Calibri"/>
      <family val="2"/>
      <scheme val="minor"/>
    </font>
    <font>
      <b/>
      <vertAlign val="superscript"/>
      <sz val="12"/>
      <color theme="1"/>
      <name val="Calibri"/>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5">
    <xf numFmtId="0" fontId="0" fillId="0" borderId="0" xfId="0"/>
    <xf numFmtId="0" fontId="0" fillId="0" borderId="0" xfId="0" applyNumberFormat="1" applyAlignment="1">
      <alignment wrapText="1"/>
    </xf>
    <xf numFmtId="0" fontId="0" fillId="0" borderId="1" xfId="0" applyBorder="1"/>
    <xf numFmtId="164" fontId="0" fillId="0" borderId="1" xfId="0" applyNumberFormat="1" applyBorder="1"/>
    <xf numFmtId="2" fontId="0" fillId="0" borderId="1" xfId="0" applyNumberFormat="1" applyBorder="1"/>
    <xf numFmtId="165" fontId="0" fillId="0" borderId="1" xfId="0" applyNumberFormat="1" applyBorder="1"/>
    <xf numFmtId="0" fontId="0" fillId="0" borderId="0" xfId="0" applyFont="1" applyAlignment="1">
      <alignment wrapText="1"/>
    </xf>
    <xf numFmtId="0" fontId="0" fillId="0" borderId="1" xfId="0" applyFont="1" applyBorder="1" applyAlignment="1">
      <alignment wrapText="1"/>
    </xf>
    <xf numFmtId="0" fontId="0" fillId="0" borderId="1" xfId="0" applyFont="1" applyBorder="1"/>
    <xf numFmtId="165" fontId="0" fillId="0" borderId="0" xfId="0" applyNumberFormat="1"/>
    <xf numFmtId="2" fontId="0" fillId="0" borderId="0" xfId="0" applyNumberFormat="1"/>
    <xf numFmtId="2" fontId="0" fillId="0" borderId="1" xfId="0" applyNumberFormat="1" applyFont="1" applyBorder="1" applyAlignment="1">
      <alignment wrapText="1"/>
    </xf>
    <xf numFmtId="0" fontId="3" fillId="0" borderId="0" xfId="0" applyFont="1"/>
    <xf numFmtId="0" fontId="3" fillId="0" borderId="1" xfId="0" applyNumberFormat="1" applyFont="1" applyBorder="1" applyAlignment="1">
      <alignment wrapText="1"/>
    </xf>
    <xf numFmtId="0" fontId="3" fillId="0" borderId="0" xfId="0" applyFont="1" applyAlignment="1">
      <alignment horizontal="left" wrapText="1"/>
    </xf>
  </cellXfs>
  <cellStyles count="2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
  <sheetViews>
    <sheetView tabSelected="1" workbookViewId="0">
      <selection sqref="A1:R1"/>
    </sheetView>
  </sheetViews>
  <sheetFormatPr baseColWidth="10" defaultRowHeight="15" x14ac:dyDescent="0"/>
  <cols>
    <col min="7" max="7" width="17.5" customWidth="1"/>
    <col min="8" max="8" width="10.83203125" customWidth="1"/>
  </cols>
  <sheetData>
    <row r="1" spans="1:21" ht="32" customHeight="1">
      <c r="A1" s="14" t="s">
        <v>28</v>
      </c>
      <c r="B1" s="14"/>
      <c r="C1" s="14"/>
      <c r="D1" s="14"/>
      <c r="E1" s="14"/>
      <c r="F1" s="14"/>
      <c r="G1" s="14"/>
      <c r="H1" s="14"/>
      <c r="I1" s="14"/>
      <c r="J1" s="14"/>
      <c r="K1" s="14"/>
      <c r="L1" s="14"/>
      <c r="M1" s="14"/>
      <c r="N1" s="14"/>
      <c r="O1" s="14"/>
      <c r="P1" s="14"/>
      <c r="Q1" s="14"/>
      <c r="R1" s="14"/>
    </row>
    <row r="4" spans="1:21">
      <c r="A4" s="12" t="s">
        <v>14</v>
      </c>
      <c r="B4" s="12"/>
      <c r="C4" s="12"/>
      <c r="D4" s="12"/>
      <c r="E4" s="12"/>
      <c r="F4" s="12"/>
      <c r="G4" s="12"/>
      <c r="H4" s="12"/>
      <c r="I4" s="12"/>
      <c r="J4" s="12"/>
      <c r="K4" s="12"/>
      <c r="L4" s="12"/>
      <c r="M4" s="12"/>
      <c r="N4" s="12"/>
      <c r="O4" s="12"/>
      <c r="P4" s="12"/>
      <c r="Q4" s="12"/>
      <c r="R4" s="12"/>
    </row>
    <row r="5" spans="1:21" s="1" customFormat="1" ht="61">
      <c r="A5" s="13" t="s">
        <v>6</v>
      </c>
      <c r="B5" s="13" t="s">
        <v>0</v>
      </c>
      <c r="C5" s="13" t="s">
        <v>1</v>
      </c>
      <c r="D5" s="13" t="s">
        <v>2</v>
      </c>
      <c r="E5" s="13" t="s">
        <v>3</v>
      </c>
      <c r="F5" s="13" t="s">
        <v>4</v>
      </c>
      <c r="G5" s="13" t="s">
        <v>20</v>
      </c>
      <c r="H5" s="13" t="s">
        <v>15</v>
      </c>
      <c r="I5" s="13" t="s">
        <v>22</v>
      </c>
      <c r="J5" s="13" t="s">
        <v>16</v>
      </c>
      <c r="K5" s="13" t="s">
        <v>17</v>
      </c>
      <c r="L5" s="13" t="s">
        <v>18</v>
      </c>
      <c r="M5" s="13" t="s">
        <v>23</v>
      </c>
      <c r="N5" s="13" t="s">
        <v>24</v>
      </c>
      <c r="O5" s="13" t="s">
        <v>25</v>
      </c>
      <c r="P5" s="13" t="s">
        <v>26</v>
      </c>
      <c r="Q5" s="13" t="s">
        <v>19</v>
      </c>
      <c r="R5" s="13" t="s">
        <v>27</v>
      </c>
    </row>
    <row r="6" spans="1:21">
      <c r="A6" s="2" t="s">
        <v>7</v>
      </c>
      <c r="B6" s="2" t="s">
        <v>5</v>
      </c>
      <c r="C6" s="2">
        <v>2</v>
      </c>
      <c r="D6" s="2">
        <v>23</v>
      </c>
      <c r="E6" s="2">
        <v>7915481</v>
      </c>
      <c r="F6" s="2">
        <v>6</v>
      </c>
      <c r="G6" s="3">
        <v>16.872</v>
      </c>
      <c r="H6" s="3">
        <v>14.228999999999999</v>
      </c>
      <c r="I6" s="3">
        <v>5.21</v>
      </c>
      <c r="J6" s="2">
        <f>G6-H6</f>
        <v>2.6430000000000007</v>
      </c>
      <c r="K6" s="3">
        <f>J6/(1-0.035)</f>
        <v>2.7388601036269438</v>
      </c>
      <c r="L6" s="3">
        <f>K6-J6</f>
        <v>9.5860103626943083E-2</v>
      </c>
      <c r="M6" s="3">
        <f>L6/2.22</f>
        <v>4.3180226858983366E-2</v>
      </c>
      <c r="N6" s="2">
        <f>J6/1</f>
        <v>2.6430000000000007</v>
      </c>
      <c r="O6" s="4">
        <f>K6/1.024</f>
        <v>2.6746680699481873</v>
      </c>
      <c r="P6" s="3">
        <f>I6-M6</f>
        <v>5.1668197731410164</v>
      </c>
      <c r="Q6" s="5">
        <f>O6/(I6-M6+O6)*100</f>
        <v>34.109191054927216</v>
      </c>
      <c r="R6" s="4">
        <f>(H6-L6)/P6</f>
        <v>2.7353653730757532</v>
      </c>
      <c r="T6" s="9"/>
      <c r="U6" s="10"/>
    </row>
    <row r="7" spans="1:21">
      <c r="A7" s="2" t="s">
        <v>7</v>
      </c>
      <c r="B7" s="2" t="s">
        <v>5</v>
      </c>
      <c r="C7" s="2">
        <v>3</v>
      </c>
      <c r="D7" s="2">
        <v>68</v>
      </c>
      <c r="E7" s="2">
        <v>7915501</v>
      </c>
      <c r="F7" s="2">
        <v>8</v>
      </c>
      <c r="G7" s="3">
        <v>16.690999999999999</v>
      </c>
      <c r="H7" s="3">
        <v>13.92</v>
      </c>
      <c r="I7" s="3">
        <v>5.1619999999999999</v>
      </c>
      <c r="J7" s="2">
        <f t="shared" ref="J7:J13" si="0">G7-H7</f>
        <v>2.770999999999999</v>
      </c>
      <c r="K7" s="3">
        <f t="shared" ref="K7:K13" si="1">J7/(1-0.035)</f>
        <v>2.8715025906735741</v>
      </c>
      <c r="L7" s="3">
        <f t="shared" ref="L7:L13" si="2">K7-J7</f>
        <v>0.10050259067357503</v>
      </c>
      <c r="M7" s="3">
        <f t="shared" ref="M7:M13" si="3">L7/2.22</f>
        <v>4.5271437240349106E-2</v>
      </c>
      <c r="N7" s="2">
        <f t="shared" ref="N7:N13" si="4">J7/1</f>
        <v>2.770999999999999</v>
      </c>
      <c r="O7" s="4">
        <f t="shared" ref="O7:O13" si="5">K7/1.024</f>
        <v>2.8042017487046622</v>
      </c>
      <c r="P7" s="3">
        <f t="shared" ref="P7:P13" si="6">I7-M7</f>
        <v>5.1167285627596506</v>
      </c>
      <c r="Q7" s="5">
        <f t="shared" ref="Q7:Q13" si="7">O7/(I7-M7+O7)*100</f>
        <v>35.402429240489809</v>
      </c>
      <c r="R7" s="4">
        <f t="shared" ref="R7:R13" si="8">(H7-L7)/P7</f>
        <v>2.7008463004871679</v>
      </c>
      <c r="T7" s="9"/>
      <c r="U7" s="10"/>
    </row>
    <row r="8" spans="1:21">
      <c r="A8" s="2" t="s">
        <v>7</v>
      </c>
      <c r="B8" s="2" t="s">
        <v>8</v>
      </c>
      <c r="C8" s="2">
        <v>3</v>
      </c>
      <c r="D8" s="2">
        <v>71</v>
      </c>
      <c r="E8" s="2">
        <v>7916541</v>
      </c>
      <c r="F8" s="2">
        <v>14</v>
      </c>
      <c r="G8" s="3">
        <v>22.02</v>
      </c>
      <c r="H8" s="3">
        <v>18.036000000000001</v>
      </c>
      <c r="I8" s="3">
        <v>6.6970000000000001</v>
      </c>
      <c r="J8" s="2">
        <f t="shared" si="0"/>
        <v>3.9839999999999982</v>
      </c>
      <c r="K8" s="3">
        <f t="shared" si="1"/>
        <v>4.1284974093264228</v>
      </c>
      <c r="L8" s="3">
        <f t="shared" si="2"/>
        <v>0.14449740932642463</v>
      </c>
      <c r="M8" s="3">
        <f t="shared" si="3"/>
        <v>6.5088923120011091E-2</v>
      </c>
      <c r="N8" s="2">
        <f t="shared" si="4"/>
        <v>3.9839999999999982</v>
      </c>
      <c r="O8" s="4">
        <f t="shared" si="5"/>
        <v>4.0317357512953347</v>
      </c>
      <c r="P8" s="3">
        <f t="shared" si="6"/>
        <v>6.6319110768799892</v>
      </c>
      <c r="Q8" s="5">
        <f t="shared" si="7"/>
        <v>37.80822655006488</v>
      </c>
      <c r="R8" s="4">
        <f t="shared" si="8"/>
        <v>2.6977898803629179</v>
      </c>
      <c r="T8" s="9"/>
      <c r="U8" s="10"/>
    </row>
    <row r="9" spans="1:21">
      <c r="A9" s="2" t="s">
        <v>7</v>
      </c>
      <c r="B9" s="2" t="s">
        <v>8</v>
      </c>
      <c r="C9" s="2">
        <v>5</v>
      </c>
      <c r="D9" s="2">
        <v>118</v>
      </c>
      <c r="E9" s="2">
        <v>7916581</v>
      </c>
      <c r="F9" s="2">
        <v>18</v>
      </c>
      <c r="G9" s="3">
        <v>17.186</v>
      </c>
      <c r="H9" s="3">
        <v>14.345000000000001</v>
      </c>
      <c r="I9" s="3">
        <v>5.173</v>
      </c>
      <c r="J9" s="2">
        <f t="shared" si="0"/>
        <v>2.8409999999999993</v>
      </c>
      <c r="K9" s="3">
        <f t="shared" si="1"/>
        <v>2.9440414507772013</v>
      </c>
      <c r="L9" s="3">
        <f t="shared" si="2"/>
        <v>0.10304145077720195</v>
      </c>
      <c r="M9" s="3">
        <f t="shared" si="3"/>
        <v>4.641506791765853E-2</v>
      </c>
      <c r="N9" s="2">
        <f t="shared" si="4"/>
        <v>2.8409999999999993</v>
      </c>
      <c r="O9" s="4">
        <f t="shared" si="5"/>
        <v>2.8750404792746105</v>
      </c>
      <c r="P9" s="3">
        <f t="shared" si="6"/>
        <v>5.1265849320823413</v>
      </c>
      <c r="Q9" s="5">
        <f t="shared" si="7"/>
        <v>35.930705718790307</v>
      </c>
      <c r="R9" s="4">
        <f t="shared" si="8"/>
        <v>2.7780596123739496</v>
      </c>
      <c r="T9" s="9"/>
      <c r="U9" s="10"/>
    </row>
    <row r="10" spans="1:21">
      <c r="A10" s="2" t="s">
        <v>7</v>
      </c>
      <c r="B10" s="2" t="s">
        <v>9</v>
      </c>
      <c r="C10" s="2">
        <v>1</v>
      </c>
      <c r="D10" s="2">
        <v>26</v>
      </c>
      <c r="E10" s="2">
        <v>7920141</v>
      </c>
      <c r="F10" s="2">
        <v>20108</v>
      </c>
      <c r="G10" s="3">
        <v>12.186</v>
      </c>
      <c r="H10" s="3">
        <v>10.045</v>
      </c>
      <c r="I10" s="3">
        <v>3.6339999999999999</v>
      </c>
      <c r="J10" s="2">
        <f t="shared" si="0"/>
        <v>2.141</v>
      </c>
      <c r="K10" s="3">
        <f t="shared" si="1"/>
        <v>2.2186528497409328</v>
      </c>
      <c r="L10" s="3">
        <f t="shared" si="2"/>
        <v>7.7652849740932783E-2</v>
      </c>
      <c r="M10" s="3">
        <f t="shared" si="3"/>
        <v>3.4978761144564316E-2</v>
      </c>
      <c r="N10" s="2">
        <f t="shared" si="4"/>
        <v>2.141</v>
      </c>
      <c r="O10" s="4">
        <f t="shared" si="5"/>
        <v>2.1666531735751295</v>
      </c>
      <c r="P10" s="3">
        <f t="shared" si="6"/>
        <v>3.5990212388554355</v>
      </c>
      <c r="Q10" s="5">
        <f t="shared" si="7"/>
        <v>37.578486376266952</v>
      </c>
      <c r="R10" s="4">
        <f t="shared" si="8"/>
        <v>2.7694604973848094</v>
      </c>
      <c r="T10" s="9"/>
      <c r="U10" s="10"/>
    </row>
    <row r="11" spans="1:21">
      <c r="A11" s="2" t="s">
        <v>7</v>
      </c>
      <c r="B11" s="2" t="s">
        <v>10</v>
      </c>
      <c r="C11" s="2">
        <v>1</v>
      </c>
      <c r="D11" s="2">
        <v>83</v>
      </c>
      <c r="E11" s="2">
        <v>7922171</v>
      </c>
      <c r="F11" s="2">
        <v>20114</v>
      </c>
      <c r="G11" s="3">
        <v>9.5299999999999994</v>
      </c>
      <c r="H11" s="3">
        <v>8.0939999999999994</v>
      </c>
      <c r="I11" s="3">
        <v>2.891</v>
      </c>
      <c r="J11" s="2">
        <f t="shared" si="0"/>
        <v>1.4359999999999999</v>
      </c>
      <c r="K11" s="3">
        <f t="shared" si="1"/>
        <v>1.4880829015544041</v>
      </c>
      <c r="L11" s="3">
        <f t="shared" si="2"/>
        <v>5.2082901554404204E-2</v>
      </c>
      <c r="M11" s="3">
        <f t="shared" si="3"/>
        <v>2.3460766465947837E-2</v>
      </c>
      <c r="N11" s="2">
        <f t="shared" si="4"/>
        <v>1.4359999999999999</v>
      </c>
      <c r="O11" s="4">
        <f t="shared" si="5"/>
        <v>1.4532059585492227</v>
      </c>
      <c r="P11" s="3">
        <f t="shared" si="6"/>
        <v>2.8675392335340524</v>
      </c>
      <c r="Q11" s="5">
        <f t="shared" si="7"/>
        <v>33.633225148566332</v>
      </c>
      <c r="R11" s="4">
        <f t="shared" si="8"/>
        <v>2.8044662839833108</v>
      </c>
      <c r="T11" s="9"/>
      <c r="U11" s="10"/>
    </row>
    <row r="12" spans="1:21">
      <c r="A12" s="2" t="s">
        <v>7</v>
      </c>
      <c r="B12" s="2" t="s">
        <v>11</v>
      </c>
      <c r="C12" s="2">
        <v>4</v>
      </c>
      <c r="D12" s="2">
        <v>86</v>
      </c>
      <c r="E12" s="2">
        <v>7928951</v>
      </c>
      <c r="F12" s="2">
        <v>20165</v>
      </c>
      <c r="G12" s="3">
        <v>10.404999999999999</v>
      </c>
      <c r="H12" s="3">
        <v>8.9450000000000003</v>
      </c>
      <c r="I12" s="3">
        <v>3.234</v>
      </c>
      <c r="J12" s="2">
        <f t="shared" si="0"/>
        <v>1.4599999999999991</v>
      </c>
      <c r="K12" s="3">
        <f t="shared" si="1"/>
        <v>1.5129533678756468</v>
      </c>
      <c r="L12" s="3">
        <f t="shared" si="2"/>
        <v>5.295336787564775E-2</v>
      </c>
      <c r="M12" s="3">
        <f t="shared" si="3"/>
        <v>2.3852868412453938E-2</v>
      </c>
      <c r="N12" s="2">
        <f t="shared" si="4"/>
        <v>1.4599999999999991</v>
      </c>
      <c r="O12" s="4">
        <f t="shared" si="5"/>
        <v>1.4774935233160613</v>
      </c>
      <c r="P12" s="3">
        <f t="shared" si="6"/>
        <v>3.2101471315875458</v>
      </c>
      <c r="Q12" s="5">
        <f t="shared" si="7"/>
        <v>31.518916062187863</v>
      </c>
      <c r="R12" s="4">
        <f t="shared" si="8"/>
        <v>2.7699810219374212</v>
      </c>
      <c r="T12" s="9"/>
      <c r="U12" s="10"/>
    </row>
    <row r="13" spans="1:21">
      <c r="A13" s="2" t="s">
        <v>7</v>
      </c>
      <c r="B13" s="2" t="s">
        <v>12</v>
      </c>
      <c r="C13" s="2">
        <v>3</v>
      </c>
      <c r="D13" s="2">
        <v>110</v>
      </c>
      <c r="E13" s="2">
        <v>7934281</v>
      </c>
      <c r="F13" s="2">
        <v>20209</v>
      </c>
      <c r="G13" s="3">
        <v>9.2590000000000003</v>
      </c>
      <c r="H13" s="3">
        <v>7.976</v>
      </c>
      <c r="I13" s="3">
        <v>2.964</v>
      </c>
      <c r="J13" s="2">
        <f t="shared" si="0"/>
        <v>1.2830000000000004</v>
      </c>
      <c r="K13" s="3">
        <f t="shared" si="1"/>
        <v>1.3295336787564771</v>
      </c>
      <c r="L13" s="3">
        <f t="shared" si="2"/>
        <v>4.6533678756476737E-2</v>
      </c>
      <c r="M13" s="3">
        <f t="shared" si="3"/>
        <v>2.0961116556971502E-2</v>
      </c>
      <c r="N13" s="2">
        <f t="shared" si="4"/>
        <v>1.2830000000000004</v>
      </c>
      <c r="O13" s="4">
        <f t="shared" si="5"/>
        <v>1.2983727331606221</v>
      </c>
      <c r="P13" s="3">
        <f t="shared" si="6"/>
        <v>2.9430388834430286</v>
      </c>
      <c r="Q13" s="5">
        <f t="shared" si="7"/>
        <v>30.611806882358326</v>
      </c>
      <c r="R13" s="4">
        <f t="shared" si="8"/>
        <v>2.694312455691013</v>
      </c>
      <c r="T13" s="9"/>
      <c r="U13" s="10"/>
    </row>
    <row r="15" spans="1:21">
      <c r="A15" s="12" t="s">
        <v>13</v>
      </c>
      <c r="B15" s="12"/>
      <c r="C15" s="12"/>
      <c r="D15" s="12"/>
      <c r="E15" s="12"/>
      <c r="F15" s="12"/>
      <c r="G15" s="12"/>
      <c r="H15" s="12"/>
      <c r="I15" s="12"/>
      <c r="J15" s="12"/>
      <c r="K15" s="12"/>
      <c r="L15" s="12"/>
      <c r="M15" s="12"/>
      <c r="N15" s="12"/>
      <c r="O15" s="12"/>
      <c r="P15" s="12"/>
      <c r="Q15" s="12"/>
      <c r="R15" s="12"/>
    </row>
    <row r="16" spans="1:21" ht="61">
      <c r="A16" s="13" t="s">
        <v>6</v>
      </c>
      <c r="B16" s="13" t="s">
        <v>0</v>
      </c>
      <c r="C16" s="13" t="s">
        <v>1</v>
      </c>
      <c r="D16" s="13" t="s">
        <v>2</v>
      </c>
      <c r="E16" s="13" t="s">
        <v>3</v>
      </c>
      <c r="F16" s="13" t="s">
        <v>4</v>
      </c>
      <c r="G16" s="13" t="s">
        <v>20</v>
      </c>
      <c r="H16" s="13" t="s">
        <v>15</v>
      </c>
      <c r="I16" s="13" t="s">
        <v>22</v>
      </c>
      <c r="J16" s="13" t="s">
        <v>16</v>
      </c>
      <c r="K16" s="13" t="s">
        <v>17</v>
      </c>
      <c r="L16" s="13" t="s">
        <v>18</v>
      </c>
      <c r="M16" s="13" t="s">
        <v>23</v>
      </c>
      <c r="N16" s="13" t="s">
        <v>24</v>
      </c>
      <c r="O16" s="13" t="s">
        <v>25</v>
      </c>
      <c r="P16" s="13" t="s">
        <v>26</v>
      </c>
      <c r="Q16" s="13" t="s">
        <v>19</v>
      </c>
      <c r="R16" s="13" t="s">
        <v>27</v>
      </c>
    </row>
    <row r="17" spans="1:21">
      <c r="A17" s="2" t="s">
        <v>7</v>
      </c>
      <c r="B17" s="2" t="s">
        <v>5</v>
      </c>
      <c r="C17" s="2">
        <v>2</v>
      </c>
      <c r="D17" s="2">
        <v>23</v>
      </c>
      <c r="E17" s="2">
        <v>7915481</v>
      </c>
      <c r="F17" s="2">
        <v>6</v>
      </c>
      <c r="G17" s="3">
        <v>16.872</v>
      </c>
      <c r="H17" s="3">
        <v>14.064</v>
      </c>
      <c r="I17" s="3">
        <v>5.0258599999999998</v>
      </c>
      <c r="J17" s="2">
        <f>G17-H17</f>
        <v>2.8079999999999998</v>
      </c>
      <c r="K17" s="3">
        <f>J17/(1-0.035)</f>
        <v>2.9098445595854923</v>
      </c>
      <c r="L17" s="3">
        <f>K17-J17</f>
        <v>0.10184455958549243</v>
      </c>
      <c r="M17" s="3">
        <f>L17/2.22</f>
        <v>4.5875927741212803E-2</v>
      </c>
      <c r="N17" s="2">
        <f>J17/1</f>
        <v>2.8079999999999998</v>
      </c>
      <c r="O17" s="4">
        <f>K17/1.024</f>
        <v>2.8416450777202074</v>
      </c>
      <c r="P17" s="3">
        <f>I17-M17</f>
        <v>4.9799840722587874</v>
      </c>
      <c r="Q17" s="5">
        <f>O17/(I17-M17+O17)*100</f>
        <v>36.330603551151988</v>
      </c>
      <c r="R17" s="4">
        <f>(H17-L17)/P17</f>
        <v>2.8036546378112508</v>
      </c>
      <c r="T17" s="9"/>
      <c r="U17" s="10"/>
    </row>
    <row r="18" spans="1:21">
      <c r="A18" s="2" t="s">
        <v>7</v>
      </c>
      <c r="B18" s="2" t="s">
        <v>5</v>
      </c>
      <c r="C18" s="2">
        <v>3</v>
      </c>
      <c r="D18" s="2">
        <v>68</v>
      </c>
      <c r="E18" s="2">
        <v>7915501</v>
      </c>
      <c r="F18" s="2">
        <v>8</v>
      </c>
      <c r="G18" s="3">
        <v>16.690999999999999</v>
      </c>
      <c r="H18" s="3">
        <v>13.808999999999999</v>
      </c>
      <c r="I18" s="3">
        <v>5.0241899999999999</v>
      </c>
      <c r="J18" s="2">
        <f t="shared" ref="J18:J24" si="9">G18-H18</f>
        <v>2.8819999999999997</v>
      </c>
      <c r="K18" s="3">
        <f t="shared" ref="K18:K24" si="10">J18/(1-0.035)</f>
        <v>2.986528497409326</v>
      </c>
      <c r="L18" s="3">
        <f t="shared" ref="L18:L24" si="11">K18-J18</f>
        <v>0.10452849740932635</v>
      </c>
      <c r="M18" s="3">
        <f t="shared" ref="M18:M24" si="12">L18/2.22</f>
        <v>4.7084908742939795E-2</v>
      </c>
      <c r="N18" s="2">
        <f t="shared" ref="N18:N24" si="13">J18/1</f>
        <v>2.8819999999999997</v>
      </c>
      <c r="O18" s="4">
        <f t="shared" ref="O18:O24" si="14">K18/1.024</f>
        <v>2.916531735751295</v>
      </c>
      <c r="P18" s="3">
        <f t="shared" ref="P18:P24" si="15">I18-M18</f>
        <v>4.9771050912570605</v>
      </c>
      <c r="Q18" s="5">
        <f t="shared" ref="Q18:Q24" si="16">O18/(I18-M18+O18)*100</f>
        <v>36.94788346193328</v>
      </c>
      <c r="R18" s="4">
        <f t="shared" ref="R18:R24" si="17">(H18-L18)/P18</f>
        <v>2.7535025383860949</v>
      </c>
      <c r="T18" s="9"/>
      <c r="U18" s="10"/>
    </row>
    <row r="19" spans="1:21">
      <c r="A19" s="2" t="s">
        <v>7</v>
      </c>
      <c r="B19" s="2" t="s">
        <v>8</v>
      </c>
      <c r="C19" s="2">
        <v>3</v>
      </c>
      <c r="D19" s="2">
        <v>71</v>
      </c>
      <c r="E19" s="2">
        <v>7916541</v>
      </c>
      <c r="F19" s="2">
        <v>14</v>
      </c>
      <c r="G19" s="3">
        <v>22.02</v>
      </c>
      <c r="H19" s="3">
        <v>17.702999999999999</v>
      </c>
      <c r="I19" s="3">
        <v>6.6425000000000001</v>
      </c>
      <c r="J19" s="2">
        <f t="shared" si="9"/>
        <v>4.3170000000000002</v>
      </c>
      <c r="K19" s="3">
        <f t="shared" si="10"/>
        <v>4.4735751295336792</v>
      </c>
      <c r="L19" s="3">
        <f t="shared" si="11"/>
        <v>0.15657512953367902</v>
      </c>
      <c r="M19" s="3">
        <f t="shared" si="12"/>
        <v>7.0529337627783337E-2</v>
      </c>
      <c r="N19" s="2">
        <f t="shared" si="13"/>
        <v>4.3170000000000002</v>
      </c>
      <c r="O19" s="4">
        <f t="shared" si="14"/>
        <v>4.3687257124352339</v>
      </c>
      <c r="P19" s="3">
        <f t="shared" si="15"/>
        <v>6.5719706623722169</v>
      </c>
      <c r="Q19" s="5">
        <f t="shared" si="16"/>
        <v>39.930965660420497</v>
      </c>
      <c r="R19" s="4">
        <f t="shared" si="17"/>
        <v>2.6698878878033163</v>
      </c>
      <c r="T19" s="9"/>
      <c r="U19" s="10"/>
    </row>
    <row r="20" spans="1:21">
      <c r="A20" s="2" t="s">
        <v>7</v>
      </c>
      <c r="B20" s="2" t="s">
        <v>8</v>
      </c>
      <c r="C20" s="2">
        <v>5</v>
      </c>
      <c r="D20" s="2">
        <v>118</v>
      </c>
      <c r="E20" s="2">
        <v>7916581</v>
      </c>
      <c r="F20" s="2">
        <v>18</v>
      </c>
      <c r="G20" s="3">
        <v>17.186</v>
      </c>
      <c r="H20" s="3">
        <v>14.295999999999999</v>
      </c>
      <c r="I20" s="3">
        <v>5.1428599999999998</v>
      </c>
      <c r="J20" s="2">
        <f t="shared" si="9"/>
        <v>2.8900000000000006</v>
      </c>
      <c r="K20" s="3">
        <f t="shared" si="10"/>
        <v>2.9948186528497418</v>
      </c>
      <c r="L20" s="3">
        <f t="shared" si="11"/>
        <v>0.10481865284974123</v>
      </c>
      <c r="M20" s="3">
        <f t="shared" si="12"/>
        <v>4.7215609391775326E-2</v>
      </c>
      <c r="N20" s="2">
        <f t="shared" si="13"/>
        <v>2.8900000000000006</v>
      </c>
      <c r="O20" s="4">
        <f t="shared" si="14"/>
        <v>2.9246275906735759</v>
      </c>
      <c r="P20" s="3">
        <f t="shared" si="15"/>
        <v>5.0956443906082241</v>
      </c>
      <c r="Q20" s="5">
        <f t="shared" si="16"/>
        <v>36.465441539878576</v>
      </c>
      <c r="R20" s="4">
        <f t="shared" si="17"/>
        <v>2.7849630506606795</v>
      </c>
      <c r="T20" s="9"/>
      <c r="U20" s="10"/>
    </row>
    <row r="21" spans="1:21">
      <c r="A21" s="2" t="s">
        <v>7</v>
      </c>
      <c r="B21" s="2" t="s">
        <v>9</v>
      </c>
      <c r="C21" s="2">
        <v>1</v>
      </c>
      <c r="D21" s="2">
        <v>26</v>
      </c>
      <c r="E21" s="2">
        <v>7920141</v>
      </c>
      <c r="F21" s="2">
        <v>20108</v>
      </c>
      <c r="G21" s="3">
        <v>12.186</v>
      </c>
      <c r="H21" s="3">
        <v>10.041</v>
      </c>
      <c r="I21" s="3">
        <v>3.6294900000000001</v>
      </c>
      <c r="J21" s="2">
        <f t="shared" si="9"/>
        <v>2.1449999999999996</v>
      </c>
      <c r="K21" s="3">
        <f t="shared" si="10"/>
        <v>2.2227979274611394</v>
      </c>
      <c r="L21" s="3">
        <f t="shared" si="11"/>
        <v>7.7797927461139782E-2</v>
      </c>
      <c r="M21" s="3">
        <f t="shared" si="12"/>
        <v>3.5044111468981884E-2</v>
      </c>
      <c r="N21" s="2">
        <f t="shared" si="13"/>
        <v>2.1449999999999996</v>
      </c>
      <c r="O21" s="4">
        <f t="shared" si="14"/>
        <v>2.1707011010362689</v>
      </c>
      <c r="P21" s="3">
        <f t="shared" si="15"/>
        <v>3.5944458885310184</v>
      </c>
      <c r="Q21" s="5">
        <f t="shared" si="16"/>
        <v>37.65213801078113</v>
      </c>
      <c r="R21" s="4">
        <f t="shared" si="17"/>
        <v>2.7718325387312013</v>
      </c>
      <c r="T21" s="9"/>
      <c r="U21" s="10"/>
    </row>
    <row r="22" spans="1:21">
      <c r="A22" s="2" t="s">
        <v>7</v>
      </c>
      <c r="B22" s="2" t="s">
        <v>10</v>
      </c>
      <c r="C22" s="2">
        <v>1</v>
      </c>
      <c r="D22" s="2">
        <v>83</v>
      </c>
      <c r="E22" s="2">
        <v>7922171</v>
      </c>
      <c r="F22" s="2">
        <v>20114</v>
      </c>
      <c r="G22" s="3">
        <v>9.5299999999999994</v>
      </c>
      <c r="H22" s="3">
        <v>8.09</v>
      </c>
      <c r="I22" s="3">
        <v>2.9081999999999999</v>
      </c>
      <c r="J22" s="2">
        <f t="shared" si="9"/>
        <v>1.4399999999999995</v>
      </c>
      <c r="K22" s="3">
        <f t="shared" si="10"/>
        <v>1.4922279792746109</v>
      </c>
      <c r="L22" s="3">
        <f t="shared" si="11"/>
        <v>5.2227979274611425E-2</v>
      </c>
      <c r="M22" s="3">
        <f t="shared" si="12"/>
        <v>2.3526116790365505E-2</v>
      </c>
      <c r="N22" s="2">
        <f t="shared" si="13"/>
        <v>1.4399999999999995</v>
      </c>
      <c r="O22" s="4">
        <f t="shared" si="14"/>
        <v>1.4572538860103621</v>
      </c>
      <c r="P22" s="3">
        <f t="shared" si="15"/>
        <v>2.8846738832096346</v>
      </c>
      <c r="Q22" s="5">
        <f t="shared" si="16"/>
        <v>33.562370529073767</v>
      </c>
      <c r="R22" s="4">
        <f t="shared" si="17"/>
        <v>2.7863711276028731</v>
      </c>
      <c r="T22" s="9"/>
      <c r="U22" s="10"/>
    </row>
    <row r="23" spans="1:21">
      <c r="A23" s="2" t="s">
        <v>7</v>
      </c>
      <c r="B23" s="2" t="s">
        <v>11</v>
      </c>
      <c r="C23" s="2">
        <v>4</v>
      </c>
      <c r="D23" s="2">
        <v>86</v>
      </c>
      <c r="E23" s="2">
        <v>7928951</v>
      </c>
      <c r="F23" s="2">
        <v>20165</v>
      </c>
      <c r="G23" s="3">
        <v>10.404999999999999</v>
      </c>
      <c r="H23" s="3">
        <v>8.9290000000000003</v>
      </c>
      <c r="I23" s="3">
        <v>3.2326999999999999</v>
      </c>
      <c r="J23" s="2">
        <f t="shared" si="9"/>
        <v>1.4759999999999991</v>
      </c>
      <c r="K23" s="3">
        <f t="shared" si="10"/>
        <v>1.5295336787564757</v>
      </c>
      <c r="L23" s="3">
        <f t="shared" si="11"/>
        <v>5.3533678756476633E-2</v>
      </c>
      <c r="M23" s="3">
        <f t="shared" si="12"/>
        <v>2.4114269710124606E-2</v>
      </c>
      <c r="N23" s="2">
        <f t="shared" si="13"/>
        <v>1.4759999999999991</v>
      </c>
      <c r="O23" s="4">
        <f t="shared" si="14"/>
        <v>1.4936852331606207</v>
      </c>
      <c r="P23" s="3">
        <f t="shared" si="15"/>
        <v>3.2085857302898755</v>
      </c>
      <c r="Q23" s="5">
        <f t="shared" si="16"/>
        <v>31.765188454060588</v>
      </c>
      <c r="R23" s="4">
        <f t="shared" si="17"/>
        <v>2.7661615014543126</v>
      </c>
      <c r="T23" s="9"/>
      <c r="U23" s="10"/>
    </row>
    <row r="24" spans="1:21">
      <c r="A24" s="2" t="s">
        <v>7</v>
      </c>
      <c r="B24" s="2" t="s">
        <v>12</v>
      </c>
      <c r="C24" s="2">
        <v>3</v>
      </c>
      <c r="D24" s="2">
        <v>110</v>
      </c>
      <c r="E24" s="2">
        <v>7934281</v>
      </c>
      <c r="F24" s="2">
        <v>20209</v>
      </c>
      <c r="G24" s="3">
        <v>9.2590000000000003</v>
      </c>
      <c r="H24" s="3">
        <v>7.9740000000000002</v>
      </c>
      <c r="I24" s="3">
        <v>2.9390999999999998</v>
      </c>
      <c r="J24" s="2">
        <f t="shared" si="9"/>
        <v>1.2850000000000001</v>
      </c>
      <c r="K24" s="3">
        <f t="shared" si="10"/>
        <v>1.3316062176165806</v>
      </c>
      <c r="L24" s="3">
        <f t="shared" si="11"/>
        <v>4.6606217616580459E-2</v>
      </c>
      <c r="M24" s="3">
        <f t="shared" si="12"/>
        <v>2.0993791719180387E-2</v>
      </c>
      <c r="N24" s="2">
        <f t="shared" si="13"/>
        <v>1.2850000000000001</v>
      </c>
      <c r="O24" s="4">
        <f t="shared" si="14"/>
        <v>1.300396696891192</v>
      </c>
      <c r="P24" s="3">
        <f t="shared" si="15"/>
        <v>2.9181062082808196</v>
      </c>
      <c r="Q24" s="5">
        <f t="shared" si="16"/>
        <v>30.826023499874012</v>
      </c>
      <c r="R24" s="4">
        <f t="shared" si="17"/>
        <v>2.7166227740058111</v>
      </c>
      <c r="T24" s="9"/>
      <c r="U24" s="10"/>
    </row>
    <row r="26" spans="1:21">
      <c r="A26" s="12" t="s">
        <v>21</v>
      </c>
      <c r="B26" s="12"/>
      <c r="C26" s="12"/>
      <c r="D26" s="12"/>
      <c r="E26" s="12"/>
      <c r="F26" s="12"/>
      <c r="G26" s="12"/>
      <c r="H26" s="12"/>
    </row>
    <row r="27" spans="1:21" ht="46">
      <c r="A27" s="13" t="s">
        <v>6</v>
      </c>
      <c r="B27" s="13" t="s">
        <v>0</v>
      </c>
      <c r="C27" s="13" t="s">
        <v>1</v>
      </c>
      <c r="D27" s="13" t="s">
        <v>2</v>
      </c>
      <c r="E27" s="13" t="s">
        <v>3</v>
      </c>
      <c r="F27" s="13" t="s">
        <v>4</v>
      </c>
      <c r="G27" s="13" t="s">
        <v>19</v>
      </c>
      <c r="H27" s="13" t="s">
        <v>27</v>
      </c>
      <c r="I27" s="6"/>
      <c r="J27" s="6"/>
      <c r="K27" s="6"/>
      <c r="L27" s="6"/>
      <c r="M27" s="6"/>
    </row>
    <row r="28" spans="1:21">
      <c r="A28" s="7" t="s">
        <v>7</v>
      </c>
      <c r="B28" s="7" t="s">
        <v>5</v>
      </c>
      <c r="C28" s="7">
        <v>2</v>
      </c>
      <c r="D28" s="7">
        <v>27</v>
      </c>
      <c r="E28" s="7">
        <v>7915491</v>
      </c>
      <c r="F28" s="2">
        <v>7</v>
      </c>
      <c r="G28" s="7">
        <v>35.799999999999997</v>
      </c>
      <c r="H28" s="11">
        <v>2.7709999999999999</v>
      </c>
      <c r="L28" s="6"/>
      <c r="M28" s="6"/>
    </row>
    <row r="29" spans="1:21">
      <c r="A29" s="2" t="s">
        <v>7</v>
      </c>
      <c r="B29" s="2" t="s">
        <v>5</v>
      </c>
      <c r="C29" s="2">
        <v>3</v>
      </c>
      <c r="D29" s="2">
        <v>72</v>
      </c>
      <c r="E29" s="7">
        <v>7915511</v>
      </c>
      <c r="F29" s="2">
        <v>9</v>
      </c>
      <c r="G29" s="7">
        <v>34.6</v>
      </c>
      <c r="H29" s="11">
        <v>2.6190000000000002</v>
      </c>
      <c r="L29" s="6"/>
      <c r="M29" s="6"/>
    </row>
    <row r="30" spans="1:21">
      <c r="A30" s="2" t="s">
        <v>7</v>
      </c>
      <c r="B30" s="2" t="s">
        <v>8</v>
      </c>
      <c r="C30" s="2">
        <v>3</v>
      </c>
      <c r="D30" s="2">
        <v>74</v>
      </c>
      <c r="E30" s="7">
        <v>7916551</v>
      </c>
      <c r="F30" s="2">
        <v>15</v>
      </c>
      <c r="G30" s="7">
        <v>36.299999999999997</v>
      </c>
      <c r="H30" s="11">
        <v>2.6909999999999998</v>
      </c>
      <c r="L30" s="6"/>
      <c r="M30" s="6"/>
    </row>
    <row r="31" spans="1:21">
      <c r="A31" s="2" t="s">
        <v>7</v>
      </c>
      <c r="B31" s="2" t="s">
        <v>8</v>
      </c>
      <c r="C31" s="2">
        <v>5</v>
      </c>
      <c r="D31" s="2">
        <v>121</v>
      </c>
      <c r="E31" s="7">
        <v>7916591</v>
      </c>
      <c r="F31" s="8">
        <v>19</v>
      </c>
      <c r="G31" s="7">
        <v>35.6</v>
      </c>
      <c r="H31" s="11">
        <v>2.7530000000000001</v>
      </c>
      <c r="L31" s="6"/>
      <c r="M31" s="6"/>
    </row>
    <row r="32" spans="1:21">
      <c r="A32" s="2" t="s">
        <v>7</v>
      </c>
      <c r="B32" s="2" t="s">
        <v>9</v>
      </c>
      <c r="C32" s="2">
        <v>1</v>
      </c>
      <c r="D32" s="2">
        <v>28</v>
      </c>
      <c r="E32" s="7">
        <v>7920151</v>
      </c>
      <c r="F32" s="7">
        <v>20109</v>
      </c>
      <c r="G32" s="7">
        <v>37.9</v>
      </c>
      <c r="H32" s="11">
        <v>2.7839999999999998</v>
      </c>
      <c r="L32" s="6"/>
      <c r="M32" s="6"/>
    </row>
    <row r="33" spans="1:13">
      <c r="A33" s="2" t="s">
        <v>7</v>
      </c>
      <c r="B33" s="2" t="s">
        <v>10</v>
      </c>
      <c r="C33" s="2">
        <v>1</v>
      </c>
      <c r="D33" s="2">
        <v>87</v>
      </c>
      <c r="E33" s="7">
        <v>7922181</v>
      </c>
      <c r="F33" s="7">
        <v>20115</v>
      </c>
      <c r="G33" s="7">
        <v>34.799999999999997</v>
      </c>
      <c r="H33" s="11">
        <v>2.806</v>
      </c>
      <c r="L33" s="6"/>
      <c r="M33" s="6"/>
    </row>
    <row r="34" spans="1:13">
      <c r="A34" s="2" t="s">
        <v>7</v>
      </c>
      <c r="B34" s="2" t="s">
        <v>11</v>
      </c>
      <c r="C34" s="2">
        <v>4</v>
      </c>
      <c r="D34" s="2">
        <v>89</v>
      </c>
      <c r="E34" s="7">
        <v>7928961</v>
      </c>
      <c r="F34" s="7">
        <v>20166</v>
      </c>
      <c r="G34" s="7">
        <v>31.8</v>
      </c>
      <c r="H34" s="11">
        <v>2.7570000000000001</v>
      </c>
      <c r="L34" s="6"/>
      <c r="M34" s="6"/>
    </row>
    <row r="35" spans="1:13">
      <c r="A35" s="2" t="s">
        <v>7</v>
      </c>
      <c r="B35" s="2" t="s">
        <v>12</v>
      </c>
      <c r="C35" s="2">
        <v>3</v>
      </c>
      <c r="D35" s="2">
        <v>108</v>
      </c>
      <c r="E35" s="7">
        <v>7934271</v>
      </c>
      <c r="F35" s="7">
        <v>20208</v>
      </c>
      <c r="G35" s="7">
        <v>30.6</v>
      </c>
      <c r="H35" s="11">
        <v>2.694</v>
      </c>
      <c r="L35" s="6"/>
      <c r="M35" s="6"/>
    </row>
  </sheetData>
  <mergeCells count="1">
    <mergeCell ref="A1:R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IODP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ITDS</dc:creator>
  <cp:lastModifiedBy>Brandon Dugan</cp:lastModifiedBy>
  <dcterms:created xsi:type="dcterms:W3CDTF">2016-09-02T05:59:28Z</dcterms:created>
  <dcterms:modified xsi:type="dcterms:W3CDTF">2016-10-01T16:55:13Z</dcterms:modified>
</cp:coreProperties>
</file>