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servol\1Lab_C_Sedimentology_Petrology\XRD data\U1480 Hole E X-ray data complete\"/>
    </mc:Choice>
  </mc:AlternateContent>
  <bookViews>
    <workbookView xWindow="0" yWindow="0" windowWidth="19140" windowHeight="7410"/>
  </bookViews>
  <sheets>
    <sheet name="Sheet1" sheetId="1" r:id="rId1"/>
    <sheet name="plo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O39" i="1" s="1"/>
  <c r="N38" i="1"/>
  <c r="O38" i="1" s="1"/>
  <c r="M39" i="1"/>
  <c r="M38" i="1"/>
  <c r="L39" i="1"/>
  <c r="L38" i="1"/>
  <c r="K39" i="1"/>
  <c r="K38" i="1"/>
  <c r="Q39" i="1" l="1"/>
  <c r="P39" i="1"/>
  <c r="S39" i="1" s="1"/>
  <c r="R39" i="1"/>
  <c r="S38" i="1"/>
  <c r="Q38" i="1"/>
  <c r="P38" i="1"/>
  <c r="R38" i="1"/>
  <c r="R21" i="1"/>
  <c r="S4" i="1"/>
  <c r="S5" i="1"/>
  <c r="S6" i="1"/>
  <c r="S7" i="1"/>
  <c r="O8" i="1"/>
  <c r="P8" i="1"/>
  <c r="Q8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" i="1"/>
  <c r="F38" i="2"/>
  <c r="F39" i="2"/>
  <c r="F40" i="2"/>
  <c r="F41" i="2"/>
  <c r="F42" i="2"/>
  <c r="F37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16" i="2"/>
  <c r="F4" i="2"/>
  <c r="F5" i="2"/>
  <c r="F6" i="2"/>
  <c r="F7" i="2"/>
  <c r="F8" i="2"/>
  <c r="F9" i="2"/>
  <c r="F10" i="2"/>
  <c r="F11" i="2"/>
  <c r="F12" i="2"/>
  <c r="F13" i="2"/>
  <c r="F3" i="2"/>
  <c r="U29" i="1"/>
  <c r="U30" i="1"/>
  <c r="U31" i="1"/>
  <c r="U32" i="1"/>
  <c r="U33" i="1"/>
  <c r="U34" i="1"/>
  <c r="U35" i="1"/>
  <c r="U36" i="1"/>
  <c r="U37" i="1"/>
  <c r="O29" i="1"/>
  <c r="P29" i="1"/>
  <c r="Q29" i="1"/>
  <c r="R29" i="1"/>
  <c r="O30" i="1"/>
  <c r="P30" i="1"/>
  <c r="Q30" i="1"/>
  <c r="R30" i="1"/>
  <c r="O31" i="1"/>
  <c r="P31" i="1"/>
  <c r="Q31" i="1"/>
  <c r="R31" i="1"/>
  <c r="O32" i="1"/>
  <c r="P32" i="1"/>
  <c r="Q32" i="1"/>
  <c r="R32" i="1"/>
  <c r="O33" i="1"/>
  <c r="P33" i="1"/>
  <c r="Q33" i="1"/>
  <c r="R33" i="1"/>
  <c r="O34" i="1"/>
  <c r="P34" i="1"/>
  <c r="Q34" i="1"/>
  <c r="R34" i="1"/>
  <c r="O35" i="1"/>
  <c r="P35" i="1"/>
  <c r="Q35" i="1"/>
  <c r="R35" i="1"/>
  <c r="O36" i="1"/>
  <c r="P36" i="1"/>
  <c r="Q36" i="1"/>
  <c r="R36" i="1"/>
  <c r="O37" i="1"/>
  <c r="P37" i="1"/>
  <c r="Q37" i="1"/>
  <c r="R37" i="1"/>
  <c r="N29" i="1"/>
  <c r="N30" i="1"/>
  <c r="N31" i="1"/>
  <c r="N32" i="1"/>
  <c r="N33" i="1"/>
  <c r="N34" i="1"/>
  <c r="N35" i="1"/>
  <c r="N36" i="1"/>
  <c r="N37" i="1"/>
  <c r="N28" i="1"/>
  <c r="O28" i="1"/>
  <c r="P28" i="1"/>
  <c r="Q28" i="1"/>
  <c r="U28" i="1"/>
  <c r="R28" i="1"/>
  <c r="N27" i="1"/>
  <c r="O27" i="1"/>
  <c r="P27" i="1"/>
  <c r="Q27" i="1"/>
  <c r="U27" i="1"/>
  <c r="R27" i="1"/>
  <c r="M37" i="1"/>
  <c r="M36" i="1"/>
  <c r="M35" i="1"/>
  <c r="M34" i="1"/>
  <c r="M33" i="1"/>
  <c r="M32" i="1"/>
  <c r="M31" i="1"/>
  <c r="M30" i="1"/>
  <c r="M29" i="1"/>
  <c r="M28" i="1"/>
  <c r="M27" i="1"/>
  <c r="L37" i="1"/>
  <c r="L36" i="1"/>
  <c r="L35" i="1"/>
  <c r="L34" i="1"/>
  <c r="L33" i="1"/>
  <c r="L32" i="1"/>
  <c r="L31" i="1"/>
  <c r="L30" i="1"/>
  <c r="L29" i="1"/>
  <c r="L28" i="1"/>
  <c r="L27" i="1"/>
  <c r="K37" i="1"/>
  <c r="K36" i="1"/>
  <c r="K35" i="1"/>
  <c r="K34" i="1"/>
  <c r="K33" i="1"/>
  <c r="K32" i="1"/>
  <c r="K31" i="1"/>
  <c r="K30" i="1"/>
  <c r="K29" i="1"/>
  <c r="K28" i="1"/>
  <c r="K27" i="1"/>
  <c r="M4" i="1"/>
  <c r="K4" i="1"/>
  <c r="L4" i="1"/>
  <c r="N4" i="1"/>
  <c r="Q4" i="1"/>
  <c r="P4" i="1"/>
  <c r="U4" i="1"/>
  <c r="M5" i="1"/>
  <c r="K5" i="1"/>
  <c r="L5" i="1"/>
  <c r="N5" i="1"/>
  <c r="Q5" i="1"/>
  <c r="P5" i="1"/>
  <c r="U5" i="1"/>
  <c r="M6" i="1"/>
  <c r="K6" i="1"/>
  <c r="L6" i="1"/>
  <c r="N6" i="1"/>
  <c r="Q6" i="1"/>
  <c r="P6" i="1"/>
  <c r="U6" i="1"/>
  <c r="M7" i="1"/>
  <c r="K7" i="1"/>
  <c r="L7" i="1"/>
  <c r="N7" i="1"/>
  <c r="Q7" i="1"/>
  <c r="P7" i="1"/>
  <c r="U7" i="1"/>
  <c r="M8" i="1"/>
  <c r="K8" i="1"/>
  <c r="L8" i="1"/>
  <c r="U8" i="1"/>
  <c r="M9" i="1"/>
  <c r="K9" i="1"/>
  <c r="L9" i="1"/>
  <c r="N9" i="1"/>
  <c r="Q9" i="1"/>
  <c r="P9" i="1"/>
  <c r="U9" i="1"/>
  <c r="M10" i="1"/>
  <c r="K10" i="1"/>
  <c r="L10" i="1"/>
  <c r="N10" i="1"/>
  <c r="Q10" i="1"/>
  <c r="P10" i="1"/>
  <c r="U10" i="1"/>
  <c r="M11" i="1"/>
  <c r="K11" i="1"/>
  <c r="L11" i="1"/>
  <c r="N11" i="1"/>
  <c r="Q11" i="1"/>
  <c r="P11" i="1"/>
  <c r="U11" i="1"/>
  <c r="M12" i="1"/>
  <c r="K12" i="1"/>
  <c r="L12" i="1"/>
  <c r="N12" i="1"/>
  <c r="Q12" i="1"/>
  <c r="P12" i="1"/>
  <c r="U12" i="1"/>
  <c r="M13" i="1"/>
  <c r="K13" i="1"/>
  <c r="L13" i="1"/>
  <c r="N13" i="1"/>
  <c r="Q13" i="1"/>
  <c r="P13" i="1"/>
  <c r="U13" i="1"/>
  <c r="M14" i="1"/>
  <c r="K14" i="1"/>
  <c r="L14" i="1"/>
  <c r="N14" i="1"/>
  <c r="Q14" i="1"/>
  <c r="P14" i="1"/>
  <c r="U14" i="1"/>
  <c r="M15" i="1"/>
  <c r="K15" i="1"/>
  <c r="L15" i="1"/>
  <c r="N15" i="1"/>
  <c r="Q15" i="1"/>
  <c r="P15" i="1"/>
  <c r="U15" i="1"/>
  <c r="M16" i="1"/>
  <c r="K16" i="1"/>
  <c r="L16" i="1"/>
  <c r="N16" i="1"/>
  <c r="Q16" i="1"/>
  <c r="P16" i="1"/>
  <c r="U16" i="1"/>
  <c r="M17" i="1"/>
  <c r="K17" i="1"/>
  <c r="L17" i="1"/>
  <c r="N17" i="1"/>
  <c r="Q17" i="1"/>
  <c r="P17" i="1"/>
  <c r="U17" i="1"/>
  <c r="M18" i="1"/>
  <c r="K18" i="1"/>
  <c r="L18" i="1"/>
  <c r="N18" i="1"/>
  <c r="Q18" i="1"/>
  <c r="P18" i="1"/>
  <c r="U18" i="1"/>
  <c r="M19" i="1"/>
  <c r="K19" i="1"/>
  <c r="L19" i="1"/>
  <c r="N19" i="1"/>
  <c r="Q19" i="1"/>
  <c r="P19" i="1"/>
  <c r="U19" i="1"/>
  <c r="M20" i="1"/>
  <c r="K20" i="1"/>
  <c r="L20" i="1"/>
  <c r="N20" i="1"/>
  <c r="Q20" i="1"/>
  <c r="P20" i="1"/>
  <c r="U20" i="1"/>
  <c r="M21" i="1"/>
  <c r="N21" i="1"/>
  <c r="K21" i="1"/>
  <c r="L21" i="1"/>
  <c r="Q21" i="1"/>
  <c r="P21" i="1"/>
  <c r="U21" i="1"/>
  <c r="M22" i="1"/>
  <c r="K22" i="1"/>
  <c r="L22" i="1"/>
  <c r="N22" i="1"/>
  <c r="Q22" i="1"/>
  <c r="P22" i="1"/>
  <c r="U22" i="1"/>
  <c r="M23" i="1"/>
  <c r="K23" i="1"/>
  <c r="L23" i="1"/>
  <c r="N23" i="1"/>
  <c r="Q23" i="1"/>
  <c r="P23" i="1"/>
  <c r="U23" i="1"/>
  <c r="M24" i="1"/>
  <c r="K24" i="1"/>
  <c r="L24" i="1"/>
  <c r="N24" i="1"/>
  <c r="Q24" i="1"/>
  <c r="P24" i="1"/>
  <c r="U24" i="1"/>
  <c r="M25" i="1"/>
  <c r="K25" i="1"/>
  <c r="L25" i="1"/>
  <c r="N25" i="1"/>
  <c r="Q25" i="1"/>
  <c r="P25" i="1"/>
  <c r="U25" i="1"/>
  <c r="M26" i="1"/>
  <c r="K26" i="1"/>
  <c r="L26" i="1"/>
  <c r="N26" i="1"/>
  <c r="Q26" i="1"/>
  <c r="P26" i="1"/>
  <c r="U26" i="1"/>
  <c r="M3" i="1"/>
  <c r="K3" i="1"/>
  <c r="L3" i="1"/>
  <c r="N3" i="1"/>
  <c r="Q3" i="1"/>
  <c r="P3" i="1"/>
  <c r="U3" i="1"/>
  <c r="O26" i="1"/>
  <c r="R26" i="1"/>
  <c r="O25" i="1"/>
  <c r="R25" i="1"/>
  <c r="O24" i="1"/>
  <c r="R24" i="1"/>
  <c r="O23" i="1"/>
  <c r="R23" i="1"/>
  <c r="O22" i="1"/>
  <c r="R22" i="1"/>
  <c r="O21" i="1"/>
  <c r="O20" i="1"/>
  <c r="R20" i="1"/>
  <c r="O19" i="1"/>
  <c r="R19" i="1"/>
  <c r="O18" i="1"/>
  <c r="R18" i="1"/>
  <c r="O17" i="1"/>
  <c r="R17" i="1"/>
  <c r="O16" i="1"/>
  <c r="R16" i="1"/>
  <c r="O15" i="1"/>
  <c r="R15" i="1"/>
  <c r="O14" i="1"/>
  <c r="R14" i="1"/>
  <c r="O13" i="1"/>
  <c r="R13" i="1"/>
  <c r="O9" i="1"/>
  <c r="R9" i="1"/>
  <c r="O10" i="1"/>
  <c r="R10" i="1"/>
  <c r="O11" i="1"/>
  <c r="R11" i="1"/>
  <c r="O12" i="1"/>
  <c r="R12" i="1"/>
  <c r="O4" i="1"/>
  <c r="R4" i="1"/>
  <c r="O5" i="1"/>
  <c r="R5" i="1"/>
  <c r="O6" i="1"/>
  <c r="R6" i="1"/>
  <c r="O7" i="1"/>
  <c r="R7" i="1"/>
  <c r="R3" i="1"/>
  <c r="O3" i="1"/>
  <c r="U39" i="1" l="1"/>
  <c r="U38" i="1"/>
</calcChain>
</file>

<file path=xl/sharedStrings.xml><?xml version="1.0" encoding="utf-8"?>
<sst xmlns="http://schemas.openxmlformats.org/spreadsheetml/2006/main" count="166" uniqueCount="23">
  <si>
    <t>Total clay</t>
  </si>
  <si>
    <t>Quartz</t>
  </si>
  <si>
    <t>Plag</t>
  </si>
  <si>
    <t>Site</t>
  </si>
  <si>
    <t>Hole</t>
  </si>
  <si>
    <t>Core</t>
  </si>
  <si>
    <t>Interval</t>
  </si>
  <si>
    <t>Raw Peak Intensity</t>
  </si>
  <si>
    <t>U1480</t>
  </si>
  <si>
    <t>E</t>
  </si>
  <si>
    <t xml:space="preserve">Calculated weight percent                             </t>
  </si>
  <si>
    <t xml:space="preserve">Weight percent normalized                            </t>
  </si>
  <si>
    <t>Section</t>
  </si>
  <si>
    <t>Lithology</t>
  </si>
  <si>
    <t>clay</t>
  </si>
  <si>
    <t>clayey calcareous ooze</t>
  </si>
  <si>
    <t>calcareous ooze</t>
  </si>
  <si>
    <t>sand</t>
  </si>
  <si>
    <t>pc/pc+q</t>
  </si>
  <si>
    <t>Calcite</t>
  </si>
  <si>
    <t>mud</t>
  </si>
  <si>
    <t>Top depth CSF-A (m)</t>
  </si>
  <si>
    <t>calcareous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</si>
</sst>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2" xfId="0" applyBorder="1"/>
    <xf numFmtId="16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164" fontId="0" fillId="0" borderId="0" xfId="0" applyNumberFormat="1" applyFill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ill="1"/>
    <xf numFmtId="2" fontId="0" fillId="0" borderId="0" xfId="0" applyNumberFormat="1" applyFont="1" applyFill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/>
    <xf numFmtId="2" fontId="0" fillId="0" borderId="0" xfId="0" applyNumberFormat="1" applyFill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sand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plots!$B$3:$B$13</c:f>
              <c:numCache>
                <c:formatCode>0.0</c:formatCode>
                <c:ptCount val="11"/>
                <c:pt idx="0">
                  <c:v>36.008639417638108</c:v>
                </c:pt>
                <c:pt idx="1">
                  <c:v>39.673297134385699</c:v>
                </c:pt>
                <c:pt idx="2">
                  <c:v>59.129049126467677</c:v>
                </c:pt>
                <c:pt idx="3">
                  <c:v>51.841905250784649</c:v>
                </c:pt>
                <c:pt idx="4">
                  <c:v>57.948959706414612</c:v>
                </c:pt>
                <c:pt idx="5">
                  <c:v>50.508334687327419</c:v>
                </c:pt>
                <c:pt idx="6">
                  <c:v>36.401870411040143</c:v>
                </c:pt>
                <c:pt idx="7">
                  <c:v>51.804919218235689</c:v>
                </c:pt>
                <c:pt idx="8">
                  <c:v>42.324646157925585</c:v>
                </c:pt>
                <c:pt idx="9">
                  <c:v>40.643984742934848</c:v>
                </c:pt>
                <c:pt idx="10">
                  <c:v>40.9010148677689</c:v>
                </c:pt>
              </c:numCache>
            </c:numRef>
          </c:xVal>
          <c:yVal>
            <c:numRef>
              <c:f>plots!$F$3:$F$13</c:f>
              <c:numCache>
                <c:formatCode>0.00</c:formatCode>
                <c:ptCount val="11"/>
                <c:pt idx="0">
                  <c:v>0.58594685399501978</c:v>
                </c:pt>
                <c:pt idx="1">
                  <c:v>0.38027440622110831</c:v>
                </c:pt>
                <c:pt idx="2">
                  <c:v>0.31353797902999386</c:v>
                </c:pt>
                <c:pt idx="3">
                  <c:v>0.38327450779528921</c:v>
                </c:pt>
                <c:pt idx="4">
                  <c:v>0.29976776801529692</c:v>
                </c:pt>
                <c:pt idx="5">
                  <c:v>0.39830035758253068</c:v>
                </c:pt>
                <c:pt idx="6">
                  <c:v>0.58077810336434865</c:v>
                </c:pt>
                <c:pt idx="7">
                  <c:v>0.37190482177761136</c:v>
                </c:pt>
                <c:pt idx="8">
                  <c:v>0.47440760888297762</c:v>
                </c:pt>
                <c:pt idx="9">
                  <c:v>0.31605933622388871</c:v>
                </c:pt>
                <c:pt idx="10">
                  <c:v>0.30738865558151901</c:v>
                </c:pt>
              </c:numCache>
            </c:numRef>
          </c:yVal>
          <c:smooth val="0"/>
        </c:ser>
        <c:ser>
          <c:idx val="1"/>
          <c:order val="1"/>
          <c:tx>
            <c:v>clay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plots!$B$16:$B$35</c:f>
              <c:numCache>
                <c:formatCode>0.0</c:formatCode>
                <c:ptCount val="20"/>
                <c:pt idx="0">
                  <c:v>15.267881313749257</c:v>
                </c:pt>
                <c:pt idx="1">
                  <c:v>20.248555154602137</c:v>
                </c:pt>
                <c:pt idx="2">
                  <c:v>21.127903761628311</c:v>
                </c:pt>
                <c:pt idx="3">
                  <c:v>22.043264947012865</c:v>
                </c:pt>
                <c:pt idx="4">
                  <c:v>20.572493841945946</c:v>
                </c:pt>
                <c:pt idx="5">
                  <c:v>19.042509303506549</c:v>
                </c:pt>
                <c:pt idx="6">
                  <c:v>15.186130461085174</c:v>
                </c:pt>
                <c:pt idx="7">
                  <c:v>13.841103414811299</c:v>
                </c:pt>
                <c:pt idx="8">
                  <c:v>11.526716469006374</c:v>
                </c:pt>
                <c:pt idx="9">
                  <c:v>12.144110140085038</c:v>
                </c:pt>
                <c:pt idx="10">
                  <c:v>18.082363984911709</c:v>
                </c:pt>
                <c:pt idx="11">
                  <c:v>20.85541316784234</c:v>
                </c:pt>
                <c:pt idx="12">
                  <c:v>21.075691308819071</c:v>
                </c:pt>
                <c:pt idx="13">
                  <c:v>20.711259788854367</c:v>
                </c:pt>
                <c:pt idx="14">
                  <c:v>20.410395926238227</c:v>
                </c:pt>
                <c:pt idx="15">
                  <c:v>19.591081697413038</c:v>
                </c:pt>
                <c:pt idx="16">
                  <c:v>19.697450864194117</c:v>
                </c:pt>
                <c:pt idx="17">
                  <c:v>19.367171119635017</c:v>
                </c:pt>
                <c:pt idx="18">
                  <c:v>20.711259788854367</c:v>
                </c:pt>
                <c:pt idx="19">
                  <c:v>20.410395926238227</c:v>
                </c:pt>
              </c:numCache>
            </c:numRef>
          </c:xVal>
          <c:yVal>
            <c:numRef>
              <c:f>plots!$F$16:$F$35</c:f>
              <c:numCache>
                <c:formatCode>0.00</c:formatCode>
                <c:ptCount val="20"/>
                <c:pt idx="0">
                  <c:v>0.44222196260076552</c:v>
                </c:pt>
                <c:pt idx="1">
                  <c:v>0.37571577814137991</c:v>
                </c:pt>
                <c:pt idx="2">
                  <c:v>0.37990761195104744</c:v>
                </c:pt>
                <c:pt idx="3">
                  <c:v>0.38987734501695559</c:v>
                </c:pt>
                <c:pt idx="4">
                  <c:v>0.41069123667187724</c:v>
                </c:pt>
                <c:pt idx="5">
                  <c:v>0.38094269801720887</c:v>
                </c:pt>
                <c:pt idx="6">
                  <c:v>0.40452132369423044</c:v>
                </c:pt>
                <c:pt idx="7">
                  <c:v>0.42110109172420573</c:v>
                </c:pt>
                <c:pt idx="8">
                  <c:v>0.44396176913974406</c:v>
                </c:pt>
                <c:pt idx="9">
                  <c:v>0.42286257971484609</c:v>
                </c:pt>
                <c:pt idx="10">
                  <c:v>0.37415267366751381</c:v>
                </c:pt>
                <c:pt idx="11">
                  <c:v>0.40549224234982079</c:v>
                </c:pt>
                <c:pt idx="12">
                  <c:v>0.42339412049969249</c:v>
                </c:pt>
                <c:pt idx="13">
                  <c:v>0.44392657171500605</c:v>
                </c:pt>
                <c:pt idx="14">
                  <c:v>0.44682047701556926</c:v>
                </c:pt>
                <c:pt idx="15">
                  <c:v>0.39281004909084322</c:v>
                </c:pt>
                <c:pt idx="16">
                  <c:v>0.38113985225706692</c:v>
                </c:pt>
                <c:pt idx="17">
                  <c:v>0.40233417866863119</c:v>
                </c:pt>
                <c:pt idx="18">
                  <c:v>0.44392657171500605</c:v>
                </c:pt>
                <c:pt idx="19">
                  <c:v>0.44682047701556926</c:v>
                </c:pt>
              </c:numCache>
            </c:numRef>
          </c:yVal>
          <c:smooth val="0"/>
        </c:ser>
        <c:ser>
          <c:idx val="2"/>
          <c:order val="2"/>
          <c:tx>
            <c:v>ooze-rich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plots!$B$37:$B$42</c:f>
              <c:numCache>
                <c:formatCode>0.0</c:formatCode>
                <c:ptCount val="6"/>
                <c:pt idx="0">
                  <c:v>9.4469642955001927</c:v>
                </c:pt>
                <c:pt idx="1">
                  <c:v>8.2711934817841559</c:v>
                </c:pt>
                <c:pt idx="2">
                  <c:v>10.126214166832675</c:v>
                </c:pt>
                <c:pt idx="3">
                  <c:v>7.8705336109666462</c:v>
                </c:pt>
                <c:pt idx="4">
                  <c:v>5.675688236230501</c:v>
                </c:pt>
                <c:pt idx="5">
                  <c:v>8.6795831939188002</c:v>
                </c:pt>
              </c:numCache>
            </c:numRef>
          </c:xVal>
          <c:yVal>
            <c:numRef>
              <c:f>plots!$F$37:$F$42</c:f>
              <c:numCache>
                <c:formatCode>0.00</c:formatCode>
                <c:ptCount val="6"/>
                <c:pt idx="0">
                  <c:v>0.41580398799370277</c:v>
                </c:pt>
                <c:pt idx="1">
                  <c:v>0.40971529327665507</c:v>
                </c:pt>
                <c:pt idx="2">
                  <c:v>0.33781018878350916</c:v>
                </c:pt>
                <c:pt idx="3">
                  <c:v>0.34001826440215449</c:v>
                </c:pt>
                <c:pt idx="4">
                  <c:v>0.39264736220346463</c:v>
                </c:pt>
                <c:pt idx="5">
                  <c:v>0.37193093590640153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738368"/>
        <c:axId val="156202440"/>
      </c:scatterChart>
      <c:valAx>
        <c:axId val="22473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Quartz (weight percent)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02440"/>
        <c:crosses val="autoZero"/>
        <c:crossBetween val="midCat"/>
      </c:valAx>
      <c:valAx>
        <c:axId val="15620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Pc/(Pc+Q)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738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sand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plots!$A$3:$A$13</c:f>
              <c:numCache>
                <c:formatCode>0.0</c:formatCode>
                <c:ptCount val="11"/>
                <c:pt idx="0">
                  <c:v>11.21873749189889</c:v>
                </c:pt>
                <c:pt idx="1">
                  <c:v>32.864282777236717</c:v>
                </c:pt>
                <c:pt idx="2">
                  <c:v>13.184792015322216</c:v>
                </c:pt>
                <c:pt idx="3">
                  <c:v>15.142009117159613</c:v>
                </c:pt>
                <c:pt idx="4">
                  <c:v>16.405834889350064</c:v>
                </c:pt>
                <c:pt idx="5">
                  <c:v>15.180129193257802</c:v>
                </c:pt>
                <c:pt idx="6">
                  <c:v>12.244050275063183</c:v>
                </c:pt>
                <c:pt idx="7">
                  <c:v>14.499679165183155</c:v>
                </c:pt>
                <c:pt idx="8">
                  <c:v>18.126723474968841</c:v>
                </c:pt>
                <c:pt idx="9">
                  <c:v>38.474001355940295</c:v>
                </c:pt>
                <c:pt idx="10">
                  <c:v>38.577943872533645</c:v>
                </c:pt>
              </c:numCache>
            </c:numRef>
          </c:xVal>
          <c:yVal>
            <c:numRef>
              <c:f>plots!$D$3:$D$13</c:f>
              <c:numCache>
                <c:formatCode>0.0</c:formatCode>
                <c:ptCount val="11"/>
                <c:pt idx="0">
                  <c:v>1.8150366381375411</c:v>
                </c:pt>
                <c:pt idx="1">
                  <c:v>3.1181947375768715</c:v>
                </c:pt>
                <c:pt idx="2">
                  <c:v>0.67927137027441842</c:v>
                </c:pt>
                <c:pt idx="3">
                  <c:v>0.79805513175477005</c:v>
                </c:pt>
                <c:pt idx="4">
                  <c:v>0.83739234375372462</c:v>
                </c:pt>
                <c:pt idx="5">
                  <c:v>0.87710081539178686</c:v>
                </c:pt>
                <c:pt idx="6">
                  <c:v>0.92396240945253394</c:v>
                </c:pt>
                <c:pt idx="7">
                  <c:v>3.0209116394588666</c:v>
                </c:pt>
                <c:pt idx="8">
                  <c:v>1.3457672359896109</c:v>
                </c:pt>
                <c:pt idx="9">
                  <c:v>2.0998131639700266</c:v>
                </c:pt>
                <c:pt idx="10">
                  <c:v>2.3687137336747184</c:v>
                </c:pt>
              </c:numCache>
            </c:numRef>
          </c:yVal>
          <c:smooth val="0"/>
        </c:ser>
        <c:ser>
          <c:idx val="1"/>
          <c:order val="1"/>
          <c:tx>
            <c:v>clay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plots!$A$16:$A$35</c:f>
              <c:numCache>
                <c:formatCode>0.0</c:formatCode>
                <c:ptCount val="20"/>
                <c:pt idx="0">
                  <c:v>70.989815440584664</c:v>
                </c:pt>
                <c:pt idx="1">
                  <c:v>65.166396275134204</c:v>
                </c:pt>
                <c:pt idx="2">
                  <c:v>63.453304245020433</c:v>
                </c:pt>
                <c:pt idx="3">
                  <c:v>61.203490312804121</c:v>
                </c:pt>
                <c:pt idx="4">
                  <c:v>62.211652834432215</c:v>
                </c:pt>
                <c:pt idx="5">
                  <c:v>61.893572179871114</c:v>
                </c:pt>
                <c:pt idx="6">
                  <c:v>65.853139396673683</c:v>
                </c:pt>
                <c:pt idx="7">
                  <c:v>65.973422606310407</c:v>
                </c:pt>
                <c:pt idx="8">
                  <c:v>68.843052870188913</c:v>
                </c:pt>
                <c:pt idx="9">
                  <c:v>67.518116500052301</c:v>
                </c:pt>
                <c:pt idx="10">
                  <c:v>72.174108159075743</c:v>
                </c:pt>
                <c:pt idx="11">
                  <c:v>62.305197220116682</c:v>
                </c:pt>
                <c:pt idx="12">
                  <c:v>59.313126466623899</c:v>
                </c:pt>
                <c:pt idx="13">
                  <c:v>60.480581925986279</c:v>
                </c:pt>
                <c:pt idx="14">
                  <c:v>60.796830164558259</c:v>
                </c:pt>
                <c:pt idx="15">
                  <c:v>64.471521859983596</c:v>
                </c:pt>
                <c:pt idx="16">
                  <c:v>64.970254609878737</c:v>
                </c:pt>
                <c:pt idx="17">
                  <c:v>65.524664214439667</c:v>
                </c:pt>
                <c:pt idx="18">
                  <c:v>60.480581925986279</c:v>
                </c:pt>
                <c:pt idx="19">
                  <c:v>60.796830164558259</c:v>
                </c:pt>
              </c:numCache>
            </c:numRef>
          </c:xVal>
          <c:yVal>
            <c:numRef>
              <c:f>plots!$D$16:$D$35</c:f>
              <c:numCache>
                <c:formatCode>0.0</c:formatCode>
                <c:ptCount val="20"/>
                <c:pt idx="0">
                  <c:v>1.6375017177975792</c:v>
                </c:pt>
                <c:pt idx="1">
                  <c:v>2.39876964509665</c:v>
                </c:pt>
                <c:pt idx="2">
                  <c:v>2.4745088215053999</c:v>
                </c:pt>
                <c:pt idx="3">
                  <c:v>2.6672744146170388</c:v>
                </c:pt>
                <c:pt idx="4">
                  <c:v>2.8788139596423554</c:v>
                </c:pt>
                <c:pt idx="5">
                  <c:v>7.3459323982755089</c:v>
                </c:pt>
                <c:pt idx="6">
                  <c:v>8.6444688883166485</c:v>
                </c:pt>
                <c:pt idx="7">
                  <c:v>10.117215643404121</c:v>
                </c:pt>
                <c:pt idx="8">
                  <c:v>10.426868100581022</c:v>
                </c:pt>
                <c:pt idx="9">
                  <c:v>11.439910283092626</c:v>
                </c:pt>
                <c:pt idx="10">
                  <c:v>0</c:v>
                </c:pt>
                <c:pt idx="11">
                  <c:v>0</c:v>
                </c:pt>
                <c:pt idx="12">
                  <c:v>4.1355790389747069</c:v>
                </c:pt>
                <c:pt idx="13">
                  <c:v>2.2738696709355439</c:v>
                </c:pt>
                <c:pt idx="14">
                  <c:v>2.3066559946489016</c:v>
                </c:pt>
                <c:pt idx="15">
                  <c:v>3.2633168538670891</c:v>
                </c:pt>
                <c:pt idx="16">
                  <c:v>3.201147384524377</c:v>
                </c:pt>
                <c:pt idx="17">
                  <c:v>2.0706533888115461</c:v>
                </c:pt>
                <c:pt idx="18">
                  <c:v>2.2738696709355439</c:v>
                </c:pt>
                <c:pt idx="19">
                  <c:v>2.3066559946489016</c:v>
                </c:pt>
              </c:numCache>
            </c:numRef>
          </c:yVal>
          <c:smooth val="0"/>
        </c:ser>
        <c:ser>
          <c:idx val="2"/>
          <c:order val="2"/>
          <c:tx>
            <c:v>ooze-rich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plots!$A$37:$A$42</c:f>
              <c:numCache>
                <c:formatCode>0.0</c:formatCode>
                <c:ptCount val="6"/>
                <c:pt idx="0">
                  <c:v>54.794162012682349</c:v>
                </c:pt>
                <c:pt idx="1">
                  <c:v>46.326973571291397</c:v>
                </c:pt>
                <c:pt idx="2">
                  <c:v>39.877862547876141</c:v>
                </c:pt>
                <c:pt idx="3">
                  <c:v>36.973849652661869</c:v>
                </c:pt>
                <c:pt idx="4">
                  <c:v>30.44154197013783</c:v>
                </c:pt>
                <c:pt idx="5">
                  <c:v>46.619504315288687</c:v>
                </c:pt>
              </c:numCache>
            </c:numRef>
          </c:xVal>
          <c:yVal>
            <c:numRef>
              <c:f>plots!$D$37:$D$42</c:f>
              <c:numCache>
                <c:formatCode>0.0</c:formatCode>
                <c:ptCount val="6"/>
                <c:pt idx="0">
                  <c:v>29.034956808145274</c:v>
                </c:pt>
                <c:pt idx="1">
                  <c:v>39.660816070596269</c:v>
                </c:pt>
                <c:pt idx="2">
                  <c:v>44.830126014753532</c:v>
                </c:pt>
                <c:pt idx="3">
                  <c:v>51.100769406550263</c:v>
                </c:pt>
                <c:pt idx="4">
                  <c:v>60.213494522628878</c:v>
                </c:pt>
                <c:pt idx="5">
                  <c:v>39.561023129659119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575176"/>
        <c:axId val="221926488"/>
      </c:scatterChart>
      <c:valAx>
        <c:axId val="225575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Clay (weight percent)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926488"/>
        <c:crosses val="autoZero"/>
        <c:crossBetween val="midCat"/>
      </c:valAx>
      <c:valAx>
        <c:axId val="22192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Calcite (weight percent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04228273549139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575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604837</xdr:colOff>
      <xdr:row>0</xdr:row>
      <xdr:rowOff>176212</xdr:rowOff>
    </xdr:from>
    <xdr:to>
      <xdr:col>15</xdr:col>
      <xdr:colOff>300037</xdr:colOff>
      <xdr:row>19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242887</xdr:colOff>
      <xdr:row>21</xdr:row>
      <xdr:rowOff>61912</xdr:rowOff>
    </xdr:from>
    <xdr:to>
      <xdr:col>15</xdr:col>
      <xdr:colOff>547687</xdr:colOff>
      <xdr:row>43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T24" sqref="T24"/>
    </sheetView>
  </sheetViews>
  <sheetFormatPr defaultRowHeight="15" x14ac:dyDescent="0.25"/>
  <cols>
    <col min="1" max="4" width="9.140625" style="2"/>
    <col min="5" max="5" width="12.28515625" style="2" customWidth="1"/>
    <col min="6" max="6" width="9.140625" style="10"/>
    <col min="10" max="10" width="9.140625" style="10"/>
    <col min="14" max="14" width="9.140625" style="8"/>
    <col min="15" max="16" width="10.5703125" bestFit="1" customWidth="1"/>
    <col min="17" max="17" width="9.5703125" bestFit="1" customWidth="1"/>
    <col min="18" max="18" width="10.5703125" bestFit="1" customWidth="1"/>
    <col min="19" max="19" width="10.5703125" customWidth="1"/>
    <col min="20" max="20" width="21.28515625" customWidth="1"/>
  </cols>
  <sheetData>
    <row r="1" spans="1:21" s="3" customFormat="1" ht="33.75" customHeight="1" x14ac:dyDescent="0.25">
      <c r="D1" s="11"/>
      <c r="F1" s="9"/>
      <c r="G1" s="36" t="s">
        <v>7</v>
      </c>
      <c r="H1" s="37"/>
      <c r="I1" s="37"/>
      <c r="J1" s="38"/>
      <c r="K1" s="36" t="s">
        <v>10</v>
      </c>
      <c r="L1" s="37"/>
      <c r="M1" s="37"/>
      <c r="N1" s="38"/>
      <c r="O1" s="37" t="s">
        <v>11</v>
      </c>
      <c r="P1" s="37"/>
      <c r="Q1" s="37"/>
      <c r="R1" s="37"/>
      <c r="S1" s="12"/>
    </row>
    <row r="2" spans="1:21" s="6" customFormat="1" ht="60.75" thickBot="1" x14ac:dyDescent="0.3">
      <c r="A2" s="4" t="s">
        <v>3</v>
      </c>
      <c r="B2" s="4" t="s">
        <v>4</v>
      </c>
      <c r="C2" s="4" t="s">
        <v>5</v>
      </c>
      <c r="D2" s="4" t="s">
        <v>12</v>
      </c>
      <c r="E2" s="4" t="s">
        <v>6</v>
      </c>
      <c r="F2" s="23" t="s">
        <v>21</v>
      </c>
      <c r="G2" s="5" t="s">
        <v>0</v>
      </c>
      <c r="H2" s="5" t="s">
        <v>1</v>
      </c>
      <c r="I2" s="5" t="s">
        <v>2</v>
      </c>
      <c r="J2" s="5" t="s">
        <v>19</v>
      </c>
      <c r="K2" s="5" t="s">
        <v>0</v>
      </c>
      <c r="L2" s="5" t="s">
        <v>1</v>
      </c>
      <c r="M2" s="5" t="s">
        <v>2</v>
      </c>
      <c r="N2" s="5" t="s">
        <v>19</v>
      </c>
      <c r="O2" s="5" t="s">
        <v>0</v>
      </c>
      <c r="P2" s="5" t="s">
        <v>1</v>
      </c>
      <c r="Q2" s="5" t="s">
        <v>2</v>
      </c>
      <c r="R2" s="5" t="s">
        <v>19</v>
      </c>
      <c r="S2" s="5"/>
      <c r="T2" s="4" t="s">
        <v>13</v>
      </c>
      <c r="U2" s="6" t="s">
        <v>18</v>
      </c>
    </row>
    <row r="3" spans="1:21" ht="15.75" thickTop="1" x14ac:dyDescent="0.25">
      <c r="A3" s="2" t="s">
        <v>8</v>
      </c>
      <c r="B3" s="2" t="s">
        <v>9</v>
      </c>
      <c r="C3" s="2">
        <v>1</v>
      </c>
      <c r="D3" s="2">
        <v>1</v>
      </c>
      <c r="E3" s="2">
        <v>124</v>
      </c>
      <c r="F3">
        <v>1.24</v>
      </c>
      <c r="G3" s="1">
        <v>11.8</v>
      </c>
      <c r="H3" s="1">
        <v>45.5</v>
      </c>
      <c r="I3" s="1">
        <v>11.6</v>
      </c>
      <c r="J3" s="7">
        <v>25.4</v>
      </c>
      <c r="K3" s="1">
        <f>-52.601+(G3*14.078)+(-0.3665*G3*G3)</f>
        <v>62.487939999999988</v>
      </c>
      <c r="L3" s="1">
        <f>-1.5266+(H3*0.2726)+(-0.0002*H3*H3)</f>
        <v>10.46265</v>
      </c>
      <c r="M3" s="1">
        <f>-2.1317+(I3*0.7972)+(I3*I3*0.0092)</f>
        <v>8.3537719999999993</v>
      </c>
      <c r="N3" s="18">
        <f>-1.1422+(J3*0.2347)+(J3*J3*0.0072)</f>
        <v>9.4643319999999989</v>
      </c>
      <c r="O3" s="1">
        <f>(K3/($K3+$L3+$M3+$N3))*100</f>
        <v>68.843052870188913</v>
      </c>
      <c r="P3" s="14">
        <f t="shared" ref="P3:R3" si="0">(L3/($K3+$L3+$M3+$N3))*100</f>
        <v>11.526716469006374</v>
      </c>
      <c r="Q3" s="14">
        <f t="shared" si="0"/>
        <v>9.2033625602236828</v>
      </c>
      <c r="R3" s="14">
        <f t="shared" si="0"/>
        <v>10.426868100581022</v>
      </c>
      <c r="S3" s="14">
        <f>SUM(O3:R3)</f>
        <v>99.999999999999986</v>
      </c>
      <c r="T3" s="14" t="s">
        <v>20</v>
      </c>
      <c r="U3" s="19">
        <f>Q3/(Q3+P3)</f>
        <v>0.44396176913974406</v>
      </c>
    </row>
    <row r="4" spans="1:21" x14ac:dyDescent="0.25">
      <c r="A4" s="2" t="s">
        <v>8</v>
      </c>
      <c r="B4" s="2" t="s">
        <v>9</v>
      </c>
      <c r="C4" s="2">
        <v>1</v>
      </c>
      <c r="D4" s="2">
        <v>2</v>
      </c>
      <c r="E4" s="2">
        <v>138</v>
      </c>
      <c r="F4">
        <v>2.73</v>
      </c>
      <c r="G4" s="1">
        <v>9.2899999999999991</v>
      </c>
      <c r="H4" s="1">
        <v>37.1</v>
      </c>
      <c r="I4" s="1">
        <v>8.98</v>
      </c>
      <c r="J4" s="7">
        <v>60.9</v>
      </c>
      <c r="K4" s="1">
        <f t="shared" ref="K4:K39" si="1">-52.601+(G4*14.078)+(-0.3665*G4*G4)</f>
        <v>46.553167349999995</v>
      </c>
      <c r="L4" s="1">
        <f t="shared" ref="L4:L39" si="2">-1.5266+(H4*0.2726)+(-0.0002*H4*H4)</f>
        <v>8.311577999999999</v>
      </c>
      <c r="M4" s="1">
        <f t="shared" ref="M4:M39" si="3">-2.1317+(I4*0.7972)+(I4*I4*0.0092)</f>
        <v>5.7690476799999999</v>
      </c>
      <c r="N4" s="18">
        <f t="shared" ref="N4:N39" si="4">-1.1422+(J4*0.2347)+(J4*J4*0.0072)</f>
        <v>39.854461999999998</v>
      </c>
      <c r="O4" s="14">
        <f t="shared" ref="O4:O8" si="5">(K4/($K4+$L4+$M4+$N4))*100</f>
        <v>46.326973571291397</v>
      </c>
      <c r="P4" s="14">
        <f t="shared" ref="P4:P8" si="6">(L4/($K4+$L4+$M4+$N4))*100</f>
        <v>8.2711934817841559</v>
      </c>
      <c r="Q4" s="14">
        <f t="shared" ref="Q4:Q8" si="7">(M4/($K4+$L4+$M4+$N4))*100</f>
        <v>5.741016876328179</v>
      </c>
      <c r="R4" s="14">
        <f t="shared" ref="R4:R7" si="8">(N4/($K4+$L4+$M4+$N4))*100</f>
        <v>39.660816070596269</v>
      </c>
      <c r="S4" s="14">
        <f t="shared" ref="S4:S39" si="9">SUM(O4:R4)</f>
        <v>100</v>
      </c>
      <c r="T4" s="14" t="s">
        <v>22</v>
      </c>
      <c r="U4" s="19">
        <f t="shared" ref="U4:U39" si="10">Q4/(Q4+P4)</f>
        <v>0.40971529327665507</v>
      </c>
    </row>
    <row r="5" spans="1:21" s="30" customFormat="1" x14ac:dyDescent="0.25">
      <c r="A5" s="24" t="s">
        <v>8</v>
      </c>
      <c r="B5" s="24" t="s">
        <v>9</v>
      </c>
      <c r="C5" s="24">
        <v>1</v>
      </c>
      <c r="D5" s="24">
        <v>3</v>
      </c>
      <c r="E5" s="24">
        <v>103</v>
      </c>
      <c r="F5" s="25">
        <v>3.88</v>
      </c>
      <c r="G5" s="26">
        <v>8.08</v>
      </c>
      <c r="H5" s="26">
        <v>31.8</v>
      </c>
      <c r="I5" s="26">
        <v>7.63</v>
      </c>
      <c r="J5" s="27">
        <v>86.9</v>
      </c>
      <c r="K5" s="26">
        <f t="shared" si="1"/>
        <v>37.221774399999987</v>
      </c>
      <c r="L5" s="26">
        <f t="shared" si="2"/>
        <v>6.939832</v>
      </c>
      <c r="M5" s="26">
        <f t="shared" si="3"/>
        <v>4.48653148</v>
      </c>
      <c r="N5" s="28">
        <f t="shared" si="4"/>
        <v>73.624821999999995</v>
      </c>
      <c r="O5" s="29">
        <f t="shared" si="5"/>
        <v>30.44154197013783</v>
      </c>
      <c r="P5" s="29">
        <f t="shared" si="6"/>
        <v>5.675688236230501</v>
      </c>
      <c r="Q5" s="29">
        <f t="shared" si="7"/>
        <v>3.6692752710027881</v>
      </c>
      <c r="R5" s="29">
        <f t="shared" si="8"/>
        <v>60.213494522628878</v>
      </c>
      <c r="S5" s="16">
        <f t="shared" si="9"/>
        <v>100</v>
      </c>
      <c r="T5" s="14" t="s">
        <v>22</v>
      </c>
      <c r="U5" s="19">
        <f t="shared" si="10"/>
        <v>0.39264736220346463</v>
      </c>
    </row>
    <row r="6" spans="1:21" s="25" customFormat="1" x14ac:dyDescent="0.25">
      <c r="A6" s="15" t="s">
        <v>8</v>
      </c>
      <c r="B6" s="15" t="s">
        <v>9</v>
      </c>
      <c r="C6" s="15">
        <v>1</v>
      </c>
      <c r="D6" s="15">
        <v>4</v>
      </c>
      <c r="E6" s="15">
        <v>75</v>
      </c>
      <c r="F6" s="25">
        <v>5.0999999999999996</v>
      </c>
      <c r="G6" s="31">
        <v>12.9</v>
      </c>
      <c r="H6" s="31">
        <v>52.5</v>
      </c>
      <c r="I6" s="31">
        <v>12.2</v>
      </c>
      <c r="J6" s="32">
        <v>28.7</v>
      </c>
      <c r="K6" s="31">
        <f t="shared" si="1"/>
        <v>68.015934999999999</v>
      </c>
      <c r="L6" s="31">
        <f t="shared" si="2"/>
        <v>12.233650000000001</v>
      </c>
      <c r="M6" s="31">
        <f t="shared" si="3"/>
        <v>8.9634679999999989</v>
      </c>
      <c r="N6" s="33">
        <f t="shared" si="4"/>
        <v>11.524258</v>
      </c>
      <c r="O6" s="16">
        <f t="shared" si="5"/>
        <v>67.518116500052301</v>
      </c>
      <c r="P6" s="16">
        <f t="shared" si="6"/>
        <v>12.144110140085038</v>
      </c>
      <c r="Q6" s="16">
        <f t="shared" si="7"/>
        <v>8.8978630767700349</v>
      </c>
      <c r="R6" s="16">
        <f t="shared" si="8"/>
        <v>11.439910283092626</v>
      </c>
      <c r="S6" s="16">
        <f t="shared" si="9"/>
        <v>100</v>
      </c>
      <c r="T6" s="16" t="s">
        <v>20</v>
      </c>
      <c r="U6" s="19">
        <f t="shared" si="10"/>
        <v>0.42286257971484609</v>
      </c>
    </row>
    <row r="7" spans="1:21" s="25" customFormat="1" x14ac:dyDescent="0.25">
      <c r="A7" s="15" t="s">
        <v>8</v>
      </c>
      <c r="B7" s="15" t="s">
        <v>9</v>
      </c>
      <c r="C7" s="15">
        <v>1</v>
      </c>
      <c r="D7" s="15">
        <v>4</v>
      </c>
      <c r="E7" s="15">
        <v>138</v>
      </c>
      <c r="F7" s="25">
        <v>5.73</v>
      </c>
      <c r="G7" s="31">
        <v>14.7</v>
      </c>
      <c r="H7" s="31">
        <v>66.7</v>
      </c>
      <c r="I7" s="31">
        <v>14.6</v>
      </c>
      <c r="J7" s="32">
        <v>28.7</v>
      </c>
      <c r="K7" s="31">
        <f t="shared" si="1"/>
        <v>75.148614999999992</v>
      </c>
      <c r="L7" s="31">
        <f t="shared" si="2"/>
        <v>15.766042000000002</v>
      </c>
      <c r="M7" s="31">
        <f t="shared" si="3"/>
        <v>11.468491999999999</v>
      </c>
      <c r="N7" s="33">
        <f t="shared" si="4"/>
        <v>11.524258</v>
      </c>
      <c r="O7" s="16">
        <f t="shared" si="5"/>
        <v>65.973422606310407</v>
      </c>
      <c r="P7" s="16">
        <f t="shared" si="6"/>
        <v>13.841103414811299</v>
      </c>
      <c r="Q7" s="16">
        <f t="shared" si="7"/>
        <v>10.068258335474182</v>
      </c>
      <c r="R7" s="16">
        <f t="shared" si="8"/>
        <v>10.117215643404121</v>
      </c>
      <c r="S7" s="16">
        <f t="shared" si="9"/>
        <v>100.00000000000001</v>
      </c>
      <c r="T7" s="16" t="s">
        <v>20</v>
      </c>
      <c r="U7" s="19">
        <f t="shared" si="10"/>
        <v>0.42110109172420573</v>
      </c>
    </row>
    <row r="8" spans="1:21" s="25" customFormat="1" x14ac:dyDescent="0.25">
      <c r="A8" s="15" t="s">
        <v>8</v>
      </c>
      <c r="B8" s="15" t="s">
        <v>9</v>
      </c>
      <c r="C8" s="15">
        <v>1</v>
      </c>
      <c r="D8" s="15">
        <v>5</v>
      </c>
      <c r="E8" s="15">
        <v>93</v>
      </c>
      <c r="F8" s="25">
        <v>6.78</v>
      </c>
      <c r="G8" s="31">
        <v>15.4</v>
      </c>
      <c r="H8" s="31">
        <v>81.5</v>
      </c>
      <c r="I8" s="31">
        <v>14.7</v>
      </c>
      <c r="J8" s="32">
        <v>0</v>
      </c>
      <c r="K8" s="31">
        <f t="shared" si="1"/>
        <v>77.281059999999997</v>
      </c>
      <c r="L8" s="31">
        <f t="shared" si="2"/>
        <v>19.36185</v>
      </c>
      <c r="M8" s="31">
        <f t="shared" si="3"/>
        <v>11.575168</v>
      </c>
      <c r="N8" s="34">
        <v>0</v>
      </c>
      <c r="O8" s="16">
        <f t="shared" si="5"/>
        <v>71.412338334081298</v>
      </c>
      <c r="P8" s="16">
        <f t="shared" si="6"/>
        <v>17.891511619712926</v>
      </c>
      <c r="Q8" s="16">
        <f t="shared" si="7"/>
        <v>10.696150046205773</v>
      </c>
      <c r="R8" s="17">
        <v>0</v>
      </c>
      <c r="S8" s="16">
        <f t="shared" si="9"/>
        <v>100</v>
      </c>
      <c r="T8" s="16" t="s">
        <v>20</v>
      </c>
      <c r="U8" s="19">
        <f t="shared" si="10"/>
        <v>0.37415267366751381</v>
      </c>
    </row>
    <row r="9" spans="1:21" s="25" customFormat="1" x14ac:dyDescent="0.25">
      <c r="A9" s="15" t="s">
        <v>8</v>
      </c>
      <c r="B9" s="15" t="s">
        <v>9</v>
      </c>
      <c r="C9" s="15">
        <v>2</v>
      </c>
      <c r="D9" s="15">
        <v>1</v>
      </c>
      <c r="E9" s="15">
        <v>138</v>
      </c>
      <c r="F9" s="25">
        <v>9.18</v>
      </c>
      <c r="G9" s="31">
        <v>14.8</v>
      </c>
      <c r="H9" s="31">
        <v>68.599999999999994</v>
      </c>
      <c r="I9" s="31">
        <v>15.9</v>
      </c>
      <c r="J9" s="32">
        <v>9.51</v>
      </c>
      <c r="K9" s="31">
        <f t="shared" si="1"/>
        <v>75.475239999999999</v>
      </c>
      <c r="L9" s="31">
        <f t="shared" si="2"/>
        <v>16.232568000000001</v>
      </c>
      <c r="M9" s="31">
        <f t="shared" si="3"/>
        <v>12.869631999999999</v>
      </c>
      <c r="N9" s="33">
        <f t="shared" si="4"/>
        <v>1.7409657199999997</v>
      </c>
      <c r="O9" s="16">
        <f t="shared" ref="O9:O28" si="11">(K9/($K9+$L9+$M9+$N9))*100</f>
        <v>70.989815440584664</v>
      </c>
      <c r="P9" s="16">
        <f t="shared" ref="P9:P28" si="12">(L9/($K9+$L9+$M9+$N9))*100</f>
        <v>15.267881313749257</v>
      </c>
      <c r="Q9" s="16">
        <f t="shared" ref="Q9:Q28" si="13">(M9/($K9+$L9+$M9+$N9))*100</f>
        <v>12.104801527868508</v>
      </c>
      <c r="R9" s="16">
        <f t="shared" ref="R9:R28" si="14">(N9/($K9+$L9+$M9+$N9))*100</f>
        <v>1.6375017177975792</v>
      </c>
      <c r="S9" s="16">
        <f t="shared" si="9"/>
        <v>100</v>
      </c>
      <c r="T9" s="16" t="s">
        <v>20</v>
      </c>
      <c r="U9" s="19">
        <f t="shared" si="10"/>
        <v>0.44222196260076552</v>
      </c>
    </row>
    <row r="10" spans="1:21" s="25" customFormat="1" x14ac:dyDescent="0.25">
      <c r="A10" s="15" t="s">
        <v>8</v>
      </c>
      <c r="B10" s="15" t="s">
        <v>9</v>
      </c>
      <c r="C10" s="15">
        <v>2</v>
      </c>
      <c r="D10" s="15">
        <v>2</v>
      </c>
      <c r="E10" s="15">
        <v>139</v>
      </c>
      <c r="F10" s="25">
        <v>10.685</v>
      </c>
      <c r="G10" s="31">
        <v>13</v>
      </c>
      <c r="H10" s="31">
        <v>66.8</v>
      </c>
      <c r="I10" s="31">
        <v>13.9</v>
      </c>
      <c r="J10" s="32">
        <v>24.6</v>
      </c>
      <c r="K10" s="31">
        <f t="shared" si="1"/>
        <v>68.474499999999978</v>
      </c>
      <c r="L10" s="31">
        <f t="shared" si="2"/>
        <v>15.790632</v>
      </c>
      <c r="M10" s="31">
        <f t="shared" si="3"/>
        <v>10.726912</v>
      </c>
      <c r="N10" s="33">
        <f t="shared" si="4"/>
        <v>8.9885720000000013</v>
      </c>
      <c r="O10" s="16">
        <f t="shared" si="11"/>
        <v>65.853139396673683</v>
      </c>
      <c r="P10" s="16">
        <f t="shared" si="12"/>
        <v>15.186130461085174</v>
      </c>
      <c r="Q10" s="16">
        <f t="shared" si="13"/>
        <v>10.316261253924482</v>
      </c>
      <c r="R10" s="16">
        <f t="shared" si="14"/>
        <v>8.6444688883166485</v>
      </c>
      <c r="S10" s="16">
        <f t="shared" si="9"/>
        <v>99.999999999999986</v>
      </c>
      <c r="T10" s="16" t="s">
        <v>20</v>
      </c>
      <c r="U10" s="19">
        <f t="shared" si="10"/>
        <v>0.40452132369423044</v>
      </c>
    </row>
    <row r="11" spans="1:21" s="25" customFormat="1" x14ac:dyDescent="0.25">
      <c r="A11" s="15" t="s">
        <v>8</v>
      </c>
      <c r="B11" s="15" t="s">
        <v>9</v>
      </c>
      <c r="C11" s="15">
        <v>2</v>
      </c>
      <c r="D11" s="15">
        <v>4</v>
      </c>
      <c r="E11" s="15">
        <v>139</v>
      </c>
      <c r="F11" s="25">
        <v>13.69</v>
      </c>
      <c r="G11" s="31">
        <v>11.9</v>
      </c>
      <c r="H11" s="31">
        <v>87.7</v>
      </c>
      <c r="I11" s="31">
        <v>17.399999999999999</v>
      </c>
      <c r="J11" s="32">
        <v>12.5</v>
      </c>
      <c r="K11" s="31">
        <f t="shared" si="1"/>
        <v>63.027135000000001</v>
      </c>
      <c r="L11" s="31">
        <f t="shared" si="2"/>
        <v>20.842162000000005</v>
      </c>
      <c r="M11" s="31">
        <f t="shared" si="3"/>
        <v>14.524971999999998</v>
      </c>
      <c r="N11" s="33">
        <f t="shared" si="4"/>
        <v>2.91655</v>
      </c>
      <c r="O11" s="16">
        <f t="shared" si="11"/>
        <v>62.211652834432215</v>
      </c>
      <c r="P11" s="16">
        <f t="shared" si="12"/>
        <v>20.572493841945946</v>
      </c>
      <c r="Q11" s="16">
        <f t="shared" si="13"/>
        <v>14.337039363979475</v>
      </c>
      <c r="R11" s="16">
        <f t="shared" si="14"/>
        <v>2.8788139596423554</v>
      </c>
      <c r="S11" s="16">
        <f t="shared" si="9"/>
        <v>99.999999999999986</v>
      </c>
      <c r="T11" s="16" t="s">
        <v>20</v>
      </c>
      <c r="U11" s="19">
        <f t="shared" si="10"/>
        <v>0.41069123667187724</v>
      </c>
    </row>
    <row r="12" spans="1:21" s="25" customFormat="1" x14ac:dyDescent="0.25">
      <c r="A12" s="15" t="s">
        <v>8</v>
      </c>
      <c r="B12" s="15" t="s">
        <v>9</v>
      </c>
      <c r="C12" s="15">
        <v>2</v>
      </c>
      <c r="D12" s="15">
        <v>6</v>
      </c>
      <c r="E12" s="15">
        <v>139</v>
      </c>
      <c r="F12" s="25">
        <v>16.690000000000001</v>
      </c>
      <c r="G12" s="31">
        <v>8.34</v>
      </c>
      <c r="H12" s="31">
        <v>213</v>
      </c>
      <c r="I12" s="31">
        <v>29.3</v>
      </c>
      <c r="J12" s="32">
        <v>14.4</v>
      </c>
      <c r="K12" s="31">
        <f t="shared" si="1"/>
        <v>39.317392599999991</v>
      </c>
      <c r="L12" s="31">
        <f t="shared" si="2"/>
        <v>47.4634</v>
      </c>
      <c r="M12" s="31">
        <f t="shared" si="3"/>
        <v>29.124368000000004</v>
      </c>
      <c r="N12" s="33">
        <f t="shared" si="4"/>
        <v>3.7304719999999998</v>
      </c>
      <c r="O12" s="16">
        <f t="shared" si="11"/>
        <v>32.864282777236717</v>
      </c>
      <c r="P12" s="16">
        <f t="shared" si="12"/>
        <v>39.673297134385699</v>
      </c>
      <c r="Q12" s="16">
        <f t="shared" si="13"/>
        <v>24.344225350800716</v>
      </c>
      <c r="R12" s="16">
        <f t="shared" si="14"/>
        <v>3.1181947375768715</v>
      </c>
      <c r="S12" s="16">
        <f t="shared" si="9"/>
        <v>100</v>
      </c>
      <c r="T12" s="16" t="s">
        <v>17</v>
      </c>
      <c r="U12" s="19">
        <f t="shared" si="10"/>
        <v>0.38027440622110831</v>
      </c>
    </row>
    <row r="13" spans="1:21" s="25" customFormat="1" x14ac:dyDescent="0.25">
      <c r="A13" s="15" t="s">
        <v>8</v>
      </c>
      <c r="B13" s="15" t="s">
        <v>9</v>
      </c>
      <c r="C13" s="15">
        <v>3</v>
      </c>
      <c r="D13" s="15">
        <v>3</v>
      </c>
      <c r="E13" s="15">
        <v>139</v>
      </c>
      <c r="F13" s="25">
        <v>21.69</v>
      </c>
      <c r="G13" s="31">
        <v>8.52</v>
      </c>
      <c r="H13" s="31">
        <v>38.5</v>
      </c>
      <c r="I13" s="31">
        <v>7.61</v>
      </c>
      <c r="J13" s="35">
        <v>74.5</v>
      </c>
      <c r="K13" s="31">
        <f t="shared" si="1"/>
        <v>40.7391784</v>
      </c>
      <c r="L13" s="31">
        <f t="shared" si="2"/>
        <v>8.6720500000000005</v>
      </c>
      <c r="M13" s="31">
        <f t="shared" si="3"/>
        <v>4.4677833200000006</v>
      </c>
      <c r="N13" s="33">
        <f t="shared" si="4"/>
        <v>56.304749999999999</v>
      </c>
      <c r="O13" s="16">
        <f t="shared" si="11"/>
        <v>36.973849652661869</v>
      </c>
      <c r="P13" s="16">
        <f t="shared" si="12"/>
        <v>7.8705336109666462</v>
      </c>
      <c r="Q13" s="16">
        <f t="shared" si="13"/>
        <v>4.0548473298212242</v>
      </c>
      <c r="R13" s="16">
        <f t="shared" si="14"/>
        <v>51.100769406550263</v>
      </c>
      <c r="S13" s="16">
        <f t="shared" si="9"/>
        <v>100</v>
      </c>
      <c r="T13" s="14" t="s">
        <v>22</v>
      </c>
      <c r="U13" s="19">
        <f t="shared" si="10"/>
        <v>0.34001826440215449</v>
      </c>
    </row>
    <row r="14" spans="1:21" s="25" customFormat="1" x14ac:dyDescent="0.25">
      <c r="A14" s="15" t="s">
        <v>8</v>
      </c>
      <c r="B14" s="15" t="s">
        <v>9</v>
      </c>
      <c r="C14" s="15">
        <v>3</v>
      </c>
      <c r="D14" s="15">
        <v>4</v>
      </c>
      <c r="E14" s="15">
        <v>135</v>
      </c>
      <c r="F14" s="25">
        <v>23.15</v>
      </c>
      <c r="G14" s="31">
        <v>8.8000000000000007</v>
      </c>
      <c r="H14" s="31">
        <v>47.2</v>
      </c>
      <c r="I14" s="31">
        <v>8.76</v>
      </c>
      <c r="J14" s="35">
        <v>68.099999999999994</v>
      </c>
      <c r="K14" s="31">
        <f t="shared" si="1"/>
        <v>42.90364000000001</v>
      </c>
      <c r="L14" s="31">
        <f t="shared" si="2"/>
        <v>10.894552000000001</v>
      </c>
      <c r="M14" s="31">
        <f t="shared" si="3"/>
        <v>5.5577579200000002</v>
      </c>
      <c r="N14" s="33">
        <f t="shared" si="4"/>
        <v>48.231661999999993</v>
      </c>
      <c r="O14" s="16">
        <f t="shared" si="11"/>
        <v>39.877862547876141</v>
      </c>
      <c r="P14" s="16">
        <f t="shared" si="12"/>
        <v>10.126214166832675</v>
      </c>
      <c r="Q14" s="16">
        <f t="shared" si="13"/>
        <v>5.1657972705376514</v>
      </c>
      <c r="R14" s="16">
        <f t="shared" si="14"/>
        <v>44.830126014753532</v>
      </c>
      <c r="S14" s="16">
        <f t="shared" si="9"/>
        <v>100</v>
      </c>
      <c r="T14" s="14" t="s">
        <v>22</v>
      </c>
      <c r="U14" s="19">
        <f t="shared" si="10"/>
        <v>0.33781018878350916</v>
      </c>
    </row>
    <row r="15" spans="1:21" s="25" customFormat="1" x14ac:dyDescent="0.25">
      <c r="A15" s="15" t="s">
        <v>8</v>
      </c>
      <c r="B15" s="15" t="s">
        <v>9</v>
      </c>
      <c r="C15" s="15">
        <v>3</v>
      </c>
      <c r="D15" s="15">
        <v>5</v>
      </c>
      <c r="E15" s="15">
        <v>133</v>
      </c>
      <c r="F15" s="25">
        <v>24.63</v>
      </c>
      <c r="G15" s="31">
        <v>10.8</v>
      </c>
      <c r="H15" s="31">
        <v>42.8</v>
      </c>
      <c r="I15" s="31">
        <v>10.199999999999999</v>
      </c>
      <c r="J15" s="35">
        <v>51.5</v>
      </c>
      <c r="K15" s="31">
        <f t="shared" si="1"/>
        <v>56.692840000000011</v>
      </c>
      <c r="L15" s="31">
        <f t="shared" si="2"/>
        <v>9.7743120000000001</v>
      </c>
      <c r="M15" s="31">
        <f t="shared" si="3"/>
        <v>6.9569079999999994</v>
      </c>
      <c r="N15" s="33">
        <f t="shared" si="4"/>
        <v>30.041049999999998</v>
      </c>
      <c r="O15" s="16">
        <f t="shared" si="11"/>
        <v>54.794162012682349</v>
      </c>
      <c r="P15" s="16">
        <f t="shared" si="12"/>
        <v>9.4469642955001927</v>
      </c>
      <c r="Q15" s="16">
        <f t="shared" si="13"/>
        <v>6.7239168836721861</v>
      </c>
      <c r="R15" s="16">
        <f t="shared" si="14"/>
        <v>29.034956808145274</v>
      </c>
      <c r="S15" s="16">
        <f t="shared" si="9"/>
        <v>100</v>
      </c>
      <c r="T15" s="14" t="s">
        <v>22</v>
      </c>
      <c r="U15" s="19">
        <f t="shared" si="10"/>
        <v>0.41580398799370277</v>
      </c>
    </row>
    <row r="16" spans="1:21" s="25" customFormat="1" x14ac:dyDescent="0.25">
      <c r="A16" s="15" t="s">
        <v>8</v>
      </c>
      <c r="B16" s="15" t="s">
        <v>9</v>
      </c>
      <c r="C16" s="15">
        <v>3</v>
      </c>
      <c r="D16" s="15">
        <v>6</v>
      </c>
      <c r="E16" s="15">
        <v>125</v>
      </c>
      <c r="F16" s="25">
        <v>26.05</v>
      </c>
      <c r="G16" s="31">
        <v>12.3</v>
      </c>
      <c r="H16" s="31">
        <v>84.3</v>
      </c>
      <c r="I16" s="31">
        <v>15.4</v>
      </c>
      <c r="J16" s="35">
        <v>22.4</v>
      </c>
      <c r="K16" s="31">
        <f t="shared" si="1"/>
        <v>65.110614999999996</v>
      </c>
      <c r="L16" s="31">
        <f t="shared" si="2"/>
        <v>20.032282000000002</v>
      </c>
      <c r="M16" s="31">
        <f t="shared" si="3"/>
        <v>12.327052</v>
      </c>
      <c r="N16" s="33">
        <f t="shared" si="4"/>
        <v>7.7277519999999988</v>
      </c>
      <c r="O16" s="16">
        <f t="shared" si="11"/>
        <v>61.893572179871114</v>
      </c>
      <c r="P16" s="16">
        <f t="shared" si="12"/>
        <v>19.042509303506549</v>
      </c>
      <c r="Q16" s="16">
        <f t="shared" si="13"/>
        <v>11.717986118346827</v>
      </c>
      <c r="R16" s="16">
        <f t="shared" si="14"/>
        <v>7.3459323982755089</v>
      </c>
      <c r="S16" s="16">
        <f t="shared" si="9"/>
        <v>100</v>
      </c>
      <c r="T16" s="16" t="s">
        <v>20</v>
      </c>
      <c r="U16" s="19">
        <f t="shared" si="10"/>
        <v>0.38094269801720887</v>
      </c>
    </row>
    <row r="17" spans="1:21" s="25" customFormat="1" x14ac:dyDescent="0.25">
      <c r="A17" s="15" t="s">
        <v>8</v>
      </c>
      <c r="B17" s="15" t="s">
        <v>9</v>
      </c>
      <c r="C17" s="15">
        <v>4</v>
      </c>
      <c r="D17" s="15">
        <v>1</v>
      </c>
      <c r="E17" s="15">
        <v>135</v>
      </c>
      <c r="F17" s="25">
        <v>28.15</v>
      </c>
      <c r="G17" s="31">
        <v>13</v>
      </c>
      <c r="H17" s="31">
        <v>96</v>
      </c>
      <c r="I17" s="31">
        <v>16.899999999999999</v>
      </c>
      <c r="J17" s="35">
        <v>11.9</v>
      </c>
      <c r="K17" s="31">
        <f t="shared" si="1"/>
        <v>68.474499999999978</v>
      </c>
      <c r="L17" s="31">
        <f t="shared" si="2"/>
        <v>22.799800000000005</v>
      </c>
      <c r="M17" s="31">
        <f t="shared" si="3"/>
        <v>13.968591999999997</v>
      </c>
      <c r="N17" s="33">
        <f t="shared" si="4"/>
        <v>2.6703220000000001</v>
      </c>
      <c r="O17" s="16">
        <f t="shared" si="11"/>
        <v>63.453304245020433</v>
      </c>
      <c r="P17" s="16">
        <f t="shared" si="12"/>
        <v>21.127903761628311</v>
      </c>
      <c r="Q17" s="16">
        <f t="shared" si="13"/>
        <v>12.94428317184585</v>
      </c>
      <c r="R17" s="16">
        <f t="shared" si="14"/>
        <v>2.4745088215053999</v>
      </c>
      <c r="S17" s="16">
        <f t="shared" si="9"/>
        <v>100</v>
      </c>
      <c r="T17" s="16" t="s">
        <v>20</v>
      </c>
      <c r="U17" s="19">
        <f t="shared" si="10"/>
        <v>0.37990761195104744</v>
      </c>
    </row>
    <row r="18" spans="1:21" s="25" customFormat="1" x14ac:dyDescent="0.25">
      <c r="A18" s="15" t="s">
        <v>8</v>
      </c>
      <c r="B18" s="15" t="s">
        <v>9</v>
      </c>
      <c r="C18" s="15">
        <v>4</v>
      </c>
      <c r="D18" s="15">
        <v>3</v>
      </c>
      <c r="E18" s="15">
        <v>4</v>
      </c>
      <c r="F18" s="25">
        <v>29.84</v>
      </c>
      <c r="G18" s="31">
        <v>12.7</v>
      </c>
      <c r="H18" s="31">
        <v>87.7</v>
      </c>
      <c r="I18" s="31">
        <v>15.6</v>
      </c>
      <c r="J18" s="35">
        <v>11.4</v>
      </c>
      <c r="K18" s="31">
        <f t="shared" si="1"/>
        <v>67.076814999999996</v>
      </c>
      <c r="L18" s="31">
        <f t="shared" si="2"/>
        <v>20.842162000000005</v>
      </c>
      <c r="M18" s="31">
        <f t="shared" si="3"/>
        <v>12.543531999999999</v>
      </c>
      <c r="N18" s="33">
        <f t="shared" si="4"/>
        <v>2.4690919999999998</v>
      </c>
      <c r="O18" s="16">
        <f t="shared" si="11"/>
        <v>65.166396275134204</v>
      </c>
      <c r="P18" s="16">
        <f t="shared" si="12"/>
        <v>20.248555154602137</v>
      </c>
      <c r="Q18" s="16">
        <f t="shared" si="13"/>
        <v>12.186278925167015</v>
      </c>
      <c r="R18" s="16">
        <f t="shared" si="14"/>
        <v>2.39876964509665</v>
      </c>
      <c r="S18" s="16">
        <f t="shared" si="9"/>
        <v>100</v>
      </c>
      <c r="T18" s="16" t="s">
        <v>20</v>
      </c>
      <c r="U18" s="19">
        <f t="shared" si="10"/>
        <v>0.37571577814137991</v>
      </c>
    </row>
    <row r="19" spans="1:21" s="25" customFormat="1" x14ac:dyDescent="0.25">
      <c r="A19" s="15" t="s">
        <v>8</v>
      </c>
      <c r="B19" s="15" t="s">
        <v>9</v>
      </c>
      <c r="C19" s="15">
        <v>5</v>
      </c>
      <c r="D19" s="15">
        <v>1</v>
      </c>
      <c r="E19" s="15">
        <v>133</v>
      </c>
      <c r="F19" s="25">
        <v>32.93</v>
      </c>
      <c r="G19" s="31">
        <v>5.98</v>
      </c>
      <c r="H19" s="31">
        <v>295</v>
      </c>
      <c r="I19" s="31">
        <v>37.5</v>
      </c>
      <c r="J19" s="35">
        <v>7.63</v>
      </c>
      <c r="K19" s="31">
        <f t="shared" si="1"/>
        <v>18.479253400000005</v>
      </c>
      <c r="L19" s="31">
        <f t="shared" si="2"/>
        <v>61.485399999999998</v>
      </c>
      <c r="M19" s="31">
        <f t="shared" si="3"/>
        <v>40.700800000000001</v>
      </c>
      <c r="N19" s="33">
        <f t="shared" si="4"/>
        <v>1.0677226799999997</v>
      </c>
      <c r="O19" s="16">
        <f t="shared" si="11"/>
        <v>15.180129193257802</v>
      </c>
      <c r="P19" s="16">
        <f t="shared" si="12"/>
        <v>50.508334687327419</v>
      </c>
      <c r="Q19" s="16">
        <f t="shared" si="13"/>
        <v>33.434435304022998</v>
      </c>
      <c r="R19" s="16">
        <f t="shared" si="14"/>
        <v>0.87710081539178686</v>
      </c>
      <c r="S19" s="16">
        <f t="shared" si="9"/>
        <v>100</v>
      </c>
      <c r="T19" s="16" t="s">
        <v>17</v>
      </c>
      <c r="U19" s="19">
        <f t="shared" si="10"/>
        <v>0.39830035758253068</v>
      </c>
    </row>
    <row r="20" spans="1:21" s="25" customFormat="1" x14ac:dyDescent="0.25">
      <c r="A20" s="15" t="s">
        <v>8</v>
      </c>
      <c r="B20" s="15" t="s">
        <v>9</v>
      </c>
      <c r="C20" s="15">
        <v>6</v>
      </c>
      <c r="D20" s="15">
        <v>1</v>
      </c>
      <c r="E20" s="15">
        <v>119</v>
      </c>
      <c r="F20" s="25">
        <v>42.29</v>
      </c>
      <c r="G20" s="31">
        <v>5.82</v>
      </c>
      <c r="H20" s="31">
        <v>284</v>
      </c>
      <c r="I20" s="31">
        <v>26.6</v>
      </c>
      <c r="J20" s="35">
        <v>7.03</v>
      </c>
      <c r="K20" s="31">
        <f t="shared" si="1"/>
        <v>16.9187254</v>
      </c>
      <c r="L20" s="31">
        <f t="shared" si="2"/>
        <v>59.760600000000004</v>
      </c>
      <c r="M20" s="31">
        <f t="shared" si="3"/>
        <v>25.583372000000001</v>
      </c>
      <c r="N20" s="33">
        <f t="shared" si="4"/>
        <v>0.86357148000000006</v>
      </c>
      <c r="O20" s="16">
        <f t="shared" si="11"/>
        <v>16.405834889350064</v>
      </c>
      <c r="P20" s="16">
        <f t="shared" si="12"/>
        <v>57.948959706414612</v>
      </c>
      <c r="Q20" s="16">
        <f t="shared" si="13"/>
        <v>24.807813060481585</v>
      </c>
      <c r="R20" s="16">
        <f t="shared" si="14"/>
        <v>0.83739234375372462</v>
      </c>
      <c r="S20" s="16">
        <f t="shared" si="9"/>
        <v>99.999999999999972</v>
      </c>
      <c r="T20" s="16" t="s">
        <v>17</v>
      </c>
      <c r="U20" s="19">
        <f t="shared" si="10"/>
        <v>0.29976776801529692</v>
      </c>
    </row>
    <row r="21" spans="1:21" s="25" customFormat="1" x14ac:dyDescent="0.25">
      <c r="A21" s="15" t="s">
        <v>8</v>
      </c>
      <c r="B21" s="15" t="s">
        <v>9</v>
      </c>
      <c r="C21" s="15">
        <v>6</v>
      </c>
      <c r="D21" s="15">
        <v>2</v>
      </c>
      <c r="E21" s="15">
        <v>86</v>
      </c>
      <c r="F21" s="25">
        <v>43.45</v>
      </c>
      <c r="G21" s="31">
        <v>12.2</v>
      </c>
      <c r="H21" s="31">
        <v>91</v>
      </c>
      <c r="I21" s="31">
        <v>17.600000000000001</v>
      </c>
      <c r="J21" s="33">
        <v>12</v>
      </c>
      <c r="K21" s="31">
        <f t="shared" si="1"/>
        <v>64.600740000000002</v>
      </c>
      <c r="L21" s="31">
        <f t="shared" si="2"/>
        <v>21.623800000000003</v>
      </c>
      <c r="M21" s="31">
        <f t="shared" si="3"/>
        <v>14.748812000000003</v>
      </c>
      <c r="N21" s="33">
        <f t="shared" si="4"/>
        <v>2.7109999999999994</v>
      </c>
      <c r="O21" s="16">
        <f t="shared" si="11"/>
        <v>62.305197220116682</v>
      </c>
      <c r="P21" s="16">
        <f t="shared" si="12"/>
        <v>20.85541316784234</v>
      </c>
      <c r="Q21" s="16">
        <f t="shared" si="13"/>
        <v>14.224723128905703</v>
      </c>
      <c r="R21" s="16">
        <f t="shared" si="14"/>
        <v>2.6146664831352751</v>
      </c>
      <c r="S21" s="16">
        <f t="shared" si="9"/>
        <v>100.00000000000001</v>
      </c>
      <c r="T21" s="16" t="s">
        <v>20</v>
      </c>
      <c r="U21" s="19">
        <f t="shared" si="10"/>
        <v>0.40549224234982079</v>
      </c>
    </row>
    <row r="22" spans="1:21" s="25" customFormat="1" x14ac:dyDescent="0.25">
      <c r="A22" s="15" t="s">
        <v>8</v>
      </c>
      <c r="B22" s="15" t="s">
        <v>9</v>
      </c>
      <c r="C22" s="15">
        <v>6</v>
      </c>
      <c r="D22" s="15">
        <v>3</v>
      </c>
      <c r="E22" s="15">
        <v>43</v>
      </c>
      <c r="F22" s="25">
        <v>44.53</v>
      </c>
      <c r="G22" s="31">
        <v>5.83</v>
      </c>
      <c r="H22" s="31">
        <v>230</v>
      </c>
      <c r="I22" s="31">
        <v>55.3</v>
      </c>
      <c r="J22" s="35">
        <v>8.25</v>
      </c>
      <c r="K22" s="31">
        <f t="shared" si="1"/>
        <v>17.016808149999992</v>
      </c>
      <c r="L22" s="31">
        <f t="shared" si="2"/>
        <v>50.5914</v>
      </c>
      <c r="M22" s="31">
        <f t="shared" si="3"/>
        <v>70.087887999999992</v>
      </c>
      <c r="N22" s="33">
        <f t="shared" si="4"/>
        <v>1.284125</v>
      </c>
      <c r="O22" s="16">
        <f t="shared" si="11"/>
        <v>12.244050275063183</v>
      </c>
      <c r="P22" s="16">
        <f t="shared" si="12"/>
        <v>36.401870411040143</v>
      </c>
      <c r="Q22" s="16">
        <f t="shared" si="13"/>
        <v>50.430116904444148</v>
      </c>
      <c r="R22" s="16">
        <f t="shared" si="14"/>
        <v>0.92396240945253394</v>
      </c>
      <c r="S22" s="16">
        <f t="shared" si="9"/>
        <v>100</v>
      </c>
      <c r="T22" s="16" t="s">
        <v>17</v>
      </c>
      <c r="U22" s="19">
        <f t="shared" si="10"/>
        <v>0.58077810336434865</v>
      </c>
    </row>
    <row r="23" spans="1:21" s="25" customFormat="1" x14ac:dyDescent="0.25">
      <c r="A23" s="15" t="s">
        <v>8</v>
      </c>
      <c r="B23" s="15" t="s">
        <v>9</v>
      </c>
      <c r="C23" s="15">
        <v>6</v>
      </c>
      <c r="D23" s="15">
        <v>6</v>
      </c>
      <c r="E23" s="15">
        <v>66</v>
      </c>
      <c r="F23" s="25">
        <v>48.49</v>
      </c>
      <c r="G23" s="31">
        <v>6.04</v>
      </c>
      <c r="H23" s="31">
        <v>293</v>
      </c>
      <c r="I23" s="31">
        <v>64</v>
      </c>
      <c r="J23" s="35">
        <v>12.9</v>
      </c>
      <c r="K23" s="31">
        <f t="shared" si="1"/>
        <v>19.059613600000002</v>
      </c>
      <c r="L23" s="31">
        <f t="shared" si="2"/>
        <v>61.175400000000003</v>
      </c>
      <c r="M23" s="31">
        <f t="shared" si="3"/>
        <v>86.572299999999998</v>
      </c>
      <c r="N23" s="33">
        <f t="shared" si="4"/>
        <v>3.0835819999999998</v>
      </c>
      <c r="O23" s="16">
        <f t="shared" si="11"/>
        <v>11.21873749189889</v>
      </c>
      <c r="P23" s="16">
        <f t="shared" si="12"/>
        <v>36.008639417638108</v>
      </c>
      <c r="Q23" s="16">
        <f t="shared" si="13"/>
        <v>50.957586452325465</v>
      </c>
      <c r="R23" s="16">
        <f t="shared" si="14"/>
        <v>1.8150366381375411</v>
      </c>
      <c r="S23" s="16">
        <f t="shared" si="9"/>
        <v>100</v>
      </c>
      <c r="T23" s="16" t="s">
        <v>17</v>
      </c>
      <c r="U23" s="19">
        <f t="shared" si="10"/>
        <v>0.58594685399501978</v>
      </c>
    </row>
    <row r="24" spans="1:21" s="25" customFormat="1" x14ac:dyDescent="0.25">
      <c r="A24" s="15" t="s">
        <v>8</v>
      </c>
      <c r="B24" s="15" t="s">
        <v>9</v>
      </c>
      <c r="C24" s="15">
        <v>7</v>
      </c>
      <c r="D24" s="15">
        <v>1</v>
      </c>
      <c r="E24" s="15">
        <v>14</v>
      </c>
      <c r="F24" s="25">
        <v>50.74</v>
      </c>
      <c r="G24" s="31">
        <v>12.1</v>
      </c>
      <c r="H24" s="31">
        <v>97.2</v>
      </c>
      <c r="I24" s="31">
        <v>17.600000000000001</v>
      </c>
      <c r="J24" s="35">
        <v>12.2</v>
      </c>
      <c r="K24" s="31">
        <f t="shared" si="1"/>
        <v>64.083534999999998</v>
      </c>
      <c r="L24" s="31">
        <f t="shared" si="2"/>
        <v>23.080552000000004</v>
      </c>
      <c r="M24" s="31">
        <f t="shared" si="3"/>
        <v>14.748812000000003</v>
      </c>
      <c r="N24" s="33">
        <f t="shared" si="4"/>
        <v>2.7927879999999989</v>
      </c>
      <c r="O24" s="16">
        <f t="shared" si="11"/>
        <v>61.203490312804121</v>
      </c>
      <c r="P24" s="16">
        <f t="shared" si="12"/>
        <v>22.043264947012865</v>
      </c>
      <c r="Q24" s="16">
        <f t="shared" si="13"/>
        <v>14.085970325565986</v>
      </c>
      <c r="R24" s="16">
        <f t="shared" si="14"/>
        <v>2.6672744146170388</v>
      </c>
      <c r="S24" s="16">
        <f t="shared" si="9"/>
        <v>100</v>
      </c>
      <c r="T24" s="16" t="s">
        <v>20</v>
      </c>
      <c r="U24" s="19">
        <f t="shared" si="10"/>
        <v>0.38987734501695559</v>
      </c>
    </row>
    <row r="25" spans="1:21" s="25" customFormat="1" x14ac:dyDescent="0.25">
      <c r="A25" s="15" t="s">
        <v>8</v>
      </c>
      <c r="B25" s="15" t="s">
        <v>9</v>
      </c>
      <c r="C25" s="15">
        <v>7</v>
      </c>
      <c r="D25" s="15">
        <v>3</v>
      </c>
      <c r="E25" s="15">
        <v>74</v>
      </c>
      <c r="F25" s="25">
        <v>53.62</v>
      </c>
      <c r="G25" s="31">
        <v>5.87</v>
      </c>
      <c r="H25" s="31">
        <v>283</v>
      </c>
      <c r="I25" s="31">
        <v>35</v>
      </c>
      <c r="J25" s="35">
        <v>7.19</v>
      </c>
      <c r="K25" s="31">
        <f t="shared" si="1"/>
        <v>17.408406150000005</v>
      </c>
      <c r="L25" s="31">
        <f t="shared" si="2"/>
        <v>59.601400000000005</v>
      </c>
      <c r="M25" s="31">
        <f t="shared" si="3"/>
        <v>37.040300000000002</v>
      </c>
      <c r="N25" s="33">
        <f t="shared" si="4"/>
        <v>0.91750492000000006</v>
      </c>
      <c r="O25" s="16">
        <f t="shared" si="11"/>
        <v>15.142009117159613</v>
      </c>
      <c r="P25" s="16">
        <f t="shared" si="12"/>
        <v>51.841905250784649</v>
      </c>
      <c r="Q25" s="16">
        <f t="shared" si="13"/>
        <v>32.218030500300976</v>
      </c>
      <c r="R25" s="16">
        <f t="shared" si="14"/>
        <v>0.79805513175477005</v>
      </c>
      <c r="S25" s="16">
        <f t="shared" si="9"/>
        <v>100.00000000000001</v>
      </c>
      <c r="T25" s="16" t="s">
        <v>17</v>
      </c>
      <c r="U25" s="19">
        <f t="shared" si="10"/>
        <v>0.38327450779528921</v>
      </c>
    </row>
    <row r="26" spans="1:21" s="25" customFormat="1" x14ac:dyDescent="0.25">
      <c r="A26" s="15" t="s">
        <v>8</v>
      </c>
      <c r="B26" s="15" t="s">
        <v>9</v>
      </c>
      <c r="C26" s="15">
        <v>7</v>
      </c>
      <c r="D26" s="15">
        <v>4</v>
      </c>
      <c r="E26" s="15">
        <v>88</v>
      </c>
      <c r="F26" s="25">
        <v>54.95</v>
      </c>
      <c r="G26" s="31">
        <v>5.64</v>
      </c>
      <c r="H26" s="31">
        <v>339</v>
      </c>
      <c r="I26" s="31">
        <v>30.7</v>
      </c>
      <c r="J26" s="35">
        <v>6.78</v>
      </c>
      <c r="K26" s="31">
        <f t="shared" si="1"/>
        <v>15.140701599999998</v>
      </c>
      <c r="L26" s="31">
        <f t="shared" si="2"/>
        <v>67.900599999999997</v>
      </c>
      <c r="M26" s="31">
        <f t="shared" si="3"/>
        <v>31.013248000000001</v>
      </c>
      <c r="N26" s="33">
        <f t="shared" si="4"/>
        <v>0.78003847999999998</v>
      </c>
      <c r="O26" s="16">
        <f t="shared" si="11"/>
        <v>13.184792015322216</v>
      </c>
      <c r="P26" s="16">
        <f t="shared" si="12"/>
        <v>59.129049126467677</v>
      </c>
      <c r="Q26" s="16">
        <f t="shared" si="13"/>
        <v>27.006887487935682</v>
      </c>
      <c r="R26" s="16">
        <f t="shared" si="14"/>
        <v>0.67927137027441842</v>
      </c>
      <c r="S26" s="16">
        <f t="shared" si="9"/>
        <v>100</v>
      </c>
      <c r="T26" s="16" t="s">
        <v>17</v>
      </c>
      <c r="U26" s="19">
        <f t="shared" si="10"/>
        <v>0.31353797902999386</v>
      </c>
    </row>
    <row r="27" spans="1:21" s="25" customFormat="1" x14ac:dyDescent="0.25">
      <c r="A27" s="15" t="s">
        <v>8</v>
      </c>
      <c r="B27" s="15" t="s">
        <v>9</v>
      </c>
      <c r="C27" s="15">
        <v>7</v>
      </c>
      <c r="D27" s="15">
        <v>6</v>
      </c>
      <c r="E27" s="15">
        <v>132</v>
      </c>
      <c r="F27" s="25">
        <v>57.9</v>
      </c>
      <c r="G27" s="31">
        <v>5.75</v>
      </c>
      <c r="H27" s="31">
        <v>273</v>
      </c>
      <c r="I27" s="31">
        <v>33.1</v>
      </c>
      <c r="J27" s="35">
        <v>13.6</v>
      </c>
      <c r="K27" s="31">
        <f t="shared" si="1"/>
        <v>16.230093749999998</v>
      </c>
      <c r="L27" s="31">
        <f t="shared" si="2"/>
        <v>57.987400000000008</v>
      </c>
      <c r="M27" s="31">
        <f t="shared" si="3"/>
        <v>34.335232000000005</v>
      </c>
      <c r="N27" s="33">
        <f t="shared" si="4"/>
        <v>3.3814319999999993</v>
      </c>
      <c r="O27" s="16">
        <f t="shared" si="11"/>
        <v>14.499679165183155</v>
      </c>
      <c r="P27" s="16">
        <f t="shared" si="12"/>
        <v>51.804919218235689</v>
      </c>
      <c r="Q27" s="16">
        <f t="shared" si="13"/>
        <v>30.674489977122288</v>
      </c>
      <c r="R27" s="16">
        <f t="shared" si="14"/>
        <v>3.0209116394588666</v>
      </c>
      <c r="S27" s="16">
        <f t="shared" si="9"/>
        <v>100.00000000000001</v>
      </c>
      <c r="T27" s="16" t="s">
        <v>17</v>
      </c>
      <c r="U27" s="19">
        <f t="shared" si="10"/>
        <v>0.37190482177761136</v>
      </c>
    </row>
    <row r="28" spans="1:21" s="25" customFormat="1" x14ac:dyDescent="0.25">
      <c r="A28" s="15" t="s">
        <v>8</v>
      </c>
      <c r="B28" s="15" t="s">
        <v>9</v>
      </c>
      <c r="C28" s="15">
        <v>8</v>
      </c>
      <c r="D28" s="15">
        <v>1</v>
      </c>
      <c r="E28" s="15">
        <v>107</v>
      </c>
      <c r="F28" s="25">
        <v>61.17</v>
      </c>
      <c r="G28" s="31">
        <v>6.37</v>
      </c>
      <c r="H28" s="31">
        <v>237</v>
      </c>
      <c r="I28" s="31">
        <v>41.5</v>
      </c>
      <c r="J28" s="35">
        <v>9.26</v>
      </c>
      <c r="K28" s="31">
        <f t="shared" si="1"/>
        <v>22.204426149999993</v>
      </c>
      <c r="L28" s="31">
        <f t="shared" si="2"/>
        <v>51.845799999999997</v>
      </c>
      <c r="M28" s="31">
        <f t="shared" si="3"/>
        <v>46.796800000000005</v>
      </c>
      <c r="N28" s="33">
        <f t="shared" si="4"/>
        <v>1.6485047199999996</v>
      </c>
      <c r="O28" s="16">
        <f t="shared" si="11"/>
        <v>18.126723474968841</v>
      </c>
      <c r="P28" s="16">
        <f t="shared" si="12"/>
        <v>42.324646157925585</v>
      </c>
      <c r="Q28" s="16">
        <f t="shared" si="13"/>
        <v>38.202863131115969</v>
      </c>
      <c r="R28" s="16">
        <f t="shared" si="14"/>
        <v>1.3457672359896109</v>
      </c>
      <c r="S28" s="16">
        <f t="shared" si="9"/>
        <v>100.00000000000001</v>
      </c>
      <c r="T28" s="16" t="s">
        <v>17</v>
      </c>
      <c r="U28" s="19">
        <f t="shared" si="10"/>
        <v>0.47440760888297762</v>
      </c>
    </row>
    <row r="29" spans="1:21" s="25" customFormat="1" x14ac:dyDescent="0.25">
      <c r="A29" s="15" t="s">
        <v>8</v>
      </c>
      <c r="B29" s="15" t="s">
        <v>9</v>
      </c>
      <c r="C29" s="15">
        <v>9</v>
      </c>
      <c r="D29" s="15">
        <v>2</v>
      </c>
      <c r="E29" s="15">
        <v>4</v>
      </c>
      <c r="F29" s="25">
        <v>63.24</v>
      </c>
      <c r="G29" s="31">
        <v>13.2</v>
      </c>
      <c r="H29" s="31">
        <v>88.7</v>
      </c>
      <c r="I29" s="31">
        <v>16.600000000000001</v>
      </c>
      <c r="J29" s="35">
        <v>13.9</v>
      </c>
      <c r="K29" s="31">
        <f t="shared" si="1"/>
        <v>69.369639999999976</v>
      </c>
      <c r="L29" s="31">
        <f t="shared" si="2"/>
        <v>21.079482000000002</v>
      </c>
      <c r="M29" s="31">
        <f t="shared" si="3"/>
        <v>13.636972000000002</v>
      </c>
      <c r="N29" s="33">
        <f t="shared" si="4"/>
        <v>3.5112419999999998</v>
      </c>
      <c r="O29" s="16">
        <f t="shared" ref="O29:O39" si="15">(K29/($K29+$L29+$M29+$N29))*100</f>
        <v>64.471521859983596</v>
      </c>
      <c r="P29" s="16">
        <f t="shared" ref="P29:P39" si="16">(L29/($K29+$L29+$M29+$N29))*100</f>
        <v>19.591081697413038</v>
      </c>
      <c r="Q29" s="16">
        <f t="shared" ref="Q29:Q39" si="17">(M29/($K29+$L29+$M29+$N29))*100</f>
        <v>12.674079588736292</v>
      </c>
      <c r="R29" s="16">
        <f t="shared" ref="R29:R39" si="18">(N29/($K29+$L29+$M29+$N29))*100</f>
        <v>3.2633168538670891</v>
      </c>
      <c r="S29" s="16">
        <f t="shared" si="9"/>
        <v>100.00000000000003</v>
      </c>
      <c r="T29" s="16" t="s">
        <v>20</v>
      </c>
      <c r="U29" s="19">
        <f t="shared" si="10"/>
        <v>0.39281004909084322</v>
      </c>
    </row>
    <row r="30" spans="1:21" s="25" customFormat="1" x14ac:dyDescent="0.25">
      <c r="A30" s="15" t="s">
        <v>8</v>
      </c>
      <c r="B30" s="15" t="s">
        <v>9</v>
      </c>
      <c r="C30" s="15">
        <v>9</v>
      </c>
      <c r="D30" s="15">
        <v>2</v>
      </c>
      <c r="E30" s="15">
        <v>137</v>
      </c>
      <c r="F30" s="25">
        <v>64.569999999999993</v>
      </c>
      <c r="G30" s="31">
        <v>8.4499999999999993</v>
      </c>
      <c r="H30" s="31">
        <v>187</v>
      </c>
      <c r="I30" s="31">
        <v>21.8</v>
      </c>
      <c r="J30" s="35">
        <v>10.7</v>
      </c>
      <c r="K30" s="31">
        <f t="shared" si="1"/>
        <v>40.18908374999998</v>
      </c>
      <c r="L30" s="31">
        <f t="shared" si="2"/>
        <v>42.455799999999996</v>
      </c>
      <c r="M30" s="31">
        <f t="shared" si="3"/>
        <v>19.619467999999998</v>
      </c>
      <c r="N30" s="33">
        <f t="shared" si="4"/>
        <v>2.1934179999999994</v>
      </c>
      <c r="O30" s="16">
        <f t="shared" si="15"/>
        <v>38.474001355940295</v>
      </c>
      <c r="P30" s="16">
        <f t="shared" si="16"/>
        <v>40.643984742934848</v>
      </c>
      <c r="Q30" s="16">
        <f t="shared" si="17"/>
        <v>18.782200737154838</v>
      </c>
      <c r="R30" s="16">
        <f t="shared" si="18"/>
        <v>2.0998131639700266</v>
      </c>
      <c r="S30" s="16">
        <f t="shared" si="9"/>
        <v>100.00000000000001</v>
      </c>
      <c r="T30" s="16" t="s">
        <v>17</v>
      </c>
      <c r="U30" s="19">
        <f t="shared" si="10"/>
        <v>0.31605933622388871</v>
      </c>
    </row>
    <row r="31" spans="1:21" s="25" customFormat="1" x14ac:dyDescent="0.25">
      <c r="A31" s="15" t="s">
        <v>8</v>
      </c>
      <c r="B31" s="15" t="s">
        <v>9</v>
      </c>
      <c r="C31" s="15">
        <v>9</v>
      </c>
      <c r="D31" s="15">
        <v>5</v>
      </c>
      <c r="E31" s="15">
        <v>135</v>
      </c>
      <c r="F31" s="25">
        <v>69.05</v>
      </c>
      <c r="G31" s="31">
        <v>8.2899999999999991</v>
      </c>
      <c r="H31" s="31">
        <v>181</v>
      </c>
      <c r="I31" s="31">
        <v>20.7</v>
      </c>
      <c r="J31" s="35">
        <v>11.2</v>
      </c>
      <c r="K31" s="31">
        <f t="shared" si="1"/>
        <v>38.918237349999991</v>
      </c>
      <c r="L31" s="31">
        <f t="shared" si="2"/>
        <v>41.261800000000001</v>
      </c>
      <c r="M31" s="31">
        <f t="shared" si="3"/>
        <v>18.312448</v>
      </c>
      <c r="N31" s="33">
        <f t="shared" si="4"/>
        <v>2.3896079999999995</v>
      </c>
      <c r="O31" s="16">
        <f t="shared" si="15"/>
        <v>38.577943872533645</v>
      </c>
      <c r="P31" s="16">
        <f t="shared" si="16"/>
        <v>40.9010148677689</v>
      </c>
      <c r="Q31" s="16">
        <f t="shared" si="17"/>
        <v>18.152327526022734</v>
      </c>
      <c r="R31" s="16">
        <f t="shared" si="18"/>
        <v>2.3687137336747184</v>
      </c>
      <c r="S31" s="16">
        <f t="shared" si="9"/>
        <v>100</v>
      </c>
      <c r="T31" s="16" t="s">
        <v>17</v>
      </c>
      <c r="U31" s="19">
        <f t="shared" si="10"/>
        <v>0.30738865558151901</v>
      </c>
    </row>
    <row r="32" spans="1:21" s="25" customFormat="1" x14ac:dyDescent="0.25">
      <c r="A32" s="15" t="s">
        <v>8</v>
      </c>
      <c r="B32" s="15" t="s">
        <v>9</v>
      </c>
      <c r="C32" s="15">
        <v>10</v>
      </c>
      <c r="D32" s="15">
        <v>2</v>
      </c>
      <c r="E32" s="15">
        <v>137</v>
      </c>
      <c r="F32" s="25">
        <v>74.069999999999993</v>
      </c>
      <c r="G32" s="31">
        <v>14.1</v>
      </c>
      <c r="H32" s="31">
        <v>93.2</v>
      </c>
      <c r="I32" s="31">
        <v>16.600000000000001</v>
      </c>
      <c r="J32" s="35">
        <v>14.1</v>
      </c>
      <c r="K32" s="31">
        <f t="shared" si="1"/>
        <v>73.03493499999999</v>
      </c>
      <c r="L32" s="31">
        <f t="shared" si="2"/>
        <v>22.142472000000001</v>
      </c>
      <c r="M32" s="31">
        <f t="shared" si="3"/>
        <v>13.636972000000002</v>
      </c>
      <c r="N32" s="33">
        <f t="shared" si="4"/>
        <v>3.5985019999999999</v>
      </c>
      <c r="O32" s="16">
        <f t="shared" si="15"/>
        <v>64.970254609878737</v>
      </c>
      <c r="P32" s="16">
        <f t="shared" si="16"/>
        <v>19.697450864194117</v>
      </c>
      <c r="Q32" s="16">
        <f t="shared" si="17"/>
        <v>12.131147141402776</v>
      </c>
      <c r="R32" s="16">
        <f t="shared" si="18"/>
        <v>3.201147384524377</v>
      </c>
      <c r="S32" s="16">
        <f t="shared" si="9"/>
        <v>100</v>
      </c>
      <c r="T32" s="16" t="s">
        <v>20</v>
      </c>
      <c r="U32" s="19">
        <f t="shared" si="10"/>
        <v>0.38113985225706692</v>
      </c>
    </row>
    <row r="33" spans="1:21" s="25" customFormat="1" x14ac:dyDescent="0.25">
      <c r="A33" s="15" t="s">
        <v>8</v>
      </c>
      <c r="B33" s="15" t="s">
        <v>9</v>
      </c>
      <c r="C33" s="15">
        <v>10</v>
      </c>
      <c r="D33" s="15">
        <v>4</v>
      </c>
      <c r="E33" s="15">
        <v>27</v>
      </c>
      <c r="F33" s="25">
        <v>75.97</v>
      </c>
      <c r="G33" s="31">
        <v>9.76</v>
      </c>
      <c r="H33" s="31">
        <v>40.9</v>
      </c>
      <c r="I33" s="31">
        <v>8.6999999999999993</v>
      </c>
      <c r="J33" s="35">
        <v>63.1</v>
      </c>
      <c r="K33" s="31">
        <f t="shared" si="1"/>
        <v>49.88836959999999</v>
      </c>
      <c r="L33" s="31">
        <f t="shared" si="2"/>
        <v>9.2881780000000003</v>
      </c>
      <c r="M33" s="31">
        <f t="shared" si="3"/>
        <v>5.5002879999999985</v>
      </c>
      <c r="N33" s="33">
        <f t="shared" si="4"/>
        <v>42.334961999999997</v>
      </c>
      <c r="O33" s="16">
        <f t="shared" si="15"/>
        <v>46.619504315288687</v>
      </c>
      <c r="P33" s="16">
        <f t="shared" si="16"/>
        <v>8.6795831939188002</v>
      </c>
      <c r="Q33" s="16">
        <f t="shared" si="17"/>
        <v>5.1398893611333918</v>
      </c>
      <c r="R33" s="16">
        <f t="shared" si="18"/>
        <v>39.561023129659119</v>
      </c>
      <c r="S33" s="16">
        <f t="shared" si="9"/>
        <v>100</v>
      </c>
      <c r="T33" s="14" t="s">
        <v>22</v>
      </c>
      <c r="U33" s="19">
        <f t="shared" si="10"/>
        <v>0.37193093590640153</v>
      </c>
    </row>
    <row r="34" spans="1:21" s="25" customFormat="1" x14ac:dyDescent="0.25">
      <c r="A34" s="15" t="s">
        <v>8</v>
      </c>
      <c r="B34" s="15" t="s">
        <v>9</v>
      </c>
      <c r="C34" s="15">
        <v>10</v>
      </c>
      <c r="D34" s="15">
        <v>5</v>
      </c>
      <c r="E34" s="15">
        <v>137</v>
      </c>
      <c r="F34" s="25">
        <v>78.569999999999993</v>
      </c>
      <c r="G34" s="31">
        <v>13.8</v>
      </c>
      <c r="H34" s="31">
        <v>89.4</v>
      </c>
      <c r="I34" s="31">
        <v>17.2</v>
      </c>
      <c r="J34" s="35">
        <v>10.9</v>
      </c>
      <c r="K34" s="31">
        <f t="shared" si="1"/>
        <v>71.879139999999978</v>
      </c>
      <c r="L34" s="31">
        <f t="shared" si="2"/>
        <v>21.245368000000003</v>
      </c>
      <c r="M34" s="31">
        <f t="shared" si="3"/>
        <v>14.301867999999999</v>
      </c>
      <c r="N34" s="33">
        <f t="shared" si="4"/>
        <v>2.2714619999999996</v>
      </c>
      <c r="O34" s="16">
        <f t="shared" si="15"/>
        <v>65.524664214439667</v>
      </c>
      <c r="P34" s="16">
        <f t="shared" si="16"/>
        <v>19.367171119635017</v>
      </c>
      <c r="Q34" s="16">
        <f t="shared" si="17"/>
        <v>13.037511277113778</v>
      </c>
      <c r="R34" s="16">
        <f t="shared" si="18"/>
        <v>2.0706533888115461</v>
      </c>
      <c r="S34" s="16">
        <f t="shared" si="9"/>
        <v>100.00000000000001</v>
      </c>
      <c r="T34" s="16" t="s">
        <v>20</v>
      </c>
      <c r="U34" s="19">
        <f t="shared" si="10"/>
        <v>0.40233417866863119</v>
      </c>
    </row>
    <row r="35" spans="1:21" s="25" customFormat="1" x14ac:dyDescent="0.25">
      <c r="A35" s="15" t="s">
        <v>8</v>
      </c>
      <c r="B35" s="15" t="s">
        <v>9</v>
      </c>
      <c r="C35" s="15">
        <v>11</v>
      </c>
      <c r="D35" s="15">
        <v>2</v>
      </c>
      <c r="E35" s="15">
        <v>128</v>
      </c>
      <c r="F35" s="25">
        <v>83.48</v>
      </c>
      <c r="G35" s="31">
        <v>12.6</v>
      </c>
      <c r="H35" s="31">
        <v>99.7</v>
      </c>
      <c r="I35" s="31">
        <v>19.899999999999999</v>
      </c>
      <c r="J35" s="35">
        <v>16.399999999999999</v>
      </c>
      <c r="K35" s="31">
        <f t="shared" si="1"/>
        <v>66.596259999999972</v>
      </c>
      <c r="L35" s="31">
        <f t="shared" si="2"/>
        <v>23.663602000000004</v>
      </c>
      <c r="M35" s="31">
        <f t="shared" si="3"/>
        <v>17.375871999999998</v>
      </c>
      <c r="N35" s="33">
        <f t="shared" si="4"/>
        <v>4.6433919999999986</v>
      </c>
      <c r="O35" s="16">
        <f t="shared" si="15"/>
        <v>59.313126466623899</v>
      </c>
      <c r="P35" s="16">
        <f t="shared" si="16"/>
        <v>21.075691308819071</v>
      </c>
      <c r="Q35" s="16">
        <f t="shared" si="17"/>
        <v>15.475603185582335</v>
      </c>
      <c r="R35" s="16">
        <f t="shared" si="18"/>
        <v>4.1355790389747069</v>
      </c>
      <c r="S35" s="16">
        <f t="shared" si="9"/>
        <v>100.00000000000001</v>
      </c>
      <c r="T35" s="16" t="s">
        <v>20</v>
      </c>
      <c r="U35" s="19">
        <f t="shared" si="10"/>
        <v>0.42339412049969249</v>
      </c>
    </row>
    <row r="36" spans="1:21" s="25" customFormat="1" x14ac:dyDescent="0.25">
      <c r="A36" s="15" t="s">
        <v>8</v>
      </c>
      <c r="B36" s="15" t="s">
        <v>9</v>
      </c>
      <c r="C36" s="15">
        <v>11</v>
      </c>
      <c r="D36" s="15">
        <v>5</v>
      </c>
      <c r="E36" s="15">
        <v>128</v>
      </c>
      <c r="F36" s="25">
        <v>87.98</v>
      </c>
      <c r="G36" s="31">
        <v>12</v>
      </c>
      <c r="H36" s="31">
        <v>91.6</v>
      </c>
      <c r="I36" s="31">
        <v>19.899999999999999</v>
      </c>
      <c r="J36" s="35">
        <v>11.2</v>
      </c>
      <c r="K36" s="31">
        <f t="shared" si="1"/>
        <v>63.558999999999983</v>
      </c>
      <c r="L36" s="31">
        <f t="shared" si="2"/>
        <v>21.765448000000003</v>
      </c>
      <c r="M36" s="31">
        <f t="shared" si="3"/>
        <v>17.375871999999998</v>
      </c>
      <c r="N36" s="33">
        <f t="shared" si="4"/>
        <v>2.3896079999999995</v>
      </c>
      <c r="O36" s="16">
        <f t="shared" si="15"/>
        <v>60.480581925986279</v>
      </c>
      <c r="P36" s="16">
        <f t="shared" si="16"/>
        <v>20.711259788854367</v>
      </c>
      <c r="Q36" s="16">
        <f t="shared" si="17"/>
        <v>16.534288614223811</v>
      </c>
      <c r="R36" s="16">
        <f t="shared" si="18"/>
        <v>2.2738696709355439</v>
      </c>
      <c r="S36" s="16">
        <f t="shared" si="9"/>
        <v>100</v>
      </c>
      <c r="T36" s="16" t="s">
        <v>20</v>
      </c>
      <c r="U36" s="19">
        <f t="shared" si="10"/>
        <v>0.44392657171500605</v>
      </c>
    </row>
    <row r="37" spans="1:21" s="25" customFormat="1" x14ac:dyDescent="0.25">
      <c r="A37" s="15" t="s">
        <v>8</v>
      </c>
      <c r="B37" s="15" t="s">
        <v>9</v>
      </c>
      <c r="C37" s="15">
        <v>11</v>
      </c>
      <c r="D37" s="15">
        <v>6</v>
      </c>
      <c r="E37" s="15">
        <v>86</v>
      </c>
      <c r="F37" s="25">
        <v>89.06</v>
      </c>
      <c r="G37" s="31">
        <v>11.7</v>
      </c>
      <c r="H37" s="31">
        <v>87.5</v>
      </c>
      <c r="I37" s="31">
        <v>19.399999999999999</v>
      </c>
      <c r="J37" s="35">
        <v>11.1</v>
      </c>
      <c r="K37" s="31">
        <f t="shared" si="1"/>
        <v>61.941414999999992</v>
      </c>
      <c r="L37" s="31">
        <f t="shared" si="2"/>
        <v>20.794650000000001</v>
      </c>
      <c r="M37" s="31">
        <f t="shared" si="3"/>
        <v>16.796491999999997</v>
      </c>
      <c r="N37" s="33">
        <f t="shared" si="4"/>
        <v>2.3500819999999996</v>
      </c>
      <c r="O37" s="16">
        <f t="shared" si="15"/>
        <v>60.796830164558259</v>
      </c>
      <c r="P37" s="16">
        <f t="shared" si="16"/>
        <v>20.410395926238227</v>
      </c>
      <c r="Q37" s="16">
        <f t="shared" si="17"/>
        <v>16.486117914554608</v>
      </c>
      <c r="R37" s="16">
        <f t="shared" si="18"/>
        <v>2.3066559946489016</v>
      </c>
      <c r="S37" s="16">
        <f t="shared" si="9"/>
        <v>100</v>
      </c>
      <c r="T37" s="16" t="s">
        <v>20</v>
      </c>
      <c r="U37" s="19">
        <f t="shared" si="10"/>
        <v>0.44682047701556926</v>
      </c>
    </row>
    <row r="38" spans="1:21" s="25" customFormat="1" x14ac:dyDescent="0.25">
      <c r="A38" s="15" t="s">
        <v>8</v>
      </c>
      <c r="B38" s="15" t="s">
        <v>9</v>
      </c>
      <c r="C38" s="15">
        <v>12</v>
      </c>
      <c r="D38" s="15">
        <v>2</v>
      </c>
      <c r="E38" s="15">
        <v>123</v>
      </c>
      <c r="F38" s="25">
        <v>92.93</v>
      </c>
      <c r="G38" s="31">
        <v>11.8</v>
      </c>
      <c r="H38" s="31">
        <v>101</v>
      </c>
      <c r="I38" s="31">
        <v>19.2</v>
      </c>
      <c r="J38" s="35">
        <v>10.7</v>
      </c>
      <c r="K38" s="31">
        <f t="shared" si="1"/>
        <v>62.487939999999988</v>
      </c>
      <c r="L38" s="31">
        <f t="shared" si="2"/>
        <v>23.965800000000002</v>
      </c>
      <c r="M38" s="31">
        <f t="shared" si="3"/>
        <v>16.566027999999999</v>
      </c>
      <c r="N38" s="33">
        <f t="shared" si="4"/>
        <v>2.1934179999999994</v>
      </c>
      <c r="O38" s="16">
        <f t="shared" si="15"/>
        <v>59.391738218059473</v>
      </c>
      <c r="P38" s="16">
        <f t="shared" si="16"/>
        <v>22.778323621908005</v>
      </c>
      <c r="Q38" s="16">
        <f t="shared" si="17"/>
        <v>15.745201366680412</v>
      </c>
      <c r="R38" s="16">
        <f t="shared" si="18"/>
        <v>2.0847367933521181</v>
      </c>
      <c r="S38" s="16">
        <f t="shared" si="9"/>
        <v>100.00000000000001</v>
      </c>
      <c r="T38" s="16" t="s">
        <v>20</v>
      </c>
      <c r="U38" s="19">
        <f t="shared" si="10"/>
        <v>0.40871652766314903</v>
      </c>
    </row>
    <row r="39" spans="1:21" s="25" customFormat="1" x14ac:dyDescent="0.25">
      <c r="A39" s="15" t="s">
        <v>8</v>
      </c>
      <c r="B39" s="15" t="s">
        <v>9</v>
      </c>
      <c r="C39" s="15">
        <v>12</v>
      </c>
      <c r="D39" s="15">
        <v>5</v>
      </c>
      <c r="E39" s="15">
        <v>125</v>
      </c>
      <c r="F39" s="25">
        <v>97.45</v>
      </c>
      <c r="G39" s="31">
        <v>11.5</v>
      </c>
      <c r="H39" s="31">
        <v>99.7</v>
      </c>
      <c r="I39" s="31">
        <v>19.2</v>
      </c>
      <c r="J39" s="35">
        <v>10.7</v>
      </c>
      <c r="K39" s="31">
        <f t="shared" si="1"/>
        <v>60.826374999999999</v>
      </c>
      <c r="L39" s="31">
        <f t="shared" si="2"/>
        <v>23.663602000000004</v>
      </c>
      <c r="M39" s="31">
        <f t="shared" si="3"/>
        <v>16.566027999999999</v>
      </c>
      <c r="N39" s="33">
        <f t="shared" si="4"/>
        <v>2.1934179999999994</v>
      </c>
      <c r="O39" s="16">
        <f t="shared" si="15"/>
        <v>58.912072564318343</v>
      </c>
      <c r="P39" s="16">
        <f t="shared" si="16"/>
        <v>22.918870936450659</v>
      </c>
      <c r="Q39" s="16">
        <f t="shared" si="17"/>
        <v>16.044668840425384</v>
      </c>
      <c r="R39" s="16">
        <f t="shared" si="18"/>
        <v>2.1243876588056083</v>
      </c>
      <c r="S39" s="16">
        <f t="shared" si="9"/>
        <v>99.999999999999986</v>
      </c>
      <c r="T39" s="16" t="s">
        <v>20</v>
      </c>
      <c r="U39" s="19">
        <f t="shared" si="10"/>
        <v>0.4117867352993303</v>
      </c>
    </row>
  </sheetData>
  <mergeCells count="3">
    <mergeCell ref="G1:J1"/>
    <mergeCell ref="K1:N1"/>
    <mergeCell ref="O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12" workbookViewId="0">
      <selection activeCell="D25" sqref="D25"/>
    </sheetView>
  </sheetViews>
  <sheetFormatPr defaultRowHeight="15" x14ac:dyDescent="0.25"/>
  <cols>
    <col min="1" max="4" width="13.28515625" customWidth="1"/>
    <col min="5" max="5" width="22.28515625" customWidth="1"/>
    <col min="6" max="6" width="13.28515625" customWidth="1"/>
  </cols>
  <sheetData>
    <row r="1" spans="1:6" x14ac:dyDescent="0.25">
      <c r="A1" s="39" t="s">
        <v>11</v>
      </c>
      <c r="B1" s="39"/>
      <c r="C1" s="39"/>
      <c r="D1" s="39"/>
    </row>
    <row r="2" spans="1:6" x14ac:dyDescent="0.25">
      <c r="A2" s="20" t="s">
        <v>0</v>
      </c>
      <c r="B2" s="20" t="s">
        <v>1</v>
      </c>
      <c r="C2" s="20" t="s">
        <v>2</v>
      </c>
      <c r="D2" s="20" t="s">
        <v>19</v>
      </c>
      <c r="E2" s="20" t="s">
        <v>13</v>
      </c>
      <c r="F2" s="20" t="s">
        <v>18</v>
      </c>
    </row>
    <row r="3" spans="1:6" x14ac:dyDescent="0.25">
      <c r="A3" s="14">
        <v>11.21873749189889</v>
      </c>
      <c r="B3" s="14">
        <v>36.008639417638108</v>
      </c>
      <c r="C3" s="14">
        <v>50.957586452325465</v>
      </c>
      <c r="D3" s="14">
        <v>1.8150366381375411</v>
      </c>
      <c r="E3" t="s">
        <v>17</v>
      </c>
      <c r="F3" s="1">
        <f>C3/(C3+B3)</f>
        <v>0.58594685399501978</v>
      </c>
    </row>
    <row r="4" spans="1:6" x14ac:dyDescent="0.25">
      <c r="A4" s="14">
        <v>32.864282777236717</v>
      </c>
      <c r="B4" s="14">
        <v>39.673297134385699</v>
      </c>
      <c r="C4" s="14">
        <v>24.344225350800716</v>
      </c>
      <c r="D4" s="14">
        <v>3.1181947375768715</v>
      </c>
      <c r="E4" t="s">
        <v>17</v>
      </c>
      <c r="F4" s="1">
        <f t="shared" ref="F4:F13" si="0">C4/(C4+B4)</f>
        <v>0.38027440622110831</v>
      </c>
    </row>
    <row r="5" spans="1:6" x14ac:dyDescent="0.25">
      <c r="A5" s="14">
        <v>13.184792015322216</v>
      </c>
      <c r="B5" s="14">
        <v>59.129049126467677</v>
      </c>
      <c r="C5" s="14">
        <v>27.006887487935682</v>
      </c>
      <c r="D5" s="14">
        <v>0.67927137027441842</v>
      </c>
      <c r="E5" t="s">
        <v>17</v>
      </c>
      <c r="F5" s="1">
        <f t="shared" si="0"/>
        <v>0.31353797902999386</v>
      </c>
    </row>
    <row r="6" spans="1:6" x14ac:dyDescent="0.25">
      <c r="A6" s="14">
        <v>15.142009117159613</v>
      </c>
      <c r="B6" s="14">
        <v>51.841905250784649</v>
      </c>
      <c r="C6" s="14">
        <v>32.218030500300976</v>
      </c>
      <c r="D6" s="14">
        <v>0.79805513175477005</v>
      </c>
      <c r="E6" t="s">
        <v>17</v>
      </c>
      <c r="F6" s="1">
        <f t="shared" si="0"/>
        <v>0.38327450779528921</v>
      </c>
    </row>
    <row r="7" spans="1:6" x14ac:dyDescent="0.25">
      <c r="A7" s="14">
        <v>16.405834889350064</v>
      </c>
      <c r="B7" s="14">
        <v>57.948959706414612</v>
      </c>
      <c r="C7" s="14">
        <v>24.807813060481585</v>
      </c>
      <c r="D7" s="14">
        <v>0.83739234375372462</v>
      </c>
      <c r="E7" t="s">
        <v>17</v>
      </c>
      <c r="F7" s="1">
        <f t="shared" si="0"/>
        <v>0.29976776801529692</v>
      </c>
    </row>
    <row r="8" spans="1:6" x14ac:dyDescent="0.25">
      <c r="A8" s="14">
        <v>15.180129193257802</v>
      </c>
      <c r="B8" s="14">
        <v>50.508334687327419</v>
      </c>
      <c r="C8" s="14">
        <v>33.434435304022998</v>
      </c>
      <c r="D8" s="14">
        <v>0.87710081539178686</v>
      </c>
      <c r="E8" t="s">
        <v>17</v>
      </c>
      <c r="F8" s="1">
        <f t="shared" si="0"/>
        <v>0.39830035758253068</v>
      </c>
    </row>
    <row r="9" spans="1:6" x14ac:dyDescent="0.25">
      <c r="A9" s="14">
        <v>12.244050275063183</v>
      </c>
      <c r="B9" s="14">
        <v>36.401870411040143</v>
      </c>
      <c r="C9" s="14">
        <v>50.430116904444148</v>
      </c>
      <c r="D9" s="14">
        <v>0.92396240945253394</v>
      </c>
      <c r="E9" t="s">
        <v>17</v>
      </c>
      <c r="F9" s="1">
        <f t="shared" si="0"/>
        <v>0.58077810336434865</v>
      </c>
    </row>
    <row r="10" spans="1:6" x14ac:dyDescent="0.25">
      <c r="A10" s="14">
        <v>14.499679165183155</v>
      </c>
      <c r="B10" s="14">
        <v>51.804919218235689</v>
      </c>
      <c r="C10" s="14">
        <v>30.674489977122288</v>
      </c>
      <c r="D10" s="14">
        <v>3.0209116394588666</v>
      </c>
      <c r="F10" s="1">
        <f t="shared" si="0"/>
        <v>0.37190482177761136</v>
      </c>
    </row>
    <row r="11" spans="1:6" x14ac:dyDescent="0.25">
      <c r="A11" s="14">
        <v>18.126723474968841</v>
      </c>
      <c r="B11" s="14">
        <v>42.324646157925585</v>
      </c>
      <c r="C11" s="14">
        <v>38.202863131115969</v>
      </c>
      <c r="D11" s="14">
        <v>1.3457672359896109</v>
      </c>
      <c r="F11" s="1">
        <f t="shared" si="0"/>
        <v>0.47440760888297762</v>
      </c>
    </row>
    <row r="12" spans="1:6" x14ac:dyDescent="0.25">
      <c r="A12" s="14">
        <v>38.474001355940295</v>
      </c>
      <c r="B12" s="14">
        <v>40.643984742934848</v>
      </c>
      <c r="C12" s="14">
        <v>18.782200737154838</v>
      </c>
      <c r="D12" s="14">
        <v>2.0998131639700266</v>
      </c>
      <c r="F12" s="1">
        <f t="shared" si="0"/>
        <v>0.31605933622388871</v>
      </c>
    </row>
    <row r="13" spans="1:6" x14ac:dyDescent="0.25">
      <c r="A13" s="14">
        <v>38.577943872533645</v>
      </c>
      <c r="B13" s="14">
        <v>40.9010148677689</v>
      </c>
      <c r="C13" s="14">
        <v>18.152327526022734</v>
      </c>
      <c r="D13" s="14">
        <v>2.3687137336747184</v>
      </c>
      <c r="F13" s="1">
        <f t="shared" si="0"/>
        <v>0.30738865558151901</v>
      </c>
    </row>
    <row r="14" spans="1:6" x14ac:dyDescent="0.25">
      <c r="A14" s="14"/>
      <c r="B14" s="14"/>
      <c r="C14" s="14"/>
      <c r="D14" s="14"/>
    </row>
    <row r="15" spans="1:6" x14ac:dyDescent="0.25">
      <c r="A15" s="14"/>
      <c r="B15" s="14"/>
      <c r="C15" s="14"/>
      <c r="D15" s="14"/>
    </row>
    <row r="16" spans="1:6" x14ac:dyDescent="0.25">
      <c r="A16" s="14">
        <v>70.989815440584664</v>
      </c>
      <c r="B16" s="14">
        <v>15.267881313749257</v>
      </c>
      <c r="C16" s="14">
        <v>12.104801527868508</v>
      </c>
      <c r="D16" s="14">
        <v>1.6375017177975792</v>
      </c>
      <c r="E16" t="s">
        <v>14</v>
      </c>
      <c r="F16" s="1">
        <f t="shared" ref="F16:F42" si="1">C16/(C16+B16)</f>
        <v>0.44222196260076552</v>
      </c>
    </row>
    <row r="17" spans="1:6" x14ac:dyDescent="0.25">
      <c r="A17" s="14">
        <v>65.166396275134204</v>
      </c>
      <c r="B17" s="14">
        <v>20.248555154602137</v>
      </c>
      <c r="C17" s="14">
        <v>12.186278925167015</v>
      </c>
      <c r="D17" s="14">
        <v>2.39876964509665</v>
      </c>
      <c r="E17" t="s">
        <v>14</v>
      </c>
      <c r="F17" s="1">
        <f t="shared" si="1"/>
        <v>0.37571577814137991</v>
      </c>
    </row>
    <row r="18" spans="1:6" x14ac:dyDescent="0.25">
      <c r="A18" s="14">
        <v>63.453304245020433</v>
      </c>
      <c r="B18" s="14">
        <v>21.127903761628311</v>
      </c>
      <c r="C18" s="14">
        <v>12.94428317184585</v>
      </c>
      <c r="D18" s="14">
        <v>2.4745088215053999</v>
      </c>
      <c r="E18" t="s">
        <v>14</v>
      </c>
      <c r="F18" s="1">
        <f t="shared" si="1"/>
        <v>0.37990761195104744</v>
      </c>
    </row>
    <row r="19" spans="1:6" x14ac:dyDescent="0.25">
      <c r="A19" s="14">
        <v>61.203490312804121</v>
      </c>
      <c r="B19" s="14">
        <v>22.043264947012865</v>
      </c>
      <c r="C19" s="14">
        <v>14.085970325565986</v>
      </c>
      <c r="D19" s="14">
        <v>2.6672744146170388</v>
      </c>
      <c r="E19" t="s">
        <v>14</v>
      </c>
      <c r="F19" s="1">
        <f t="shared" si="1"/>
        <v>0.38987734501695559</v>
      </c>
    </row>
    <row r="20" spans="1:6" x14ac:dyDescent="0.25">
      <c r="A20" s="14">
        <v>62.211652834432215</v>
      </c>
      <c r="B20" s="14">
        <v>20.572493841945946</v>
      </c>
      <c r="C20" s="14">
        <v>14.337039363979475</v>
      </c>
      <c r="D20" s="14">
        <v>2.8788139596423554</v>
      </c>
      <c r="E20" t="s">
        <v>14</v>
      </c>
      <c r="F20" s="1">
        <f t="shared" si="1"/>
        <v>0.41069123667187724</v>
      </c>
    </row>
    <row r="21" spans="1:6" x14ac:dyDescent="0.25">
      <c r="A21" s="14">
        <v>61.893572179871114</v>
      </c>
      <c r="B21" s="14">
        <v>19.042509303506549</v>
      </c>
      <c r="C21" s="14">
        <v>11.717986118346827</v>
      </c>
      <c r="D21" s="14">
        <v>7.3459323982755089</v>
      </c>
      <c r="E21" t="s">
        <v>14</v>
      </c>
      <c r="F21" s="1">
        <f t="shared" si="1"/>
        <v>0.38094269801720887</v>
      </c>
    </row>
    <row r="22" spans="1:6" x14ac:dyDescent="0.25">
      <c r="A22" s="14">
        <v>65.853139396673683</v>
      </c>
      <c r="B22" s="14">
        <v>15.186130461085174</v>
      </c>
      <c r="C22" s="14">
        <v>10.316261253924482</v>
      </c>
      <c r="D22" s="14">
        <v>8.6444688883166485</v>
      </c>
      <c r="E22" t="s">
        <v>14</v>
      </c>
      <c r="F22" s="1">
        <f t="shared" si="1"/>
        <v>0.40452132369423044</v>
      </c>
    </row>
    <row r="23" spans="1:6" x14ac:dyDescent="0.25">
      <c r="A23" s="14">
        <v>65.973422606310407</v>
      </c>
      <c r="B23" s="14">
        <v>13.841103414811299</v>
      </c>
      <c r="C23" s="14">
        <v>10.068258335474182</v>
      </c>
      <c r="D23" s="14">
        <v>10.117215643404121</v>
      </c>
      <c r="E23" t="s">
        <v>14</v>
      </c>
      <c r="F23" s="1">
        <f t="shared" si="1"/>
        <v>0.42110109172420573</v>
      </c>
    </row>
    <row r="24" spans="1:6" x14ac:dyDescent="0.25">
      <c r="A24" s="14">
        <v>68.843052870188913</v>
      </c>
      <c r="B24" s="14">
        <v>11.526716469006374</v>
      </c>
      <c r="C24" s="14">
        <v>9.2033625602236828</v>
      </c>
      <c r="D24" s="14">
        <v>10.426868100581022</v>
      </c>
      <c r="E24" t="s">
        <v>14</v>
      </c>
      <c r="F24" s="1">
        <f t="shared" si="1"/>
        <v>0.44396176913974406</v>
      </c>
    </row>
    <row r="25" spans="1:6" x14ac:dyDescent="0.25">
      <c r="A25" s="14">
        <v>67.518116500052301</v>
      </c>
      <c r="B25" s="14">
        <v>12.144110140085038</v>
      </c>
      <c r="C25" s="14">
        <v>8.8978630767700349</v>
      </c>
      <c r="D25" s="14">
        <v>11.439910283092626</v>
      </c>
      <c r="E25" t="s">
        <v>14</v>
      </c>
      <c r="F25" s="1">
        <f t="shared" si="1"/>
        <v>0.42286257971484609</v>
      </c>
    </row>
    <row r="26" spans="1:6" x14ac:dyDescent="0.25">
      <c r="A26" s="14">
        <v>72.174108159075743</v>
      </c>
      <c r="B26" s="14">
        <v>18.082363984911709</v>
      </c>
      <c r="C26" s="14">
        <v>10.810248037377756</v>
      </c>
      <c r="D26" s="14">
        <v>0</v>
      </c>
      <c r="E26" t="s">
        <v>14</v>
      </c>
      <c r="F26" s="1">
        <f t="shared" si="1"/>
        <v>0.37415267366751381</v>
      </c>
    </row>
    <row r="27" spans="1:6" x14ac:dyDescent="0.25">
      <c r="A27" s="16">
        <v>62.305197220116682</v>
      </c>
      <c r="B27" s="16">
        <v>20.85541316784234</v>
      </c>
      <c r="C27" s="16">
        <v>14.224723128905703</v>
      </c>
      <c r="D27" s="17">
        <v>0</v>
      </c>
      <c r="E27" s="22" t="s">
        <v>14</v>
      </c>
      <c r="F27" s="1">
        <f t="shared" si="1"/>
        <v>0.40549224234982079</v>
      </c>
    </row>
    <row r="28" spans="1:6" x14ac:dyDescent="0.25">
      <c r="A28" s="14">
        <v>59.313126466623899</v>
      </c>
      <c r="B28" s="14">
        <v>21.075691308819071</v>
      </c>
      <c r="C28" s="14">
        <v>15.475603185582335</v>
      </c>
      <c r="D28" s="14">
        <v>4.1355790389747069</v>
      </c>
      <c r="E28" s="22"/>
      <c r="F28" s="1">
        <f t="shared" si="1"/>
        <v>0.42339412049969249</v>
      </c>
    </row>
    <row r="29" spans="1:6" x14ac:dyDescent="0.25">
      <c r="A29" s="14">
        <v>60.480581925986279</v>
      </c>
      <c r="B29" s="14">
        <v>20.711259788854367</v>
      </c>
      <c r="C29" s="14">
        <v>16.534288614223811</v>
      </c>
      <c r="D29" s="14">
        <v>2.2738696709355439</v>
      </c>
      <c r="E29" s="22"/>
      <c r="F29" s="1">
        <f t="shared" si="1"/>
        <v>0.44392657171500605</v>
      </c>
    </row>
    <row r="30" spans="1:6" x14ac:dyDescent="0.25">
      <c r="A30" s="14">
        <v>60.796830164558259</v>
      </c>
      <c r="B30" s="14">
        <v>20.410395926238227</v>
      </c>
      <c r="C30" s="14">
        <v>16.486117914554608</v>
      </c>
      <c r="D30" s="14">
        <v>2.3066559946489016</v>
      </c>
      <c r="E30" s="22"/>
      <c r="F30" s="1">
        <f t="shared" si="1"/>
        <v>0.44682047701556926</v>
      </c>
    </row>
    <row r="31" spans="1:6" x14ac:dyDescent="0.25">
      <c r="A31" s="14">
        <v>64.471521859983596</v>
      </c>
      <c r="B31" s="14">
        <v>19.591081697413038</v>
      </c>
      <c r="C31" s="14">
        <v>12.674079588736292</v>
      </c>
      <c r="D31" s="14">
        <v>3.2633168538670891</v>
      </c>
      <c r="E31" s="22"/>
      <c r="F31" s="1">
        <f t="shared" si="1"/>
        <v>0.39281004909084322</v>
      </c>
    </row>
    <row r="32" spans="1:6" x14ac:dyDescent="0.25">
      <c r="A32" s="14">
        <v>64.970254609878737</v>
      </c>
      <c r="B32" s="14">
        <v>19.697450864194117</v>
      </c>
      <c r="C32" s="14">
        <v>12.131147141402776</v>
      </c>
      <c r="D32" s="14">
        <v>3.201147384524377</v>
      </c>
      <c r="E32" s="22"/>
      <c r="F32" s="1">
        <f t="shared" si="1"/>
        <v>0.38113985225706692</v>
      </c>
    </row>
    <row r="33" spans="1:6" x14ac:dyDescent="0.25">
      <c r="A33" s="14">
        <v>65.524664214439667</v>
      </c>
      <c r="B33" s="14">
        <v>19.367171119635017</v>
      </c>
      <c r="C33" s="14">
        <v>13.037511277113778</v>
      </c>
      <c r="D33" s="14">
        <v>2.0706533888115461</v>
      </c>
      <c r="E33" s="22"/>
      <c r="F33" s="1">
        <f t="shared" si="1"/>
        <v>0.40233417866863119</v>
      </c>
    </row>
    <row r="34" spans="1:6" x14ac:dyDescent="0.25">
      <c r="A34" s="16">
        <v>60.480581925986279</v>
      </c>
      <c r="B34" s="16">
        <v>20.711259788854367</v>
      </c>
      <c r="C34" s="16">
        <v>16.534288614223811</v>
      </c>
      <c r="D34" s="17">
        <v>2.2738696709355439</v>
      </c>
      <c r="E34" s="22"/>
      <c r="F34" s="1">
        <f t="shared" si="1"/>
        <v>0.44392657171500605</v>
      </c>
    </row>
    <row r="35" spans="1:6" x14ac:dyDescent="0.25">
      <c r="A35" s="14">
        <v>60.796830164558259</v>
      </c>
      <c r="B35" s="14">
        <v>20.410395926238227</v>
      </c>
      <c r="C35" s="14">
        <v>16.486117914554608</v>
      </c>
      <c r="D35" s="14">
        <v>2.3066559946489016</v>
      </c>
      <c r="F35" s="1">
        <f t="shared" si="1"/>
        <v>0.44682047701556926</v>
      </c>
    </row>
    <row r="36" spans="1:6" x14ac:dyDescent="0.25">
      <c r="A36" s="14"/>
      <c r="B36" s="14"/>
      <c r="C36" s="14"/>
      <c r="D36" s="14"/>
      <c r="F36" s="1"/>
    </row>
    <row r="37" spans="1:6" x14ac:dyDescent="0.25">
      <c r="A37" s="14">
        <v>54.794162012682349</v>
      </c>
      <c r="B37" s="14">
        <v>9.4469642955001927</v>
      </c>
      <c r="C37" s="14">
        <v>6.7239168836721861</v>
      </c>
      <c r="D37" s="14">
        <v>29.034956808145274</v>
      </c>
      <c r="E37" s="21" t="s">
        <v>15</v>
      </c>
      <c r="F37" s="1">
        <f t="shared" si="1"/>
        <v>0.41580398799370277</v>
      </c>
    </row>
    <row r="38" spans="1:6" x14ac:dyDescent="0.25">
      <c r="A38" s="14">
        <v>46.326973571291397</v>
      </c>
      <c r="B38" s="14">
        <v>8.2711934817841559</v>
      </c>
      <c r="C38" s="14">
        <v>5.741016876328179</v>
      </c>
      <c r="D38" s="14">
        <v>39.660816070596269</v>
      </c>
      <c r="E38" s="21" t="s">
        <v>15</v>
      </c>
      <c r="F38" s="1">
        <f t="shared" si="1"/>
        <v>0.40971529327665507</v>
      </c>
    </row>
    <row r="39" spans="1:6" x14ac:dyDescent="0.25">
      <c r="A39" s="14">
        <v>39.877862547876141</v>
      </c>
      <c r="B39" s="14">
        <v>10.126214166832675</v>
      </c>
      <c r="C39" s="14">
        <v>5.1657972705376514</v>
      </c>
      <c r="D39" s="14">
        <v>44.830126014753532</v>
      </c>
      <c r="E39" s="21" t="s">
        <v>15</v>
      </c>
      <c r="F39" s="1">
        <f t="shared" si="1"/>
        <v>0.33781018878350916</v>
      </c>
    </row>
    <row r="40" spans="1:6" x14ac:dyDescent="0.25">
      <c r="A40" s="14">
        <v>36.973849652661869</v>
      </c>
      <c r="B40" s="14">
        <v>7.8705336109666462</v>
      </c>
      <c r="C40" s="14">
        <v>4.0548473298212242</v>
      </c>
      <c r="D40" s="14">
        <v>51.100769406550263</v>
      </c>
      <c r="E40" t="s">
        <v>15</v>
      </c>
      <c r="F40" s="1">
        <f t="shared" si="1"/>
        <v>0.34001826440215449</v>
      </c>
    </row>
    <row r="41" spans="1:6" x14ac:dyDescent="0.25">
      <c r="A41" s="14">
        <v>30.44154197013783</v>
      </c>
      <c r="B41" s="14">
        <v>5.675688236230501</v>
      </c>
      <c r="C41" s="14">
        <v>3.6692752710027881</v>
      </c>
      <c r="D41" s="14">
        <v>60.213494522628878</v>
      </c>
      <c r="E41" t="s">
        <v>16</v>
      </c>
      <c r="F41" s="1">
        <f t="shared" si="1"/>
        <v>0.39264736220346463</v>
      </c>
    </row>
    <row r="42" spans="1:6" x14ac:dyDescent="0.25">
      <c r="A42" s="14">
        <v>46.619504315288687</v>
      </c>
      <c r="B42" s="14">
        <v>8.6795831939188002</v>
      </c>
      <c r="C42" s="14">
        <v>5.1398893611333918</v>
      </c>
      <c r="D42" s="14">
        <v>39.561023129659119</v>
      </c>
      <c r="E42" s="21" t="s">
        <v>15</v>
      </c>
      <c r="F42" s="1">
        <f t="shared" si="1"/>
        <v>0.37193093590640153</v>
      </c>
    </row>
    <row r="43" spans="1:6" x14ac:dyDescent="0.25">
      <c r="A43" s="13"/>
      <c r="B43" s="13"/>
      <c r="C43" s="13"/>
      <c r="D43" s="13"/>
    </row>
    <row r="44" spans="1:6" x14ac:dyDescent="0.25">
      <c r="A44" s="13"/>
      <c r="B44" s="13"/>
      <c r="C44" s="13"/>
      <c r="D44" s="13"/>
    </row>
    <row r="45" spans="1:6" x14ac:dyDescent="0.25">
      <c r="A45" s="13"/>
      <c r="B45" s="13"/>
      <c r="C45" s="13"/>
      <c r="D45" s="13"/>
    </row>
    <row r="46" spans="1:6" x14ac:dyDescent="0.25">
      <c r="A46" s="13"/>
      <c r="B46" s="13"/>
      <c r="C46" s="13"/>
      <c r="D46" s="13"/>
    </row>
    <row r="47" spans="1:6" x14ac:dyDescent="0.25">
      <c r="A47" s="13"/>
      <c r="B47" s="13"/>
      <c r="C47" s="13"/>
      <c r="D47" s="13"/>
    </row>
    <row r="48" spans="1:6" x14ac:dyDescent="0.25">
      <c r="A48" s="13"/>
      <c r="B48" s="13"/>
      <c r="C48" s="13"/>
      <c r="D48" s="13"/>
    </row>
    <row r="49" spans="1:4" x14ac:dyDescent="0.25">
      <c r="A49" s="13"/>
      <c r="B49" s="13"/>
      <c r="C49" s="13"/>
      <c r="D49" s="13"/>
    </row>
    <row r="50" spans="1:4" x14ac:dyDescent="0.25">
      <c r="A50" s="13"/>
      <c r="B50" s="13"/>
      <c r="C50" s="13"/>
      <c r="D50" s="13"/>
    </row>
    <row r="51" spans="1:4" x14ac:dyDescent="0.25">
      <c r="A51" s="13"/>
      <c r="B51" s="13"/>
      <c r="C51" s="13"/>
      <c r="D51" s="13"/>
    </row>
    <row r="52" spans="1:4" x14ac:dyDescent="0.25">
      <c r="A52" s="13"/>
      <c r="B52" s="13"/>
      <c r="C52" s="13"/>
      <c r="D52" s="13"/>
    </row>
    <row r="53" spans="1:4" x14ac:dyDescent="0.25">
      <c r="A53" s="13"/>
      <c r="B53" s="13"/>
      <c r="C53" s="13"/>
      <c r="D53" s="13"/>
    </row>
    <row r="54" spans="1:4" x14ac:dyDescent="0.25">
      <c r="A54" s="13"/>
      <c r="B54" s="13"/>
      <c r="C54" s="13"/>
      <c r="D54" s="13"/>
    </row>
    <row r="55" spans="1:4" x14ac:dyDescent="0.25">
      <c r="A55" s="13"/>
      <c r="B55" s="13"/>
      <c r="C55" s="13"/>
      <c r="D55" s="13"/>
    </row>
    <row r="56" spans="1:4" x14ac:dyDescent="0.25">
      <c r="A56" s="13"/>
      <c r="B56" s="13"/>
      <c r="C56" s="13"/>
      <c r="D56" s="13"/>
    </row>
    <row r="57" spans="1:4" x14ac:dyDescent="0.25">
      <c r="A57" s="13"/>
      <c r="B57" s="13"/>
      <c r="C57" s="13"/>
      <c r="D57" s="13"/>
    </row>
  </sheetData>
  <sortState ref="A33:D42">
    <sortCondition ref="A33:A42"/>
  </sortState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plots</vt:lpstr>
    </vt:vector>
  </TitlesOfParts>
  <Company>Bureau of Economic Geology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 Milliken</dc:creator>
  <cp:lastModifiedBy>Lars</cp:lastModifiedBy>
  <dcterms:created xsi:type="dcterms:W3CDTF">2016-08-13T03:35:43Z</dcterms:created>
  <dcterms:modified xsi:type="dcterms:W3CDTF">2016-10-02T07:21:38Z</dcterms:modified>
</cp:coreProperties>
</file>