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2A15C3B04BBEACA865DC729A54AF2D7323808006" xr6:coauthVersionLast="47" xr6:coauthVersionMax="47" xr10:uidLastSave="{00000000-0000-0000-0000-000000000000}"/>
  <bookViews>
    <workbookView xWindow="0" yWindow="760" windowWidth="19160" windowHeight="8480" activeTab="1" xr2:uid="{00000000-000D-0000-FFFF-FFFF00000000}"/>
  </bookViews>
  <sheets>
    <sheet name="Results" sheetId="1" r:id="rId1"/>
    <sheet name="Graph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7" i="1" l="1"/>
  <c r="S28" i="1"/>
  <c r="S29" i="1"/>
  <c r="S30" i="1"/>
  <c r="S31" i="1"/>
  <c r="S32" i="1"/>
  <c r="S33" i="1"/>
  <c r="S34" i="1"/>
  <c r="S35" i="1"/>
  <c r="S36" i="1"/>
  <c r="I26" i="1"/>
  <c r="K26" i="1"/>
  <c r="J26" i="1"/>
  <c r="L26" i="1" l="1"/>
  <c r="S26" i="1" s="1"/>
  <c r="R29" i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N28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11" i="1"/>
  <c r="L24" i="1" l="1"/>
  <c r="S24" i="1" s="1"/>
  <c r="L25" i="1"/>
  <c r="S25" i="1" s="1"/>
  <c r="L15" i="1"/>
  <c r="L23" i="1"/>
  <c r="L11" i="1"/>
  <c r="S11" i="1" s="1"/>
  <c r="P24" i="1"/>
  <c r="L22" i="1"/>
  <c r="S22" i="1" s="1"/>
  <c r="L21" i="1"/>
  <c r="S21" i="1" s="1"/>
  <c r="N20" i="1"/>
  <c r="L17" i="1"/>
  <c r="S17" i="1" s="1"/>
  <c r="P16" i="1"/>
  <c r="L16" i="1"/>
  <c r="S16" i="1" s="1"/>
  <c r="L14" i="1"/>
  <c r="S14" i="1" s="1"/>
  <c r="L13" i="1"/>
  <c r="N12" i="1"/>
  <c r="L19" i="1"/>
  <c r="S19" i="1" s="1"/>
  <c r="N27" i="1"/>
  <c r="P23" i="1"/>
  <c r="P15" i="1"/>
  <c r="O12" i="1"/>
  <c r="O11" i="1"/>
  <c r="O17" i="1"/>
  <c r="R24" i="1"/>
  <c r="N23" i="1"/>
  <c r="N15" i="1"/>
  <c r="L18" i="1"/>
  <c r="L20" i="1"/>
  <c r="L12" i="1"/>
  <c r="S12" i="1" s="1"/>
  <c r="P18" i="1"/>
  <c r="O14" i="1"/>
  <c r="N26" i="1"/>
  <c r="N18" i="1"/>
  <c r="O28" i="1"/>
  <c r="O23" i="1"/>
  <c r="P25" i="1"/>
  <c r="O21" i="1"/>
  <c r="P17" i="1"/>
  <c r="O13" i="1"/>
  <c r="N25" i="1"/>
  <c r="O27" i="1"/>
  <c r="O16" i="1"/>
  <c r="N24" i="1"/>
  <c r="O26" i="1"/>
  <c r="O15" i="1"/>
  <c r="R28" i="1"/>
  <c r="Q28" i="1"/>
  <c r="R25" i="1"/>
  <c r="Q27" i="1"/>
  <c r="N19" i="1"/>
  <c r="P14" i="1"/>
  <c r="Q24" i="1"/>
  <c r="P11" i="1"/>
  <c r="Q23" i="1"/>
  <c r="N11" i="1"/>
  <c r="N21" i="1"/>
  <c r="P22" i="1"/>
  <c r="P20" i="1"/>
  <c r="O24" i="1"/>
  <c r="P21" i="1"/>
  <c r="P13" i="1"/>
  <c r="P28" i="1"/>
  <c r="P12" i="1"/>
  <c r="P27" i="1"/>
  <c r="P19" i="1"/>
  <c r="N22" i="1"/>
  <c r="N14" i="1"/>
  <c r="N13" i="1"/>
  <c r="R23" i="1" l="1"/>
  <c r="S23" i="1"/>
  <c r="S20" i="1"/>
  <c r="S15" i="1"/>
  <c r="S18" i="1"/>
  <c r="S13" i="1"/>
  <c r="B16" i="1" s="1"/>
  <c r="N16" i="1"/>
  <c r="B10" i="1" s="1"/>
  <c r="B12" i="1"/>
  <c r="Q17" i="1"/>
  <c r="R14" i="1"/>
  <c r="O18" i="1"/>
  <c r="Q16" i="1"/>
  <c r="O25" i="1"/>
  <c r="O19" i="1"/>
  <c r="B11" i="1" s="1"/>
  <c r="R16" i="1"/>
  <c r="Q15" i="1"/>
  <c r="R15" i="1"/>
  <c r="N17" i="1"/>
  <c r="Q13" i="1"/>
  <c r="R17" i="1"/>
  <c r="Q22" i="1"/>
  <c r="Q21" i="1"/>
  <c r="R22" i="1"/>
  <c r="O22" i="1"/>
  <c r="Q14" i="1"/>
  <c r="P26" i="1"/>
  <c r="R27" i="1"/>
  <c r="O20" i="1"/>
  <c r="R21" i="1"/>
  <c r="R13" i="1"/>
  <c r="R12" i="1"/>
  <c r="Q19" i="1"/>
  <c r="R18" i="1"/>
  <c r="Q18" i="1"/>
  <c r="R26" i="1"/>
  <c r="Q25" i="1"/>
  <c r="Q26" i="1"/>
  <c r="R11" i="1"/>
  <c r="Q11" i="1"/>
  <c r="Q12" i="1"/>
  <c r="Q20" i="1"/>
  <c r="R19" i="1"/>
  <c r="R20" i="1"/>
  <c r="B14" i="1" l="1"/>
  <c r="B18" i="1"/>
  <c r="B17" i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<sst xmlns="http://schemas.openxmlformats.org/spreadsheetml/2006/main" count="58" uniqueCount="48">
  <si>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</si>
  <si>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</si>
  <si>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</si>
  <si>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</si>
  <si>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</si>
  <si>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</si>
  <si>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</si>
  <si>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</si>
  <si>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</si>
  <si>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</si>
  <si>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</si>
  <si>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</si>
  <si>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</si>
  <si>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</si>
  <si>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</si>
  <si>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</si>
  <si>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</si>
  <si>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</si>
  <si>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</si>
  <si>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</si>
  <si>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</si>
  <si>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</si>
  <si>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</si>
  <si>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</si>
  <si>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</si>
  <si>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</si>
  <si>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</si>
  <si>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</si>
  <si>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</si>
  <si>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</si>
  <si>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</si>
  <si>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</si>
  <si>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</si>
  <si>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</si>
  <si>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</si>
  <si>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</si>
  <si>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</si>
  <si>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</si>
  <si>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</si>
  <si>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</si>
  <si>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IODP375</t>
  </si>
  <si>
    <t>U1519C</t>
  </si>
  <si>
    <t>3R-1</t>
  </si>
  <si>
    <t>115.85 mbsf</t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</si>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</sst>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8.2265501274226049E-2</c:v>
                </c:pt>
                <c:pt idx="1">
                  <c:v>5.8327741675796518E-2</c:v>
                </c:pt>
                <c:pt idx="2">
                  <c:v>4.135483374435852E-2</c:v>
                </c:pt>
                <c:pt idx="3">
                  <c:v>2.9631233704024762E-2</c:v>
                </c:pt>
                <c:pt idx="4">
                  <c:v>2.4444891898187989E-2</c:v>
                </c:pt>
                <c:pt idx="5">
                  <c:v>2.127778958674342E-2</c:v>
                </c:pt>
                <c:pt idx="6">
                  <c:v>1.5384299076126541E-2</c:v>
                </c:pt>
                <c:pt idx="7">
                  <c:v>1.1035087679917593E-2</c:v>
                </c:pt>
                <c:pt idx="8">
                  <c:v>7.9483625629944085E-3</c:v>
                </c:pt>
                <c:pt idx="9">
                  <c:v>5.8830324592506348E-3</c:v>
                </c:pt>
                <c:pt idx="10">
                  <c:v>4.8561553181015382E-3</c:v>
                </c:pt>
                <c:pt idx="11">
                  <c:v>4.2326908808997688E-3</c:v>
                </c:pt>
                <c:pt idx="12">
                  <c:v>3.0309775295659456E-3</c:v>
                </c:pt>
                <c:pt idx="13">
                  <c:v>1.2789664441523632E-3</c:v>
                </c:pt>
                <c:pt idx="14">
                  <c:v>8.9332335320510461E-4</c:v>
                </c:pt>
                <c:pt idx="15">
                  <c:v>7.4824819451090518E-4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96.415471500378317</c:v>
                </c:pt>
                <c:pt idx="1">
                  <c:v>95.367477244939778</c:v>
                </c:pt>
                <c:pt idx="2">
                  <c:v>94.319482989500656</c:v>
                </c:pt>
                <c:pt idx="3">
                  <c:v>89.079511712306171</c:v>
                </c:pt>
                <c:pt idx="4">
                  <c:v>84.887534690550822</c:v>
                </c:pt>
                <c:pt idx="5">
                  <c:v>82.791546179672551</c:v>
                </c:pt>
                <c:pt idx="6">
                  <c:v>73.359597880722717</c:v>
                </c:pt>
                <c:pt idx="7">
                  <c:v>67.071632348089111</c:v>
                </c:pt>
                <c:pt idx="8">
                  <c:v>58.687678304578419</c:v>
                </c:pt>
                <c:pt idx="9">
                  <c:v>52.399712771944806</c:v>
                </c:pt>
                <c:pt idx="10">
                  <c:v>47.159741494750328</c:v>
                </c:pt>
                <c:pt idx="11">
                  <c:v>44.015758728433518</c:v>
                </c:pt>
                <c:pt idx="12">
                  <c:v>37.727793195800494</c:v>
                </c:pt>
                <c:pt idx="13">
                  <c:v>28.295844896850074</c:v>
                </c:pt>
                <c:pt idx="14">
                  <c:v>23.055873619655596</c:v>
                </c:pt>
                <c:pt idx="15">
                  <c:v>20.959885108777925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workbookViewId="0">
      <selection activeCell="F12" sqref="F12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40</v>
      </c>
      <c r="C1" s="3"/>
      <c r="D1" s="4" t="s">
        <v>1</v>
      </c>
      <c r="E1" s="5">
        <v>2.7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41</v>
      </c>
      <c r="D2" s="8" t="s">
        <v>2</v>
      </c>
      <c r="E2" s="9">
        <v>30.31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42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43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43675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1.6276990197105868E-2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5.3882651231502311E-3</v>
      </c>
      <c r="C11" s="10" t="s">
        <v>35</v>
      </c>
      <c r="E11" s="20">
        <v>0.25</v>
      </c>
      <c r="F11" s="22">
        <v>1022.4</v>
      </c>
      <c r="G11" s="22">
        <v>1004</v>
      </c>
      <c r="H11" s="21">
        <v>22</v>
      </c>
      <c r="I11" s="23">
        <f t="shared" ref="I11:I26" si="0">(0.004*H11*H11-0.4098*H11+16.689)/1000/980.7</f>
        <v>9.7985112674620164E-6</v>
      </c>
      <c r="J11" s="22">
        <f>$I$5-(F11+$I$6-1000)/(1035-1000)*($I$5-$I$4)-$I$3/$L$2/2</f>
        <v>9.7845999898933691</v>
      </c>
      <c r="K11" s="22">
        <f>($E$1/($E$1-1))*($L$1/$E$2)*((F11-G11)/10)</f>
        <v>96.415471500378317</v>
      </c>
      <c r="L11" s="24">
        <f>(18*I11/($E$1-1)*J11/E11/60)^0.5*10</f>
        <v>8.2265501274226049E-2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4.4219671663363442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1.0205448494678172E-3</v>
      </c>
      <c r="C12" s="10" t="s">
        <v>35</v>
      </c>
      <c r="E12" s="20">
        <v>0.5</v>
      </c>
      <c r="F12" s="22">
        <v>1022.2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6" si="1">$I$5-(F12+$I$6-1000)/(1035-1000)*($I$5-$I$4)-$I$3/$L$2/2</f>
        <v>9.8375714184647798</v>
      </c>
      <c r="K12" s="22">
        <f t="shared" ref="K12:K26" si="2">($E$1/($E$1-1))*($L$1/$E$2)*((F12-G12)/10)</f>
        <v>95.367477244939778</v>
      </c>
      <c r="L12" s="24">
        <f t="shared" ref="L12:L26" si="3">(18*I12/($E$1-1)*J12/E12/60)^0.5*10</f>
        <v>5.8327741675796518E-2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1022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9.8905428470362207</v>
      </c>
      <c r="K13" s="22">
        <f t="shared" si="2"/>
        <v>94.319482989500656</v>
      </c>
      <c r="L13" s="24">
        <f t="shared" si="3"/>
        <v>4.135483374435852E-2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4.4219671663363442</v>
      </c>
      <c r="C14" s="33"/>
      <c r="E14" s="20">
        <v>2</v>
      </c>
      <c r="F14" s="22">
        <v>1021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10.155399989893365</v>
      </c>
      <c r="K14" s="22">
        <f t="shared" si="2"/>
        <v>89.079511712306171</v>
      </c>
      <c r="L14" s="24">
        <f t="shared" si="3"/>
        <v>2.9631233704024762E-2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44</v>
      </c>
      <c r="B15" s="31">
        <f>100-B14-B16</f>
        <v>53.592724522895416</v>
      </c>
      <c r="C15" s="10"/>
      <c r="E15" s="20">
        <v>3</v>
      </c>
      <c r="F15" s="22">
        <v>1020.2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10.367285704179066</v>
      </c>
      <c r="K15" s="22">
        <f t="shared" si="2"/>
        <v>84.887534690550822</v>
      </c>
      <c r="L15" s="24">
        <f t="shared" si="3"/>
        <v>2.4444891898187989E-2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45</v>
      </c>
      <c r="B16" s="31">
        <f>SUM(S11:S36)</f>
        <v>41.985308310768239</v>
      </c>
      <c r="C16" s="10"/>
      <c r="E16" s="20">
        <v>4</v>
      </c>
      <c r="F16" s="22">
        <v>1019.8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10.473228561321946</v>
      </c>
      <c r="K16" s="22">
        <f t="shared" si="2"/>
        <v>82.791546179672551</v>
      </c>
      <c r="L16" s="24">
        <f t="shared" si="3"/>
        <v>2.127778958674342E-2</v>
      </c>
      <c r="N16">
        <f t="shared" si="4"/>
        <v>1.6276990197105868E-2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46</v>
      </c>
      <c r="B17" s="31">
        <f>100-B14-B18</f>
        <v>62.394826854081096</v>
      </c>
      <c r="C17" s="10"/>
      <c r="E17" s="20">
        <v>8</v>
      </c>
      <c r="F17" s="22">
        <v>1018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10.949971418464791</v>
      </c>
      <c r="K17" s="22">
        <f t="shared" si="2"/>
        <v>73.359597880722717</v>
      </c>
      <c r="L17" s="24">
        <f t="shared" si="3"/>
        <v>1.5384299076126541E-2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47</v>
      </c>
      <c r="B18" s="32">
        <f>SUM(R11:R36)</f>
        <v>33.18320597958256</v>
      </c>
      <c r="C18" s="15"/>
      <c r="E18" s="20">
        <v>16</v>
      </c>
      <c r="F18" s="22">
        <v>1016.8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11.267799989893376</v>
      </c>
      <c r="K18" s="22">
        <f t="shared" si="2"/>
        <v>67.071632348089111</v>
      </c>
      <c r="L18" s="24">
        <f t="shared" si="3"/>
        <v>1.1035087679917593E-2</v>
      </c>
      <c r="N18">
        <f t="shared" si="4"/>
        <v>0</v>
      </c>
      <c r="O18">
        <f t="shared" si="5"/>
        <v>0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1015.2</v>
      </c>
      <c r="G19" s="22">
        <v>1004</v>
      </c>
      <c r="H19" s="21">
        <v>22</v>
      </c>
      <c r="I19" s="23">
        <f t="shared" si="0"/>
        <v>9.7985112674620164E-6</v>
      </c>
      <c r="J19" s="22">
        <f t="shared" si="1"/>
        <v>11.691571418464779</v>
      </c>
      <c r="K19" s="22">
        <f t="shared" si="2"/>
        <v>58.687678304578419</v>
      </c>
      <c r="L19" s="24">
        <f t="shared" si="3"/>
        <v>7.9483625629944085E-3</v>
      </c>
      <c r="N19">
        <f t="shared" si="4"/>
        <v>0</v>
      </c>
      <c r="O19">
        <f t="shared" si="5"/>
        <v>0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1014</v>
      </c>
      <c r="G20" s="22">
        <v>1004</v>
      </c>
      <c r="H20" s="21">
        <v>22</v>
      </c>
      <c r="I20" s="23">
        <f t="shared" si="0"/>
        <v>9.7985112674620164E-6</v>
      </c>
      <c r="J20" s="22">
        <f t="shared" si="1"/>
        <v>12.009399989893364</v>
      </c>
      <c r="K20" s="22">
        <f t="shared" si="2"/>
        <v>52.399712771944806</v>
      </c>
      <c r="L20" s="24">
        <f t="shared" si="3"/>
        <v>5.8830324592506348E-3</v>
      </c>
      <c r="N20">
        <f t="shared" si="4"/>
        <v>0</v>
      </c>
      <c r="O20">
        <f t="shared" si="5"/>
        <v>5.3882651231502311E-3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1013</v>
      </c>
      <c r="G21" s="22">
        <v>1004</v>
      </c>
      <c r="H21" s="21">
        <v>22</v>
      </c>
      <c r="I21" s="23">
        <f t="shared" si="0"/>
        <v>9.7985112674620164E-6</v>
      </c>
      <c r="J21" s="22">
        <f t="shared" si="1"/>
        <v>12.274257132750506</v>
      </c>
      <c r="K21" s="22">
        <f t="shared" si="2"/>
        <v>47.159741494750328</v>
      </c>
      <c r="L21" s="24">
        <f t="shared" si="3"/>
        <v>4.8561553181015382E-3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1012.4</v>
      </c>
      <c r="G22" s="22">
        <v>1004</v>
      </c>
      <c r="H22" s="21">
        <v>22</v>
      </c>
      <c r="I22" s="23">
        <f t="shared" si="0"/>
        <v>9.7985112674620164E-6</v>
      </c>
      <c r="J22" s="22">
        <f t="shared" si="1"/>
        <v>12.433171418464799</v>
      </c>
      <c r="K22" s="22">
        <f t="shared" si="2"/>
        <v>44.015758728433518</v>
      </c>
      <c r="L22" s="24">
        <f t="shared" si="3"/>
        <v>4.2326908808997688E-3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41.985308310768239</v>
      </c>
    </row>
    <row r="23" spans="1:19" x14ac:dyDescent="0.2">
      <c r="E23" s="20">
        <v>240</v>
      </c>
      <c r="F23" s="22">
        <v>1011.2</v>
      </c>
      <c r="G23" s="22">
        <v>1004</v>
      </c>
      <c r="H23" s="21">
        <v>22</v>
      </c>
      <c r="I23" s="23">
        <f t="shared" si="0"/>
        <v>9.7985112674620164E-6</v>
      </c>
      <c r="J23" s="22">
        <f t="shared" si="1"/>
        <v>12.750999989893351</v>
      </c>
      <c r="K23" s="22">
        <f t="shared" si="2"/>
        <v>37.727793195800494</v>
      </c>
      <c r="L23" s="24">
        <f t="shared" si="3"/>
        <v>3.0309775295659456E-3</v>
      </c>
      <c r="N23">
        <f t="shared" si="4"/>
        <v>0</v>
      </c>
      <c r="O23">
        <f t="shared" si="5"/>
        <v>0</v>
      </c>
      <c r="P23">
        <f t="shared" si="6"/>
        <v>0</v>
      </c>
      <c r="Q23">
        <f t="shared" si="7"/>
        <v>0</v>
      </c>
      <c r="R23">
        <f t="shared" si="8"/>
        <v>33.18320597958256</v>
      </c>
      <c r="S23">
        <f t="shared" si="9"/>
        <v>0</v>
      </c>
    </row>
    <row r="24" spans="1:19" x14ac:dyDescent="0.2">
      <c r="E24" s="20">
        <v>1412</v>
      </c>
      <c r="F24" s="22">
        <v>1009.4</v>
      </c>
      <c r="G24" s="22">
        <v>1004</v>
      </c>
      <c r="H24" s="21">
        <v>21.6</v>
      </c>
      <c r="I24" s="23">
        <f t="shared" si="0"/>
        <v>9.894524319363719E-6</v>
      </c>
      <c r="J24" s="22">
        <f t="shared" si="1"/>
        <v>13.227742847036227</v>
      </c>
      <c r="K24" s="22">
        <f t="shared" si="2"/>
        <v>28.295844896850074</v>
      </c>
      <c r="L24" s="24">
        <f t="shared" si="3"/>
        <v>1.2789664441523632E-3</v>
      </c>
      <c r="N24">
        <f t="shared" si="4"/>
        <v>0</v>
      </c>
      <c r="O24">
        <f t="shared" si="5"/>
        <v>0</v>
      </c>
      <c r="P24">
        <f t="shared" si="6"/>
        <v>1.0205448494678172E-3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2945</v>
      </c>
      <c r="F25" s="22">
        <v>1008.4</v>
      </c>
      <c r="G25" s="22">
        <v>1004</v>
      </c>
      <c r="H25" s="21">
        <v>21.7</v>
      </c>
      <c r="I25" s="23">
        <f t="shared" si="0"/>
        <v>9.8703986948098297E-6</v>
      </c>
      <c r="J25" s="22">
        <f t="shared" si="1"/>
        <v>13.492599989893371</v>
      </c>
      <c r="K25" s="22">
        <f t="shared" si="2"/>
        <v>23.055873619655596</v>
      </c>
      <c r="L25" s="24">
        <f t="shared" si="3"/>
        <v>8.9332335320510461E-4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4241</v>
      </c>
      <c r="F26" s="22">
        <v>1008</v>
      </c>
      <c r="G26" s="22">
        <v>1004</v>
      </c>
      <c r="H26" s="21">
        <v>21.6</v>
      </c>
      <c r="I26" s="23">
        <f t="shared" si="0"/>
        <v>9.894524319363719E-6</v>
      </c>
      <c r="J26" s="22">
        <f t="shared" si="1"/>
        <v>13.598542847036221</v>
      </c>
      <c r="K26" s="22">
        <f t="shared" si="2"/>
        <v>20.959885108777925</v>
      </c>
      <c r="L26" s="24">
        <f t="shared" si="3"/>
        <v>7.4824819451090518E-4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2011-04-08T16:18:31Z</dcterms:created>
  <dcterms:modified xsi:type="dcterms:W3CDTF">2024-06-01T01:44:25Z</dcterms:modified>
</cp:coreProperties>
</file>