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4A15D70C4ABE6A80E0F7DECADEEC73D58F2F9163" xr6:coauthVersionLast="47" xr6:coauthVersionMax="47" xr10:uidLastSave="{00000000-0000-0000-0000-000000000000}"/>
  <bookViews>
    <workbookView xWindow="0" yWindow="760" windowWidth="19160" windowHeight="8480" activeTab="1" xr2:uid="{00000000-000D-0000-FFFF-FFFF00000000}"/>
  </bookViews>
  <sheets>
    <sheet name="Results" sheetId="1" r:id="rId1"/>
    <sheet name="Grap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S28" i="1"/>
  <c r="S29" i="1"/>
  <c r="S30" i="1"/>
  <c r="S31" i="1"/>
  <c r="S32" i="1"/>
  <c r="S33" i="1"/>
  <c r="S34" i="1"/>
  <c r="S35" i="1"/>
  <c r="S36" i="1"/>
  <c r="I26" i="1"/>
  <c r="K26" i="1"/>
  <c r="J26" i="1"/>
  <c r="L26" i="1" l="1"/>
  <c r="S26" i="1" s="1"/>
  <c r="R29" i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N28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1" i="1"/>
  <c r="I12" i="1"/>
  <c r="I13" i="1"/>
  <c r="I14" i="1"/>
  <c r="I15" i="1"/>
  <c r="L15" i="1" s="1"/>
  <c r="I16" i="1"/>
  <c r="I17" i="1"/>
  <c r="I18" i="1"/>
  <c r="I19" i="1"/>
  <c r="I20" i="1"/>
  <c r="I21" i="1"/>
  <c r="I22" i="1"/>
  <c r="I23" i="1"/>
  <c r="I24" i="1"/>
  <c r="I25" i="1"/>
  <c r="I11" i="1"/>
  <c r="L25" i="1" l="1"/>
  <c r="S25" i="1" s="1"/>
  <c r="L24" i="1"/>
  <c r="S24" i="1" s="1"/>
  <c r="L23" i="1"/>
  <c r="S23" i="1" s="1"/>
  <c r="L11" i="1"/>
  <c r="S11" i="1" s="1"/>
  <c r="P24" i="1"/>
  <c r="L22" i="1"/>
  <c r="S22" i="1" s="1"/>
  <c r="L21" i="1"/>
  <c r="S21" i="1" s="1"/>
  <c r="N20" i="1"/>
  <c r="L17" i="1"/>
  <c r="S17" i="1" s="1"/>
  <c r="P16" i="1"/>
  <c r="L16" i="1"/>
  <c r="S16" i="1" s="1"/>
  <c r="L14" i="1"/>
  <c r="L13" i="1"/>
  <c r="N12" i="1"/>
  <c r="L19" i="1"/>
  <c r="S19" i="1" s="1"/>
  <c r="N27" i="1"/>
  <c r="P15" i="1"/>
  <c r="O12" i="1"/>
  <c r="O11" i="1"/>
  <c r="O17" i="1"/>
  <c r="R24" i="1"/>
  <c r="N23" i="1"/>
  <c r="N15" i="1"/>
  <c r="L18" i="1"/>
  <c r="L20" i="1"/>
  <c r="L12" i="1"/>
  <c r="S12" i="1" s="1"/>
  <c r="P18" i="1"/>
  <c r="O14" i="1"/>
  <c r="N26" i="1"/>
  <c r="N18" i="1"/>
  <c r="O28" i="1"/>
  <c r="O23" i="1"/>
  <c r="P25" i="1"/>
  <c r="O21" i="1"/>
  <c r="P17" i="1"/>
  <c r="O13" i="1"/>
  <c r="N25" i="1"/>
  <c r="O27" i="1"/>
  <c r="O16" i="1"/>
  <c r="N24" i="1"/>
  <c r="N16" i="1"/>
  <c r="O26" i="1"/>
  <c r="O15" i="1"/>
  <c r="R28" i="1"/>
  <c r="Q28" i="1"/>
  <c r="R25" i="1"/>
  <c r="Q27" i="1"/>
  <c r="N19" i="1"/>
  <c r="P14" i="1"/>
  <c r="P11" i="1"/>
  <c r="N11" i="1"/>
  <c r="N21" i="1"/>
  <c r="P22" i="1"/>
  <c r="P20" i="1"/>
  <c r="O24" i="1"/>
  <c r="P21" i="1"/>
  <c r="P13" i="1"/>
  <c r="P28" i="1"/>
  <c r="P12" i="1"/>
  <c r="P27" i="1"/>
  <c r="P19" i="1"/>
  <c r="N22" i="1"/>
  <c r="N14" i="1"/>
  <c r="N13" i="1"/>
  <c r="S20" i="1" l="1"/>
  <c r="S13" i="1"/>
  <c r="B16" i="1" s="1"/>
  <c r="Q17" i="1"/>
  <c r="S18" i="1"/>
  <c r="R14" i="1"/>
  <c r="S14" i="1"/>
  <c r="S15" i="1"/>
  <c r="Q24" i="1"/>
  <c r="P23" i="1"/>
  <c r="B12" i="1" s="1"/>
  <c r="Q23" i="1"/>
  <c r="R23" i="1"/>
  <c r="O18" i="1"/>
  <c r="B11" i="1" s="1"/>
  <c r="Q16" i="1"/>
  <c r="O25" i="1"/>
  <c r="O19" i="1"/>
  <c r="R16" i="1"/>
  <c r="Q15" i="1"/>
  <c r="R15" i="1"/>
  <c r="N17" i="1"/>
  <c r="B10" i="1" s="1"/>
  <c r="Q13" i="1"/>
  <c r="R17" i="1"/>
  <c r="Q22" i="1"/>
  <c r="Q21" i="1"/>
  <c r="R22" i="1"/>
  <c r="O22" i="1"/>
  <c r="Q14" i="1"/>
  <c r="P26" i="1"/>
  <c r="R27" i="1"/>
  <c r="O20" i="1"/>
  <c r="R21" i="1"/>
  <c r="R13" i="1"/>
  <c r="R12" i="1"/>
  <c r="Q19" i="1"/>
  <c r="R18" i="1"/>
  <c r="Q18" i="1"/>
  <c r="R26" i="1"/>
  <c r="Q25" i="1"/>
  <c r="Q26" i="1"/>
  <c r="R11" i="1"/>
  <c r="Q11" i="1"/>
  <c r="Q12" i="1"/>
  <c r="Q20" i="1"/>
  <c r="R19" i="1"/>
  <c r="R20" i="1"/>
  <c r="B14" i="1" l="1"/>
  <c r="B18" i="1"/>
  <c r="B17" i="1" l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<sst xmlns="http://schemas.openxmlformats.org/spreadsheetml/2006/main" count="58" uniqueCount="48">
  <si>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</si>
  <si>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</si>
  <si>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</si>
  <si>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</si>
  <si>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</si>
  <si>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</si>
  <si>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</si>
  <si>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</si>
  <si>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</si>
  <si>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</si>
  <si>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</si>
  <si>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</si>
  <si>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</si>
  <si>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</si>
  <si>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</si>
  <si>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</si>
  <si>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</si>
  <si>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</si>
  <si>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</si>
  <si>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</si>
  <si>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</si>
  <si>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</si>
  <si>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</si>
  <si>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</si>
  <si>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</si>
  <si>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</si>
  <si>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</si>
  <si>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</si>
  <si>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</si>
  <si>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</si>
  <si>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</si>
  <si>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</si>
  <si>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</si>
  <si>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</si>
  <si>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</si>
  <si>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</si>
  <si>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</si>
  <si>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</si>
  <si>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</si>
  <si>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</si>
  <si>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t>IODP372</t>
  </si>
  <si>
    <t>U1517C</t>
  </si>
  <si>
    <t>10F-2</t>
  </si>
  <si>
    <t>50.338 mbsf</t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</si>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</sst>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8.1144449652539738E-2</c:v>
                </c:pt>
                <c:pt idx="1">
                  <c:v>5.8327741675796518E-2</c:v>
                </c:pt>
                <c:pt idx="2">
                  <c:v>4.1795459946275954E-2</c:v>
                </c:pt>
                <c:pt idx="3">
                  <c:v>3.001514425474746E-2</c:v>
                </c:pt>
                <c:pt idx="4">
                  <c:v>2.481676528000195E-2</c:v>
                </c:pt>
                <c:pt idx="5">
                  <c:v>2.1703995686194258E-2</c:v>
                </c:pt>
                <c:pt idx="6">
                  <c:v>1.5605970658915712E-2</c:v>
                </c:pt>
                <c:pt idx="7">
                  <c:v>1.1266117641445582E-2</c:v>
                </c:pt>
                <c:pt idx="8">
                  <c:v>8.0734205199068636E-3</c:v>
                </c:pt>
                <c:pt idx="9">
                  <c:v>6.0113777542241502E-3</c:v>
                </c:pt>
                <c:pt idx="10">
                  <c:v>4.9392738994172222E-3</c:v>
                </c:pt>
                <c:pt idx="11">
                  <c:v>4.2953438918015164E-3</c:v>
                </c:pt>
                <c:pt idx="12">
                  <c:v>3.0685197608686429E-3</c:v>
                </c:pt>
                <c:pt idx="13">
                  <c:v>1.287610206168106E-3</c:v>
                </c:pt>
                <c:pt idx="14">
                  <c:v>8.9893779435288429E-4</c:v>
                </c:pt>
                <c:pt idx="15">
                  <c:v>7.5181025593184505E-4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97.443911150797959</c:v>
                </c:pt>
                <c:pt idx="1">
                  <c:v>91.416452729099447</c:v>
                </c:pt>
                <c:pt idx="2">
                  <c:v>86.393570711017077</c:v>
                </c:pt>
                <c:pt idx="3">
                  <c:v>80.366112289317996</c:v>
                </c:pt>
                <c:pt idx="4">
                  <c:v>75.343230271235626</c:v>
                </c:pt>
                <c:pt idx="5">
                  <c:v>71.324924656769952</c:v>
                </c:pt>
                <c:pt idx="6">
                  <c:v>64.292889831454161</c:v>
                </c:pt>
                <c:pt idx="7">
                  <c:v>55.251702198906123</c:v>
                </c:pt>
                <c:pt idx="8">
                  <c:v>49.224243777207043</c:v>
                </c:pt>
                <c:pt idx="9">
                  <c:v>40.183056144658998</c:v>
                </c:pt>
                <c:pt idx="10">
                  <c:v>37.169326933809458</c:v>
                </c:pt>
                <c:pt idx="11">
                  <c:v>35.160174126576621</c:v>
                </c:pt>
                <c:pt idx="12">
                  <c:v>30.137292108494247</c:v>
                </c:pt>
                <c:pt idx="13">
                  <c:v>22.100680879562333</c:v>
                </c:pt>
                <c:pt idx="14">
                  <c:v>18.082375265096662</c:v>
                </c:pt>
                <c:pt idx="15">
                  <c:v>17.077798861479959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zoomScaleNormal="100" workbookViewId="0">
      <selection activeCell="A13" sqref="A13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40</v>
      </c>
      <c r="C1" s="3"/>
      <c r="D1" s="4" t="s">
        <v>1</v>
      </c>
      <c r="E1" s="5">
        <v>2.7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41</v>
      </c>
      <c r="D2" s="8" t="s">
        <v>2</v>
      </c>
      <c r="E2" s="9">
        <v>31.62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42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43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43675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2.4534287781398621E-2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8.4271970778221159E-3</v>
      </c>
      <c r="C11" s="10" t="s">
        <v>35</v>
      </c>
      <c r="E11" s="20">
        <v>0.25</v>
      </c>
      <c r="F11" s="22">
        <v>1023.4</v>
      </c>
      <c r="G11" s="22">
        <v>1004</v>
      </c>
      <c r="H11" s="21">
        <v>22</v>
      </c>
      <c r="I11" s="23">
        <f t="shared" ref="I11:I26" si="0">(0.004*H11*H11-0.4098*H11+16.689)/1000/980.7</f>
        <v>9.7985112674620164E-6</v>
      </c>
      <c r="J11" s="22">
        <f>$I$5-(F11+$I$6-1000)/(1035-1000)*($I$5-$I$4)-$I$3/$L$2/2</f>
        <v>9.5197428470362269</v>
      </c>
      <c r="K11" s="22">
        <f>($E$1/($E$1-1))*($L$1/$E$2)*((F11-G11)/10)</f>
        <v>97.443911150797959</v>
      </c>
      <c r="L11" s="24">
        <f>(18*I11/($E$1-1)*J11/E11/60)^0.5*10</f>
        <v>8.1144449652539738E-2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7.3222248676101884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1.7613454100183189E-3</v>
      </c>
      <c r="C12" s="10" t="s">
        <v>35</v>
      </c>
      <c r="E12" s="20">
        <v>0.5</v>
      </c>
      <c r="F12" s="22">
        <v>1022.2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6" si="1">$I$5-(F12+$I$6-1000)/(1035-1000)*($I$5-$I$4)-$I$3/$L$2/2</f>
        <v>9.8375714184647798</v>
      </c>
      <c r="K12" s="22">
        <f t="shared" ref="K12:K26" si="2">($E$1/($E$1-1))*($L$1/$E$2)*((F12-G12)/10)</f>
        <v>91.416452729099447</v>
      </c>
      <c r="L12" s="24">
        <f t="shared" ref="L12:L26" si="3">(18*I12/($E$1-1)*J12/E12/60)^0.5*10</f>
        <v>5.8327741675796518E-2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IF(AND(L12&gt;=0.0038,L13&lt;0.0038),((((K13-K12)/(LOG10(L13/L12)))*(LOG10(0.0038/L12)))+K12),0)</f>
        <v>0</v>
      </c>
    </row>
    <row r="13" spans="1:19" x14ac:dyDescent="0.2">
      <c r="A13" s="7"/>
      <c r="C13" s="10"/>
      <c r="E13" s="20">
        <v>1</v>
      </c>
      <c r="F13" s="22">
        <v>1021.2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10.102428561321922</v>
      </c>
      <c r="K13" s="22">
        <f t="shared" si="2"/>
        <v>86.393570711017077</v>
      </c>
      <c r="L13" s="24">
        <f t="shared" si="3"/>
        <v>4.1795459946275954E-2</v>
      </c>
      <c r="N13">
        <f t="shared" si="4"/>
        <v>0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7.3222248676101884</v>
      </c>
      <c r="C14" s="33"/>
      <c r="E14" s="20">
        <v>2</v>
      </c>
      <c r="F14" s="22">
        <v>1020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10.420257132750507</v>
      </c>
      <c r="K14" s="22">
        <f t="shared" si="2"/>
        <v>80.366112289317996</v>
      </c>
      <c r="L14" s="24">
        <f t="shared" si="3"/>
        <v>3.001514425474746E-2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44</v>
      </c>
      <c r="B15" s="31">
        <f>100-B14-B16</f>
        <v>59.347485098115023</v>
      </c>
      <c r="C15" s="10"/>
      <c r="E15" s="20">
        <v>3</v>
      </c>
      <c r="F15" s="22">
        <v>1019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10.685114275607649</v>
      </c>
      <c r="K15" s="22">
        <f t="shared" si="2"/>
        <v>75.343230271235626</v>
      </c>
      <c r="L15" s="24">
        <f t="shared" si="3"/>
        <v>2.481676528000195E-2</v>
      </c>
      <c r="N15">
        <f t="shared" si="4"/>
        <v>2.4534287781398621E-2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45</v>
      </c>
      <c r="B16" s="31">
        <f>SUM(S11:S36)</f>
        <v>33.330290034274789</v>
      </c>
      <c r="C16" s="10"/>
      <c r="E16" s="20">
        <v>4</v>
      </c>
      <c r="F16" s="22">
        <v>1018.2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10.896999989893352</v>
      </c>
      <c r="K16" s="22">
        <f t="shared" si="2"/>
        <v>71.324924656769952</v>
      </c>
      <c r="L16" s="24">
        <f t="shared" si="3"/>
        <v>2.1703995686194258E-2</v>
      </c>
      <c r="N16">
        <f t="shared" si="4"/>
        <v>0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46</v>
      </c>
      <c r="B17" s="31">
        <f>100-B14-B18</f>
        <v>66.501822412204078</v>
      </c>
      <c r="C17" s="10"/>
      <c r="E17" s="20">
        <v>8</v>
      </c>
      <c r="F17" s="22">
        <v>1016.8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11.267799989893376</v>
      </c>
      <c r="K17" s="22">
        <f t="shared" si="2"/>
        <v>64.292889831454161</v>
      </c>
      <c r="L17" s="24">
        <f t="shared" si="3"/>
        <v>1.5605970658915712E-2</v>
      </c>
      <c r="N17">
        <f t="shared" si="4"/>
        <v>0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47</v>
      </c>
      <c r="B18" s="32">
        <f>SUM(R11:R36)</f>
        <v>26.175952720185734</v>
      </c>
      <c r="C18" s="15"/>
      <c r="E18" s="20">
        <v>16</v>
      </c>
      <c r="F18" s="22">
        <v>1015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11.744542847036222</v>
      </c>
      <c r="K18" s="22">
        <f t="shared" si="2"/>
        <v>55.251702198906123</v>
      </c>
      <c r="L18" s="24">
        <f t="shared" si="3"/>
        <v>1.1266117641445582E-2</v>
      </c>
      <c r="N18">
        <f t="shared" si="4"/>
        <v>0</v>
      </c>
      <c r="O18">
        <f t="shared" si="5"/>
        <v>8.4271970778221159E-3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1013.8</v>
      </c>
      <c r="G19" s="22">
        <v>1004</v>
      </c>
      <c r="H19" s="21">
        <v>22</v>
      </c>
      <c r="I19" s="23">
        <f t="shared" si="0"/>
        <v>9.7985112674620164E-6</v>
      </c>
      <c r="J19" s="22">
        <f t="shared" si="1"/>
        <v>12.062371418464805</v>
      </c>
      <c r="K19" s="22">
        <f t="shared" si="2"/>
        <v>49.224243777207043</v>
      </c>
      <c r="L19" s="24">
        <f t="shared" si="3"/>
        <v>8.0734205199068636E-3</v>
      </c>
      <c r="N19">
        <f t="shared" si="4"/>
        <v>0</v>
      </c>
      <c r="O19">
        <f t="shared" si="5"/>
        <v>0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1012</v>
      </c>
      <c r="G20" s="22">
        <v>1004</v>
      </c>
      <c r="H20" s="21">
        <v>22</v>
      </c>
      <c r="I20" s="23">
        <f t="shared" si="0"/>
        <v>9.7985112674620164E-6</v>
      </c>
      <c r="J20" s="22">
        <f t="shared" si="1"/>
        <v>12.53911427560765</v>
      </c>
      <c r="K20" s="22">
        <f t="shared" si="2"/>
        <v>40.183056144658998</v>
      </c>
      <c r="L20" s="24">
        <f t="shared" si="3"/>
        <v>6.0113777542241502E-3</v>
      </c>
      <c r="N20">
        <f t="shared" si="4"/>
        <v>0</v>
      </c>
      <c r="O20">
        <f t="shared" si="5"/>
        <v>0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1011.4</v>
      </c>
      <c r="G21" s="22">
        <v>1004</v>
      </c>
      <c r="H21" s="21">
        <v>22</v>
      </c>
      <c r="I21" s="23">
        <f t="shared" si="0"/>
        <v>9.7985112674620164E-6</v>
      </c>
      <c r="J21" s="22">
        <f t="shared" si="1"/>
        <v>12.698028561321941</v>
      </c>
      <c r="K21" s="22">
        <f t="shared" si="2"/>
        <v>37.169326933809458</v>
      </c>
      <c r="L21" s="24">
        <f t="shared" si="3"/>
        <v>4.9392738994172222E-3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1011</v>
      </c>
      <c r="G22" s="22">
        <v>1004</v>
      </c>
      <c r="H22" s="21">
        <v>22</v>
      </c>
      <c r="I22" s="23">
        <f t="shared" si="0"/>
        <v>9.7985112674620164E-6</v>
      </c>
      <c r="J22" s="22">
        <f t="shared" si="1"/>
        <v>12.803971418464792</v>
      </c>
      <c r="K22" s="22">
        <f t="shared" si="2"/>
        <v>35.160174126576621</v>
      </c>
      <c r="L22" s="24">
        <f t="shared" si="3"/>
        <v>4.2953438918015164E-3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33.330290034274789</v>
      </c>
    </row>
    <row r="23" spans="1:19" x14ac:dyDescent="0.2">
      <c r="E23" s="20">
        <v>240</v>
      </c>
      <c r="F23" s="22">
        <v>1010</v>
      </c>
      <c r="G23" s="22">
        <v>1004</v>
      </c>
      <c r="H23" s="21">
        <v>22</v>
      </c>
      <c r="I23" s="23">
        <f t="shared" si="0"/>
        <v>9.7985112674620164E-6</v>
      </c>
      <c r="J23" s="22">
        <f t="shared" si="1"/>
        <v>13.068828561321936</v>
      </c>
      <c r="K23" s="22">
        <f t="shared" si="2"/>
        <v>30.137292108494247</v>
      </c>
      <c r="L23" s="24">
        <f t="shared" si="3"/>
        <v>3.0685197608686429E-3</v>
      </c>
      <c r="N23">
        <f t="shared" si="4"/>
        <v>0</v>
      </c>
      <c r="O23">
        <f t="shared" si="5"/>
        <v>0</v>
      </c>
      <c r="P23">
        <f t="shared" si="6"/>
        <v>1.7613454100183189E-3</v>
      </c>
      <c r="Q23">
        <f t="shared" si="7"/>
        <v>0</v>
      </c>
      <c r="R23">
        <f t="shared" si="8"/>
        <v>26.175952720185734</v>
      </c>
      <c r="S23">
        <f t="shared" si="9"/>
        <v>0</v>
      </c>
    </row>
    <row r="24" spans="1:19" x14ac:dyDescent="0.2">
      <c r="E24" s="20">
        <v>1421</v>
      </c>
      <c r="F24" s="22">
        <v>1008.4</v>
      </c>
      <c r="G24" s="22">
        <v>1004</v>
      </c>
      <c r="H24" s="21">
        <v>21.6</v>
      </c>
      <c r="I24" s="23">
        <f t="shared" si="0"/>
        <v>9.894524319363719E-6</v>
      </c>
      <c r="J24" s="22">
        <f t="shared" si="1"/>
        <v>13.492599989893371</v>
      </c>
      <c r="K24" s="22">
        <f t="shared" si="2"/>
        <v>22.100680879562333</v>
      </c>
      <c r="L24" s="24">
        <f t="shared" si="3"/>
        <v>1.287610206168106E-3</v>
      </c>
      <c r="N24">
        <f t="shared" si="4"/>
        <v>0</v>
      </c>
      <c r="O24">
        <f t="shared" si="5"/>
        <v>0</v>
      </c>
      <c r="P24">
        <f t="shared" si="6"/>
        <v>0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2954</v>
      </c>
      <c r="F25" s="22">
        <v>1007.6</v>
      </c>
      <c r="G25" s="22">
        <v>1004</v>
      </c>
      <c r="H25" s="21">
        <v>21.7</v>
      </c>
      <c r="I25" s="23">
        <f t="shared" si="0"/>
        <v>9.8703986948098297E-6</v>
      </c>
      <c r="J25" s="22">
        <f t="shared" si="1"/>
        <v>13.704485704179072</v>
      </c>
      <c r="K25" s="22">
        <f t="shared" si="2"/>
        <v>18.082375265096662</v>
      </c>
      <c r="L25" s="24">
        <f t="shared" si="3"/>
        <v>8.9893779435288429E-4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4250</v>
      </c>
      <c r="F26" s="22">
        <v>1007.4</v>
      </c>
      <c r="G26" s="22">
        <v>1004</v>
      </c>
      <c r="H26" s="21">
        <v>21.6</v>
      </c>
      <c r="I26" s="23">
        <f t="shared" si="0"/>
        <v>9.894524319363719E-6</v>
      </c>
      <c r="J26" s="22">
        <f t="shared" si="1"/>
        <v>13.757457132750513</v>
      </c>
      <c r="K26" s="22">
        <f t="shared" si="2"/>
        <v>17.077798861479959</v>
      </c>
      <c r="L26" s="24">
        <f t="shared" si="3"/>
        <v>7.5181025593184505E-4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/>
      <c r="F27" s="22"/>
      <c r="G27" s="22"/>
      <c r="H27" s="21"/>
      <c r="I27" s="23"/>
      <c r="J27" s="22"/>
      <c r="K27" s="22"/>
      <c r="L27" s="24"/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dcterms:created xsi:type="dcterms:W3CDTF">2011-04-08T16:18:31Z</dcterms:created>
  <dcterms:modified xsi:type="dcterms:W3CDTF">2024-06-01T01:35:59Z</dcterms:modified>
</cp:coreProperties>
</file>