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221"/>
  <workbookPr date1904="1" codeName="ThisWorkbook" autoCompressPictures="0"/>
  <bookViews>
    <workbookView xWindow="240" yWindow="240" windowWidth="25360" windowHeight="15280" tabRatio="500"/>
  </bookViews>
  <sheets>
    <sheet name="U1519" sheetId="8" r:id="rId1"/>
    <sheet name="Sheet3" sheetId="3" r:id="rId2"/>
    <sheet name="Sheet4" sheetId="4" r:id="rId3"/>
  </sheets>
  <definedNames>
    <definedName name="_xlnm.Print_Area" localSheetId="0">'U1519'!$A$1:$AH$2</definedName>
  </definedNames>
  <calcPr calcId="140001" iterateCount="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M4" i="8" l="1"/>
  <c r="AN4" i="8"/>
  <c r="AM5" i="8"/>
  <c r="AN5" i="8"/>
  <c r="AM6" i="8"/>
  <c r="AN6" i="8"/>
  <c r="AM7" i="8"/>
  <c r="AN7" i="8"/>
  <c r="AM8" i="8"/>
  <c r="AN8" i="8"/>
  <c r="AM9" i="8"/>
  <c r="AN9" i="8"/>
  <c r="AM10" i="8"/>
  <c r="AN10" i="8"/>
  <c r="AM11" i="8"/>
  <c r="AN11" i="8"/>
  <c r="AM12" i="8"/>
  <c r="AN12" i="8"/>
  <c r="AM13" i="8"/>
  <c r="AN13" i="8"/>
  <c r="AM14" i="8"/>
  <c r="AN14" i="8"/>
  <c r="AM15" i="8"/>
  <c r="AN15" i="8"/>
  <c r="AM16" i="8"/>
  <c r="AN16" i="8"/>
  <c r="AM17" i="8"/>
  <c r="AN17" i="8"/>
  <c r="AM18" i="8"/>
  <c r="AN18" i="8"/>
  <c r="AM19" i="8"/>
  <c r="AN19" i="8"/>
  <c r="AM20" i="8"/>
  <c r="AN20" i="8"/>
  <c r="AM21" i="8"/>
  <c r="AN21" i="8"/>
  <c r="AM22" i="8"/>
  <c r="AN22" i="8"/>
  <c r="AM23" i="8"/>
  <c r="AN23" i="8"/>
  <c r="AM24" i="8"/>
  <c r="AN24" i="8"/>
  <c r="AM25" i="8"/>
  <c r="AN25" i="8"/>
  <c r="AM26" i="8"/>
  <c r="AN26" i="8"/>
  <c r="AM3" i="8"/>
  <c r="S7" i="8"/>
  <c r="T7" i="8"/>
  <c r="U7" i="8"/>
  <c r="V7" i="8"/>
  <c r="W7" i="8"/>
  <c r="X7" i="8"/>
  <c r="Y7" i="8"/>
  <c r="Z7" i="8"/>
  <c r="AA7" i="8"/>
  <c r="AB7" i="8"/>
  <c r="AC7" i="8"/>
  <c r="AD7" i="8"/>
  <c r="AE7" i="8"/>
  <c r="AF7" i="8"/>
  <c r="AG7" i="8"/>
  <c r="S8" i="8"/>
  <c r="T8" i="8"/>
  <c r="U8" i="8"/>
  <c r="V8" i="8"/>
  <c r="W8" i="8"/>
  <c r="X8" i="8"/>
  <c r="Y8" i="8"/>
  <c r="Z8" i="8"/>
  <c r="AA8" i="8"/>
  <c r="AB8" i="8"/>
  <c r="AC8" i="8"/>
  <c r="AD8" i="8"/>
  <c r="AE8" i="8"/>
  <c r="AF8" i="8"/>
  <c r="AG8" i="8"/>
  <c r="S9" i="8"/>
  <c r="T9" i="8"/>
  <c r="U9" i="8"/>
  <c r="V9" i="8"/>
  <c r="W9" i="8"/>
  <c r="X9" i="8"/>
  <c r="Y9" i="8"/>
  <c r="Z9" i="8"/>
  <c r="AA9" i="8"/>
  <c r="AB9" i="8"/>
  <c r="AC9" i="8"/>
  <c r="AD9" i="8"/>
  <c r="AE9" i="8"/>
  <c r="AF9" i="8"/>
  <c r="AG9" i="8"/>
  <c r="K9" i="8"/>
  <c r="K8" i="8"/>
  <c r="K7" i="8"/>
  <c r="T13" i="8"/>
  <c r="U13" i="8"/>
  <c r="S13" i="8"/>
  <c r="V13" i="8"/>
  <c r="X13" i="8"/>
  <c r="AA13" i="8"/>
  <c r="AB13" i="8"/>
  <c r="AP13" i="8"/>
  <c r="AC13" i="8"/>
  <c r="Y13" i="8"/>
  <c r="AF13" i="8"/>
  <c r="AQ13" i="8"/>
  <c r="W13" i="8"/>
  <c r="Z13" i="8"/>
  <c r="AE13" i="8"/>
  <c r="AD13" i="8"/>
  <c r="AG13" i="8"/>
  <c r="AR13" i="8"/>
  <c r="T15" i="8"/>
  <c r="U15" i="8"/>
  <c r="S15" i="8"/>
  <c r="V15" i="8"/>
  <c r="X15" i="8"/>
  <c r="AA15" i="8"/>
  <c r="AB15" i="8"/>
  <c r="AP15" i="8"/>
  <c r="AC15" i="8"/>
  <c r="Y15" i="8"/>
  <c r="AF15" i="8"/>
  <c r="AQ15" i="8"/>
  <c r="W15" i="8"/>
  <c r="Z15" i="8"/>
  <c r="AE15" i="8"/>
  <c r="AD15" i="8"/>
  <c r="AG15" i="8"/>
  <c r="AR15" i="8"/>
  <c r="T17" i="8"/>
  <c r="U17" i="8"/>
  <c r="S17" i="8"/>
  <c r="V17" i="8"/>
  <c r="X17" i="8"/>
  <c r="AA17" i="8"/>
  <c r="AB17" i="8"/>
  <c r="AP17" i="8"/>
  <c r="AC17" i="8"/>
  <c r="Y17" i="8"/>
  <c r="AF17" i="8"/>
  <c r="AQ17" i="8"/>
  <c r="W17" i="8"/>
  <c r="Z17" i="8"/>
  <c r="AE17" i="8"/>
  <c r="AD17" i="8"/>
  <c r="AG17" i="8"/>
  <c r="AR17" i="8"/>
  <c r="T18" i="8"/>
  <c r="U18" i="8"/>
  <c r="S18" i="8"/>
  <c r="V18" i="8"/>
  <c r="X18" i="8"/>
  <c r="AA18" i="8"/>
  <c r="AB18" i="8"/>
  <c r="AP18" i="8"/>
  <c r="AC18" i="8"/>
  <c r="Y18" i="8"/>
  <c r="AF18" i="8"/>
  <c r="AQ18" i="8"/>
  <c r="W18" i="8"/>
  <c r="Z18" i="8"/>
  <c r="AE18" i="8"/>
  <c r="AD18" i="8"/>
  <c r="AG18" i="8"/>
  <c r="AR18" i="8"/>
  <c r="T19" i="8"/>
  <c r="U19" i="8"/>
  <c r="S19" i="8"/>
  <c r="V19" i="8"/>
  <c r="X19" i="8"/>
  <c r="AA19" i="8"/>
  <c r="AB19" i="8"/>
  <c r="AP19" i="8"/>
  <c r="AC19" i="8"/>
  <c r="Y19" i="8"/>
  <c r="AF19" i="8"/>
  <c r="AQ19" i="8"/>
  <c r="W19" i="8"/>
  <c r="Z19" i="8"/>
  <c r="AE19" i="8"/>
  <c r="AD19" i="8"/>
  <c r="AG19" i="8"/>
  <c r="AR19" i="8"/>
  <c r="T20" i="8"/>
  <c r="U20" i="8"/>
  <c r="S20" i="8"/>
  <c r="V20" i="8"/>
  <c r="X20" i="8"/>
  <c r="AA20" i="8"/>
  <c r="AB20" i="8"/>
  <c r="AP20" i="8"/>
  <c r="AC20" i="8"/>
  <c r="Y20" i="8"/>
  <c r="AF20" i="8"/>
  <c r="AQ20" i="8"/>
  <c r="W20" i="8"/>
  <c r="Z20" i="8"/>
  <c r="AE20" i="8"/>
  <c r="AD20" i="8"/>
  <c r="AG20" i="8"/>
  <c r="AR20" i="8"/>
  <c r="T21" i="8"/>
  <c r="U21" i="8"/>
  <c r="S21" i="8"/>
  <c r="V21" i="8"/>
  <c r="X21" i="8"/>
  <c r="AA21" i="8"/>
  <c r="AB21" i="8"/>
  <c r="AP21" i="8"/>
  <c r="AC21" i="8"/>
  <c r="Y21" i="8"/>
  <c r="AF21" i="8"/>
  <c r="AQ21" i="8"/>
  <c r="W21" i="8"/>
  <c r="Z21" i="8"/>
  <c r="AE21" i="8"/>
  <c r="AD21" i="8"/>
  <c r="AG21" i="8"/>
  <c r="AR21" i="8"/>
  <c r="T22" i="8"/>
  <c r="U22" i="8"/>
  <c r="S22" i="8"/>
  <c r="V22" i="8"/>
  <c r="X22" i="8"/>
  <c r="AA22" i="8"/>
  <c r="AB22" i="8"/>
  <c r="AP22" i="8"/>
  <c r="AC22" i="8"/>
  <c r="Y22" i="8"/>
  <c r="AF22" i="8"/>
  <c r="AQ22" i="8"/>
  <c r="W22" i="8"/>
  <c r="Z22" i="8"/>
  <c r="AE22" i="8"/>
  <c r="AD22" i="8"/>
  <c r="AG22" i="8"/>
  <c r="AR22" i="8"/>
  <c r="T23" i="8"/>
  <c r="U23" i="8"/>
  <c r="S23" i="8"/>
  <c r="V23" i="8"/>
  <c r="X23" i="8"/>
  <c r="AA23" i="8"/>
  <c r="AB23" i="8"/>
  <c r="AP23" i="8"/>
  <c r="AC23" i="8"/>
  <c r="Y23" i="8"/>
  <c r="AF23" i="8"/>
  <c r="AQ23" i="8"/>
  <c r="W23" i="8"/>
  <c r="Z23" i="8"/>
  <c r="AE23" i="8"/>
  <c r="AD23" i="8"/>
  <c r="AG23" i="8"/>
  <c r="AR23" i="8"/>
  <c r="T24" i="8"/>
  <c r="U24" i="8"/>
  <c r="S24" i="8"/>
  <c r="V24" i="8"/>
  <c r="X24" i="8"/>
  <c r="AA24" i="8"/>
  <c r="AB24" i="8"/>
  <c r="AP24" i="8"/>
  <c r="AC24" i="8"/>
  <c r="Y24" i="8"/>
  <c r="AF24" i="8"/>
  <c r="AQ24" i="8"/>
  <c r="W24" i="8"/>
  <c r="Z24" i="8"/>
  <c r="AE24" i="8"/>
  <c r="AD24" i="8"/>
  <c r="AG24" i="8"/>
  <c r="AR24" i="8"/>
  <c r="T25" i="8"/>
  <c r="U25" i="8"/>
  <c r="S25" i="8"/>
  <c r="V25" i="8"/>
  <c r="X25" i="8"/>
  <c r="AA25" i="8"/>
  <c r="AB25" i="8"/>
  <c r="AP25" i="8"/>
  <c r="AC25" i="8"/>
  <c r="Y25" i="8"/>
  <c r="AF25" i="8"/>
  <c r="AQ25" i="8"/>
  <c r="W25" i="8"/>
  <c r="Z25" i="8"/>
  <c r="AE25" i="8"/>
  <c r="AD25" i="8"/>
  <c r="AG25" i="8"/>
  <c r="AR25" i="8"/>
  <c r="T26" i="8"/>
  <c r="U26" i="8"/>
  <c r="S26" i="8"/>
  <c r="V26" i="8"/>
  <c r="X26" i="8"/>
  <c r="AA26" i="8"/>
  <c r="AB26" i="8"/>
  <c r="AP26" i="8"/>
  <c r="AC26" i="8"/>
  <c r="Y26" i="8"/>
  <c r="AF26" i="8"/>
  <c r="AQ26" i="8"/>
  <c r="W26" i="8"/>
  <c r="Z26" i="8"/>
  <c r="AE26" i="8"/>
  <c r="AD26" i="8"/>
  <c r="AG26" i="8"/>
  <c r="AR26" i="8"/>
  <c r="AO26" i="8"/>
  <c r="AO25" i="8"/>
  <c r="AO24" i="8"/>
  <c r="AO23" i="8"/>
  <c r="AO22" i="8"/>
  <c r="AO21" i="8"/>
  <c r="AO20" i="8"/>
  <c r="K20" i="8"/>
  <c r="K21" i="8"/>
  <c r="K22" i="8"/>
  <c r="K23" i="8"/>
  <c r="K24" i="8"/>
  <c r="K25" i="8"/>
  <c r="K26" i="8"/>
  <c r="AO17" i="8"/>
  <c r="AO15" i="8"/>
  <c r="AO13" i="8"/>
  <c r="K13" i="8"/>
  <c r="K15" i="8"/>
  <c r="K17" i="8"/>
  <c r="K18" i="8"/>
  <c r="K19" i="8"/>
  <c r="AO19" i="8"/>
  <c r="AO18" i="8"/>
  <c r="S16" i="8"/>
  <c r="T16" i="8"/>
  <c r="V16" i="8"/>
  <c r="U16" i="8"/>
  <c r="W16" i="8"/>
  <c r="Z16" i="8"/>
  <c r="AO16" i="8"/>
  <c r="X16" i="8"/>
  <c r="Y16" i="8"/>
  <c r="AA16" i="8"/>
  <c r="AB16" i="8"/>
  <c r="AC16" i="8"/>
  <c r="AD16" i="8"/>
  <c r="AF16" i="8"/>
  <c r="AQ16" i="8"/>
  <c r="AE16" i="8"/>
  <c r="AG16" i="8"/>
  <c r="AR16" i="8"/>
  <c r="AP16" i="8"/>
  <c r="S14" i="8"/>
  <c r="T14" i="8"/>
  <c r="V14" i="8"/>
  <c r="U14" i="8"/>
  <c r="W14" i="8"/>
  <c r="Z14" i="8"/>
  <c r="AO14" i="8"/>
  <c r="X14" i="8"/>
  <c r="Y14" i="8"/>
  <c r="AA14" i="8"/>
  <c r="AB14" i="8"/>
  <c r="AC14" i="8"/>
  <c r="AD14" i="8"/>
  <c r="AF14" i="8"/>
  <c r="AQ14" i="8"/>
  <c r="AE14" i="8"/>
  <c r="AG14" i="8"/>
  <c r="AR14" i="8"/>
  <c r="AP14" i="8"/>
  <c r="S12" i="8"/>
  <c r="T12" i="8"/>
  <c r="V12" i="8"/>
  <c r="U12" i="8"/>
  <c r="W12" i="8"/>
  <c r="Z12" i="8"/>
  <c r="AO12" i="8"/>
  <c r="X12" i="8"/>
  <c r="Y12" i="8"/>
  <c r="AA12" i="8"/>
  <c r="AB12" i="8"/>
  <c r="AC12" i="8"/>
  <c r="AD12" i="8"/>
  <c r="AF12" i="8"/>
  <c r="AQ12" i="8"/>
  <c r="AE12" i="8"/>
  <c r="AG12" i="8"/>
  <c r="AR12" i="8"/>
  <c r="AP12" i="8"/>
  <c r="K12" i="8"/>
  <c r="K14" i="8"/>
  <c r="K16" i="8"/>
  <c r="T11" i="8"/>
  <c r="U11" i="8"/>
  <c r="S11" i="8"/>
  <c r="V11" i="8"/>
  <c r="X11" i="8"/>
  <c r="AA11" i="8"/>
  <c r="AB11" i="8"/>
  <c r="W11" i="8"/>
  <c r="Z11" i="8"/>
  <c r="AE11" i="8"/>
  <c r="AC11" i="8"/>
  <c r="AD11" i="8"/>
  <c r="AG11" i="8"/>
  <c r="AR11" i="8"/>
  <c r="Y11" i="8"/>
  <c r="AF11" i="8"/>
  <c r="AQ11" i="8"/>
  <c r="AP11" i="8"/>
  <c r="AO11" i="8"/>
  <c r="K11" i="8"/>
  <c r="T10" i="8"/>
  <c r="U10" i="8"/>
  <c r="S10" i="8"/>
  <c r="V10" i="8"/>
  <c r="X10" i="8"/>
  <c r="AA10" i="8"/>
  <c r="AB10" i="8"/>
  <c r="W10" i="8"/>
  <c r="Z10" i="8"/>
  <c r="AE10" i="8"/>
  <c r="AC10" i="8"/>
  <c r="AD10" i="8"/>
  <c r="AG10" i="8"/>
  <c r="AR10" i="8"/>
  <c r="Y10" i="8"/>
  <c r="AF10" i="8"/>
  <c r="AQ10" i="8"/>
  <c r="AP10" i="8"/>
  <c r="AO10" i="8"/>
  <c r="K10" i="8"/>
  <c r="U3" i="8"/>
  <c r="S3" i="8"/>
  <c r="T3" i="8"/>
  <c r="V3" i="8"/>
  <c r="X3" i="8"/>
  <c r="U6" i="8"/>
  <c r="S6" i="8"/>
  <c r="T6" i="8"/>
  <c r="V6" i="8"/>
  <c r="X6" i="8"/>
  <c r="Y6" i="8"/>
  <c r="W6" i="8"/>
  <c r="Z6" i="8"/>
  <c r="Y3" i="8"/>
  <c r="W3" i="8"/>
  <c r="Z3" i="8"/>
  <c r="AA3" i="8"/>
  <c r="AB3" i="8"/>
  <c r="AC3" i="8"/>
  <c r="AD3" i="8"/>
  <c r="AE3" i="8"/>
  <c r="AF3" i="8"/>
  <c r="AG3" i="8"/>
  <c r="AN3" i="8"/>
  <c r="AO3" i="8"/>
  <c r="AP3" i="8"/>
  <c r="AQ3" i="8"/>
  <c r="AR3" i="8"/>
  <c r="K3" i="8"/>
  <c r="K6" i="8"/>
  <c r="K5" i="8"/>
  <c r="K4" i="8"/>
  <c r="K257" i="8"/>
  <c r="K256" i="8"/>
  <c r="K255" i="8"/>
  <c r="K254" i="8"/>
  <c r="K253" i="8"/>
  <c r="K252" i="8"/>
  <c r="K251" i="8"/>
  <c r="K250" i="8"/>
  <c r="K249" i="8"/>
  <c r="K248" i="8"/>
  <c r="K247" i="8"/>
  <c r="K246" i="8"/>
  <c r="K245" i="8"/>
  <c r="K244" i="8"/>
  <c r="K243" i="8"/>
  <c r="K242" i="8"/>
  <c r="K241" i="8"/>
  <c r="K240" i="8"/>
  <c r="K239" i="8"/>
  <c r="K238" i="8"/>
  <c r="K237" i="8"/>
  <c r="K236" i="8"/>
  <c r="K235" i="8"/>
  <c r="K234" i="8"/>
  <c r="K233" i="8"/>
  <c r="K232" i="8"/>
  <c r="K231" i="8"/>
  <c r="K230" i="8"/>
  <c r="K229" i="8"/>
  <c r="K228" i="8"/>
  <c r="K227" i="8"/>
  <c r="K226" i="8"/>
  <c r="K225" i="8"/>
  <c r="K224" i="8"/>
  <c r="K223" i="8"/>
  <c r="K222" i="8"/>
  <c r="K221" i="8"/>
  <c r="K220" i="8"/>
  <c r="K219" i="8"/>
  <c r="K218" i="8"/>
  <c r="K217" i="8"/>
  <c r="K216" i="8"/>
  <c r="K215" i="8"/>
  <c r="K214" i="8"/>
  <c r="K213" i="8"/>
  <c r="K212" i="8"/>
  <c r="K211" i="8"/>
  <c r="K210" i="8"/>
  <c r="K209" i="8"/>
  <c r="K208" i="8"/>
  <c r="K207" i="8"/>
  <c r="K206" i="8"/>
  <c r="K205" i="8"/>
  <c r="K204" i="8"/>
  <c r="K203" i="8"/>
  <c r="K202" i="8"/>
  <c r="K201" i="8"/>
  <c r="K200" i="8"/>
  <c r="K199" i="8"/>
  <c r="K198" i="8"/>
  <c r="K197" i="8"/>
  <c r="K196" i="8"/>
  <c r="K195" i="8"/>
  <c r="K194" i="8"/>
  <c r="K193" i="8"/>
  <c r="K192" i="8"/>
  <c r="K191" i="8"/>
  <c r="K190" i="8"/>
  <c r="K189" i="8"/>
  <c r="K188" i="8"/>
  <c r="K187" i="8"/>
  <c r="K186" i="8"/>
  <c r="K185" i="8"/>
  <c r="K184" i="8"/>
  <c r="K183" i="8"/>
  <c r="K182" i="8"/>
  <c r="K181" i="8"/>
  <c r="K180" i="8"/>
  <c r="K179" i="8"/>
  <c r="K178" i="8"/>
  <c r="K177" i="8"/>
  <c r="K176" i="8"/>
  <c r="K175" i="8"/>
  <c r="K174" i="8"/>
  <c r="K173" i="8"/>
  <c r="K172" i="8"/>
  <c r="K171" i="8"/>
  <c r="K170" i="8"/>
  <c r="K169" i="8"/>
  <c r="K168" i="8"/>
  <c r="K167" i="8"/>
  <c r="K166" i="8"/>
  <c r="K165" i="8"/>
  <c r="K164" i="8"/>
  <c r="K163" i="8"/>
  <c r="K162" i="8"/>
  <c r="K161" i="8"/>
  <c r="K160" i="8"/>
  <c r="K159" i="8"/>
  <c r="K158" i="8"/>
  <c r="K157" i="8"/>
  <c r="K156" i="8"/>
  <c r="K155" i="8"/>
  <c r="K154" i="8"/>
  <c r="K153" i="8"/>
  <c r="K152" i="8"/>
  <c r="K151" i="8"/>
  <c r="K150" i="8"/>
  <c r="K149" i="8"/>
  <c r="K148" i="8"/>
  <c r="K147" i="8"/>
  <c r="K146" i="8"/>
  <c r="K145" i="8"/>
  <c r="K144" i="8"/>
  <c r="K143" i="8"/>
  <c r="K142" i="8"/>
  <c r="K141" i="8"/>
  <c r="K140" i="8"/>
  <c r="K139" i="8"/>
  <c r="K138" i="8"/>
  <c r="K137" i="8"/>
  <c r="K136" i="8"/>
  <c r="K135" i="8"/>
  <c r="K134" i="8"/>
  <c r="K133" i="8"/>
  <c r="K132" i="8"/>
  <c r="K131" i="8"/>
  <c r="K130" i="8"/>
  <c r="K129" i="8"/>
  <c r="K128" i="8"/>
  <c r="K127" i="8"/>
  <c r="K126" i="8"/>
  <c r="K125" i="8"/>
  <c r="K123" i="8"/>
  <c r="K121" i="8"/>
  <c r="K124" i="8"/>
  <c r="K122" i="8"/>
  <c r="K120" i="8"/>
  <c r="K119" i="8"/>
  <c r="K118" i="8"/>
  <c r="K117" i="8"/>
  <c r="K116" i="8"/>
  <c r="K115" i="8"/>
  <c r="K114" i="8"/>
  <c r="K113" i="8"/>
  <c r="K112" i="8"/>
  <c r="K111" i="8"/>
  <c r="K110" i="8"/>
  <c r="K109" i="8"/>
  <c r="K108" i="8"/>
  <c r="K107" i="8"/>
  <c r="K106" i="8"/>
  <c r="K105" i="8"/>
  <c r="K104" i="8"/>
  <c r="K103" i="8"/>
  <c r="K102" i="8"/>
  <c r="K101" i="8"/>
  <c r="K100" i="8"/>
  <c r="K99" i="8"/>
  <c r="K98" i="8"/>
  <c r="K97" i="8"/>
  <c r="K96" i="8"/>
  <c r="K95" i="8"/>
  <c r="K94" i="8"/>
  <c r="K93" i="8"/>
  <c r="K92" i="8"/>
  <c r="K91" i="8"/>
  <c r="K90" i="8"/>
  <c r="K89" i="8"/>
  <c r="K88" i="8"/>
  <c r="K87" i="8"/>
  <c r="K86" i="8"/>
  <c r="K85" i="8"/>
  <c r="K84" i="8"/>
  <c r="K83" i="8"/>
  <c r="K82" i="8"/>
  <c r="K81" i="8"/>
  <c r="K80" i="8"/>
  <c r="K79" i="8"/>
  <c r="K78" i="8"/>
  <c r="K77" i="8"/>
  <c r="K76" i="8"/>
  <c r="K75" i="8"/>
  <c r="K74" i="8"/>
  <c r="K73" i="8"/>
  <c r="K72" i="8"/>
  <c r="K71" i="8"/>
  <c r="K70" i="8"/>
  <c r="K69" i="8"/>
  <c r="K68" i="8"/>
  <c r="K67" i="8"/>
  <c r="K66" i="8"/>
  <c r="K65" i="8"/>
  <c r="K64" i="8"/>
  <c r="K63" i="8"/>
  <c r="K62" i="8"/>
  <c r="K61" i="8"/>
  <c r="K60" i="8"/>
  <c r="K59" i="8"/>
  <c r="K58" i="8"/>
  <c r="K57" i="8"/>
  <c r="K56" i="8"/>
  <c r="K55" i="8"/>
  <c r="K54" i="8"/>
  <c r="K53" i="8"/>
  <c r="K52" i="8"/>
  <c r="K51" i="8"/>
  <c r="K50" i="8"/>
  <c r="K48" i="8"/>
  <c r="K49" i="8"/>
  <c r="K47" i="8"/>
  <c r="K46" i="8"/>
  <c r="K45" i="8"/>
  <c r="K44" i="8"/>
  <c r="K43" i="8"/>
  <c r="K42" i="8"/>
  <c r="K41" i="8"/>
  <c r="K40" i="8"/>
  <c r="K39" i="8"/>
  <c r="K38" i="8"/>
  <c r="K37" i="8"/>
  <c r="K36" i="8"/>
  <c r="K35" i="8"/>
  <c r="K34" i="8"/>
  <c r="K33" i="8"/>
  <c r="K32" i="8"/>
  <c r="K31" i="8"/>
  <c r="K30" i="8"/>
  <c r="K29" i="8"/>
  <c r="K28" i="8"/>
  <c r="K27" i="8"/>
  <c r="T246" i="8"/>
  <c r="S246" i="8"/>
  <c r="V246" i="8"/>
  <c r="U246" i="8"/>
  <c r="W246" i="8"/>
  <c r="Z246" i="8"/>
  <c r="U41" i="8"/>
  <c r="S41" i="8"/>
  <c r="T41" i="8"/>
  <c r="V41" i="8"/>
  <c r="X41" i="8"/>
  <c r="U43" i="8"/>
  <c r="S43" i="8"/>
  <c r="T43" i="8"/>
  <c r="V43" i="8"/>
  <c r="X43" i="8"/>
  <c r="U42" i="8"/>
  <c r="S42" i="8"/>
  <c r="T42" i="8"/>
  <c r="V42" i="8"/>
  <c r="X42" i="8"/>
  <c r="W42" i="8"/>
  <c r="Z42" i="8"/>
  <c r="AO42" i="8"/>
  <c r="Y42" i="8"/>
  <c r="AA42" i="8"/>
  <c r="AB42" i="8"/>
  <c r="AC42" i="8"/>
  <c r="AD42" i="8"/>
  <c r="AF42" i="8"/>
  <c r="AQ42" i="8"/>
  <c r="AE42" i="8"/>
  <c r="AG42" i="8"/>
  <c r="AR42" i="8"/>
  <c r="AP42" i="8"/>
  <c r="AM42" i="8"/>
  <c r="AN42" i="8"/>
  <c r="T29" i="8"/>
  <c r="U29" i="8"/>
  <c r="S29" i="8"/>
  <c r="V29" i="8"/>
  <c r="X29" i="8"/>
  <c r="AA29" i="8"/>
  <c r="U28" i="8"/>
  <c r="S28" i="8"/>
  <c r="T28" i="8"/>
  <c r="V28" i="8"/>
  <c r="X28" i="8"/>
  <c r="AM28" i="8"/>
  <c r="AN28" i="8"/>
  <c r="W28" i="8"/>
  <c r="Z28" i="8"/>
  <c r="AO28" i="8"/>
  <c r="AA28" i="8"/>
  <c r="AB28" i="8"/>
  <c r="AP28" i="8"/>
  <c r="AC28" i="8"/>
  <c r="AD28" i="8"/>
  <c r="Y28" i="8"/>
  <c r="AF28" i="8"/>
  <c r="AQ28" i="8"/>
  <c r="AE28" i="8"/>
  <c r="AG28" i="8"/>
  <c r="AR28" i="8"/>
  <c r="AM29" i="8"/>
  <c r="AN29" i="8"/>
  <c r="W29" i="8"/>
  <c r="Z29" i="8"/>
  <c r="AO29" i="8"/>
  <c r="AB29" i="8"/>
  <c r="AP29" i="8"/>
  <c r="AC29" i="8"/>
  <c r="Y29" i="8"/>
  <c r="AD29" i="8"/>
  <c r="AF29" i="8"/>
  <c r="AQ29" i="8"/>
  <c r="AE29" i="8"/>
  <c r="AG29" i="8"/>
  <c r="AR29" i="8"/>
  <c r="U30" i="8"/>
  <c r="S30" i="8"/>
  <c r="T30" i="8"/>
  <c r="V30" i="8"/>
  <c r="X30" i="8"/>
  <c r="AM30" i="8"/>
  <c r="AN30" i="8"/>
  <c r="W30" i="8"/>
  <c r="Z30" i="8"/>
  <c r="AO30" i="8"/>
  <c r="AA30" i="8"/>
  <c r="AB30" i="8"/>
  <c r="AP30" i="8"/>
  <c r="AC30" i="8"/>
  <c r="AD30" i="8"/>
  <c r="Y30" i="8"/>
  <c r="AF30" i="8"/>
  <c r="AQ30" i="8"/>
  <c r="AE30" i="8"/>
  <c r="AG30" i="8"/>
  <c r="AR30" i="8"/>
  <c r="U31" i="8"/>
  <c r="S31" i="8"/>
  <c r="T31" i="8"/>
  <c r="V31" i="8"/>
  <c r="X31" i="8"/>
  <c r="AM31" i="8"/>
  <c r="AN31" i="8"/>
  <c r="W31" i="8"/>
  <c r="Z31" i="8"/>
  <c r="AO31" i="8"/>
  <c r="AA31" i="8"/>
  <c r="AB31" i="8"/>
  <c r="AP31" i="8"/>
  <c r="AC31" i="8"/>
  <c r="AD31" i="8"/>
  <c r="Y31" i="8"/>
  <c r="AF31" i="8"/>
  <c r="AQ31" i="8"/>
  <c r="AE31" i="8"/>
  <c r="AG31" i="8"/>
  <c r="AR31" i="8"/>
  <c r="U32" i="8"/>
  <c r="S32" i="8"/>
  <c r="T32" i="8"/>
  <c r="V32" i="8"/>
  <c r="X32" i="8"/>
  <c r="AM32" i="8"/>
  <c r="AN32" i="8"/>
  <c r="W32" i="8"/>
  <c r="Z32" i="8"/>
  <c r="AO32" i="8"/>
  <c r="AA32" i="8"/>
  <c r="AB32" i="8"/>
  <c r="AP32" i="8"/>
  <c r="AC32" i="8"/>
  <c r="Y32" i="8"/>
  <c r="AD32" i="8"/>
  <c r="AF32" i="8"/>
  <c r="AQ32" i="8"/>
  <c r="AE32" i="8"/>
  <c r="AG32" i="8"/>
  <c r="AR32" i="8"/>
  <c r="U33" i="8"/>
  <c r="S33" i="8"/>
  <c r="T33" i="8"/>
  <c r="V33" i="8"/>
  <c r="X33" i="8"/>
  <c r="AM33" i="8"/>
  <c r="AN33" i="8"/>
  <c r="W33" i="8"/>
  <c r="Z33" i="8"/>
  <c r="AO33" i="8"/>
  <c r="AA33" i="8"/>
  <c r="AB33" i="8"/>
  <c r="AP33" i="8"/>
  <c r="AC33" i="8"/>
  <c r="Y33" i="8"/>
  <c r="AD33" i="8"/>
  <c r="AF33" i="8"/>
  <c r="AQ33" i="8"/>
  <c r="AE33" i="8"/>
  <c r="AG33" i="8"/>
  <c r="AR33" i="8"/>
  <c r="U34" i="8"/>
  <c r="S34" i="8"/>
  <c r="T34" i="8"/>
  <c r="V34" i="8"/>
  <c r="X34" i="8"/>
  <c r="AM34" i="8"/>
  <c r="AN34" i="8"/>
  <c r="W34" i="8"/>
  <c r="Z34" i="8"/>
  <c r="AO34" i="8"/>
  <c r="AA34" i="8"/>
  <c r="AB34" i="8"/>
  <c r="AP34" i="8"/>
  <c r="AC34" i="8"/>
  <c r="Y34" i="8"/>
  <c r="AD34" i="8"/>
  <c r="AF34" i="8"/>
  <c r="AQ34" i="8"/>
  <c r="AE34" i="8"/>
  <c r="AG34" i="8"/>
  <c r="AR34" i="8"/>
  <c r="U35" i="8"/>
  <c r="S35" i="8"/>
  <c r="T35" i="8"/>
  <c r="V35" i="8"/>
  <c r="X35" i="8"/>
  <c r="AM35" i="8"/>
  <c r="AN35" i="8"/>
  <c r="W35" i="8"/>
  <c r="Z35" i="8"/>
  <c r="AO35" i="8"/>
  <c r="AA35" i="8"/>
  <c r="AB35" i="8"/>
  <c r="AP35" i="8"/>
  <c r="AC35" i="8"/>
  <c r="Y35" i="8"/>
  <c r="AD35" i="8"/>
  <c r="AF35" i="8"/>
  <c r="AQ35" i="8"/>
  <c r="AE35" i="8"/>
  <c r="AG35" i="8"/>
  <c r="AR35" i="8"/>
  <c r="U36" i="8"/>
  <c r="S36" i="8"/>
  <c r="T36" i="8"/>
  <c r="V36" i="8"/>
  <c r="X36" i="8"/>
  <c r="AM36" i="8"/>
  <c r="AN36" i="8"/>
  <c r="W36" i="8"/>
  <c r="Z36" i="8"/>
  <c r="AO36" i="8"/>
  <c r="AA36" i="8"/>
  <c r="AB36" i="8"/>
  <c r="AP36" i="8"/>
  <c r="AC36" i="8"/>
  <c r="Y36" i="8"/>
  <c r="AD36" i="8"/>
  <c r="AF36" i="8"/>
  <c r="AQ36" i="8"/>
  <c r="AE36" i="8"/>
  <c r="AG36" i="8"/>
  <c r="AR36" i="8"/>
  <c r="U37" i="8"/>
  <c r="S37" i="8"/>
  <c r="T37" i="8"/>
  <c r="V37" i="8"/>
  <c r="X37" i="8"/>
  <c r="AM37" i="8"/>
  <c r="AN37" i="8"/>
  <c r="W37" i="8"/>
  <c r="Z37" i="8"/>
  <c r="AO37" i="8"/>
  <c r="AA37" i="8"/>
  <c r="AB37" i="8"/>
  <c r="AP37" i="8"/>
  <c r="AC37" i="8"/>
  <c r="AD37" i="8"/>
  <c r="Y37" i="8"/>
  <c r="AF37" i="8"/>
  <c r="AQ37" i="8"/>
  <c r="AE37" i="8"/>
  <c r="AG37" i="8"/>
  <c r="AR37" i="8"/>
  <c r="U38" i="8"/>
  <c r="S38" i="8"/>
  <c r="T38" i="8"/>
  <c r="V38" i="8"/>
  <c r="X38" i="8"/>
  <c r="AM38" i="8"/>
  <c r="AN38" i="8"/>
  <c r="W38" i="8"/>
  <c r="Z38" i="8"/>
  <c r="AO38" i="8"/>
  <c r="AA38" i="8"/>
  <c r="AB38" i="8"/>
  <c r="AP38" i="8"/>
  <c r="AC38" i="8"/>
  <c r="AD38" i="8"/>
  <c r="Y38" i="8"/>
  <c r="AF38" i="8"/>
  <c r="AQ38" i="8"/>
  <c r="AE38" i="8"/>
  <c r="AG38" i="8"/>
  <c r="AR38" i="8"/>
  <c r="U39" i="8"/>
  <c r="S39" i="8"/>
  <c r="T39" i="8"/>
  <c r="V39" i="8"/>
  <c r="X39" i="8"/>
  <c r="AM39" i="8"/>
  <c r="AN39" i="8"/>
  <c r="W39" i="8"/>
  <c r="Z39" i="8"/>
  <c r="AO39" i="8"/>
  <c r="AA39" i="8"/>
  <c r="AB39" i="8"/>
  <c r="AP39" i="8"/>
  <c r="AC39" i="8"/>
  <c r="AD39" i="8"/>
  <c r="Y39" i="8"/>
  <c r="AF39" i="8"/>
  <c r="AQ39" i="8"/>
  <c r="AE39" i="8"/>
  <c r="AG39" i="8"/>
  <c r="AR39" i="8"/>
  <c r="U40" i="8"/>
  <c r="S40" i="8"/>
  <c r="T40" i="8"/>
  <c r="V40" i="8"/>
  <c r="X40" i="8"/>
  <c r="AM40" i="8"/>
  <c r="AN40" i="8"/>
  <c r="W40" i="8"/>
  <c r="Z40" i="8"/>
  <c r="AO40" i="8"/>
  <c r="AA40" i="8"/>
  <c r="AB40" i="8"/>
  <c r="AP40" i="8"/>
  <c r="AC40" i="8"/>
  <c r="AD40" i="8"/>
  <c r="Y40" i="8"/>
  <c r="AF40" i="8"/>
  <c r="AQ40" i="8"/>
  <c r="AE40" i="8"/>
  <c r="AG40" i="8"/>
  <c r="AR40" i="8"/>
  <c r="AM41" i="8"/>
  <c r="AN41" i="8"/>
  <c r="W41" i="8"/>
  <c r="Z41" i="8"/>
  <c r="AO41" i="8"/>
  <c r="AA41" i="8"/>
  <c r="AB41" i="8"/>
  <c r="AP41" i="8"/>
  <c r="AC41" i="8"/>
  <c r="AD41" i="8"/>
  <c r="Y41" i="8"/>
  <c r="AF41" i="8"/>
  <c r="AQ41" i="8"/>
  <c r="AE41" i="8"/>
  <c r="AG41" i="8"/>
  <c r="AR41" i="8"/>
  <c r="AM43" i="8"/>
  <c r="AN43" i="8"/>
  <c r="W43" i="8"/>
  <c r="Z43" i="8"/>
  <c r="AO43" i="8"/>
  <c r="AA43" i="8"/>
  <c r="AB43" i="8"/>
  <c r="AP43" i="8"/>
  <c r="AC43" i="8"/>
  <c r="AD43" i="8"/>
  <c r="Y43" i="8"/>
  <c r="AF43" i="8"/>
  <c r="AQ43" i="8"/>
  <c r="AE43" i="8"/>
  <c r="AG43" i="8"/>
  <c r="AR43" i="8"/>
  <c r="U44" i="8"/>
  <c r="S44" i="8"/>
  <c r="T44" i="8"/>
  <c r="V44" i="8"/>
  <c r="X44" i="8"/>
  <c r="AM44" i="8"/>
  <c r="AN44" i="8"/>
  <c r="W44" i="8"/>
  <c r="Z44" i="8"/>
  <c r="AO44" i="8"/>
  <c r="AA44" i="8"/>
  <c r="AB44" i="8"/>
  <c r="AP44" i="8"/>
  <c r="AC44" i="8"/>
  <c r="AD44" i="8"/>
  <c r="Y44" i="8"/>
  <c r="AF44" i="8"/>
  <c r="AQ44" i="8"/>
  <c r="AE44" i="8"/>
  <c r="AG44" i="8"/>
  <c r="AR44" i="8"/>
  <c r="U45" i="8"/>
  <c r="S45" i="8"/>
  <c r="T45" i="8"/>
  <c r="V45" i="8"/>
  <c r="X45" i="8"/>
  <c r="AM45" i="8"/>
  <c r="AN45" i="8"/>
  <c r="W45" i="8"/>
  <c r="Z45" i="8"/>
  <c r="AO45" i="8"/>
  <c r="AA45" i="8"/>
  <c r="AB45" i="8"/>
  <c r="AP45" i="8"/>
  <c r="AC45" i="8"/>
  <c r="AD45" i="8"/>
  <c r="Y45" i="8"/>
  <c r="AF45" i="8"/>
  <c r="AQ45" i="8"/>
  <c r="AE45" i="8"/>
  <c r="AG45" i="8"/>
  <c r="AR45" i="8"/>
  <c r="U46" i="8"/>
  <c r="S46" i="8"/>
  <c r="T46" i="8"/>
  <c r="V46" i="8"/>
  <c r="X46" i="8"/>
  <c r="AM46" i="8"/>
  <c r="AN46" i="8"/>
  <c r="W46" i="8"/>
  <c r="Z46" i="8"/>
  <c r="AO46" i="8"/>
  <c r="AA46" i="8"/>
  <c r="AB46" i="8"/>
  <c r="AP46" i="8"/>
  <c r="AC46" i="8"/>
  <c r="AD46" i="8"/>
  <c r="Y46" i="8"/>
  <c r="AF46" i="8"/>
  <c r="AQ46" i="8"/>
  <c r="AE46" i="8"/>
  <c r="AG46" i="8"/>
  <c r="AR46" i="8"/>
  <c r="U47" i="8"/>
  <c r="S47" i="8"/>
  <c r="T47" i="8"/>
  <c r="V47" i="8"/>
  <c r="X47" i="8"/>
  <c r="AM47" i="8"/>
  <c r="AN47" i="8"/>
  <c r="W47" i="8"/>
  <c r="Z47" i="8"/>
  <c r="AO47" i="8"/>
  <c r="AA47" i="8"/>
  <c r="AB47" i="8"/>
  <c r="AP47" i="8"/>
  <c r="AC47" i="8"/>
  <c r="AD47" i="8"/>
  <c r="Y47" i="8"/>
  <c r="AF47" i="8"/>
  <c r="AQ47" i="8"/>
  <c r="AE47" i="8"/>
  <c r="AG47" i="8"/>
  <c r="AR47" i="8"/>
  <c r="U49" i="8"/>
  <c r="S49" i="8"/>
  <c r="T49" i="8"/>
  <c r="V49" i="8"/>
  <c r="X49" i="8"/>
  <c r="AM49" i="8"/>
  <c r="AN49" i="8"/>
  <c r="W49" i="8"/>
  <c r="Z49" i="8"/>
  <c r="AO49" i="8"/>
  <c r="AA49" i="8"/>
  <c r="AB49" i="8"/>
  <c r="AP49" i="8"/>
  <c r="AC49" i="8"/>
  <c r="AD49" i="8"/>
  <c r="Y49" i="8"/>
  <c r="AF49" i="8"/>
  <c r="AQ49" i="8"/>
  <c r="AE49" i="8"/>
  <c r="AG49" i="8"/>
  <c r="AR49" i="8"/>
  <c r="U48" i="8"/>
  <c r="S48" i="8"/>
  <c r="T48" i="8"/>
  <c r="V48" i="8"/>
  <c r="X48" i="8"/>
  <c r="AM48" i="8"/>
  <c r="AN48" i="8"/>
  <c r="W48" i="8"/>
  <c r="Z48" i="8"/>
  <c r="AO48" i="8"/>
  <c r="AA48" i="8"/>
  <c r="AB48" i="8"/>
  <c r="AP48" i="8"/>
  <c r="AC48" i="8"/>
  <c r="AD48" i="8"/>
  <c r="Y48" i="8"/>
  <c r="AF48" i="8"/>
  <c r="AQ48" i="8"/>
  <c r="AE48" i="8"/>
  <c r="AG48" i="8"/>
  <c r="AR48" i="8"/>
  <c r="U50" i="8"/>
  <c r="S50" i="8"/>
  <c r="T50" i="8"/>
  <c r="V50" i="8"/>
  <c r="X50" i="8"/>
  <c r="AM50" i="8"/>
  <c r="AN50" i="8"/>
  <c r="W50" i="8"/>
  <c r="Z50" i="8"/>
  <c r="AO50" i="8"/>
  <c r="AA50" i="8"/>
  <c r="AB50" i="8"/>
  <c r="AP50" i="8"/>
  <c r="AC50" i="8"/>
  <c r="AD50" i="8"/>
  <c r="Y50" i="8"/>
  <c r="AF50" i="8"/>
  <c r="AQ50" i="8"/>
  <c r="AE50" i="8"/>
  <c r="AG50" i="8"/>
  <c r="AR50" i="8"/>
  <c r="U51" i="8"/>
  <c r="S51" i="8"/>
  <c r="T51" i="8"/>
  <c r="V51" i="8"/>
  <c r="X51" i="8"/>
  <c r="AM51" i="8"/>
  <c r="AN51" i="8"/>
  <c r="W51" i="8"/>
  <c r="Z51" i="8"/>
  <c r="AO51" i="8"/>
  <c r="AA51" i="8"/>
  <c r="AB51" i="8"/>
  <c r="AP51" i="8"/>
  <c r="AC51" i="8"/>
  <c r="AD51" i="8"/>
  <c r="Y51" i="8"/>
  <c r="AF51" i="8"/>
  <c r="AQ51" i="8"/>
  <c r="AE51" i="8"/>
  <c r="AG51" i="8"/>
  <c r="AR51" i="8"/>
  <c r="U52" i="8"/>
  <c r="S52" i="8"/>
  <c r="T52" i="8"/>
  <c r="V52" i="8"/>
  <c r="X52" i="8"/>
  <c r="AM52" i="8"/>
  <c r="AN52" i="8"/>
  <c r="W52" i="8"/>
  <c r="Z52" i="8"/>
  <c r="AO52" i="8"/>
  <c r="AA52" i="8"/>
  <c r="AB52" i="8"/>
  <c r="AP52" i="8"/>
  <c r="AC52" i="8"/>
  <c r="AD52" i="8"/>
  <c r="Y52" i="8"/>
  <c r="AF52" i="8"/>
  <c r="AQ52" i="8"/>
  <c r="AE52" i="8"/>
  <c r="AG52" i="8"/>
  <c r="AR52" i="8"/>
  <c r="U53" i="8"/>
  <c r="S53" i="8"/>
  <c r="T53" i="8"/>
  <c r="V53" i="8"/>
  <c r="X53" i="8"/>
  <c r="AM53" i="8"/>
  <c r="AN53" i="8"/>
  <c r="W53" i="8"/>
  <c r="Z53" i="8"/>
  <c r="AO53" i="8"/>
  <c r="AA53" i="8"/>
  <c r="AB53" i="8"/>
  <c r="AP53" i="8"/>
  <c r="AC53" i="8"/>
  <c r="AD53" i="8"/>
  <c r="Y53" i="8"/>
  <c r="AF53" i="8"/>
  <c r="AQ53" i="8"/>
  <c r="AE53" i="8"/>
  <c r="AG53" i="8"/>
  <c r="AR53" i="8"/>
  <c r="U54" i="8"/>
  <c r="S54" i="8"/>
  <c r="T54" i="8"/>
  <c r="V54" i="8"/>
  <c r="X54" i="8"/>
  <c r="AM54" i="8"/>
  <c r="AN54" i="8"/>
  <c r="W54" i="8"/>
  <c r="Z54" i="8"/>
  <c r="AO54" i="8"/>
  <c r="AA54" i="8"/>
  <c r="AB54" i="8"/>
  <c r="AP54" i="8"/>
  <c r="AC54" i="8"/>
  <c r="AD54" i="8"/>
  <c r="Y54" i="8"/>
  <c r="AF54" i="8"/>
  <c r="AQ54" i="8"/>
  <c r="AE54" i="8"/>
  <c r="AG54" i="8"/>
  <c r="AR54" i="8"/>
  <c r="U55" i="8"/>
  <c r="S55" i="8"/>
  <c r="T55" i="8"/>
  <c r="V55" i="8"/>
  <c r="X55" i="8"/>
  <c r="AM55" i="8"/>
  <c r="AN55" i="8"/>
  <c r="W55" i="8"/>
  <c r="Z55" i="8"/>
  <c r="AO55" i="8"/>
  <c r="AA55" i="8"/>
  <c r="AB55" i="8"/>
  <c r="AP55" i="8"/>
  <c r="AC55" i="8"/>
  <c r="AD55" i="8"/>
  <c r="Y55" i="8"/>
  <c r="AF55" i="8"/>
  <c r="AQ55" i="8"/>
  <c r="AE55" i="8"/>
  <c r="AG55" i="8"/>
  <c r="AR55" i="8"/>
  <c r="U56" i="8"/>
  <c r="S56" i="8"/>
  <c r="T56" i="8"/>
  <c r="V56" i="8"/>
  <c r="X56" i="8"/>
  <c r="AM56" i="8"/>
  <c r="AN56" i="8"/>
  <c r="W56" i="8"/>
  <c r="Z56" i="8"/>
  <c r="AO56" i="8"/>
  <c r="AA56" i="8"/>
  <c r="AB56" i="8"/>
  <c r="AP56" i="8"/>
  <c r="AC56" i="8"/>
  <c r="AD56" i="8"/>
  <c r="Y56" i="8"/>
  <c r="AF56" i="8"/>
  <c r="AQ56" i="8"/>
  <c r="AE56" i="8"/>
  <c r="AG56" i="8"/>
  <c r="AR56" i="8"/>
  <c r="U57" i="8"/>
  <c r="S57" i="8"/>
  <c r="T57" i="8"/>
  <c r="V57" i="8"/>
  <c r="X57" i="8"/>
  <c r="AM57" i="8"/>
  <c r="AN57" i="8"/>
  <c r="W57" i="8"/>
  <c r="Z57" i="8"/>
  <c r="AO57" i="8"/>
  <c r="AA57" i="8"/>
  <c r="AB57" i="8"/>
  <c r="AP57" i="8"/>
  <c r="AC57" i="8"/>
  <c r="AD57" i="8"/>
  <c r="Y57" i="8"/>
  <c r="AF57" i="8"/>
  <c r="AQ57" i="8"/>
  <c r="AE57" i="8"/>
  <c r="AG57" i="8"/>
  <c r="AR57" i="8"/>
  <c r="U58" i="8"/>
  <c r="S58" i="8"/>
  <c r="T58" i="8"/>
  <c r="V58" i="8"/>
  <c r="X58" i="8"/>
  <c r="AM58" i="8"/>
  <c r="AN58" i="8"/>
  <c r="W58" i="8"/>
  <c r="Z58" i="8"/>
  <c r="AO58" i="8"/>
  <c r="AA58" i="8"/>
  <c r="AB58" i="8"/>
  <c r="AP58" i="8"/>
  <c r="AC58" i="8"/>
  <c r="AD58" i="8"/>
  <c r="Y58" i="8"/>
  <c r="AF58" i="8"/>
  <c r="AQ58" i="8"/>
  <c r="AE58" i="8"/>
  <c r="AG58" i="8"/>
  <c r="AR58" i="8"/>
  <c r="U59" i="8"/>
  <c r="S59" i="8"/>
  <c r="T59" i="8"/>
  <c r="V59" i="8"/>
  <c r="X59" i="8"/>
  <c r="AM59" i="8"/>
  <c r="AN59" i="8"/>
  <c r="W59" i="8"/>
  <c r="Z59" i="8"/>
  <c r="AO59" i="8"/>
  <c r="AA59" i="8"/>
  <c r="AB59" i="8"/>
  <c r="AP59" i="8"/>
  <c r="AC59" i="8"/>
  <c r="AD59" i="8"/>
  <c r="Y59" i="8"/>
  <c r="AF59" i="8"/>
  <c r="AQ59" i="8"/>
  <c r="AE59" i="8"/>
  <c r="AG59" i="8"/>
  <c r="AR59" i="8"/>
  <c r="U60" i="8"/>
  <c r="S60" i="8"/>
  <c r="T60" i="8"/>
  <c r="V60" i="8"/>
  <c r="X60" i="8"/>
  <c r="AM60" i="8"/>
  <c r="AN60" i="8"/>
  <c r="W60" i="8"/>
  <c r="Z60" i="8"/>
  <c r="AO60" i="8"/>
  <c r="AA60" i="8"/>
  <c r="AB60" i="8"/>
  <c r="AP60" i="8"/>
  <c r="AC60" i="8"/>
  <c r="AD60" i="8"/>
  <c r="Y60" i="8"/>
  <c r="AF60" i="8"/>
  <c r="AQ60" i="8"/>
  <c r="AE60" i="8"/>
  <c r="AG60" i="8"/>
  <c r="AR60" i="8"/>
  <c r="U61" i="8"/>
  <c r="S61" i="8"/>
  <c r="T61" i="8"/>
  <c r="V61" i="8"/>
  <c r="X61" i="8"/>
  <c r="AM61" i="8"/>
  <c r="AN61" i="8"/>
  <c r="W61" i="8"/>
  <c r="Z61" i="8"/>
  <c r="AO61" i="8"/>
  <c r="AA61" i="8"/>
  <c r="AB61" i="8"/>
  <c r="AP61" i="8"/>
  <c r="AC61" i="8"/>
  <c r="AD61" i="8"/>
  <c r="Y61" i="8"/>
  <c r="AF61" i="8"/>
  <c r="AQ61" i="8"/>
  <c r="AE61" i="8"/>
  <c r="AG61" i="8"/>
  <c r="AR61" i="8"/>
  <c r="U62" i="8"/>
  <c r="S62" i="8"/>
  <c r="T62" i="8"/>
  <c r="V62" i="8"/>
  <c r="X62" i="8"/>
  <c r="AM62" i="8"/>
  <c r="AN62" i="8"/>
  <c r="W62" i="8"/>
  <c r="Z62" i="8"/>
  <c r="AO62" i="8"/>
  <c r="AA62" i="8"/>
  <c r="AB62" i="8"/>
  <c r="AP62" i="8"/>
  <c r="AC62" i="8"/>
  <c r="AD62" i="8"/>
  <c r="Y62" i="8"/>
  <c r="AF62" i="8"/>
  <c r="AQ62" i="8"/>
  <c r="AE62" i="8"/>
  <c r="AG62" i="8"/>
  <c r="AR62" i="8"/>
  <c r="U63" i="8"/>
  <c r="S63" i="8"/>
  <c r="T63" i="8"/>
  <c r="V63" i="8"/>
  <c r="X63" i="8"/>
  <c r="AM63" i="8"/>
  <c r="AN63" i="8"/>
  <c r="W63" i="8"/>
  <c r="Z63" i="8"/>
  <c r="AO63" i="8"/>
  <c r="AA63" i="8"/>
  <c r="AB63" i="8"/>
  <c r="AP63" i="8"/>
  <c r="AC63" i="8"/>
  <c r="AD63" i="8"/>
  <c r="Y63" i="8"/>
  <c r="AF63" i="8"/>
  <c r="AQ63" i="8"/>
  <c r="AE63" i="8"/>
  <c r="AG63" i="8"/>
  <c r="AR63" i="8"/>
  <c r="U64" i="8"/>
  <c r="S64" i="8"/>
  <c r="T64" i="8"/>
  <c r="V64" i="8"/>
  <c r="X64" i="8"/>
  <c r="AM64" i="8"/>
  <c r="AN64" i="8"/>
  <c r="W64" i="8"/>
  <c r="Z64" i="8"/>
  <c r="AO64" i="8"/>
  <c r="AA64" i="8"/>
  <c r="AB64" i="8"/>
  <c r="AP64" i="8"/>
  <c r="AC64" i="8"/>
  <c r="AD64" i="8"/>
  <c r="Y64" i="8"/>
  <c r="AF64" i="8"/>
  <c r="AQ64" i="8"/>
  <c r="AE64" i="8"/>
  <c r="AG64" i="8"/>
  <c r="AR64" i="8"/>
  <c r="U65" i="8"/>
  <c r="S65" i="8"/>
  <c r="T65" i="8"/>
  <c r="V65" i="8"/>
  <c r="X65" i="8"/>
  <c r="AM65" i="8"/>
  <c r="AN65" i="8"/>
  <c r="W65" i="8"/>
  <c r="Z65" i="8"/>
  <c r="AO65" i="8"/>
  <c r="AA65" i="8"/>
  <c r="AB65" i="8"/>
  <c r="AP65" i="8"/>
  <c r="AC65" i="8"/>
  <c r="AD65" i="8"/>
  <c r="Y65" i="8"/>
  <c r="AF65" i="8"/>
  <c r="AQ65" i="8"/>
  <c r="AE65" i="8"/>
  <c r="AG65" i="8"/>
  <c r="AR65" i="8"/>
  <c r="U66" i="8"/>
  <c r="S66" i="8"/>
  <c r="T66" i="8"/>
  <c r="V66" i="8"/>
  <c r="X66" i="8"/>
  <c r="AM66" i="8"/>
  <c r="AN66" i="8"/>
  <c r="W66" i="8"/>
  <c r="Z66" i="8"/>
  <c r="AO66" i="8"/>
  <c r="AA66" i="8"/>
  <c r="AB66" i="8"/>
  <c r="AP66" i="8"/>
  <c r="AC66" i="8"/>
  <c r="AD66" i="8"/>
  <c r="Y66" i="8"/>
  <c r="AF66" i="8"/>
  <c r="AQ66" i="8"/>
  <c r="AE66" i="8"/>
  <c r="AG66" i="8"/>
  <c r="AR66" i="8"/>
  <c r="U67" i="8"/>
  <c r="S67" i="8"/>
  <c r="T67" i="8"/>
  <c r="V67" i="8"/>
  <c r="X67" i="8"/>
  <c r="AM67" i="8"/>
  <c r="AN67" i="8"/>
  <c r="W67" i="8"/>
  <c r="Z67" i="8"/>
  <c r="AO67" i="8"/>
  <c r="AA67" i="8"/>
  <c r="AB67" i="8"/>
  <c r="AP67" i="8"/>
  <c r="AC67" i="8"/>
  <c r="AD67" i="8"/>
  <c r="Y67" i="8"/>
  <c r="AF67" i="8"/>
  <c r="AQ67" i="8"/>
  <c r="AE67" i="8"/>
  <c r="AG67" i="8"/>
  <c r="AR67" i="8"/>
  <c r="U68" i="8"/>
  <c r="S68" i="8"/>
  <c r="T68" i="8"/>
  <c r="V68" i="8"/>
  <c r="X68" i="8"/>
  <c r="AM68" i="8"/>
  <c r="AN68" i="8"/>
  <c r="W68" i="8"/>
  <c r="Z68" i="8"/>
  <c r="AO68" i="8"/>
  <c r="AA68" i="8"/>
  <c r="AB68" i="8"/>
  <c r="AP68" i="8"/>
  <c r="AC68" i="8"/>
  <c r="AD68" i="8"/>
  <c r="Y68" i="8"/>
  <c r="AF68" i="8"/>
  <c r="AQ68" i="8"/>
  <c r="AE68" i="8"/>
  <c r="AG68" i="8"/>
  <c r="AR68" i="8"/>
  <c r="U69" i="8"/>
  <c r="S69" i="8"/>
  <c r="T69" i="8"/>
  <c r="V69" i="8"/>
  <c r="X69" i="8"/>
  <c r="AM69" i="8"/>
  <c r="AN69" i="8"/>
  <c r="W69" i="8"/>
  <c r="Z69" i="8"/>
  <c r="AO69" i="8"/>
  <c r="AA69" i="8"/>
  <c r="AB69" i="8"/>
  <c r="AP69" i="8"/>
  <c r="AC69" i="8"/>
  <c r="AD69" i="8"/>
  <c r="Y69" i="8"/>
  <c r="AF69" i="8"/>
  <c r="AQ69" i="8"/>
  <c r="AE69" i="8"/>
  <c r="AG69" i="8"/>
  <c r="AR69" i="8"/>
  <c r="U70" i="8"/>
  <c r="S70" i="8"/>
  <c r="T70" i="8"/>
  <c r="V70" i="8"/>
  <c r="X70" i="8"/>
  <c r="AM70" i="8"/>
  <c r="AN70" i="8"/>
  <c r="W70" i="8"/>
  <c r="Z70" i="8"/>
  <c r="AO70" i="8"/>
  <c r="AA70" i="8"/>
  <c r="AB70" i="8"/>
  <c r="AP70" i="8"/>
  <c r="AC70" i="8"/>
  <c r="AD70" i="8"/>
  <c r="Y70" i="8"/>
  <c r="AF70" i="8"/>
  <c r="AQ70" i="8"/>
  <c r="AE70" i="8"/>
  <c r="AG70" i="8"/>
  <c r="AR70" i="8"/>
  <c r="U71" i="8"/>
  <c r="S71" i="8"/>
  <c r="T71" i="8"/>
  <c r="V71" i="8"/>
  <c r="X71" i="8"/>
  <c r="AM71" i="8"/>
  <c r="AN71" i="8"/>
  <c r="W71" i="8"/>
  <c r="Z71" i="8"/>
  <c r="AO71" i="8"/>
  <c r="AA71" i="8"/>
  <c r="AB71" i="8"/>
  <c r="AP71" i="8"/>
  <c r="AC71" i="8"/>
  <c r="AD71" i="8"/>
  <c r="Y71" i="8"/>
  <c r="AF71" i="8"/>
  <c r="AQ71" i="8"/>
  <c r="AE71" i="8"/>
  <c r="AG71" i="8"/>
  <c r="AR71" i="8"/>
  <c r="U72" i="8"/>
  <c r="S72" i="8"/>
  <c r="T72" i="8"/>
  <c r="V72" i="8"/>
  <c r="X72" i="8"/>
  <c r="AM72" i="8"/>
  <c r="AN72" i="8"/>
  <c r="W72" i="8"/>
  <c r="Z72" i="8"/>
  <c r="AO72" i="8"/>
  <c r="AA72" i="8"/>
  <c r="AB72" i="8"/>
  <c r="AP72" i="8"/>
  <c r="AC72" i="8"/>
  <c r="AD72" i="8"/>
  <c r="Y72" i="8"/>
  <c r="AF72" i="8"/>
  <c r="AQ72" i="8"/>
  <c r="AE72" i="8"/>
  <c r="AG72" i="8"/>
  <c r="AR72" i="8"/>
  <c r="U73" i="8"/>
  <c r="S73" i="8"/>
  <c r="T73" i="8"/>
  <c r="V73" i="8"/>
  <c r="X73" i="8"/>
  <c r="AM73" i="8"/>
  <c r="AN73" i="8"/>
  <c r="W73" i="8"/>
  <c r="Z73" i="8"/>
  <c r="AO73" i="8"/>
  <c r="AA73" i="8"/>
  <c r="AB73" i="8"/>
  <c r="AP73" i="8"/>
  <c r="AC73" i="8"/>
  <c r="AD73" i="8"/>
  <c r="Y73" i="8"/>
  <c r="AF73" i="8"/>
  <c r="AQ73" i="8"/>
  <c r="AE73" i="8"/>
  <c r="AG73" i="8"/>
  <c r="AR73" i="8"/>
  <c r="U74" i="8"/>
  <c r="S74" i="8"/>
  <c r="T74" i="8"/>
  <c r="V74" i="8"/>
  <c r="X74" i="8"/>
  <c r="AM74" i="8"/>
  <c r="AN74" i="8"/>
  <c r="W74" i="8"/>
  <c r="Z74" i="8"/>
  <c r="AO74" i="8"/>
  <c r="AA74" i="8"/>
  <c r="AB74" i="8"/>
  <c r="AP74" i="8"/>
  <c r="AC74" i="8"/>
  <c r="AD74" i="8"/>
  <c r="Y74" i="8"/>
  <c r="AF74" i="8"/>
  <c r="AQ74" i="8"/>
  <c r="AE74" i="8"/>
  <c r="AG74" i="8"/>
  <c r="AR74" i="8"/>
  <c r="U75" i="8"/>
  <c r="S75" i="8"/>
  <c r="T75" i="8"/>
  <c r="V75" i="8"/>
  <c r="X75" i="8"/>
  <c r="AM75" i="8"/>
  <c r="AN75" i="8"/>
  <c r="W75" i="8"/>
  <c r="Z75" i="8"/>
  <c r="AO75" i="8"/>
  <c r="AA75" i="8"/>
  <c r="AB75" i="8"/>
  <c r="AP75" i="8"/>
  <c r="AC75" i="8"/>
  <c r="AD75" i="8"/>
  <c r="Y75" i="8"/>
  <c r="AF75" i="8"/>
  <c r="AQ75" i="8"/>
  <c r="AE75" i="8"/>
  <c r="AG75" i="8"/>
  <c r="AR75" i="8"/>
  <c r="U76" i="8"/>
  <c r="S76" i="8"/>
  <c r="T76" i="8"/>
  <c r="V76" i="8"/>
  <c r="X76" i="8"/>
  <c r="AM76" i="8"/>
  <c r="AN76" i="8"/>
  <c r="W76" i="8"/>
  <c r="Z76" i="8"/>
  <c r="AO76" i="8"/>
  <c r="AA76" i="8"/>
  <c r="AB76" i="8"/>
  <c r="AP76" i="8"/>
  <c r="AC76" i="8"/>
  <c r="Y76" i="8"/>
  <c r="AD76" i="8"/>
  <c r="AF76" i="8"/>
  <c r="AQ76" i="8"/>
  <c r="AE76" i="8"/>
  <c r="AG76" i="8"/>
  <c r="AR76" i="8"/>
  <c r="U77" i="8"/>
  <c r="S77" i="8"/>
  <c r="T77" i="8"/>
  <c r="V77" i="8"/>
  <c r="X77" i="8"/>
  <c r="AM77" i="8"/>
  <c r="AN77" i="8"/>
  <c r="W77" i="8"/>
  <c r="Z77" i="8"/>
  <c r="AO77" i="8"/>
  <c r="AA77" i="8"/>
  <c r="AB77" i="8"/>
  <c r="AP77" i="8"/>
  <c r="AC77" i="8"/>
  <c r="Y77" i="8"/>
  <c r="AD77" i="8"/>
  <c r="AF77" i="8"/>
  <c r="AQ77" i="8"/>
  <c r="AE77" i="8"/>
  <c r="AG77" i="8"/>
  <c r="AR77" i="8"/>
  <c r="U78" i="8"/>
  <c r="S78" i="8"/>
  <c r="T78" i="8"/>
  <c r="V78" i="8"/>
  <c r="X78" i="8"/>
  <c r="AM78" i="8"/>
  <c r="AN78" i="8"/>
  <c r="W78" i="8"/>
  <c r="Z78" i="8"/>
  <c r="AO78" i="8"/>
  <c r="AA78" i="8"/>
  <c r="AB78" i="8"/>
  <c r="AP78" i="8"/>
  <c r="AC78" i="8"/>
  <c r="Y78" i="8"/>
  <c r="AD78" i="8"/>
  <c r="AF78" i="8"/>
  <c r="AQ78" i="8"/>
  <c r="AE78" i="8"/>
  <c r="AG78" i="8"/>
  <c r="AR78" i="8"/>
  <c r="U79" i="8"/>
  <c r="S79" i="8"/>
  <c r="T79" i="8"/>
  <c r="V79" i="8"/>
  <c r="X79" i="8"/>
  <c r="AM79" i="8"/>
  <c r="AN79" i="8"/>
  <c r="W79" i="8"/>
  <c r="Z79" i="8"/>
  <c r="AO79" i="8"/>
  <c r="AA79" i="8"/>
  <c r="AB79" i="8"/>
  <c r="AP79" i="8"/>
  <c r="AC79" i="8"/>
  <c r="Y79" i="8"/>
  <c r="AD79" i="8"/>
  <c r="AF79" i="8"/>
  <c r="AQ79" i="8"/>
  <c r="AE79" i="8"/>
  <c r="AG79" i="8"/>
  <c r="AR79" i="8"/>
  <c r="U80" i="8"/>
  <c r="S80" i="8"/>
  <c r="T80" i="8"/>
  <c r="V80" i="8"/>
  <c r="X80" i="8"/>
  <c r="AM80" i="8"/>
  <c r="AN80" i="8"/>
  <c r="W80" i="8"/>
  <c r="Z80" i="8"/>
  <c r="AO80" i="8"/>
  <c r="AA80" i="8"/>
  <c r="AB80" i="8"/>
  <c r="AP80" i="8"/>
  <c r="AC80" i="8"/>
  <c r="Y80" i="8"/>
  <c r="AD80" i="8"/>
  <c r="AF80" i="8"/>
  <c r="AQ80" i="8"/>
  <c r="AE80" i="8"/>
  <c r="AG80" i="8"/>
  <c r="AR80" i="8"/>
  <c r="U81" i="8"/>
  <c r="S81" i="8"/>
  <c r="T81" i="8"/>
  <c r="V81" i="8"/>
  <c r="X81" i="8"/>
  <c r="AM81" i="8"/>
  <c r="AN81" i="8"/>
  <c r="W81" i="8"/>
  <c r="Z81" i="8"/>
  <c r="AO81" i="8"/>
  <c r="AA81" i="8"/>
  <c r="AB81" i="8"/>
  <c r="AP81" i="8"/>
  <c r="AC81" i="8"/>
  <c r="Y81" i="8"/>
  <c r="AD81" i="8"/>
  <c r="AF81" i="8"/>
  <c r="AQ81" i="8"/>
  <c r="AE81" i="8"/>
  <c r="AG81" i="8"/>
  <c r="AR81" i="8"/>
  <c r="U82" i="8"/>
  <c r="S82" i="8"/>
  <c r="T82" i="8"/>
  <c r="V82" i="8"/>
  <c r="X82" i="8"/>
  <c r="AM82" i="8"/>
  <c r="AN82" i="8"/>
  <c r="W82" i="8"/>
  <c r="Z82" i="8"/>
  <c r="AO82" i="8"/>
  <c r="AA82" i="8"/>
  <c r="AB82" i="8"/>
  <c r="AP82" i="8"/>
  <c r="AC82" i="8"/>
  <c r="Y82" i="8"/>
  <c r="AD82" i="8"/>
  <c r="AF82" i="8"/>
  <c r="AQ82" i="8"/>
  <c r="AE82" i="8"/>
  <c r="AG82" i="8"/>
  <c r="AR82" i="8"/>
  <c r="U83" i="8"/>
  <c r="S83" i="8"/>
  <c r="T83" i="8"/>
  <c r="V83" i="8"/>
  <c r="X83" i="8"/>
  <c r="AM83" i="8"/>
  <c r="AN83" i="8"/>
  <c r="W83" i="8"/>
  <c r="Z83" i="8"/>
  <c r="AO83" i="8"/>
  <c r="AA83" i="8"/>
  <c r="AB83" i="8"/>
  <c r="AP83" i="8"/>
  <c r="AC83" i="8"/>
  <c r="Y83" i="8"/>
  <c r="AD83" i="8"/>
  <c r="AF83" i="8"/>
  <c r="AQ83" i="8"/>
  <c r="AE83" i="8"/>
  <c r="AG83" i="8"/>
  <c r="AR83" i="8"/>
  <c r="U84" i="8"/>
  <c r="S84" i="8"/>
  <c r="T84" i="8"/>
  <c r="V84" i="8"/>
  <c r="X84" i="8"/>
  <c r="AM84" i="8"/>
  <c r="AN84" i="8"/>
  <c r="W84" i="8"/>
  <c r="Z84" i="8"/>
  <c r="AO84" i="8"/>
  <c r="AA84" i="8"/>
  <c r="AB84" i="8"/>
  <c r="AP84" i="8"/>
  <c r="AC84" i="8"/>
  <c r="Y84" i="8"/>
  <c r="AD84" i="8"/>
  <c r="AF84" i="8"/>
  <c r="AQ84" i="8"/>
  <c r="AE84" i="8"/>
  <c r="AG84" i="8"/>
  <c r="AR84" i="8"/>
  <c r="U85" i="8"/>
  <c r="S85" i="8"/>
  <c r="T85" i="8"/>
  <c r="V85" i="8"/>
  <c r="X85" i="8"/>
  <c r="AM85" i="8"/>
  <c r="AN85" i="8"/>
  <c r="W85" i="8"/>
  <c r="Z85" i="8"/>
  <c r="AO85" i="8"/>
  <c r="AA85" i="8"/>
  <c r="AB85" i="8"/>
  <c r="AP85" i="8"/>
  <c r="AC85" i="8"/>
  <c r="Y85" i="8"/>
  <c r="AD85" i="8"/>
  <c r="AF85" i="8"/>
  <c r="AQ85" i="8"/>
  <c r="AE85" i="8"/>
  <c r="AG85" i="8"/>
  <c r="AR85" i="8"/>
  <c r="U86" i="8"/>
  <c r="S86" i="8"/>
  <c r="T86" i="8"/>
  <c r="V86" i="8"/>
  <c r="X86" i="8"/>
  <c r="AM86" i="8"/>
  <c r="AN86" i="8"/>
  <c r="W86" i="8"/>
  <c r="Z86" i="8"/>
  <c r="AO86" i="8"/>
  <c r="AA86" i="8"/>
  <c r="AB86" i="8"/>
  <c r="AP86" i="8"/>
  <c r="AC86" i="8"/>
  <c r="Y86" i="8"/>
  <c r="AD86" i="8"/>
  <c r="AF86" i="8"/>
  <c r="AQ86" i="8"/>
  <c r="AE86" i="8"/>
  <c r="AG86" i="8"/>
  <c r="AR86" i="8"/>
  <c r="U87" i="8"/>
  <c r="S87" i="8"/>
  <c r="T87" i="8"/>
  <c r="V87" i="8"/>
  <c r="X87" i="8"/>
  <c r="AM87" i="8"/>
  <c r="AN87" i="8"/>
  <c r="W87" i="8"/>
  <c r="Z87" i="8"/>
  <c r="AO87" i="8"/>
  <c r="AA87" i="8"/>
  <c r="AB87" i="8"/>
  <c r="AP87" i="8"/>
  <c r="AC87" i="8"/>
  <c r="Y87" i="8"/>
  <c r="AD87" i="8"/>
  <c r="AF87" i="8"/>
  <c r="AQ87" i="8"/>
  <c r="AE87" i="8"/>
  <c r="AG87" i="8"/>
  <c r="AR87" i="8"/>
  <c r="U88" i="8"/>
  <c r="S88" i="8"/>
  <c r="T88" i="8"/>
  <c r="V88" i="8"/>
  <c r="X88" i="8"/>
  <c r="AM88" i="8"/>
  <c r="AN88" i="8"/>
  <c r="W88" i="8"/>
  <c r="Z88" i="8"/>
  <c r="AO88" i="8"/>
  <c r="AA88" i="8"/>
  <c r="AB88" i="8"/>
  <c r="AP88" i="8"/>
  <c r="AC88" i="8"/>
  <c r="Y88" i="8"/>
  <c r="AD88" i="8"/>
  <c r="AF88" i="8"/>
  <c r="AQ88" i="8"/>
  <c r="AE88" i="8"/>
  <c r="AG88" i="8"/>
  <c r="AR88" i="8"/>
  <c r="U89" i="8"/>
  <c r="S89" i="8"/>
  <c r="T89" i="8"/>
  <c r="V89" i="8"/>
  <c r="X89" i="8"/>
  <c r="AM89" i="8"/>
  <c r="AN89" i="8"/>
  <c r="W89" i="8"/>
  <c r="Z89" i="8"/>
  <c r="AO89" i="8"/>
  <c r="AA89" i="8"/>
  <c r="AB89" i="8"/>
  <c r="AP89" i="8"/>
  <c r="AC89" i="8"/>
  <c r="Y89" i="8"/>
  <c r="AD89" i="8"/>
  <c r="AF89" i="8"/>
  <c r="AQ89" i="8"/>
  <c r="AE89" i="8"/>
  <c r="AG89" i="8"/>
  <c r="AR89" i="8"/>
  <c r="U90" i="8"/>
  <c r="S90" i="8"/>
  <c r="T90" i="8"/>
  <c r="V90" i="8"/>
  <c r="X90" i="8"/>
  <c r="AM90" i="8"/>
  <c r="AN90" i="8"/>
  <c r="W90" i="8"/>
  <c r="Z90" i="8"/>
  <c r="AO90" i="8"/>
  <c r="AA90" i="8"/>
  <c r="AB90" i="8"/>
  <c r="AP90" i="8"/>
  <c r="AC90" i="8"/>
  <c r="Y90" i="8"/>
  <c r="AD90" i="8"/>
  <c r="AF90" i="8"/>
  <c r="AQ90" i="8"/>
  <c r="AE90" i="8"/>
  <c r="AG90" i="8"/>
  <c r="AR90" i="8"/>
  <c r="U91" i="8"/>
  <c r="S91" i="8"/>
  <c r="T91" i="8"/>
  <c r="V91" i="8"/>
  <c r="X91" i="8"/>
  <c r="AM91" i="8"/>
  <c r="AN91" i="8"/>
  <c r="W91" i="8"/>
  <c r="Z91" i="8"/>
  <c r="AO91" i="8"/>
  <c r="AA91" i="8"/>
  <c r="AB91" i="8"/>
  <c r="AP91" i="8"/>
  <c r="AC91" i="8"/>
  <c r="Y91" i="8"/>
  <c r="AD91" i="8"/>
  <c r="AF91" i="8"/>
  <c r="AQ91" i="8"/>
  <c r="AE91" i="8"/>
  <c r="AG91" i="8"/>
  <c r="AR91" i="8"/>
  <c r="U92" i="8"/>
  <c r="S92" i="8"/>
  <c r="T92" i="8"/>
  <c r="V92" i="8"/>
  <c r="X92" i="8"/>
  <c r="AM92" i="8"/>
  <c r="AN92" i="8"/>
  <c r="W92" i="8"/>
  <c r="Z92" i="8"/>
  <c r="AO92" i="8"/>
  <c r="AA92" i="8"/>
  <c r="AB92" i="8"/>
  <c r="AP92" i="8"/>
  <c r="AC92" i="8"/>
  <c r="Y92" i="8"/>
  <c r="AD92" i="8"/>
  <c r="AF92" i="8"/>
  <c r="AQ92" i="8"/>
  <c r="AE92" i="8"/>
  <c r="AG92" i="8"/>
  <c r="AR92" i="8"/>
  <c r="U93" i="8"/>
  <c r="S93" i="8"/>
  <c r="T93" i="8"/>
  <c r="V93" i="8"/>
  <c r="X93" i="8"/>
  <c r="AM93" i="8"/>
  <c r="AN93" i="8"/>
  <c r="W93" i="8"/>
  <c r="Z93" i="8"/>
  <c r="AO93" i="8"/>
  <c r="AA93" i="8"/>
  <c r="AB93" i="8"/>
  <c r="AP93" i="8"/>
  <c r="AC93" i="8"/>
  <c r="Y93" i="8"/>
  <c r="AD93" i="8"/>
  <c r="AF93" i="8"/>
  <c r="AQ93" i="8"/>
  <c r="AE93" i="8"/>
  <c r="AG93" i="8"/>
  <c r="AR93" i="8"/>
  <c r="U94" i="8"/>
  <c r="S94" i="8"/>
  <c r="T94" i="8"/>
  <c r="V94" i="8"/>
  <c r="X94" i="8"/>
  <c r="AM94" i="8"/>
  <c r="AN94" i="8"/>
  <c r="W94" i="8"/>
  <c r="Z94" i="8"/>
  <c r="AO94" i="8"/>
  <c r="AA94" i="8"/>
  <c r="AB94" i="8"/>
  <c r="AP94" i="8"/>
  <c r="AC94" i="8"/>
  <c r="Y94" i="8"/>
  <c r="AD94" i="8"/>
  <c r="AF94" i="8"/>
  <c r="AQ94" i="8"/>
  <c r="AE94" i="8"/>
  <c r="AG94" i="8"/>
  <c r="AR94" i="8"/>
  <c r="U95" i="8"/>
  <c r="S95" i="8"/>
  <c r="T95" i="8"/>
  <c r="V95" i="8"/>
  <c r="X95" i="8"/>
  <c r="AM95" i="8"/>
  <c r="AN95" i="8"/>
  <c r="W95" i="8"/>
  <c r="Z95" i="8"/>
  <c r="AO95" i="8"/>
  <c r="AA95" i="8"/>
  <c r="AB95" i="8"/>
  <c r="AP95" i="8"/>
  <c r="AC95" i="8"/>
  <c r="Y95" i="8"/>
  <c r="AD95" i="8"/>
  <c r="AF95" i="8"/>
  <c r="AQ95" i="8"/>
  <c r="AE95" i="8"/>
  <c r="AG95" i="8"/>
  <c r="AR95" i="8"/>
  <c r="U96" i="8"/>
  <c r="S96" i="8"/>
  <c r="T96" i="8"/>
  <c r="V96" i="8"/>
  <c r="X96" i="8"/>
  <c r="AM96" i="8"/>
  <c r="AN96" i="8"/>
  <c r="W96" i="8"/>
  <c r="Z96" i="8"/>
  <c r="AO96" i="8"/>
  <c r="AA96" i="8"/>
  <c r="AB96" i="8"/>
  <c r="AP96" i="8"/>
  <c r="AC96" i="8"/>
  <c r="Y96" i="8"/>
  <c r="AD96" i="8"/>
  <c r="AF96" i="8"/>
  <c r="AQ96" i="8"/>
  <c r="AE96" i="8"/>
  <c r="AG96" i="8"/>
  <c r="AR96" i="8"/>
  <c r="U97" i="8"/>
  <c r="S97" i="8"/>
  <c r="T97" i="8"/>
  <c r="V97" i="8"/>
  <c r="X97" i="8"/>
  <c r="AM97" i="8"/>
  <c r="AN97" i="8"/>
  <c r="W97" i="8"/>
  <c r="Z97" i="8"/>
  <c r="AO97" i="8"/>
  <c r="AA97" i="8"/>
  <c r="AB97" i="8"/>
  <c r="AP97" i="8"/>
  <c r="AC97" i="8"/>
  <c r="Y97" i="8"/>
  <c r="AD97" i="8"/>
  <c r="AF97" i="8"/>
  <c r="AQ97" i="8"/>
  <c r="AE97" i="8"/>
  <c r="AG97" i="8"/>
  <c r="AR97" i="8"/>
  <c r="U98" i="8"/>
  <c r="S98" i="8"/>
  <c r="T98" i="8"/>
  <c r="V98" i="8"/>
  <c r="X98" i="8"/>
  <c r="AM98" i="8"/>
  <c r="AN98" i="8"/>
  <c r="W98" i="8"/>
  <c r="Z98" i="8"/>
  <c r="AO98" i="8"/>
  <c r="AA98" i="8"/>
  <c r="AB98" i="8"/>
  <c r="AP98" i="8"/>
  <c r="AC98" i="8"/>
  <c r="Y98" i="8"/>
  <c r="AD98" i="8"/>
  <c r="AF98" i="8"/>
  <c r="AQ98" i="8"/>
  <c r="AE98" i="8"/>
  <c r="AG98" i="8"/>
  <c r="AR98" i="8"/>
  <c r="U99" i="8"/>
  <c r="S99" i="8"/>
  <c r="T99" i="8"/>
  <c r="V99" i="8"/>
  <c r="X99" i="8"/>
  <c r="AM99" i="8"/>
  <c r="AN99" i="8"/>
  <c r="W99" i="8"/>
  <c r="Z99" i="8"/>
  <c r="AO99" i="8"/>
  <c r="AA99" i="8"/>
  <c r="AB99" i="8"/>
  <c r="AP99" i="8"/>
  <c r="AC99" i="8"/>
  <c r="Y99" i="8"/>
  <c r="AD99" i="8"/>
  <c r="AF99" i="8"/>
  <c r="AQ99" i="8"/>
  <c r="AE99" i="8"/>
  <c r="AG99" i="8"/>
  <c r="AR99" i="8"/>
  <c r="U100" i="8"/>
  <c r="S100" i="8"/>
  <c r="T100" i="8"/>
  <c r="V100" i="8"/>
  <c r="X100" i="8"/>
  <c r="AM100" i="8"/>
  <c r="AN100" i="8"/>
  <c r="W100" i="8"/>
  <c r="Z100" i="8"/>
  <c r="AO100" i="8"/>
  <c r="AA100" i="8"/>
  <c r="AB100" i="8"/>
  <c r="AP100" i="8"/>
  <c r="AC100" i="8"/>
  <c r="Y100" i="8"/>
  <c r="AD100" i="8"/>
  <c r="AF100" i="8"/>
  <c r="AQ100" i="8"/>
  <c r="AE100" i="8"/>
  <c r="AG100" i="8"/>
  <c r="AR100" i="8"/>
  <c r="U101" i="8"/>
  <c r="S101" i="8"/>
  <c r="T101" i="8"/>
  <c r="V101" i="8"/>
  <c r="X101" i="8"/>
  <c r="AM101" i="8"/>
  <c r="AN101" i="8"/>
  <c r="W101" i="8"/>
  <c r="Z101" i="8"/>
  <c r="AO101" i="8"/>
  <c r="AA101" i="8"/>
  <c r="AB101" i="8"/>
  <c r="AP101" i="8"/>
  <c r="AC101" i="8"/>
  <c r="Y101" i="8"/>
  <c r="AD101" i="8"/>
  <c r="AF101" i="8"/>
  <c r="AQ101" i="8"/>
  <c r="AE101" i="8"/>
  <c r="AG101" i="8"/>
  <c r="AR101" i="8"/>
  <c r="U102" i="8"/>
  <c r="S102" i="8"/>
  <c r="T102" i="8"/>
  <c r="V102" i="8"/>
  <c r="X102" i="8"/>
  <c r="AM102" i="8"/>
  <c r="AN102" i="8"/>
  <c r="W102" i="8"/>
  <c r="Z102" i="8"/>
  <c r="AO102" i="8"/>
  <c r="AA102" i="8"/>
  <c r="AB102" i="8"/>
  <c r="AP102" i="8"/>
  <c r="AC102" i="8"/>
  <c r="Y102" i="8"/>
  <c r="AD102" i="8"/>
  <c r="AF102" i="8"/>
  <c r="AQ102" i="8"/>
  <c r="AE102" i="8"/>
  <c r="AG102" i="8"/>
  <c r="AR102" i="8"/>
  <c r="U103" i="8"/>
  <c r="S103" i="8"/>
  <c r="T103" i="8"/>
  <c r="V103" i="8"/>
  <c r="X103" i="8"/>
  <c r="AM103" i="8"/>
  <c r="AN103" i="8"/>
  <c r="W103" i="8"/>
  <c r="Z103" i="8"/>
  <c r="AO103" i="8"/>
  <c r="AA103" i="8"/>
  <c r="AB103" i="8"/>
  <c r="AP103" i="8"/>
  <c r="AC103" i="8"/>
  <c r="Y103" i="8"/>
  <c r="AD103" i="8"/>
  <c r="AF103" i="8"/>
  <c r="AQ103" i="8"/>
  <c r="AE103" i="8"/>
  <c r="AG103" i="8"/>
  <c r="AR103" i="8"/>
  <c r="U104" i="8"/>
  <c r="S104" i="8"/>
  <c r="T104" i="8"/>
  <c r="V104" i="8"/>
  <c r="X104" i="8"/>
  <c r="AM104" i="8"/>
  <c r="AN104" i="8"/>
  <c r="W104" i="8"/>
  <c r="Z104" i="8"/>
  <c r="AO104" i="8"/>
  <c r="AA104" i="8"/>
  <c r="AB104" i="8"/>
  <c r="AP104" i="8"/>
  <c r="AC104" i="8"/>
  <c r="Y104" i="8"/>
  <c r="AD104" i="8"/>
  <c r="AF104" i="8"/>
  <c r="AQ104" i="8"/>
  <c r="AE104" i="8"/>
  <c r="AG104" i="8"/>
  <c r="AR104" i="8"/>
  <c r="U105" i="8"/>
  <c r="S105" i="8"/>
  <c r="T105" i="8"/>
  <c r="V105" i="8"/>
  <c r="X105" i="8"/>
  <c r="AM105" i="8"/>
  <c r="AN105" i="8"/>
  <c r="W105" i="8"/>
  <c r="Z105" i="8"/>
  <c r="AO105" i="8"/>
  <c r="AA105" i="8"/>
  <c r="AB105" i="8"/>
  <c r="AP105" i="8"/>
  <c r="AC105" i="8"/>
  <c r="Y105" i="8"/>
  <c r="AD105" i="8"/>
  <c r="AF105" i="8"/>
  <c r="AQ105" i="8"/>
  <c r="AE105" i="8"/>
  <c r="AG105" i="8"/>
  <c r="AR105" i="8"/>
  <c r="U106" i="8"/>
  <c r="S106" i="8"/>
  <c r="T106" i="8"/>
  <c r="V106" i="8"/>
  <c r="X106" i="8"/>
  <c r="AM106" i="8"/>
  <c r="AN106" i="8"/>
  <c r="W106" i="8"/>
  <c r="Z106" i="8"/>
  <c r="AO106" i="8"/>
  <c r="AA106" i="8"/>
  <c r="AB106" i="8"/>
  <c r="AP106" i="8"/>
  <c r="AC106" i="8"/>
  <c r="Y106" i="8"/>
  <c r="AD106" i="8"/>
  <c r="AF106" i="8"/>
  <c r="AQ106" i="8"/>
  <c r="AE106" i="8"/>
  <c r="AG106" i="8"/>
  <c r="AR106" i="8"/>
  <c r="U107" i="8"/>
  <c r="S107" i="8"/>
  <c r="T107" i="8"/>
  <c r="V107" i="8"/>
  <c r="X107" i="8"/>
  <c r="AM107" i="8"/>
  <c r="AN107" i="8"/>
  <c r="W107" i="8"/>
  <c r="Z107" i="8"/>
  <c r="AO107" i="8"/>
  <c r="AA107" i="8"/>
  <c r="AB107" i="8"/>
  <c r="AP107" i="8"/>
  <c r="AC107" i="8"/>
  <c r="Y107" i="8"/>
  <c r="AD107" i="8"/>
  <c r="AF107" i="8"/>
  <c r="AQ107" i="8"/>
  <c r="AE107" i="8"/>
  <c r="AG107" i="8"/>
  <c r="AR107" i="8"/>
  <c r="U108" i="8"/>
  <c r="S108" i="8"/>
  <c r="T108" i="8"/>
  <c r="V108" i="8"/>
  <c r="X108" i="8"/>
  <c r="AM108" i="8"/>
  <c r="AN108" i="8"/>
  <c r="W108" i="8"/>
  <c r="Z108" i="8"/>
  <c r="AO108" i="8"/>
  <c r="AA108" i="8"/>
  <c r="AB108" i="8"/>
  <c r="AP108" i="8"/>
  <c r="AC108" i="8"/>
  <c r="Y108" i="8"/>
  <c r="AD108" i="8"/>
  <c r="AF108" i="8"/>
  <c r="AQ108" i="8"/>
  <c r="AE108" i="8"/>
  <c r="AG108" i="8"/>
  <c r="AR108" i="8"/>
  <c r="U109" i="8"/>
  <c r="S109" i="8"/>
  <c r="T109" i="8"/>
  <c r="V109" i="8"/>
  <c r="X109" i="8"/>
  <c r="AM109" i="8"/>
  <c r="AN109" i="8"/>
  <c r="W109" i="8"/>
  <c r="Z109" i="8"/>
  <c r="AO109" i="8"/>
  <c r="AA109" i="8"/>
  <c r="AB109" i="8"/>
  <c r="AP109" i="8"/>
  <c r="AC109" i="8"/>
  <c r="Y109" i="8"/>
  <c r="AD109" i="8"/>
  <c r="AF109" i="8"/>
  <c r="AQ109" i="8"/>
  <c r="AE109" i="8"/>
  <c r="AG109" i="8"/>
  <c r="AR109" i="8"/>
  <c r="U110" i="8"/>
  <c r="S110" i="8"/>
  <c r="T110" i="8"/>
  <c r="V110" i="8"/>
  <c r="X110" i="8"/>
  <c r="AM110" i="8"/>
  <c r="AN110" i="8"/>
  <c r="W110" i="8"/>
  <c r="Z110" i="8"/>
  <c r="AO110" i="8"/>
  <c r="AA110" i="8"/>
  <c r="AB110" i="8"/>
  <c r="AP110" i="8"/>
  <c r="AC110" i="8"/>
  <c r="Y110" i="8"/>
  <c r="AD110" i="8"/>
  <c r="AF110" i="8"/>
  <c r="AQ110" i="8"/>
  <c r="AE110" i="8"/>
  <c r="AG110" i="8"/>
  <c r="AR110" i="8"/>
  <c r="U111" i="8"/>
  <c r="S111" i="8"/>
  <c r="T111" i="8"/>
  <c r="V111" i="8"/>
  <c r="X111" i="8"/>
  <c r="AM111" i="8"/>
  <c r="AN111" i="8"/>
  <c r="W111" i="8"/>
  <c r="Z111" i="8"/>
  <c r="AO111" i="8"/>
  <c r="AA111" i="8"/>
  <c r="AB111" i="8"/>
  <c r="AP111" i="8"/>
  <c r="AC111" i="8"/>
  <c r="Y111" i="8"/>
  <c r="AD111" i="8"/>
  <c r="AF111" i="8"/>
  <c r="AQ111" i="8"/>
  <c r="AE111" i="8"/>
  <c r="AG111" i="8"/>
  <c r="AR111" i="8"/>
  <c r="U112" i="8"/>
  <c r="S112" i="8"/>
  <c r="T112" i="8"/>
  <c r="V112" i="8"/>
  <c r="X112" i="8"/>
  <c r="AM112" i="8"/>
  <c r="AN112" i="8"/>
  <c r="W112" i="8"/>
  <c r="Z112" i="8"/>
  <c r="AO112" i="8"/>
  <c r="AA112" i="8"/>
  <c r="AB112" i="8"/>
  <c r="AP112" i="8"/>
  <c r="AC112" i="8"/>
  <c r="Y112" i="8"/>
  <c r="AD112" i="8"/>
  <c r="AF112" i="8"/>
  <c r="AQ112" i="8"/>
  <c r="AE112" i="8"/>
  <c r="AG112" i="8"/>
  <c r="AR112" i="8"/>
  <c r="U113" i="8"/>
  <c r="S113" i="8"/>
  <c r="T113" i="8"/>
  <c r="V113" i="8"/>
  <c r="X113" i="8"/>
  <c r="AM113" i="8"/>
  <c r="AN113" i="8"/>
  <c r="W113" i="8"/>
  <c r="Z113" i="8"/>
  <c r="AO113" i="8"/>
  <c r="AA113" i="8"/>
  <c r="AB113" i="8"/>
  <c r="AP113" i="8"/>
  <c r="AC113" i="8"/>
  <c r="Y113" i="8"/>
  <c r="AD113" i="8"/>
  <c r="AF113" i="8"/>
  <c r="AQ113" i="8"/>
  <c r="AE113" i="8"/>
  <c r="AG113" i="8"/>
  <c r="AR113" i="8"/>
  <c r="U114" i="8"/>
  <c r="S114" i="8"/>
  <c r="T114" i="8"/>
  <c r="V114" i="8"/>
  <c r="X114" i="8"/>
  <c r="AM114" i="8"/>
  <c r="AN114" i="8"/>
  <c r="W114" i="8"/>
  <c r="Z114" i="8"/>
  <c r="AO114" i="8"/>
  <c r="AA114" i="8"/>
  <c r="AB114" i="8"/>
  <c r="AP114" i="8"/>
  <c r="AC114" i="8"/>
  <c r="Y114" i="8"/>
  <c r="AD114" i="8"/>
  <c r="AF114" i="8"/>
  <c r="AQ114" i="8"/>
  <c r="AE114" i="8"/>
  <c r="AG114" i="8"/>
  <c r="AR114" i="8"/>
  <c r="U115" i="8"/>
  <c r="S115" i="8"/>
  <c r="T115" i="8"/>
  <c r="V115" i="8"/>
  <c r="X115" i="8"/>
  <c r="AM115" i="8"/>
  <c r="AN115" i="8"/>
  <c r="W115" i="8"/>
  <c r="Z115" i="8"/>
  <c r="AO115" i="8"/>
  <c r="AA115" i="8"/>
  <c r="AB115" i="8"/>
  <c r="AP115" i="8"/>
  <c r="AC115" i="8"/>
  <c r="Y115" i="8"/>
  <c r="AD115" i="8"/>
  <c r="AF115" i="8"/>
  <c r="AQ115" i="8"/>
  <c r="AE115" i="8"/>
  <c r="AG115" i="8"/>
  <c r="AR115" i="8"/>
  <c r="U116" i="8"/>
  <c r="S116" i="8"/>
  <c r="T116" i="8"/>
  <c r="V116" i="8"/>
  <c r="X116" i="8"/>
  <c r="AM116" i="8"/>
  <c r="AN116" i="8"/>
  <c r="W116" i="8"/>
  <c r="Z116" i="8"/>
  <c r="AO116" i="8"/>
  <c r="AA116" i="8"/>
  <c r="AB116" i="8"/>
  <c r="AP116" i="8"/>
  <c r="AC116" i="8"/>
  <c r="Y116" i="8"/>
  <c r="AD116" i="8"/>
  <c r="AF116" i="8"/>
  <c r="AQ116" i="8"/>
  <c r="AE116" i="8"/>
  <c r="AG116" i="8"/>
  <c r="AR116" i="8"/>
  <c r="U117" i="8"/>
  <c r="S117" i="8"/>
  <c r="T117" i="8"/>
  <c r="V117" i="8"/>
  <c r="X117" i="8"/>
  <c r="AM117" i="8"/>
  <c r="AN117" i="8"/>
  <c r="W117" i="8"/>
  <c r="Z117" i="8"/>
  <c r="AO117" i="8"/>
  <c r="AA117" i="8"/>
  <c r="AB117" i="8"/>
  <c r="AP117" i="8"/>
  <c r="AC117" i="8"/>
  <c r="Y117" i="8"/>
  <c r="AD117" i="8"/>
  <c r="AF117" i="8"/>
  <c r="AQ117" i="8"/>
  <c r="AE117" i="8"/>
  <c r="AG117" i="8"/>
  <c r="AR117" i="8"/>
  <c r="U118" i="8"/>
  <c r="S118" i="8"/>
  <c r="T118" i="8"/>
  <c r="V118" i="8"/>
  <c r="X118" i="8"/>
  <c r="AM118" i="8"/>
  <c r="AN118" i="8"/>
  <c r="W118" i="8"/>
  <c r="Z118" i="8"/>
  <c r="AO118" i="8"/>
  <c r="AA118" i="8"/>
  <c r="AB118" i="8"/>
  <c r="AP118" i="8"/>
  <c r="AC118" i="8"/>
  <c r="Y118" i="8"/>
  <c r="AD118" i="8"/>
  <c r="AF118" i="8"/>
  <c r="AQ118" i="8"/>
  <c r="AE118" i="8"/>
  <c r="AG118" i="8"/>
  <c r="AR118" i="8"/>
  <c r="U119" i="8"/>
  <c r="S119" i="8"/>
  <c r="T119" i="8"/>
  <c r="V119" i="8"/>
  <c r="X119" i="8"/>
  <c r="AM119" i="8"/>
  <c r="AN119" i="8"/>
  <c r="W119" i="8"/>
  <c r="Z119" i="8"/>
  <c r="AO119" i="8"/>
  <c r="AA119" i="8"/>
  <c r="AB119" i="8"/>
  <c r="AP119" i="8"/>
  <c r="AC119" i="8"/>
  <c r="Y119" i="8"/>
  <c r="AD119" i="8"/>
  <c r="AF119" i="8"/>
  <c r="AQ119" i="8"/>
  <c r="AE119" i="8"/>
  <c r="AG119" i="8"/>
  <c r="AR119" i="8"/>
  <c r="U120" i="8"/>
  <c r="S120" i="8"/>
  <c r="T120" i="8"/>
  <c r="V120" i="8"/>
  <c r="X120" i="8"/>
  <c r="AM120" i="8"/>
  <c r="AN120" i="8"/>
  <c r="W120" i="8"/>
  <c r="Z120" i="8"/>
  <c r="AO120" i="8"/>
  <c r="AA120" i="8"/>
  <c r="AB120" i="8"/>
  <c r="AP120" i="8"/>
  <c r="AC120" i="8"/>
  <c r="Y120" i="8"/>
  <c r="AD120" i="8"/>
  <c r="AF120" i="8"/>
  <c r="AQ120" i="8"/>
  <c r="AE120" i="8"/>
  <c r="AG120" i="8"/>
  <c r="AR120" i="8"/>
  <c r="U122" i="8"/>
  <c r="S122" i="8"/>
  <c r="T122" i="8"/>
  <c r="V122" i="8"/>
  <c r="X122" i="8"/>
  <c r="AM122" i="8"/>
  <c r="AN122" i="8"/>
  <c r="W122" i="8"/>
  <c r="Z122" i="8"/>
  <c r="AO122" i="8"/>
  <c r="AA122" i="8"/>
  <c r="AB122" i="8"/>
  <c r="AP122" i="8"/>
  <c r="AC122" i="8"/>
  <c r="Y122" i="8"/>
  <c r="AD122" i="8"/>
  <c r="AF122" i="8"/>
  <c r="AQ122" i="8"/>
  <c r="AE122" i="8"/>
  <c r="AG122" i="8"/>
  <c r="AR122" i="8"/>
  <c r="U124" i="8"/>
  <c r="S124" i="8"/>
  <c r="T124" i="8"/>
  <c r="V124" i="8"/>
  <c r="X124" i="8"/>
  <c r="AM124" i="8"/>
  <c r="AN124" i="8"/>
  <c r="W124" i="8"/>
  <c r="Z124" i="8"/>
  <c r="AO124" i="8"/>
  <c r="AA124" i="8"/>
  <c r="AB124" i="8"/>
  <c r="AP124" i="8"/>
  <c r="AC124" i="8"/>
  <c r="Y124" i="8"/>
  <c r="AD124" i="8"/>
  <c r="AF124" i="8"/>
  <c r="AQ124" i="8"/>
  <c r="AE124" i="8"/>
  <c r="AG124" i="8"/>
  <c r="AR124" i="8"/>
  <c r="U121" i="8"/>
  <c r="S121" i="8"/>
  <c r="T121" i="8"/>
  <c r="V121" i="8"/>
  <c r="X121" i="8"/>
  <c r="AM121" i="8"/>
  <c r="AN121" i="8"/>
  <c r="W121" i="8"/>
  <c r="Z121" i="8"/>
  <c r="AO121" i="8"/>
  <c r="AA121" i="8"/>
  <c r="AB121" i="8"/>
  <c r="AP121" i="8"/>
  <c r="AC121" i="8"/>
  <c r="Y121" i="8"/>
  <c r="AD121" i="8"/>
  <c r="AF121" i="8"/>
  <c r="AQ121" i="8"/>
  <c r="AE121" i="8"/>
  <c r="AG121" i="8"/>
  <c r="AR121" i="8"/>
  <c r="U123" i="8"/>
  <c r="S123" i="8"/>
  <c r="T123" i="8"/>
  <c r="V123" i="8"/>
  <c r="X123" i="8"/>
  <c r="AM123" i="8"/>
  <c r="AN123" i="8"/>
  <c r="W123" i="8"/>
  <c r="Z123" i="8"/>
  <c r="AO123" i="8"/>
  <c r="AA123" i="8"/>
  <c r="AB123" i="8"/>
  <c r="AP123" i="8"/>
  <c r="AC123" i="8"/>
  <c r="Y123" i="8"/>
  <c r="AD123" i="8"/>
  <c r="AF123" i="8"/>
  <c r="AQ123" i="8"/>
  <c r="AE123" i="8"/>
  <c r="AG123" i="8"/>
  <c r="AR123" i="8"/>
  <c r="U125" i="8"/>
  <c r="S125" i="8"/>
  <c r="T125" i="8"/>
  <c r="V125" i="8"/>
  <c r="X125" i="8"/>
  <c r="AM125" i="8"/>
  <c r="AN125" i="8"/>
  <c r="W125" i="8"/>
  <c r="Z125" i="8"/>
  <c r="AO125" i="8"/>
  <c r="AA125" i="8"/>
  <c r="AB125" i="8"/>
  <c r="AP125" i="8"/>
  <c r="AC125" i="8"/>
  <c r="Y125" i="8"/>
  <c r="AD125" i="8"/>
  <c r="AF125" i="8"/>
  <c r="AQ125" i="8"/>
  <c r="AE125" i="8"/>
  <c r="AG125" i="8"/>
  <c r="AR125" i="8"/>
  <c r="U126" i="8"/>
  <c r="S126" i="8"/>
  <c r="T126" i="8"/>
  <c r="V126" i="8"/>
  <c r="X126" i="8"/>
  <c r="AM126" i="8"/>
  <c r="AN126" i="8"/>
  <c r="W126" i="8"/>
  <c r="Z126" i="8"/>
  <c r="AO126" i="8"/>
  <c r="AA126" i="8"/>
  <c r="AB126" i="8"/>
  <c r="AP126" i="8"/>
  <c r="AC126" i="8"/>
  <c r="Y126" i="8"/>
  <c r="AD126" i="8"/>
  <c r="AF126" i="8"/>
  <c r="AQ126" i="8"/>
  <c r="AE126" i="8"/>
  <c r="AG126" i="8"/>
  <c r="AR126" i="8"/>
  <c r="U127" i="8"/>
  <c r="S127" i="8"/>
  <c r="T127" i="8"/>
  <c r="V127" i="8"/>
  <c r="X127" i="8"/>
  <c r="AM127" i="8"/>
  <c r="AN127" i="8"/>
  <c r="W127" i="8"/>
  <c r="Z127" i="8"/>
  <c r="AO127" i="8"/>
  <c r="AA127" i="8"/>
  <c r="AB127" i="8"/>
  <c r="AP127" i="8"/>
  <c r="AC127" i="8"/>
  <c r="Y127" i="8"/>
  <c r="AD127" i="8"/>
  <c r="AF127" i="8"/>
  <c r="AQ127" i="8"/>
  <c r="AE127" i="8"/>
  <c r="AG127" i="8"/>
  <c r="AR127" i="8"/>
  <c r="U128" i="8"/>
  <c r="S128" i="8"/>
  <c r="T128" i="8"/>
  <c r="V128" i="8"/>
  <c r="X128" i="8"/>
  <c r="AM128" i="8"/>
  <c r="AN128" i="8"/>
  <c r="W128" i="8"/>
  <c r="Z128" i="8"/>
  <c r="AO128" i="8"/>
  <c r="AA128" i="8"/>
  <c r="AB128" i="8"/>
  <c r="AP128" i="8"/>
  <c r="AC128" i="8"/>
  <c r="Y128" i="8"/>
  <c r="AD128" i="8"/>
  <c r="AF128" i="8"/>
  <c r="AQ128" i="8"/>
  <c r="AE128" i="8"/>
  <c r="AG128" i="8"/>
  <c r="AR128" i="8"/>
  <c r="U129" i="8"/>
  <c r="S129" i="8"/>
  <c r="T129" i="8"/>
  <c r="V129" i="8"/>
  <c r="X129" i="8"/>
  <c r="AM129" i="8"/>
  <c r="AN129" i="8"/>
  <c r="W129" i="8"/>
  <c r="Z129" i="8"/>
  <c r="AO129" i="8"/>
  <c r="AA129" i="8"/>
  <c r="AB129" i="8"/>
  <c r="AP129" i="8"/>
  <c r="AC129" i="8"/>
  <c r="Y129" i="8"/>
  <c r="AD129" i="8"/>
  <c r="AF129" i="8"/>
  <c r="AQ129" i="8"/>
  <c r="AE129" i="8"/>
  <c r="AG129" i="8"/>
  <c r="AR129" i="8"/>
  <c r="U130" i="8"/>
  <c r="S130" i="8"/>
  <c r="T130" i="8"/>
  <c r="V130" i="8"/>
  <c r="X130" i="8"/>
  <c r="AM130" i="8"/>
  <c r="AN130" i="8"/>
  <c r="W130" i="8"/>
  <c r="Z130" i="8"/>
  <c r="AO130" i="8"/>
  <c r="AA130" i="8"/>
  <c r="AB130" i="8"/>
  <c r="AP130" i="8"/>
  <c r="AC130" i="8"/>
  <c r="Y130" i="8"/>
  <c r="AD130" i="8"/>
  <c r="AF130" i="8"/>
  <c r="AQ130" i="8"/>
  <c r="AE130" i="8"/>
  <c r="AG130" i="8"/>
  <c r="AR130" i="8"/>
  <c r="U131" i="8"/>
  <c r="S131" i="8"/>
  <c r="T131" i="8"/>
  <c r="V131" i="8"/>
  <c r="X131" i="8"/>
  <c r="AM131" i="8"/>
  <c r="AN131" i="8"/>
  <c r="W131" i="8"/>
  <c r="Z131" i="8"/>
  <c r="AO131" i="8"/>
  <c r="AA131" i="8"/>
  <c r="AB131" i="8"/>
  <c r="AP131" i="8"/>
  <c r="AC131" i="8"/>
  <c r="Y131" i="8"/>
  <c r="AD131" i="8"/>
  <c r="AF131" i="8"/>
  <c r="AQ131" i="8"/>
  <c r="AE131" i="8"/>
  <c r="AG131" i="8"/>
  <c r="AR131" i="8"/>
  <c r="U132" i="8"/>
  <c r="S132" i="8"/>
  <c r="T132" i="8"/>
  <c r="V132" i="8"/>
  <c r="X132" i="8"/>
  <c r="AM132" i="8"/>
  <c r="AN132" i="8"/>
  <c r="W132" i="8"/>
  <c r="Z132" i="8"/>
  <c r="AO132" i="8"/>
  <c r="AA132" i="8"/>
  <c r="AB132" i="8"/>
  <c r="AP132" i="8"/>
  <c r="AC132" i="8"/>
  <c r="Y132" i="8"/>
  <c r="AD132" i="8"/>
  <c r="AF132" i="8"/>
  <c r="AQ132" i="8"/>
  <c r="AE132" i="8"/>
  <c r="AG132" i="8"/>
  <c r="AR132" i="8"/>
  <c r="U133" i="8"/>
  <c r="S133" i="8"/>
  <c r="T133" i="8"/>
  <c r="V133" i="8"/>
  <c r="X133" i="8"/>
  <c r="AM133" i="8"/>
  <c r="AN133" i="8"/>
  <c r="W133" i="8"/>
  <c r="Z133" i="8"/>
  <c r="AO133" i="8"/>
  <c r="AA133" i="8"/>
  <c r="AB133" i="8"/>
  <c r="AP133" i="8"/>
  <c r="AC133" i="8"/>
  <c r="Y133" i="8"/>
  <c r="AD133" i="8"/>
  <c r="AF133" i="8"/>
  <c r="AQ133" i="8"/>
  <c r="AE133" i="8"/>
  <c r="AG133" i="8"/>
  <c r="AR133" i="8"/>
  <c r="U134" i="8"/>
  <c r="S134" i="8"/>
  <c r="T134" i="8"/>
  <c r="V134" i="8"/>
  <c r="X134" i="8"/>
  <c r="AM134" i="8"/>
  <c r="AN134" i="8"/>
  <c r="W134" i="8"/>
  <c r="Z134" i="8"/>
  <c r="AO134" i="8"/>
  <c r="AA134" i="8"/>
  <c r="AB134" i="8"/>
  <c r="AP134" i="8"/>
  <c r="AC134" i="8"/>
  <c r="Y134" i="8"/>
  <c r="AD134" i="8"/>
  <c r="AF134" i="8"/>
  <c r="AQ134" i="8"/>
  <c r="AE134" i="8"/>
  <c r="AG134" i="8"/>
  <c r="AR134" i="8"/>
  <c r="U135" i="8"/>
  <c r="S135" i="8"/>
  <c r="T135" i="8"/>
  <c r="V135" i="8"/>
  <c r="X135" i="8"/>
  <c r="AM135" i="8"/>
  <c r="AN135" i="8"/>
  <c r="W135" i="8"/>
  <c r="Z135" i="8"/>
  <c r="AO135" i="8"/>
  <c r="AA135" i="8"/>
  <c r="AB135" i="8"/>
  <c r="AP135" i="8"/>
  <c r="AC135" i="8"/>
  <c r="Y135" i="8"/>
  <c r="AD135" i="8"/>
  <c r="AF135" i="8"/>
  <c r="AQ135" i="8"/>
  <c r="AE135" i="8"/>
  <c r="AG135" i="8"/>
  <c r="AR135" i="8"/>
  <c r="U136" i="8"/>
  <c r="S136" i="8"/>
  <c r="T136" i="8"/>
  <c r="V136" i="8"/>
  <c r="X136" i="8"/>
  <c r="AM136" i="8"/>
  <c r="AN136" i="8"/>
  <c r="W136" i="8"/>
  <c r="Z136" i="8"/>
  <c r="AO136" i="8"/>
  <c r="AA136" i="8"/>
  <c r="AB136" i="8"/>
  <c r="AP136" i="8"/>
  <c r="AC136" i="8"/>
  <c r="Y136" i="8"/>
  <c r="AD136" i="8"/>
  <c r="AF136" i="8"/>
  <c r="AQ136" i="8"/>
  <c r="AE136" i="8"/>
  <c r="AG136" i="8"/>
  <c r="AR136" i="8"/>
  <c r="U137" i="8"/>
  <c r="S137" i="8"/>
  <c r="T137" i="8"/>
  <c r="V137" i="8"/>
  <c r="X137" i="8"/>
  <c r="AM137" i="8"/>
  <c r="AN137" i="8"/>
  <c r="W137" i="8"/>
  <c r="Z137" i="8"/>
  <c r="AO137" i="8"/>
  <c r="AA137" i="8"/>
  <c r="AB137" i="8"/>
  <c r="AP137" i="8"/>
  <c r="AC137" i="8"/>
  <c r="Y137" i="8"/>
  <c r="AD137" i="8"/>
  <c r="AF137" i="8"/>
  <c r="AQ137" i="8"/>
  <c r="AE137" i="8"/>
  <c r="AG137" i="8"/>
  <c r="AR137" i="8"/>
  <c r="U138" i="8"/>
  <c r="S138" i="8"/>
  <c r="T138" i="8"/>
  <c r="V138" i="8"/>
  <c r="X138" i="8"/>
  <c r="AM138" i="8"/>
  <c r="AN138" i="8"/>
  <c r="W138" i="8"/>
  <c r="Z138" i="8"/>
  <c r="AO138" i="8"/>
  <c r="AA138" i="8"/>
  <c r="AB138" i="8"/>
  <c r="AP138" i="8"/>
  <c r="AC138" i="8"/>
  <c r="Y138" i="8"/>
  <c r="AD138" i="8"/>
  <c r="AF138" i="8"/>
  <c r="AQ138" i="8"/>
  <c r="AE138" i="8"/>
  <c r="AG138" i="8"/>
  <c r="AR138" i="8"/>
  <c r="U139" i="8"/>
  <c r="S139" i="8"/>
  <c r="T139" i="8"/>
  <c r="V139" i="8"/>
  <c r="X139" i="8"/>
  <c r="AM139" i="8"/>
  <c r="AN139" i="8"/>
  <c r="W139" i="8"/>
  <c r="Z139" i="8"/>
  <c r="AO139" i="8"/>
  <c r="AA139" i="8"/>
  <c r="AB139" i="8"/>
  <c r="AP139" i="8"/>
  <c r="AC139" i="8"/>
  <c r="Y139" i="8"/>
  <c r="AD139" i="8"/>
  <c r="AF139" i="8"/>
  <c r="AQ139" i="8"/>
  <c r="AE139" i="8"/>
  <c r="AG139" i="8"/>
  <c r="AR139" i="8"/>
  <c r="U140" i="8"/>
  <c r="S140" i="8"/>
  <c r="T140" i="8"/>
  <c r="V140" i="8"/>
  <c r="X140" i="8"/>
  <c r="AM140" i="8"/>
  <c r="AN140" i="8"/>
  <c r="W140" i="8"/>
  <c r="Z140" i="8"/>
  <c r="AO140" i="8"/>
  <c r="AA140" i="8"/>
  <c r="AB140" i="8"/>
  <c r="AP140" i="8"/>
  <c r="AC140" i="8"/>
  <c r="Y140" i="8"/>
  <c r="AD140" i="8"/>
  <c r="AF140" i="8"/>
  <c r="AQ140" i="8"/>
  <c r="AE140" i="8"/>
  <c r="AG140" i="8"/>
  <c r="AR140" i="8"/>
  <c r="U141" i="8"/>
  <c r="S141" i="8"/>
  <c r="T141" i="8"/>
  <c r="V141" i="8"/>
  <c r="X141" i="8"/>
  <c r="AM141" i="8"/>
  <c r="AN141" i="8"/>
  <c r="W141" i="8"/>
  <c r="Z141" i="8"/>
  <c r="AO141" i="8"/>
  <c r="AA141" i="8"/>
  <c r="AB141" i="8"/>
  <c r="AP141" i="8"/>
  <c r="AC141" i="8"/>
  <c r="Y141" i="8"/>
  <c r="AD141" i="8"/>
  <c r="AF141" i="8"/>
  <c r="AQ141" i="8"/>
  <c r="AE141" i="8"/>
  <c r="AG141" i="8"/>
  <c r="AR141" i="8"/>
  <c r="U142" i="8"/>
  <c r="S142" i="8"/>
  <c r="T142" i="8"/>
  <c r="V142" i="8"/>
  <c r="X142" i="8"/>
  <c r="AM142" i="8"/>
  <c r="AN142" i="8"/>
  <c r="W142" i="8"/>
  <c r="Z142" i="8"/>
  <c r="AO142" i="8"/>
  <c r="AA142" i="8"/>
  <c r="AB142" i="8"/>
  <c r="AP142" i="8"/>
  <c r="AC142" i="8"/>
  <c r="Y142" i="8"/>
  <c r="AD142" i="8"/>
  <c r="AF142" i="8"/>
  <c r="AQ142" i="8"/>
  <c r="AE142" i="8"/>
  <c r="AG142" i="8"/>
  <c r="AR142" i="8"/>
  <c r="U143" i="8"/>
  <c r="S143" i="8"/>
  <c r="T143" i="8"/>
  <c r="V143" i="8"/>
  <c r="X143" i="8"/>
  <c r="AM143" i="8"/>
  <c r="AN143" i="8"/>
  <c r="W143" i="8"/>
  <c r="Z143" i="8"/>
  <c r="AO143" i="8"/>
  <c r="AA143" i="8"/>
  <c r="AB143" i="8"/>
  <c r="AP143" i="8"/>
  <c r="AC143" i="8"/>
  <c r="Y143" i="8"/>
  <c r="AD143" i="8"/>
  <c r="AF143" i="8"/>
  <c r="AQ143" i="8"/>
  <c r="AE143" i="8"/>
  <c r="AG143" i="8"/>
  <c r="AR143" i="8"/>
  <c r="U144" i="8"/>
  <c r="S144" i="8"/>
  <c r="T144" i="8"/>
  <c r="V144" i="8"/>
  <c r="X144" i="8"/>
  <c r="AM144" i="8"/>
  <c r="AN144" i="8"/>
  <c r="W144" i="8"/>
  <c r="Z144" i="8"/>
  <c r="AO144" i="8"/>
  <c r="AA144" i="8"/>
  <c r="AB144" i="8"/>
  <c r="AP144" i="8"/>
  <c r="AC144" i="8"/>
  <c r="Y144" i="8"/>
  <c r="AD144" i="8"/>
  <c r="AF144" i="8"/>
  <c r="AQ144" i="8"/>
  <c r="AE144" i="8"/>
  <c r="AG144" i="8"/>
  <c r="AR144" i="8"/>
  <c r="U145" i="8"/>
  <c r="S145" i="8"/>
  <c r="T145" i="8"/>
  <c r="V145" i="8"/>
  <c r="X145" i="8"/>
  <c r="AM145" i="8"/>
  <c r="AN145" i="8"/>
  <c r="W145" i="8"/>
  <c r="Z145" i="8"/>
  <c r="AO145" i="8"/>
  <c r="AA145" i="8"/>
  <c r="AB145" i="8"/>
  <c r="AP145" i="8"/>
  <c r="AC145" i="8"/>
  <c r="Y145" i="8"/>
  <c r="AD145" i="8"/>
  <c r="AF145" i="8"/>
  <c r="AQ145" i="8"/>
  <c r="AE145" i="8"/>
  <c r="AG145" i="8"/>
  <c r="AR145" i="8"/>
  <c r="U146" i="8"/>
  <c r="S146" i="8"/>
  <c r="T146" i="8"/>
  <c r="V146" i="8"/>
  <c r="X146" i="8"/>
  <c r="AM146" i="8"/>
  <c r="AN146" i="8"/>
  <c r="W146" i="8"/>
  <c r="Z146" i="8"/>
  <c r="AO146" i="8"/>
  <c r="AA146" i="8"/>
  <c r="AB146" i="8"/>
  <c r="AP146" i="8"/>
  <c r="AC146" i="8"/>
  <c r="Y146" i="8"/>
  <c r="AD146" i="8"/>
  <c r="AF146" i="8"/>
  <c r="AQ146" i="8"/>
  <c r="AE146" i="8"/>
  <c r="AG146" i="8"/>
  <c r="AR146" i="8"/>
  <c r="U147" i="8"/>
  <c r="S147" i="8"/>
  <c r="T147" i="8"/>
  <c r="V147" i="8"/>
  <c r="X147" i="8"/>
  <c r="AM147" i="8"/>
  <c r="AN147" i="8"/>
  <c r="W147" i="8"/>
  <c r="Z147" i="8"/>
  <c r="AO147" i="8"/>
  <c r="AA147" i="8"/>
  <c r="AB147" i="8"/>
  <c r="AP147" i="8"/>
  <c r="AC147" i="8"/>
  <c r="Y147" i="8"/>
  <c r="AD147" i="8"/>
  <c r="AF147" i="8"/>
  <c r="AQ147" i="8"/>
  <c r="AE147" i="8"/>
  <c r="AG147" i="8"/>
  <c r="AR147" i="8"/>
  <c r="U148" i="8"/>
  <c r="S148" i="8"/>
  <c r="T148" i="8"/>
  <c r="V148" i="8"/>
  <c r="X148" i="8"/>
  <c r="AM148" i="8"/>
  <c r="AN148" i="8"/>
  <c r="W148" i="8"/>
  <c r="Z148" i="8"/>
  <c r="AO148" i="8"/>
  <c r="AA148" i="8"/>
  <c r="AB148" i="8"/>
  <c r="AP148" i="8"/>
  <c r="AC148" i="8"/>
  <c r="Y148" i="8"/>
  <c r="AD148" i="8"/>
  <c r="AF148" i="8"/>
  <c r="AQ148" i="8"/>
  <c r="AE148" i="8"/>
  <c r="AG148" i="8"/>
  <c r="AR148" i="8"/>
  <c r="U149" i="8"/>
  <c r="S149" i="8"/>
  <c r="T149" i="8"/>
  <c r="V149" i="8"/>
  <c r="X149" i="8"/>
  <c r="AM149" i="8"/>
  <c r="AN149" i="8"/>
  <c r="W149" i="8"/>
  <c r="Z149" i="8"/>
  <c r="AO149" i="8"/>
  <c r="AA149" i="8"/>
  <c r="AB149" i="8"/>
  <c r="AP149" i="8"/>
  <c r="AC149" i="8"/>
  <c r="Y149" i="8"/>
  <c r="AD149" i="8"/>
  <c r="AF149" i="8"/>
  <c r="AQ149" i="8"/>
  <c r="AE149" i="8"/>
  <c r="AG149" i="8"/>
  <c r="AR149" i="8"/>
  <c r="U150" i="8"/>
  <c r="S150" i="8"/>
  <c r="T150" i="8"/>
  <c r="V150" i="8"/>
  <c r="X150" i="8"/>
  <c r="AM150" i="8"/>
  <c r="AN150" i="8"/>
  <c r="W150" i="8"/>
  <c r="Z150" i="8"/>
  <c r="AO150" i="8"/>
  <c r="AA150" i="8"/>
  <c r="AB150" i="8"/>
  <c r="AP150" i="8"/>
  <c r="AC150" i="8"/>
  <c r="Y150" i="8"/>
  <c r="AD150" i="8"/>
  <c r="AF150" i="8"/>
  <c r="AQ150" i="8"/>
  <c r="AE150" i="8"/>
  <c r="AG150" i="8"/>
  <c r="AR150" i="8"/>
  <c r="U151" i="8"/>
  <c r="S151" i="8"/>
  <c r="T151" i="8"/>
  <c r="V151" i="8"/>
  <c r="X151" i="8"/>
  <c r="AM151" i="8"/>
  <c r="AN151" i="8"/>
  <c r="W151" i="8"/>
  <c r="Z151" i="8"/>
  <c r="AO151" i="8"/>
  <c r="AA151" i="8"/>
  <c r="AB151" i="8"/>
  <c r="AP151" i="8"/>
  <c r="AC151" i="8"/>
  <c r="Y151" i="8"/>
  <c r="AD151" i="8"/>
  <c r="AF151" i="8"/>
  <c r="AQ151" i="8"/>
  <c r="AE151" i="8"/>
  <c r="AG151" i="8"/>
  <c r="AR151" i="8"/>
  <c r="U152" i="8"/>
  <c r="S152" i="8"/>
  <c r="T152" i="8"/>
  <c r="V152" i="8"/>
  <c r="X152" i="8"/>
  <c r="AM152" i="8"/>
  <c r="AN152" i="8"/>
  <c r="W152" i="8"/>
  <c r="Z152" i="8"/>
  <c r="AO152" i="8"/>
  <c r="AA152" i="8"/>
  <c r="AB152" i="8"/>
  <c r="AP152" i="8"/>
  <c r="AC152" i="8"/>
  <c r="Y152" i="8"/>
  <c r="AD152" i="8"/>
  <c r="AF152" i="8"/>
  <c r="AQ152" i="8"/>
  <c r="AE152" i="8"/>
  <c r="AG152" i="8"/>
  <c r="AR152" i="8"/>
  <c r="U153" i="8"/>
  <c r="S153" i="8"/>
  <c r="T153" i="8"/>
  <c r="V153" i="8"/>
  <c r="X153" i="8"/>
  <c r="AM153" i="8"/>
  <c r="AN153" i="8"/>
  <c r="W153" i="8"/>
  <c r="Z153" i="8"/>
  <c r="AO153" i="8"/>
  <c r="AA153" i="8"/>
  <c r="AB153" i="8"/>
  <c r="AP153" i="8"/>
  <c r="AC153" i="8"/>
  <c r="Y153" i="8"/>
  <c r="AD153" i="8"/>
  <c r="AF153" i="8"/>
  <c r="AQ153" i="8"/>
  <c r="AE153" i="8"/>
  <c r="AG153" i="8"/>
  <c r="AR153" i="8"/>
  <c r="U154" i="8"/>
  <c r="S154" i="8"/>
  <c r="T154" i="8"/>
  <c r="V154" i="8"/>
  <c r="X154" i="8"/>
  <c r="AM154" i="8"/>
  <c r="AN154" i="8"/>
  <c r="W154" i="8"/>
  <c r="Z154" i="8"/>
  <c r="AO154" i="8"/>
  <c r="AA154" i="8"/>
  <c r="AB154" i="8"/>
  <c r="AP154" i="8"/>
  <c r="AC154" i="8"/>
  <c r="Y154" i="8"/>
  <c r="AD154" i="8"/>
  <c r="AF154" i="8"/>
  <c r="AQ154" i="8"/>
  <c r="AE154" i="8"/>
  <c r="AG154" i="8"/>
  <c r="AR154" i="8"/>
  <c r="U155" i="8"/>
  <c r="S155" i="8"/>
  <c r="T155" i="8"/>
  <c r="V155" i="8"/>
  <c r="X155" i="8"/>
  <c r="AM155" i="8"/>
  <c r="AN155" i="8"/>
  <c r="W155" i="8"/>
  <c r="Z155" i="8"/>
  <c r="AO155" i="8"/>
  <c r="AA155" i="8"/>
  <c r="AB155" i="8"/>
  <c r="AP155" i="8"/>
  <c r="AC155" i="8"/>
  <c r="Y155" i="8"/>
  <c r="AD155" i="8"/>
  <c r="AF155" i="8"/>
  <c r="AQ155" i="8"/>
  <c r="AE155" i="8"/>
  <c r="AG155" i="8"/>
  <c r="AR155" i="8"/>
  <c r="U156" i="8"/>
  <c r="S156" i="8"/>
  <c r="T156" i="8"/>
  <c r="V156" i="8"/>
  <c r="X156" i="8"/>
  <c r="AM156" i="8"/>
  <c r="AN156" i="8"/>
  <c r="W156" i="8"/>
  <c r="Z156" i="8"/>
  <c r="AO156" i="8"/>
  <c r="AA156" i="8"/>
  <c r="AB156" i="8"/>
  <c r="AP156" i="8"/>
  <c r="AC156" i="8"/>
  <c r="Y156" i="8"/>
  <c r="AD156" i="8"/>
  <c r="AF156" i="8"/>
  <c r="AQ156" i="8"/>
  <c r="AE156" i="8"/>
  <c r="AG156" i="8"/>
  <c r="AR156" i="8"/>
  <c r="U157" i="8"/>
  <c r="S157" i="8"/>
  <c r="T157" i="8"/>
  <c r="V157" i="8"/>
  <c r="X157" i="8"/>
  <c r="AM157" i="8"/>
  <c r="AN157" i="8"/>
  <c r="W157" i="8"/>
  <c r="Z157" i="8"/>
  <c r="AO157" i="8"/>
  <c r="AA157" i="8"/>
  <c r="AB157" i="8"/>
  <c r="AP157" i="8"/>
  <c r="AC157" i="8"/>
  <c r="Y157" i="8"/>
  <c r="AD157" i="8"/>
  <c r="AF157" i="8"/>
  <c r="AQ157" i="8"/>
  <c r="AE157" i="8"/>
  <c r="AG157" i="8"/>
  <c r="AR157" i="8"/>
  <c r="U158" i="8"/>
  <c r="S158" i="8"/>
  <c r="T158" i="8"/>
  <c r="V158" i="8"/>
  <c r="X158" i="8"/>
  <c r="AM158" i="8"/>
  <c r="AN158" i="8"/>
  <c r="W158" i="8"/>
  <c r="Z158" i="8"/>
  <c r="AO158" i="8"/>
  <c r="AA158" i="8"/>
  <c r="AB158" i="8"/>
  <c r="AP158" i="8"/>
  <c r="AC158" i="8"/>
  <c r="Y158" i="8"/>
  <c r="AD158" i="8"/>
  <c r="AF158" i="8"/>
  <c r="AQ158" i="8"/>
  <c r="AE158" i="8"/>
  <c r="AG158" i="8"/>
  <c r="AR158" i="8"/>
  <c r="U159" i="8"/>
  <c r="S159" i="8"/>
  <c r="T159" i="8"/>
  <c r="V159" i="8"/>
  <c r="X159" i="8"/>
  <c r="AM159" i="8"/>
  <c r="AN159" i="8"/>
  <c r="W159" i="8"/>
  <c r="Z159" i="8"/>
  <c r="AO159" i="8"/>
  <c r="AA159" i="8"/>
  <c r="AB159" i="8"/>
  <c r="AP159" i="8"/>
  <c r="AC159" i="8"/>
  <c r="Y159" i="8"/>
  <c r="AD159" i="8"/>
  <c r="AF159" i="8"/>
  <c r="AQ159" i="8"/>
  <c r="AE159" i="8"/>
  <c r="AG159" i="8"/>
  <c r="AR159" i="8"/>
  <c r="U160" i="8"/>
  <c r="S160" i="8"/>
  <c r="T160" i="8"/>
  <c r="V160" i="8"/>
  <c r="X160" i="8"/>
  <c r="AM160" i="8"/>
  <c r="AN160" i="8"/>
  <c r="W160" i="8"/>
  <c r="Z160" i="8"/>
  <c r="AO160" i="8"/>
  <c r="AA160" i="8"/>
  <c r="AB160" i="8"/>
  <c r="AP160" i="8"/>
  <c r="AC160" i="8"/>
  <c r="Y160" i="8"/>
  <c r="AD160" i="8"/>
  <c r="AF160" i="8"/>
  <c r="AQ160" i="8"/>
  <c r="AE160" i="8"/>
  <c r="AG160" i="8"/>
  <c r="AR160" i="8"/>
  <c r="U161" i="8"/>
  <c r="S161" i="8"/>
  <c r="T161" i="8"/>
  <c r="V161" i="8"/>
  <c r="X161" i="8"/>
  <c r="AM161" i="8"/>
  <c r="AN161" i="8"/>
  <c r="W161" i="8"/>
  <c r="Z161" i="8"/>
  <c r="AO161" i="8"/>
  <c r="AA161" i="8"/>
  <c r="AB161" i="8"/>
  <c r="AP161" i="8"/>
  <c r="AC161" i="8"/>
  <c r="Y161" i="8"/>
  <c r="AD161" i="8"/>
  <c r="AF161" i="8"/>
  <c r="AQ161" i="8"/>
  <c r="AE161" i="8"/>
  <c r="AG161" i="8"/>
  <c r="AR161" i="8"/>
  <c r="U162" i="8"/>
  <c r="S162" i="8"/>
  <c r="T162" i="8"/>
  <c r="V162" i="8"/>
  <c r="X162" i="8"/>
  <c r="AM162" i="8"/>
  <c r="AN162" i="8"/>
  <c r="W162" i="8"/>
  <c r="Z162" i="8"/>
  <c r="AO162" i="8"/>
  <c r="AA162" i="8"/>
  <c r="AB162" i="8"/>
  <c r="AP162" i="8"/>
  <c r="AC162" i="8"/>
  <c r="Y162" i="8"/>
  <c r="AD162" i="8"/>
  <c r="AF162" i="8"/>
  <c r="AQ162" i="8"/>
  <c r="AE162" i="8"/>
  <c r="AG162" i="8"/>
  <c r="AR162" i="8"/>
  <c r="U163" i="8"/>
  <c r="S163" i="8"/>
  <c r="T163" i="8"/>
  <c r="V163" i="8"/>
  <c r="X163" i="8"/>
  <c r="AM163" i="8"/>
  <c r="AN163" i="8"/>
  <c r="W163" i="8"/>
  <c r="Z163" i="8"/>
  <c r="AO163" i="8"/>
  <c r="AA163" i="8"/>
  <c r="AB163" i="8"/>
  <c r="AP163" i="8"/>
  <c r="AC163" i="8"/>
  <c r="Y163" i="8"/>
  <c r="AD163" i="8"/>
  <c r="AF163" i="8"/>
  <c r="AQ163" i="8"/>
  <c r="AE163" i="8"/>
  <c r="AG163" i="8"/>
  <c r="AR163" i="8"/>
  <c r="U164" i="8"/>
  <c r="S164" i="8"/>
  <c r="T164" i="8"/>
  <c r="V164" i="8"/>
  <c r="X164" i="8"/>
  <c r="AM164" i="8"/>
  <c r="AN164" i="8"/>
  <c r="W164" i="8"/>
  <c r="Z164" i="8"/>
  <c r="AO164" i="8"/>
  <c r="AA164" i="8"/>
  <c r="AB164" i="8"/>
  <c r="AP164" i="8"/>
  <c r="AC164" i="8"/>
  <c r="Y164" i="8"/>
  <c r="AD164" i="8"/>
  <c r="AF164" i="8"/>
  <c r="AQ164" i="8"/>
  <c r="AE164" i="8"/>
  <c r="AG164" i="8"/>
  <c r="AR164" i="8"/>
  <c r="U165" i="8"/>
  <c r="S165" i="8"/>
  <c r="T165" i="8"/>
  <c r="V165" i="8"/>
  <c r="X165" i="8"/>
  <c r="AM165" i="8"/>
  <c r="AN165" i="8"/>
  <c r="W165" i="8"/>
  <c r="Z165" i="8"/>
  <c r="AO165" i="8"/>
  <c r="AA165" i="8"/>
  <c r="AB165" i="8"/>
  <c r="AP165" i="8"/>
  <c r="AC165" i="8"/>
  <c r="Y165" i="8"/>
  <c r="AD165" i="8"/>
  <c r="AF165" i="8"/>
  <c r="AQ165" i="8"/>
  <c r="AE165" i="8"/>
  <c r="AG165" i="8"/>
  <c r="AR165" i="8"/>
  <c r="U166" i="8"/>
  <c r="S166" i="8"/>
  <c r="T166" i="8"/>
  <c r="V166" i="8"/>
  <c r="X166" i="8"/>
  <c r="AM166" i="8"/>
  <c r="AN166" i="8"/>
  <c r="W166" i="8"/>
  <c r="Z166" i="8"/>
  <c r="AO166" i="8"/>
  <c r="AA166" i="8"/>
  <c r="AB166" i="8"/>
  <c r="AP166" i="8"/>
  <c r="AC166" i="8"/>
  <c r="Y166" i="8"/>
  <c r="AD166" i="8"/>
  <c r="AF166" i="8"/>
  <c r="AQ166" i="8"/>
  <c r="AE166" i="8"/>
  <c r="AG166" i="8"/>
  <c r="AR166" i="8"/>
  <c r="U167" i="8"/>
  <c r="S167" i="8"/>
  <c r="T167" i="8"/>
  <c r="V167" i="8"/>
  <c r="X167" i="8"/>
  <c r="AM167" i="8"/>
  <c r="AN167" i="8"/>
  <c r="W167" i="8"/>
  <c r="Z167" i="8"/>
  <c r="AO167" i="8"/>
  <c r="AA167" i="8"/>
  <c r="AB167" i="8"/>
  <c r="AP167" i="8"/>
  <c r="AC167" i="8"/>
  <c r="Y167" i="8"/>
  <c r="AD167" i="8"/>
  <c r="AF167" i="8"/>
  <c r="AQ167" i="8"/>
  <c r="AE167" i="8"/>
  <c r="AG167" i="8"/>
  <c r="AR167" i="8"/>
  <c r="U168" i="8"/>
  <c r="S168" i="8"/>
  <c r="T168" i="8"/>
  <c r="V168" i="8"/>
  <c r="X168" i="8"/>
  <c r="AM168" i="8"/>
  <c r="AN168" i="8"/>
  <c r="W168" i="8"/>
  <c r="Z168" i="8"/>
  <c r="AO168" i="8"/>
  <c r="AA168" i="8"/>
  <c r="AB168" i="8"/>
  <c r="AP168" i="8"/>
  <c r="AC168" i="8"/>
  <c r="Y168" i="8"/>
  <c r="AD168" i="8"/>
  <c r="AF168" i="8"/>
  <c r="AQ168" i="8"/>
  <c r="AE168" i="8"/>
  <c r="AG168" i="8"/>
  <c r="AR168" i="8"/>
  <c r="U169" i="8"/>
  <c r="S169" i="8"/>
  <c r="T169" i="8"/>
  <c r="V169" i="8"/>
  <c r="X169" i="8"/>
  <c r="AM169" i="8"/>
  <c r="AN169" i="8"/>
  <c r="W169" i="8"/>
  <c r="Z169" i="8"/>
  <c r="AO169" i="8"/>
  <c r="AA169" i="8"/>
  <c r="AB169" i="8"/>
  <c r="AP169" i="8"/>
  <c r="AC169" i="8"/>
  <c r="Y169" i="8"/>
  <c r="AD169" i="8"/>
  <c r="AF169" i="8"/>
  <c r="AQ169" i="8"/>
  <c r="AE169" i="8"/>
  <c r="AG169" i="8"/>
  <c r="AR169" i="8"/>
  <c r="U170" i="8"/>
  <c r="S170" i="8"/>
  <c r="T170" i="8"/>
  <c r="V170" i="8"/>
  <c r="X170" i="8"/>
  <c r="AM170" i="8"/>
  <c r="AN170" i="8"/>
  <c r="W170" i="8"/>
  <c r="Z170" i="8"/>
  <c r="AO170" i="8"/>
  <c r="AA170" i="8"/>
  <c r="AB170" i="8"/>
  <c r="AP170" i="8"/>
  <c r="AC170" i="8"/>
  <c r="Y170" i="8"/>
  <c r="AD170" i="8"/>
  <c r="AF170" i="8"/>
  <c r="AQ170" i="8"/>
  <c r="AE170" i="8"/>
  <c r="AG170" i="8"/>
  <c r="AR170" i="8"/>
  <c r="U171" i="8"/>
  <c r="S171" i="8"/>
  <c r="T171" i="8"/>
  <c r="V171" i="8"/>
  <c r="X171" i="8"/>
  <c r="AM171" i="8"/>
  <c r="AN171" i="8"/>
  <c r="W171" i="8"/>
  <c r="Z171" i="8"/>
  <c r="AO171" i="8"/>
  <c r="AA171" i="8"/>
  <c r="AB171" i="8"/>
  <c r="AP171" i="8"/>
  <c r="AC171" i="8"/>
  <c r="Y171" i="8"/>
  <c r="AD171" i="8"/>
  <c r="AF171" i="8"/>
  <c r="AQ171" i="8"/>
  <c r="AE171" i="8"/>
  <c r="AG171" i="8"/>
  <c r="AR171" i="8"/>
  <c r="U172" i="8"/>
  <c r="S172" i="8"/>
  <c r="T172" i="8"/>
  <c r="V172" i="8"/>
  <c r="X172" i="8"/>
  <c r="AM172" i="8"/>
  <c r="AN172" i="8"/>
  <c r="W172" i="8"/>
  <c r="Z172" i="8"/>
  <c r="AO172" i="8"/>
  <c r="AA172" i="8"/>
  <c r="AB172" i="8"/>
  <c r="AP172" i="8"/>
  <c r="AC172" i="8"/>
  <c r="Y172" i="8"/>
  <c r="AD172" i="8"/>
  <c r="AF172" i="8"/>
  <c r="AQ172" i="8"/>
  <c r="AE172" i="8"/>
  <c r="AG172" i="8"/>
  <c r="AR172" i="8"/>
  <c r="U173" i="8"/>
  <c r="S173" i="8"/>
  <c r="T173" i="8"/>
  <c r="V173" i="8"/>
  <c r="X173" i="8"/>
  <c r="AM173" i="8"/>
  <c r="AN173" i="8"/>
  <c r="W173" i="8"/>
  <c r="Z173" i="8"/>
  <c r="AO173" i="8"/>
  <c r="AA173" i="8"/>
  <c r="AB173" i="8"/>
  <c r="AP173" i="8"/>
  <c r="AC173" i="8"/>
  <c r="Y173" i="8"/>
  <c r="AD173" i="8"/>
  <c r="AF173" i="8"/>
  <c r="AQ173" i="8"/>
  <c r="AE173" i="8"/>
  <c r="AG173" i="8"/>
  <c r="AR173" i="8"/>
  <c r="U174" i="8"/>
  <c r="S174" i="8"/>
  <c r="T174" i="8"/>
  <c r="V174" i="8"/>
  <c r="X174" i="8"/>
  <c r="AM174" i="8"/>
  <c r="AN174" i="8"/>
  <c r="W174" i="8"/>
  <c r="Z174" i="8"/>
  <c r="AO174" i="8"/>
  <c r="AA174" i="8"/>
  <c r="AB174" i="8"/>
  <c r="AP174" i="8"/>
  <c r="AC174" i="8"/>
  <c r="Y174" i="8"/>
  <c r="AD174" i="8"/>
  <c r="AF174" i="8"/>
  <c r="AQ174" i="8"/>
  <c r="AE174" i="8"/>
  <c r="AG174" i="8"/>
  <c r="AR174" i="8"/>
  <c r="U175" i="8"/>
  <c r="S175" i="8"/>
  <c r="T175" i="8"/>
  <c r="V175" i="8"/>
  <c r="X175" i="8"/>
  <c r="AM175" i="8"/>
  <c r="AN175" i="8"/>
  <c r="W175" i="8"/>
  <c r="Z175" i="8"/>
  <c r="AO175" i="8"/>
  <c r="AA175" i="8"/>
  <c r="AB175" i="8"/>
  <c r="AP175" i="8"/>
  <c r="AC175" i="8"/>
  <c r="Y175" i="8"/>
  <c r="AD175" i="8"/>
  <c r="AF175" i="8"/>
  <c r="AQ175" i="8"/>
  <c r="AE175" i="8"/>
  <c r="AG175" i="8"/>
  <c r="AR175" i="8"/>
  <c r="U176" i="8"/>
  <c r="S176" i="8"/>
  <c r="T176" i="8"/>
  <c r="V176" i="8"/>
  <c r="X176" i="8"/>
  <c r="AM176" i="8"/>
  <c r="AN176" i="8"/>
  <c r="W176" i="8"/>
  <c r="Z176" i="8"/>
  <c r="AO176" i="8"/>
  <c r="AA176" i="8"/>
  <c r="AB176" i="8"/>
  <c r="AP176" i="8"/>
  <c r="AC176" i="8"/>
  <c r="Y176" i="8"/>
  <c r="AD176" i="8"/>
  <c r="AF176" i="8"/>
  <c r="AQ176" i="8"/>
  <c r="AE176" i="8"/>
  <c r="AG176" i="8"/>
  <c r="AR176" i="8"/>
  <c r="U177" i="8"/>
  <c r="S177" i="8"/>
  <c r="T177" i="8"/>
  <c r="V177" i="8"/>
  <c r="X177" i="8"/>
  <c r="AM177" i="8"/>
  <c r="AN177" i="8"/>
  <c r="W177" i="8"/>
  <c r="Z177" i="8"/>
  <c r="AO177" i="8"/>
  <c r="AA177" i="8"/>
  <c r="AB177" i="8"/>
  <c r="AP177" i="8"/>
  <c r="AC177" i="8"/>
  <c r="Y177" i="8"/>
  <c r="AD177" i="8"/>
  <c r="AF177" i="8"/>
  <c r="AQ177" i="8"/>
  <c r="AE177" i="8"/>
  <c r="AG177" i="8"/>
  <c r="AR177" i="8"/>
  <c r="U178" i="8"/>
  <c r="S178" i="8"/>
  <c r="T178" i="8"/>
  <c r="V178" i="8"/>
  <c r="X178" i="8"/>
  <c r="AM178" i="8"/>
  <c r="AN178" i="8"/>
  <c r="W178" i="8"/>
  <c r="Z178" i="8"/>
  <c r="AO178" i="8"/>
  <c r="AA178" i="8"/>
  <c r="AB178" i="8"/>
  <c r="AP178" i="8"/>
  <c r="AC178" i="8"/>
  <c r="Y178" i="8"/>
  <c r="AD178" i="8"/>
  <c r="AF178" i="8"/>
  <c r="AQ178" i="8"/>
  <c r="AE178" i="8"/>
  <c r="AG178" i="8"/>
  <c r="AR178" i="8"/>
  <c r="U179" i="8"/>
  <c r="S179" i="8"/>
  <c r="T179" i="8"/>
  <c r="V179" i="8"/>
  <c r="X179" i="8"/>
  <c r="AM179" i="8"/>
  <c r="AN179" i="8"/>
  <c r="W179" i="8"/>
  <c r="Z179" i="8"/>
  <c r="AO179" i="8"/>
  <c r="AA179" i="8"/>
  <c r="AB179" i="8"/>
  <c r="AP179" i="8"/>
  <c r="AC179" i="8"/>
  <c r="Y179" i="8"/>
  <c r="AD179" i="8"/>
  <c r="AF179" i="8"/>
  <c r="AQ179" i="8"/>
  <c r="AE179" i="8"/>
  <c r="AG179" i="8"/>
  <c r="AR179" i="8"/>
  <c r="U180" i="8"/>
  <c r="S180" i="8"/>
  <c r="T180" i="8"/>
  <c r="V180" i="8"/>
  <c r="X180" i="8"/>
  <c r="AM180" i="8"/>
  <c r="AN180" i="8"/>
  <c r="W180" i="8"/>
  <c r="Z180" i="8"/>
  <c r="AO180" i="8"/>
  <c r="AA180" i="8"/>
  <c r="AB180" i="8"/>
  <c r="AP180" i="8"/>
  <c r="AC180" i="8"/>
  <c r="Y180" i="8"/>
  <c r="AD180" i="8"/>
  <c r="AF180" i="8"/>
  <c r="AQ180" i="8"/>
  <c r="AE180" i="8"/>
  <c r="AG180" i="8"/>
  <c r="AR180" i="8"/>
  <c r="U181" i="8"/>
  <c r="S181" i="8"/>
  <c r="T181" i="8"/>
  <c r="V181" i="8"/>
  <c r="X181" i="8"/>
  <c r="AM181" i="8"/>
  <c r="AN181" i="8"/>
  <c r="W181" i="8"/>
  <c r="Z181" i="8"/>
  <c r="AO181" i="8"/>
  <c r="AA181" i="8"/>
  <c r="AB181" i="8"/>
  <c r="AP181" i="8"/>
  <c r="AC181" i="8"/>
  <c r="Y181" i="8"/>
  <c r="AD181" i="8"/>
  <c r="AF181" i="8"/>
  <c r="AQ181" i="8"/>
  <c r="AE181" i="8"/>
  <c r="AG181" i="8"/>
  <c r="AR181" i="8"/>
  <c r="U182" i="8"/>
  <c r="S182" i="8"/>
  <c r="T182" i="8"/>
  <c r="V182" i="8"/>
  <c r="X182" i="8"/>
  <c r="AM182" i="8"/>
  <c r="AN182" i="8"/>
  <c r="W182" i="8"/>
  <c r="Z182" i="8"/>
  <c r="AO182" i="8"/>
  <c r="AA182" i="8"/>
  <c r="AB182" i="8"/>
  <c r="AP182" i="8"/>
  <c r="AC182" i="8"/>
  <c r="Y182" i="8"/>
  <c r="AF182" i="8"/>
  <c r="AQ182" i="8"/>
  <c r="AE182" i="8"/>
  <c r="AD182" i="8"/>
  <c r="AG182" i="8"/>
  <c r="AR182" i="8"/>
  <c r="U183" i="8"/>
  <c r="S183" i="8"/>
  <c r="T183" i="8"/>
  <c r="V183" i="8"/>
  <c r="X183" i="8"/>
  <c r="AM183" i="8"/>
  <c r="AN183" i="8"/>
  <c r="W183" i="8"/>
  <c r="Z183" i="8"/>
  <c r="AO183" i="8"/>
  <c r="AA183" i="8"/>
  <c r="AB183" i="8"/>
  <c r="AP183" i="8"/>
  <c r="AC183" i="8"/>
  <c r="Y183" i="8"/>
  <c r="AD183" i="8"/>
  <c r="AF183" i="8"/>
  <c r="AQ183" i="8"/>
  <c r="AE183" i="8"/>
  <c r="AG183" i="8"/>
  <c r="AR183" i="8"/>
  <c r="U184" i="8"/>
  <c r="S184" i="8"/>
  <c r="T184" i="8"/>
  <c r="V184" i="8"/>
  <c r="X184" i="8"/>
  <c r="AM184" i="8"/>
  <c r="AN184" i="8"/>
  <c r="W184" i="8"/>
  <c r="Z184" i="8"/>
  <c r="AO184" i="8"/>
  <c r="AA184" i="8"/>
  <c r="AB184" i="8"/>
  <c r="AP184" i="8"/>
  <c r="AC184" i="8"/>
  <c r="Y184" i="8"/>
  <c r="AD184" i="8"/>
  <c r="AF184" i="8"/>
  <c r="AQ184" i="8"/>
  <c r="AE184" i="8"/>
  <c r="AG184" i="8"/>
  <c r="AR184" i="8"/>
  <c r="U185" i="8"/>
  <c r="S185" i="8"/>
  <c r="T185" i="8"/>
  <c r="V185" i="8"/>
  <c r="X185" i="8"/>
  <c r="AM185" i="8"/>
  <c r="AN185" i="8"/>
  <c r="W185" i="8"/>
  <c r="Z185" i="8"/>
  <c r="AO185" i="8"/>
  <c r="AA185" i="8"/>
  <c r="AB185" i="8"/>
  <c r="AP185" i="8"/>
  <c r="AC185" i="8"/>
  <c r="Y185" i="8"/>
  <c r="AD185" i="8"/>
  <c r="AF185" i="8"/>
  <c r="AQ185" i="8"/>
  <c r="AE185" i="8"/>
  <c r="AG185" i="8"/>
  <c r="AR185" i="8"/>
  <c r="U186" i="8"/>
  <c r="S186" i="8"/>
  <c r="T186" i="8"/>
  <c r="V186" i="8"/>
  <c r="X186" i="8"/>
  <c r="AM186" i="8"/>
  <c r="AN186" i="8"/>
  <c r="W186" i="8"/>
  <c r="Z186" i="8"/>
  <c r="AO186" i="8"/>
  <c r="AA186" i="8"/>
  <c r="AB186" i="8"/>
  <c r="AP186" i="8"/>
  <c r="AC186" i="8"/>
  <c r="Y186" i="8"/>
  <c r="AD186" i="8"/>
  <c r="AF186" i="8"/>
  <c r="AQ186" i="8"/>
  <c r="AE186" i="8"/>
  <c r="AG186" i="8"/>
  <c r="AR186" i="8"/>
  <c r="U187" i="8"/>
  <c r="S187" i="8"/>
  <c r="T187" i="8"/>
  <c r="V187" i="8"/>
  <c r="X187" i="8"/>
  <c r="AM187" i="8"/>
  <c r="AN187" i="8"/>
  <c r="W187" i="8"/>
  <c r="Z187" i="8"/>
  <c r="AO187" i="8"/>
  <c r="AA187" i="8"/>
  <c r="AB187" i="8"/>
  <c r="AP187" i="8"/>
  <c r="AC187" i="8"/>
  <c r="Y187" i="8"/>
  <c r="AD187" i="8"/>
  <c r="AF187" i="8"/>
  <c r="AQ187" i="8"/>
  <c r="AE187" i="8"/>
  <c r="AG187" i="8"/>
  <c r="AR187" i="8"/>
  <c r="U188" i="8"/>
  <c r="S188" i="8"/>
  <c r="T188" i="8"/>
  <c r="V188" i="8"/>
  <c r="X188" i="8"/>
  <c r="AM188" i="8"/>
  <c r="AN188" i="8"/>
  <c r="W188" i="8"/>
  <c r="Z188" i="8"/>
  <c r="AO188" i="8"/>
  <c r="AA188" i="8"/>
  <c r="AB188" i="8"/>
  <c r="AP188" i="8"/>
  <c r="AC188" i="8"/>
  <c r="Y188" i="8"/>
  <c r="AD188" i="8"/>
  <c r="AF188" i="8"/>
  <c r="AQ188" i="8"/>
  <c r="AE188" i="8"/>
  <c r="AG188" i="8"/>
  <c r="AR188" i="8"/>
  <c r="U189" i="8"/>
  <c r="S189" i="8"/>
  <c r="T189" i="8"/>
  <c r="V189" i="8"/>
  <c r="X189" i="8"/>
  <c r="AM189" i="8"/>
  <c r="AN189" i="8"/>
  <c r="W189" i="8"/>
  <c r="Z189" i="8"/>
  <c r="AO189" i="8"/>
  <c r="AA189" i="8"/>
  <c r="AB189" i="8"/>
  <c r="AP189" i="8"/>
  <c r="AC189" i="8"/>
  <c r="Y189" i="8"/>
  <c r="AD189" i="8"/>
  <c r="AF189" i="8"/>
  <c r="AQ189" i="8"/>
  <c r="AE189" i="8"/>
  <c r="AG189" i="8"/>
  <c r="AR189" i="8"/>
  <c r="U190" i="8"/>
  <c r="S190" i="8"/>
  <c r="T190" i="8"/>
  <c r="V190" i="8"/>
  <c r="X190" i="8"/>
  <c r="AM190" i="8"/>
  <c r="AN190" i="8"/>
  <c r="W190" i="8"/>
  <c r="Z190" i="8"/>
  <c r="AO190" i="8"/>
  <c r="AA190" i="8"/>
  <c r="AB190" i="8"/>
  <c r="AP190" i="8"/>
  <c r="AC190" i="8"/>
  <c r="Y190" i="8"/>
  <c r="AD190" i="8"/>
  <c r="AF190" i="8"/>
  <c r="AQ190" i="8"/>
  <c r="AE190" i="8"/>
  <c r="AG190" i="8"/>
  <c r="AR190" i="8"/>
  <c r="U191" i="8"/>
  <c r="S191" i="8"/>
  <c r="T191" i="8"/>
  <c r="V191" i="8"/>
  <c r="X191" i="8"/>
  <c r="AM191" i="8"/>
  <c r="AN191" i="8"/>
  <c r="W191" i="8"/>
  <c r="Z191" i="8"/>
  <c r="AO191" i="8"/>
  <c r="AA191" i="8"/>
  <c r="AB191" i="8"/>
  <c r="AP191" i="8"/>
  <c r="AC191" i="8"/>
  <c r="Y191" i="8"/>
  <c r="AD191" i="8"/>
  <c r="AF191" i="8"/>
  <c r="AQ191" i="8"/>
  <c r="AE191" i="8"/>
  <c r="AG191" i="8"/>
  <c r="AR191" i="8"/>
  <c r="U192" i="8"/>
  <c r="S192" i="8"/>
  <c r="T192" i="8"/>
  <c r="V192" i="8"/>
  <c r="X192" i="8"/>
  <c r="AM192" i="8"/>
  <c r="AN192" i="8"/>
  <c r="W192" i="8"/>
  <c r="Z192" i="8"/>
  <c r="AO192" i="8"/>
  <c r="AA192" i="8"/>
  <c r="AB192" i="8"/>
  <c r="AP192" i="8"/>
  <c r="AC192" i="8"/>
  <c r="Y192" i="8"/>
  <c r="AD192" i="8"/>
  <c r="AF192" i="8"/>
  <c r="AQ192" i="8"/>
  <c r="AE192" i="8"/>
  <c r="AG192" i="8"/>
  <c r="AR192" i="8"/>
  <c r="U193" i="8"/>
  <c r="S193" i="8"/>
  <c r="T193" i="8"/>
  <c r="V193" i="8"/>
  <c r="X193" i="8"/>
  <c r="AM193" i="8"/>
  <c r="AN193" i="8"/>
  <c r="W193" i="8"/>
  <c r="Z193" i="8"/>
  <c r="AO193" i="8"/>
  <c r="AA193" i="8"/>
  <c r="AB193" i="8"/>
  <c r="AP193" i="8"/>
  <c r="AC193" i="8"/>
  <c r="Y193" i="8"/>
  <c r="AD193" i="8"/>
  <c r="AF193" i="8"/>
  <c r="AQ193" i="8"/>
  <c r="AE193" i="8"/>
  <c r="AG193" i="8"/>
  <c r="AR193" i="8"/>
  <c r="U194" i="8"/>
  <c r="S194" i="8"/>
  <c r="T194" i="8"/>
  <c r="V194" i="8"/>
  <c r="X194" i="8"/>
  <c r="AM194" i="8"/>
  <c r="AN194" i="8"/>
  <c r="W194" i="8"/>
  <c r="Z194" i="8"/>
  <c r="AO194" i="8"/>
  <c r="AA194" i="8"/>
  <c r="AB194" i="8"/>
  <c r="AP194" i="8"/>
  <c r="AC194" i="8"/>
  <c r="Y194" i="8"/>
  <c r="AD194" i="8"/>
  <c r="AF194" i="8"/>
  <c r="AQ194" i="8"/>
  <c r="AE194" i="8"/>
  <c r="AG194" i="8"/>
  <c r="AR194" i="8"/>
  <c r="U195" i="8"/>
  <c r="S195" i="8"/>
  <c r="T195" i="8"/>
  <c r="V195" i="8"/>
  <c r="X195" i="8"/>
  <c r="AM195" i="8"/>
  <c r="AN195" i="8"/>
  <c r="W195" i="8"/>
  <c r="Z195" i="8"/>
  <c r="AO195" i="8"/>
  <c r="AA195" i="8"/>
  <c r="AB195" i="8"/>
  <c r="AP195" i="8"/>
  <c r="AC195" i="8"/>
  <c r="Y195" i="8"/>
  <c r="AD195" i="8"/>
  <c r="AF195" i="8"/>
  <c r="AQ195" i="8"/>
  <c r="AE195" i="8"/>
  <c r="AG195" i="8"/>
  <c r="AR195" i="8"/>
  <c r="U196" i="8"/>
  <c r="S196" i="8"/>
  <c r="T196" i="8"/>
  <c r="V196" i="8"/>
  <c r="X196" i="8"/>
  <c r="AM196" i="8"/>
  <c r="AN196" i="8"/>
  <c r="W196" i="8"/>
  <c r="Z196" i="8"/>
  <c r="AO196" i="8"/>
  <c r="AA196" i="8"/>
  <c r="AB196" i="8"/>
  <c r="AP196" i="8"/>
  <c r="AC196" i="8"/>
  <c r="Y196" i="8"/>
  <c r="AD196" i="8"/>
  <c r="AF196" i="8"/>
  <c r="AQ196" i="8"/>
  <c r="AE196" i="8"/>
  <c r="AG196" i="8"/>
  <c r="AR196" i="8"/>
  <c r="U197" i="8"/>
  <c r="S197" i="8"/>
  <c r="T197" i="8"/>
  <c r="V197" i="8"/>
  <c r="X197" i="8"/>
  <c r="AM197" i="8"/>
  <c r="AN197" i="8"/>
  <c r="W197" i="8"/>
  <c r="Z197" i="8"/>
  <c r="AO197" i="8"/>
  <c r="AA197" i="8"/>
  <c r="AB197" i="8"/>
  <c r="AP197" i="8"/>
  <c r="AC197" i="8"/>
  <c r="Y197" i="8"/>
  <c r="AD197" i="8"/>
  <c r="AF197" i="8"/>
  <c r="AQ197" i="8"/>
  <c r="AE197" i="8"/>
  <c r="AG197" i="8"/>
  <c r="AR197" i="8"/>
  <c r="U198" i="8"/>
  <c r="S198" i="8"/>
  <c r="T198" i="8"/>
  <c r="V198" i="8"/>
  <c r="X198" i="8"/>
  <c r="AM198" i="8"/>
  <c r="AN198" i="8"/>
  <c r="W198" i="8"/>
  <c r="Z198" i="8"/>
  <c r="AO198" i="8"/>
  <c r="AA198" i="8"/>
  <c r="AB198" i="8"/>
  <c r="AP198" i="8"/>
  <c r="AC198" i="8"/>
  <c r="Y198" i="8"/>
  <c r="AD198" i="8"/>
  <c r="AF198" i="8"/>
  <c r="AQ198" i="8"/>
  <c r="AE198" i="8"/>
  <c r="AG198" i="8"/>
  <c r="AR198" i="8"/>
  <c r="U199" i="8"/>
  <c r="S199" i="8"/>
  <c r="T199" i="8"/>
  <c r="V199" i="8"/>
  <c r="X199" i="8"/>
  <c r="AM199" i="8"/>
  <c r="AN199" i="8"/>
  <c r="W199" i="8"/>
  <c r="Z199" i="8"/>
  <c r="AO199" i="8"/>
  <c r="AA199" i="8"/>
  <c r="AB199" i="8"/>
  <c r="AP199" i="8"/>
  <c r="AC199" i="8"/>
  <c r="Y199" i="8"/>
  <c r="AD199" i="8"/>
  <c r="AF199" i="8"/>
  <c r="AQ199" i="8"/>
  <c r="AE199" i="8"/>
  <c r="AG199" i="8"/>
  <c r="AR199" i="8"/>
  <c r="U200" i="8"/>
  <c r="S200" i="8"/>
  <c r="T200" i="8"/>
  <c r="V200" i="8"/>
  <c r="X200" i="8"/>
  <c r="AM200" i="8"/>
  <c r="AN200" i="8"/>
  <c r="W200" i="8"/>
  <c r="Z200" i="8"/>
  <c r="AO200" i="8"/>
  <c r="AA200" i="8"/>
  <c r="AB200" i="8"/>
  <c r="AP200" i="8"/>
  <c r="AC200" i="8"/>
  <c r="Y200" i="8"/>
  <c r="AD200" i="8"/>
  <c r="AF200" i="8"/>
  <c r="AQ200" i="8"/>
  <c r="AE200" i="8"/>
  <c r="AG200" i="8"/>
  <c r="AR200" i="8"/>
  <c r="U201" i="8"/>
  <c r="S201" i="8"/>
  <c r="T201" i="8"/>
  <c r="V201" i="8"/>
  <c r="X201" i="8"/>
  <c r="AM201" i="8"/>
  <c r="AN201" i="8"/>
  <c r="W201" i="8"/>
  <c r="Z201" i="8"/>
  <c r="AO201" i="8"/>
  <c r="AA201" i="8"/>
  <c r="AB201" i="8"/>
  <c r="AP201" i="8"/>
  <c r="AC201" i="8"/>
  <c r="Y201" i="8"/>
  <c r="AD201" i="8"/>
  <c r="AF201" i="8"/>
  <c r="AQ201" i="8"/>
  <c r="AE201" i="8"/>
  <c r="AG201" i="8"/>
  <c r="AR201" i="8"/>
  <c r="U202" i="8"/>
  <c r="S202" i="8"/>
  <c r="T202" i="8"/>
  <c r="V202" i="8"/>
  <c r="X202" i="8"/>
  <c r="AM202" i="8"/>
  <c r="AN202" i="8"/>
  <c r="W202" i="8"/>
  <c r="Z202" i="8"/>
  <c r="AO202" i="8"/>
  <c r="AA202" i="8"/>
  <c r="AB202" i="8"/>
  <c r="AP202" i="8"/>
  <c r="AC202" i="8"/>
  <c r="Y202" i="8"/>
  <c r="AD202" i="8"/>
  <c r="AF202" i="8"/>
  <c r="AQ202" i="8"/>
  <c r="AE202" i="8"/>
  <c r="AG202" i="8"/>
  <c r="AR202" i="8"/>
  <c r="U203" i="8"/>
  <c r="S203" i="8"/>
  <c r="T203" i="8"/>
  <c r="V203" i="8"/>
  <c r="X203" i="8"/>
  <c r="AM203" i="8"/>
  <c r="AN203" i="8"/>
  <c r="W203" i="8"/>
  <c r="Z203" i="8"/>
  <c r="AO203" i="8"/>
  <c r="AA203" i="8"/>
  <c r="AB203" i="8"/>
  <c r="AP203" i="8"/>
  <c r="AC203" i="8"/>
  <c r="Y203" i="8"/>
  <c r="AD203" i="8"/>
  <c r="AF203" i="8"/>
  <c r="AQ203" i="8"/>
  <c r="AE203" i="8"/>
  <c r="AG203" i="8"/>
  <c r="AR203" i="8"/>
  <c r="U204" i="8"/>
  <c r="S204" i="8"/>
  <c r="T204" i="8"/>
  <c r="V204" i="8"/>
  <c r="X204" i="8"/>
  <c r="AM204" i="8"/>
  <c r="AN204" i="8"/>
  <c r="W204" i="8"/>
  <c r="Z204" i="8"/>
  <c r="AO204" i="8"/>
  <c r="AA204" i="8"/>
  <c r="AB204" i="8"/>
  <c r="AP204" i="8"/>
  <c r="AC204" i="8"/>
  <c r="Y204" i="8"/>
  <c r="AD204" i="8"/>
  <c r="AF204" i="8"/>
  <c r="AQ204" i="8"/>
  <c r="AE204" i="8"/>
  <c r="AG204" i="8"/>
  <c r="AR204" i="8"/>
  <c r="U205" i="8"/>
  <c r="S205" i="8"/>
  <c r="T205" i="8"/>
  <c r="V205" i="8"/>
  <c r="X205" i="8"/>
  <c r="AM205" i="8"/>
  <c r="AN205" i="8"/>
  <c r="W205" i="8"/>
  <c r="Z205" i="8"/>
  <c r="AO205" i="8"/>
  <c r="AA205" i="8"/>
  <c r="AB205" i="8"/>
  <c r="AP205" i="8"/>
  <c r="AC205" i="8"/>
  <c r="Y205" i="8"/>
  <c r="AD205" i="8"/>
  <c r="AF205" i="8"/>
  <c r="AQ205" i="8"/>
  <c r="AE205" i="8"/>
  <c r="AG205" i="8"/>
  <c r="AR205" i="8"/>
  <c r="U206" i="8"/>
  <c r="S206" i="8"/>
  <c r="T206" i="8"/>
  <c r="V206" i="8"/>
  <c r="X206" i="8"/>
  <c r="AM206" i="8"/>
  <c r="AN206" i="8"/>
  <c r="W206" i="8"/>
  <c r="Z206" i="8"/>
  <c r="AO206" i="8"/>
  <c r="AA206" i="8"/>
  <c r="AB206" i="8"/>
  <c r="AP206" i="8"/>
  <c r="AC206" i="8"/>
  <c r="Y206" i="8"/>
  <c r="AD206" i="8"/>
  <c r="AF206" i="8"/>
  <c r="AQ206" i="8"/>
  <c r="AE206" i="8"/>
  <c r="AG206" i="8"/>
  <c r="AR206" i="8"/>
  <c r="U207" i="8"/>
  <c r="S207" i="8"/>
  <c r="T207" i="8"/>
  <c r="V207" i="8"/>
  <c r="X207" i="8"/>
  <c r="AM207" i="8"/>
  <c r="AN207" i="8"/>
  <c r="W207" i="8"/>
  <c r="Z207" i="8"/>
  <c r="AO207" i="8"/>
  <c r="AA207" i="8"/>
  <c r="AB207" i="8"/>
  <c r="AP207" i="8"/>
  <c r="AC207" i="8"/>
  <c r="Y207" i="8"/>
  <c r="AD207" i="8"/>
  <c r="AF207" i="8"/>
  <c r="AQ207" i="8"/>
  <c r="AE207" i="8"/>
  <c r="AG207" i="8"/>
  <c r="AR207" i="8"/>
  <c r="U208" i="8"/>
  <c r="S208" i="8"/>
  <c r="T208" i="8"/>
  <c r="V208" i="8"/>
  <c r="X208" i="8"/>
  <c r="AM208" i="8"/>
  <c r="AN208" i="8"/>
  <c r="W208" i="8"/>
  <c r="Z208" i="8"/>
  <c r="AO208" i="8"/>
  <c r="AA208" i="8"/>
  <c r="AB208" i="8"/>
  <c r="AP208" i="8"/>
  <c r="AC208" i="8"/>
  <c r="Y208" i="8"/>
  <c r="AD208" i="8"/>
  <c r="AF208" i="8"/>
  <c r="AQ208" i="8"/>
  <c r="AE208" i="8"/>
  <c r="AG208" i="8"/>
  <c r="AR208" i="8"/>
  <c r="U209" i="8"/>
  <c r="S209" i="8"/>
  <c r="T209" i="8"/>
  <c r="V209" i="8"/>
  <c r="X209" i="8"/>
  <c r="AM209" i="8"/>
  <c r="AN209" i="8"/>
  <c r="W209" i="8"/>
  <c r="Z209" i="8"/>
  <c r="AO209" i="8"/>
  <c r="AA209" i="8"/>
  <c r="AB209" i="8"/>
  <c r="AP209" i="8"/>
  <c r="AC209" i="8"/>
  <c r="Y209" i="8"/>
  <c r="AD209" i="8"/>
  <c r="AF209" i="8"/>
  <c r="AQ209" i="8"/>
  <c r="AE209" i="8"/>
  <c r="AG209" i="8"/>
  <c r="AR209" i="8"/>
  <c r="U210" i="8"/>
  <c r="S210" i="8"/>
  <c r="T210" i="8"/>
  <c r="V210" i="8"/>
  <c r="X210" i="8"/>
  <c r="AM210" i="8"/>
  <c r="AN210" i="8"/>
  <c r="W210" i="8"/>
  <c r="Z210" i="8"/>
  <c r="AO210" i="8"/>
  <c r="AA210" i="8"/>
  <c r="AB210" i="8"/>
  <c r="AP210" i="8"/>
  <c r="AC210" i="8"/>
  <c r="Y210" i="8"/>
  <c r="AD210" i="8"/>
  <c r="AF210" i="8"/>
  <c r="AQ210" i="8"/>
  <c r="AE210" i="8"/>
  <c r="AG210" i="8"/>
  <c r="AR210" i="8"/>
  <c r="U211" i="8"/>
  <c r="S211" i="8"/>
  <c r="T211" i="8"/>
  <c r="V211" i="8"/>
  <c r="X211" i="8"/>
  <c r="AM211" i="8"/>
  <c r="AN211" i="8"/>
  <c r="W211" i="8"/>
  <c r="Z211" i="8"/>
  <c r="AO211" i="8"/>
  <c r="AA211" i="8"/>
  <c r="AB211" i="8"/>
  <c r="AP211" i="8"/>
  <c r="AC211" i="8"/>
  <c r="Y211" i="8"/>
  <c r="AD211" i="8"/>
  <c r="AF211" i="8"/>
  <c r="AQ211" i="8"/>
  <c r="AE211" i="8"/>
  <c r="AG211" i="8"/>
  <c r="AR211" i="8"/>
  <c r="U212" i="8"/>
  <c r="S212" i="8"/>
  <c r="T212" i="8"/>
  <c r="V212" i="8"/>
  <c r="X212" i="8"/>
  <c r="AM212" i="8"/>
  <c r="AN212" i="8"/>
  <c r="W212" i="8"/>
  <c r="Z212" i="8"/>
  <c r="AO212" i="8"/>
  <c r="AA212" i="8"/>
  <c r="AB212" i="8"/>
  <c r="AP212" i="8"/>
  <c r="AC212" i="8"/>
  <c r="Y212" i="8"/>
  <c r="AD212" i="8"/>
  <c r="AF212" i="8"/>
  <c r="AQ212" i="8"/>
  <c r="AE212" i="8"/>
  <c r="AG212" i="8"/>
  <c r="AR212" i="8"/>
  <c r="U213" i="8"/>
  <c r="S213" i="8"/>
  <c r="T213" i="8"/>
  <c r="V213" i="8"/>
  <c r="X213" i="8"/>
  <c r="AM213" i="8"/>
  <c r="AN213" i="8"/>
  <c r="W213" i="8"/>
  <c r="Z213" i="8"/>
  <c r="AO213" i="8"/>
  <c r="AA213" i="8"/>
  <c r="AB213" i="8"/>
  <c r="AP213" i="8"/>
  <c r="AC213" i="8"/>
  <c r="Y213" i="8"/>
  <c r="AD213" i="8"/>
  <c r="AF213" i="8"/>
  <c r="AQ213" i="8"/>
  <c r="AE213" i="8"/>
  <c r="AG213" i="8"/>
  <c r="AR213" i="8"/>
  <c r="U214" i="8"/>
  <c r="S214" i="8"/>
  <c r="T214" i="8"/>
  <c r="V214" i="8"/>
  <c r="X214" i="8"/>
  <c r="AM214" i="8"/>
  <c r="AN214" i="8"/>
  <c r="W214" i="8"/>
  <c r="Z214" i="8"/>
  <c r="AO214" i="8"/>
  <c r="AA214" i="8"/>
  <c r="AB214" i="8"/>
  <c r="AP214" i="8"/>
  <c r="AC214" i="8"/>
  <c r="Y214" i="8"/>
  <c r="AD214" i="8"/>
  <c r="AF214" i="8"/>
  <c r="AQ214" i="8"/>
  <c r="AE214" i="8"/>
  <c r="AG214" i="8"/>
  <c r="AR214" i="8"/>
  <c r="U215" i="8"/>
  <c r="S215" i="8"/>
  <c r="T215" i="8"/>
  <c r="V215" i="8"/>
  <c r="X215" i="8"/>
  <c r="AM215" i="8"/>
  <c r="AN215" i="8"/>
  <c r="W215" i="8"/>
  <c r="Z215" i="8"/>
  <c r="AO215" i="8"/>
  <c r="AA215" i="8"/>
  <c r="AB215" i="8"/>
  <c r="AP215" i="8"/>
  <c r="AC215" i="8"/>
  <c r="Y215" i="8"/>
  <c r="AD215" i="8"/>
  <c r="AF215" i="8"/>
  <c r="AQ215" i="8"/>
  <c r="AE215" i="8"/>
  <c r="AG215" i="8"/>
  <c r="AR215" i="8"/>
  <c r="U216" i="8"/>
  <c r="S216" i="8"/>
  <c r="T216" i="8"/>
  <c r="V216" i="8"/>
  <c r="X216" i="8"/>
  <c r="AM216" i="8"/>
  <c r="AN216" i="8"/>
  <c r="W216" i="8"/>
  <c r="Z216" i="8"/>
  <c r="AO216" i="8"/>
  <c r="AA216" i="8"/>
  <c r="AB216" i="8"/>
  <c r="AP216" i="8"/>
  <c r="AC216" i="8"/>
  <c r="Y216" i="8"/>
  <c r="AD216" i="8"/>
  <c r="AF216" i="8"/>
  <c r="AQ216" i="8"/>
  <c r="AE216" i="8"/>
  <c r="AG216" i="8"/>
  <c r="AR216" i="8"/>
  <c r="U217" i="8"/>
  <c r="S217" i="8"/>
  <c r="T217" i="8"/>
  <c r="V217" i="8"/>
  <c r="X217" i="8"/>
  <c r="AM217" i="8"/>
  <c r="AN217" i="8"/>
  <c r="W217" i="8"/>
  <c r="Z217" i="8"/>
  <c r="AO217" i="8"/>
  <c r="AA217" i="8"/>
  <c r="AB217" i="8"/>
  <c r="AP217" i="8"/>
  <c r="AC217" i="8"/>
  <c r="Y217" i="8"/>
  <c r="AD217" i="8"/>
  <c r="AF217" i="8"/>
  <c r="AQ217" i="8"/>
  <c r="AE217" i="8"/>
  <c r="AG217" i="8"/>
  <c r="AR217" i="8"/>
  <c r="U218" i="8"/>
  <c r="S218" i="8"/>
  <c r="T218" i="8"/>
  <c r="V218" i="8"/>
  <c r="X218" i="8"/>
  <c r="AM218" i="8"/>
  <c r="AN218" i="8"/>
  <c r="W218" i="8"/>
  <c r="Z218" i="8"/>
  <c r="AO218" i="8"/>
  <c r="AA218" i="8"/>
  <c r="AB218" i="8"/>
  <c r="AP218" i="8"/>
  <c r="AC218" i="8"/>
  <c r="Y218" i="8"/>
  <c r="AD218" i="8"/>
  <c r="AF218" i="8"/>
  <c r="AQ218" i="8"/>
  <c r="AE218" i="8"/>
  <c r="AG218" i="8"/>
  <c r="AR218" i="8"/>
  <c r="U219" i="8"/>
  <c r="S219" i="8"/>
  <c r="T219" i="8"/>
  <c r="V219" i="8"/>
  <c r="X219" i="8"/>
  <c r="AM219" i="8"/>
  <c r="AN219" i="8"/>
  <c r="W219" i="8"/>
  <c r="Z219" i="8"/>
  <c r="AO219" i="8"/>
  <c r="AA219" i="8"/>
  <c r="AB219" i="8"/>
  <c r="AP219" i="8"/>
  <c r="AC219" i="8"/>
  <c r="Y219" i="8"/>
  <c r="AD219" i="8"/>
  <c r="AF219" i="8"/>
  <c r="AQ219" i="8"/>
  <c r="AE219" i="8"/>
  <c r="AG219" i="8"/>
  <c r="AR219" i="8"/>
  <c r="U220" i="8"/>
  <c r="S220" i="8"/>
  <c r="T220" i="8"/>
  <c r="V220" i="8"/>
  <c r="X220" i="8"/>
  <c r="AM220" i="8"/>
  <c r="AN220" i="8"/>
  <c r="W220" i="8"/>
  <c r="Z220" i="8"/>
  <c r="AO220" i="8"/>
  <c r="AA220" i="8"/>
  <c r="AB220" i="8"/>
  <c r="AP220" i="8"/>
  <c r="AC220" i="8"/>
  <c r="Y220" i="8"/>
  <c r="AD220" i="8"/>
  <c r="AF220" i="8"/>
  <c r="AQ220" i="8"/>
  <c r="AE220" i="8"/>
  <c r="AG220" i="8"/>
  <c r="AR220" i="8"/>
  <c r="U221" i="8"/>
  <c r="S221" i="8"/>
  <c r="T221" i="8"/>
  <c r="V221" i="8"/>
  <c r="X221" i="8"/>
  <c r="AM221" i="8"/>
  <c r="AN221" i="8"/>
  <c r="W221" i="8"/>
  <c r="Z221" i="8"/>
  <c r="AO221" i="8"/>
  <c r="AA221" i="8"/>
  <c r="AB221" i="8"/>
  <c r="AP221" i="8"/>
  <c r="AC221" i="8"/>
  <c r="Y221" i="8"/>
  <c r="AD221" i="8"/>
  <c r="AF221" i="8"/>
  <c r="AQ221" i="8"/>
  <c r="AE221" i="8"/>
  <c r="AG221" i="8"/>
  <c r="AR221" i="8"/>
  <c r="U222" i="8"/>
  <c r="S222" i="8"/>
  <c r="T222" i="8"/>
  <c r="V222" i="8"/>
  <c r="X222" i="8"/>
  <c r="AM222" i="8"/>
  <c r="AN222" i="8"/>
  <c r="W222" i="8"/>
  <c r="Z222" i="8"/>
  <c r="AO222" i="8"/>
  <c r="AA222" i="8"/>
  <c r="AB222" i="8"/>
  <c r="AP222" i="8"/>
  <c r="AC222" i="8"/>
  <c r="Y222" i="8"/>
  <c r="AD222" i="8"/>
  <c r="AF222" i="8"/>
  <c r="AQ222" i="8"/>
  <c r="AE222" i="8"/>
  <c r="AG222" i="8"/>
  <c r="AR222" i="8"/>
  <c r="U223" i="8"/>
  <c r="S223" i="8"/>
  <c r="T223" i="8"/>
  <c r="V223" i="8"/>
  <c r="X223" i="8"/>
  <c r="AM223" i="8"/>
  <c r="AN223" i="8"/>
  <c r="W223" i="8"/>
  <c r="Z223" i="8"/>
  <c r="AO223" i="8"/>
  <c r="AA223" i="8"/>
  <c r="AB223" i="8"/>
  <c r="AP223" i="8"/>
  <c r="AC223" i="8"/>
  <c r="Y223" i="8"/>
  <c r="AD223" i="8"/>
  <c r="AF223" i="8"/>
  <c r="AQ223" i="8"/>
  <c r="AE223" i="8"/>
  <c r="AG223" i="8"/>
  <c r="AR223" i="8"/>
  <c r="U224" i="8"/>
  <c r="S224" i="8"/>
  <c r="T224" i="8"/>
  <c r="V224" i="8"/>
  <c r="X224" i="8"/>
  <c r="AM224" i="8"/>
  <c r="AN224" i="8"/>
  <c r="W224" i="8"/>
  <c r="Z224" i="8"/>
  <c r="AO224" i="8"/>
  <c r="AA224" i="8"/>
  <c r="AB224" i="8"/>
  <c r="AP224" i="8"/>
  <c r="AC224" i="8"/>
  <c r="Y224" i="8"/>
  <c r="AD224" i="8"/>
  <c r="AF224" i="8"/>
  <c r="AQ224" i="8"/>
  <c r="AE224" i="8"/>
  <c r="AG224" i="8"/>
  <c r="AR224" i="8"/>
  <c r="U225" i="8"/>
  <c r="S225" i="8"/>
  <c r="T225" i="8"/>
  <c r="V225" i="8"/>
  <c r="X225" i="8"/>
  <c r="AM225" i="8"/>
  <c r="AN225" i="8"/>
  <c r="W225" i="8"/>
  <c r="Z225" i="8"/>
  <c r="AO225" i="8"/>
  <c r="AA225" i="8"/>
  <c r="AB225" i="8"/>
  <c r="AP225" i="8"/>
  <c r="AC225" i="8"/>
  <c r="Y225" i="8"/>
  <c r="AD225" i="8"/>
  <c r="AF225" i="8"/>
  <c r="AQ225" i="8"/>
  <c r="AE225" i="8"/>
  <c r="AG225" i="8"/>
  <c r="AR225" i="8"/>
  <c r="U226" i="8"/>
  <c r="S226" i="8"/>
  <c r="T226" i="8"/>
  <c r="V226" i="8"/>
  <c r="X226" i="8"/>
  <c r="AM226" i="8"/>
  <c r="AN226" i="8"/>
  <c r="W226" i="8"/>
  <c r="Z226" i="8"/>
  <c r="AO226" i="8"/>
  <c r="AA226" i="8"/>
  <c r="AB226" i="8"/>
  <c r="AP226" i="8"/>
  <c r="AC226" i="8"/>
  <c r="Y226" i="8"/>
  <c r="AD226" i="8"/>
  <c r="AF226" i="8"/>
  <c r="AQ226" i="8"/>
  <c r="AE226" i="8"/>
  <c r="AG226" i="8"/>
  <c r="AR226" i="8"/>
  <c r="U227" i="8"/>
  <c r="S227" i="8"/>
  <c r="T227" i="8"/>
  <c r="V227" i="8"/>
  <c r="X227" i="8"/>
  <c r="AM227" i="8"/>
  <c r="AN227" i="8"/>
  <c r="W227" i="8"/>
  <c r="Z227" i="8"/>
  <c r="AO227" i="8"/>
  <c r="AA227" i="8"/>
  <c r="AB227" i="8"/>
  <c r="AP227" i="8"/>
  <c r="AC227" i="8"/>
  <c r="Y227" i="8"/>
  <c r="AD227" i="8"/>
  <c r="AF227" i="8"/>
  <c r="AQ227" i="8"/>
  <c r="AE227" i="8"/>
  <c r="AG227" i="8"/>
  <c r="AR227" i="8"/>
  <c r="U228" i="8"/>
  <c r="S228" i="8"/>
  <c r="T228" i="8"/>
  <c r="V228" i="8"/>
  <c r="X228" i="8"/>
  <c r="AM228" i="8"/>
  <c r="AN228" i="8"/>
  <c r="W228" i="8"/>
  <c r="Z228" i="8"/>
  <c r="AO228" i="8"/>
  <c r="AA228" i="8"/>
  <c r="AB228" i="8"/>
  <c r="AP228" i="8"/>
  <c r="AC228" i="8"/>
  <c r="Y228" i="8"/>
  <c r="AD228" i="8"/>
  <c r="AF228" i="8"/>
  <c r="AQ228" i="8"/>
  <c r="AE228" i="8"/>
  <c r="AG228" i="8"/>
  <c r="AR228" i="8"/>
  <c r="U229" i="8"/>
  <c r="S229" i="8"/>
  <c r="T229" i="8"/>
  <c r="V229" i="8"/>
  <c r="X229" i="8"/>
  <c r="AM229" i="8"/>
  <c r="AN229" i="8"/>
  <c r="W229" i="8"/>
  <c r="Z229" i="8"/>
  <c r="AO229" i="8"/>
  <c r="AA229" i="8"/>
  <c r="AB229" i="8"/>
  <c r="AP229" i="8"/>
  <c r="AC229" i="8"/>
  <c r="Y229" i="8"/>
  <c r="AD229" i="8"/>
  <c r="AF229" i="8"/>
  <c r="AQ229" i="8"/>
  <c r="AE229" i="8"/>
  <c r="AG229" i="8"/>
  <c r="AR229" i="8"/>
  <c r="U230" i="8"/>
  <c r="S230" i="8"/>
  <c r="T230" i="8"/>
  <c r="V230" i="8"/>
  <c r="X230" i="8"/>
  <c r="AM230" i="8"/>
  <c r="AN230" i="8"/>
  <c r="W230" i="8"/>
  <c r="Z230" i="8"/>
  <c r="AO230" i="8"/>
  <c r="AA230" i="8"/>
  <c r="AB230" i="8"/>
  <c r="AP230" i="8"/>
  <c r="AC230" i="8"/>
  <c r="Y230" i="8"/>
  <c r="AD230" i="8"/>
  <c r="AF230" i="8"/>
  <c r="AQ230" i="8"/>
  <c r="AE230" i="8"/>
  <c r="AG230" i="8"/>
  <c r="AR230" i="8"/>
  <c r="U231" i="8"/>
  <c r="S231" i="8"/>
  <c r="T231" i="8"/>
  <c r="V231" i="8"/>
  <c r="X231" i="8"/>
  <c r="AM231" i="8"/>
  <c r="AN231" i="8"/>
  <c r="W231" i="8"/>
  <c r="Z231" i="8"/>
  <c r="AO231" i="8"/>
  <c r="AA231" i="8"/>
  <c r="AB231" i="8"/>
  <c r="AP231" i="8"/>
  <c r="AC231" i="8"/>
  <c r="Y231" i="8"/>
  <c r="AD231" i="8"/>
  <c r="AF231" i="8"/>
  <c r="AQ231" i="8"/>
  <c r="AE231" i="8"/>
  <c r="AG231" i="8"/>
  <c r="AR231" i="8"/>
  <c r="U232" i="8"/>
  <c r="S232" i="8"/>
  <c r="T232" i="8"/>
  <c r="V232" i="8"/>
  <c r="X232" i="8"/>
  <c r="AM232" i="8"/>
  <c r="AN232" i="8"/>
  <c r="W232" i="8"/>
  <c r="Z232" i="8"/>
  <c r="AO232" i="8"/>
  <c r="AA232" i="8"/>
  <c r="AB232" i="8"/>
  <c r="AP232" i="8"/>
  <c r="AC232" i="8"/>
  <c r="Y232" i="8"/>
  <c r="AD232" i="8"/>
  <c r="AF232" i="8"/>
  <c r="AQ232" i="8"/>
  <c r="AE232" i="8"/>
  <c r="AG232" i="8"/>
  <c r="AR232" i="8"/>
  <c r="U233" i="8"/>
  <c r="S233" i="8"/>
  <c r="T233" i="8"/>
  <c r="V233" i="8"/>
  <c r="X233" i="8"/>
  <c r="AM233" i="8"/>
  <c r="AN233" i="8"/>
  <c r="W233" i="8"/>
  <c r="Z233" i="8"/>
  <c r="AO233" i="8"/>
  <c r="AA233" i="8"/>
  <c r="AB233" i="8"/>
  <c r="AP233" i="8"/>
  <c r="AC233" i="8"/>
  <c r="Y233" i="8"/>
  <c r="AD233" i="8"/>
  <c r="AF233" i="8"/>
  <c r="AQ233" i="8"/>
  <c r="AE233" i="8"/>
  <c r="AG233" i="8"/>
  <c r="AR233" i="8"/>
  <c r="U234" i="8"/>
  <c r="S234" i="8"/>
  <c r="T234" i="8"/>
  <c r="V234" i="8"/>
  <c r="X234" i="8"/>
  <c r="AM234" i="8"/>
  <c r="AN234" i="8"/>
  <c r="W234" i="8"/>
  <c r="Z234" i="8"/>
  <c r="AO234" i="8"/>
  <c r="AA234" i="8"/>
  <c r="AB234" i="8"/>
  <c r="AP234" i="8"/>
  <c r="AC234" i="8"/>
  <c r="Y234" i="8"/>
  <c r="AD234" i="8"/>
  <c r="AF234" i="8"/>
  <c r="AQ234" i="8"/>
  <c r="AE234" i="8"/>
  <c r="AG234" i="8"/>
  <c r="AR234" i="8"/>
  <c r="U235" i="8"/>
  <c r="S235" i="8"/>
  <c r="T235" i="8"/>
  <c r="V235" i="8"/>
  <c r="X235" i="8"/>
  <c r="AM235" i="8"/>
  <c r="AN235" i="8"/>
  <c r="W235" i="8"/>
  <c r="Z235" i="8"/>
  <c r="AO235" i="8"/>
  <c r="AA235" i="8"/>
  <c r="AB235" i="8"/>
  <c r="AP235" i="8"/>
  <c r="AC235" i="8"/>
  <c r="Y235" i="8"/>
  <c r="AD235" i="8"/>
  <c r="AF235" i="8"/>
  <c r="AQ235" i="8"/>
  <c r="AE235" i="8"/>
  <c r="AG235" i="8"/>
  <c r="AR235" i="8"/>
  <c r="U236" i="8"/>
  <c r="S236" i="8"/>
  <c r="T236" i="8"/>
  <c r="V236" i="8"/>
  <c r="X236" i="8"/>
  <c r="AM236" i="8"/>
  <c r="AN236" i="8"/>
  <c r="W236" i="8"/>
  <c r="Z236" i="8"/>
  <c r="AO236" i="8"/>
  <c r="AA236" i="8"/>
  <c r="AB236" i="8"/>
  <c r="AP236" i="8"/>
  <c r="AC236" i="8"/>
  <c r="Y236" i="8"/>
  <c r="AD236" i="8"/>
  <c r="AF236" i="8"/>
  <c r="AQ236" i="8"/>
  <c r="AE236" i="8"/>
  <c r="AG236" i="8"/>
  <c r="AR236" i="8"/>
  <c r="U237" i="8"/>
  <c r="S237" i="8"/>
  <c r="T237" i="8"/>
  <c r="V237" i="8"/>
  <c r="X237" i="8"/>
  <c r="AM237" i="8"/>
  <c r="AN237" i="8"/>
  <c r="W237" i="8"/>
  <c r="Z237" i="8"/>
  <c r="AO237" i="8"/>
  <c r="AA237" i="8"/>
  <c r="AB237" i="8"/>
  <c r="AP237" i="8"/>
  <c r="AC237" i="8"/>
  <c r="Y237" i="8"/>
  <c r="AD237" i="8"/>
  <c r="AF237" i="8"/>
  <c r="AQ237" i="8"/>
  <c r="AE237" i="8"/>
  <c r="AG237" i="8"/>
  <c r="AR237" i="8"/>
  <c r="U238" i="8"/>
  <c r="S238" i="8"/>
  <c r="T238" i="8"/>
  <c r="V238" i="8"/>
  <c r="X238" i="8"/>
  <c r="AM238" i="8"/>
  <c r="AN238" i="8"/>
  <c r="W238" i="8"/>
  <c r="Z238" i="8"/>
  <c r="AO238" i="8"/>
  <c r="AA238" i="8"/>
  <c r="AB238" i="8"/>
  <c r="AP238" i="8"/>
  <c r="AC238" i="8"/>
  <c r="Y238" i="8"/>
  <c r="AD238" i="8"/>
  <c r="AF238" i="8"/>
  <c r="AQ238" i="8"/>
  <c r="AE238" i="8"/>
  <c r="AG238" i="8"/>
  <c r="AR238" i="8"/>
  <c r="U239" i="8"/>
  <c r="S239" i="8"/>
  <c r="T239" i="8"/>
  <c r="V239" i="8"/>
  <c r="X239" i="8"/>
  <c r="AM239" i="8"/>
  <c r="AN239" i="8"/>
  <c r="W239" i="8"/>
  <c r="Z239" i="8"/>
  <c r="AO239" i="8"/>
  <c r="AA239" i="8"/>
  <c r="AB239" i="8"/>
  <c r="AP239" i="8"/>
  <c r="AC239" i="8"/>
  <c r="Y239" i="8"/>
  <c r="AD239" i="8"/>
  <c r="AF239" i="8"/>
  <c r="AQ239" i="8"/>
  <c r="AE239" i="8"/>
  <c r="AG239" i="8"/>
  <c r="AR239" i="8"/>
  <c r="U240" i="8"/>
  <c r="S240" i="8"/>
  <c r="T240" i="8"/>
  <c r="V240" i="8"/>
  <c r="X240" i="8"/>
  <c r="AM240" i="8"/>
  <c r="AN240" i="8"/>
  <c r="W240" i="8"/>
  <c r="Z240" i="8"/>
  <c r="AO240" i="8"/>
  <c r="AA240" i="8"/>
  <c r="AB240" i="8"/>
  <c r="AP240" i="8"/>
  <c r="AC240" i="8"/>
  <c r="Y240" i="8"/>
  <c r="AD240" i="8"/>
  <c r="AF240" i="8"/>
  <c r="AQ240" i="8"/>
  <c r="AE240" i="8"/>
  <c r="AG240" i="8"/>
  <c r="AR240" i="8"/>
  <c r="U241" i="8"/>
  <c r="S241" i="8"/>
  <c r="T241" i="8"/>
  <c r="V241" i="8"/>
  <c r="X241" i="8"/>
  <c r="AM241" i="8"/>
  <c r="AN241" i="8"/>
  <c r="W241" i="8"/>
  <c r="Z241" i="8"/>
  <c r="AO241" i="8"/>
  <c r="AA241" i="8"/>
  <c r="AB241" i="8"/>
  <c r="AP241" i="8"/>
  <c r="AC241" i="8"/>
  <c r="Y241" i="8"/>
  <c r="AD241" i="8"/>
  <c r="AF241" i="8"/>
  <c r="AQ241" i="8"/>
  <c r="AE241" i="8"/>
  <c r="AG241" i="8"/>
  <c r="AR241" i="8"/>
  <c r="U242" i="8"/>
  <c r="S242" i="8"/>
  <c r="T242" i="8"/>
  <c r="V242" i="8"/>
  <c r="X242" i="8"/>
  <c r="AM242" i="8"/>
  <c r="AN242" i="8"/>
  <c r="W242" i="8"/>
  <c r="Z242" i="8"/>
  <c r="AO242" i="8"/>
  <c r="AA242" i="8"/>
  <c r="AB242" i="8"/>
  <c r="AP242" i="8"/>
  <c r="AC242" i="8"/>
  <c r="Y242" i="8"/>
  <c r="AD242" i="8"/>
  <c r="AF242" i="8"/>
  <c r="AQ242" i="8"/>
  <c r="AE242" i="8"/>
  <c r="AG242" i="8"/>
  <c r="AR242" i="8"/>
  <c r="U243" i="8"/>
  <c r="S243" i="8"/>
  <c r="T243" i="8"/>
  <c r="V243" i="8"/>
  <c r="X243" i="8"/>
  <c r="AM243" i="8"/>
  <c r="AN243" i="8"/>
  <c r="W243" i="8"/>
  <c r="Z243" i="8"/>
  <c r="AO243" i="8"/>
  <c r="AA243" i="8"/>
  <c r="AB243" i="8"/>
  <c r="AP243" i="8"/>
  <c r="AC243" i="8"/>
  <c r="Y243" i="8"/>
  <c r="AD243" i="8"/>
  <c r="AF243" i="8"/>
  <c r="AQ243" i="8"/>
  <c r="AE243" i="8"/>
  <c r="AG243" i="8"/>
  <c r="AR243" i="8"/>
  <c r="U244" i="8"/>
  <c r="S244" i="8"/>
  <c r="T244" i="8"/>
  <c r="V244" i="8"/>
  <c r="X244" i="8"/>
  <c r="AM244" i="8"/>
  <c r="AN244" i="8"/>
  <c r="W244" i="8"/>
  <c r="Z244" i="8"/>
  <c r="AO244" i="8"/>
  <c r="AA244" i="8"/>
  <c r="AB244" i="8"/>
  <c r="AP244" i="8"/>
  <c r="AC244" i="8"/>
  <c r="Y244" i="8"/>
  <c r="AD244" i="8"/>
  <c r="AF244" i="8"/>
  <c r="AQ244" i="8"/>
  <c r="AE244" i="8"/>
  <c r="AG244" i="8"/>
  <c r="AR244" i="8"/>
  <c r="U245" i="8"/>
  <c r="S245" i="8"/>
  <c r="T245" i="8"/>
  <c r="V245" i="8"/>
  <c r="X245" i="8"/>
  <c r="AM245" i="8"/>
  <c r="AN245" i="8"/>
  <c r="W245" i="8"/>
  <c r="Z245" i="8"/>
  <c r="AO245" i="8"/>
  <c r="AA245" i="8"/>
  <c r="AB245" i="8"/>
  <c r="AP245" i="8"/>
  <c r="AC245" i="8"/>
  <c r="Y245" i="8"/>
  <c r="AD245" i="8"/>
  <c r="AF245" i="8"/>
  <c r="AQ245" i="8"/>
  <c r="AE245" i="8"/>
  <c r="AG245" i="8"/>
  <c r="AR245" i="8"/>
  <c r="X246" i="8"/>
  <c r="AM246" i="8"/>
  <c r="AN246" i="8"/>
  <c r="AO246" i="8"/>
  <c r="AA246" i="8"/>
  <c r="AB246" i="8"/>
  <c r="AP246" i="8"/>
  <c r="AC246" i="8"/>
  <c r="Y246" i="8"/>
  <c r="AD246" i="8"/>
  <c r="AF246" i="8"/>
  <c r="AQ246" i="8"/>
  <c r="AE246" i="8"/>
  <c r="AG246" i="8"/>
  <c r="AR246" i="8"/>
  <c r="U247" i="8"/>
  <c r="S247" i="8"/>
  <c r="T247" i="8"/>
  <c r="V247" i="8"/>
  <c r="X247" i="8"/>
  <c r="AM247" i="8"/>
  <c r="AN247" i="8"/>
  <c r="W247" i="8"/>
  <c r="Z247" i="8"/>
  <c r="AO247" i="8"/>
  <c r="AA247" i="8"/>
  <c r="AB247" i="8"/>
  <c r="AP247" i="8"/>
  <c r="AC247" i="8"/>
  <c r="Y247" i="8"/>
  <c r="AD247" i="8"/>
  <c r="AF247" i="8"/>
  <c r="AQ247" i="8"/>
  <c r="AE247" i="8"/>
  <c r="AG247" i="8"/>
  <c r="AR247" i="8"/>
  <c r="U248" i="8"/>
  <c r="S248" i="8"/>
  <c r="T248" i="8"/>
  <c r="V248" i="8"/>
  <c r="X248" i="8"/>
  <c r="AM248" i="8"/>
  <c r="AN248" i="8"/>
  <c r="W248" i="8"/>
  <c r="Z248" i="8"/>
  <c r="AO248" i="8"/>
  <c r="AA248" i="8"/>
  <c r="AB248" i="8"/>
  <c r="AP248" i="8"/>
  <c r="AC248" i="8"/>
  <c r="Y248" i="8"/>
  <c r="AD248" i="8"/>
  <c r="AF248" i="8"/>
  <c r="AQ248" i="8"/>
  <c r="AE248" i="8"/>
  <c r="AG248" i="8"/>
  <c r="AR248" i="8"/>
  <c r="U249" i="8"/>
  <c r="S249" i="8"/>
  <c r="T249" i="8"/>
  <c r="V249" i="8"/>
  <c r="X249" i="8"/>
  <c r="AM249" i="8"/>
  <c r="AN249" i="8"/>
  <c r="W249" i="8"/>
  <c r="Z249" i="8"/>
  <c r="AO249" i="8"/>
  <c r="AA249" i="8"/>
  <c r="AB249" i="8"/>
  <c r="AP249" i="8"/>
  <c r="AC249" i="8"/>
  <c r="Y249" i="8"/>
  <c r="AD249" i="8"/>
  <c r="AF249" i="8"/>
  <c r="AQ249" i="8"/>
  <c r="AE249" i="8"/>
  <c r="AG249" i="8"/>
  <c r="AR249" i="8"/>
  <c r="U250" i="8"/>
  <c r="S250" i="8"/>
  <c r="T250" i="8"/>
  <c r="V250" i="8"/>
  <c r="X250" i="8"/>
  <c r="AM250" i="8"/>
  <c r="AN250" i="8"/>
  <c r="W250" i="8"/>
  <c r="Z250" i="8"/>
  <c r="AO250" i="8"/>
  <c r="AA250" i="8"/>
  <c r="AB250" i="8"/>
  <c r="AP250" i="8"/>
  <c r="AC250" i="8"/>
  <c r="Y250" i="8"/>
  <c r="AD250" i="8"/>
  <c r="AF250" i="8"/>
  <c r="AQ250" i="8"/>
  <c r="AE250" i="8"/>
  <c r="AG250" i="8"/>
  <c r="AR250" i="8"/>
  <c r="U251" i="8"/>
  <c r="S251" i="8"/>
  <c r="T251" i="8"/>
  <c r="V251" i="8"/>
  <c r="X251" i="8"/>
  <c r="AM251" i="8"/>
  <c r="AN251" i="8"/>
  <c r="W251" i="8"/>
  <c r="Z251" i="8"/>
  <c r="AO251" i="8"/>
  <c r="AA251" i="8"/>
  <c r="AB251" i="8"/>
  <c r="AP251" i="8"/>
  <c r="AC251" i="8"/>
  <c r="Y251" i="8"/>
  <c r="AD251" i="8"/>
  <c r="AF251" i="8"/>
  <c r="AQ251" i="8"/>
  <c r="AE251" i="8"/>
  <c r="AG251" i="8"/>
  <c r="AR251" i="8"/>
  <c r="U252" i="8"/>
  <c r="S252" i="8"/>
  <c r="T252" i="8"/>
  <c r="V252" i="8"/>
  <c r="X252" i="8"/>
  <c r="AM252" i="8"/>
  <c r="AN252" i="8"/>
  <c r="W252" i="8"/>
  <c r="Z252" i="8"/>
  <c r="AO252" i="8"/>
  <c r="AA252" i="8"/>
  <c r="AB252" i="8"/>
  <c r="AP252" i="8"/>
  <c r="AC252" i="8"/>
  <c r="Y252" i="8"/>
  <c r="AD252" i="8"/>
  <c r="AF252" i="8"/>
  <c r="AQ252" i="8"/>
  <c r="AE252" i="8"/>
  <c r="AG252" i="8"/>
  <c r="AR252" i="8"/>
  <c r="U253" i="8"/>
  <c r="S253" i="8"/>
  <c r="T253" i="8"/>
  <c r="V253" i="8"/>
  <c r="X253" i="8"/>
  <c r="AM253" i="8"/>
  <c r="AN253" i="8"/>
  <c r="W253" i="8"/>
  <c r="Z253" i="8"/>
  <c r="AO253" i="8"/>
  <c r="AA253" i="8"/>
  <c r="AB253" i="8"/>
  <c r="AP253" i="8"/>
  <c r="AC253" i="8"/>
  <c r="Y253" i="8"/>
  <c r="AD253" i="8"/>
  <c r="AF253" i="8"/>
  <c r="AQ253" i="8"/>
  <c r="AE253" i="8"/>
  <c r="AG253" i="8"/>
  <c r="AR253" i="8"/>
  <c r="U254" i="8"/>
  <c r="S254" i="8"/>
  <c r="T254" i="8"/>
  <c r="V254" i="8"/>
  <c r="X254" i="8"/>
  <c r="AM254" i="8"/>
  <c r="AN254" i="8"/>
  <c r="W254" i="8"/>
  <c r="Z254" i="8"/>
  <c r="AO254" i="8"/>
  <c r="AA254" i="8"/>
  <c r="AB254" i="8"/>
  <c r="AP254" i="8"/>
  <c r="AC254" i="8"/>
  <c r="Y254" i="8"/>
  <c r="AD254" i="8"/>
  <c r="AF254" i="8"/>
  <c r="AQ254" i="8"/>
  <c r="AE254" i="8"/>
  <c r="AG254" i="8"/>
  <c r="AR254" i="8"/>
  <c r="U255" i="8"/>
  <c r="S255" i="8"/>
  <c r="T255" i="8"/>
  <c r="V255" i="8"/>
  <c r="X255" i="8"/>
  <c r="AN255" i="8"/>
  <c r="W255" i="8"/>
  <c r="Z255" i="8"/>
  <c r="AO255" i="8"/>
  <c r="AA255" i="8"/>
  <c r="AB255" i="8"/>
  <c r="AP255" i="8"/>
  <c r="AC255" i="8"/>
  <c r="Y255" i="8"/>
  <c r="AD255" i="8"/>
  <c r="AF255" i="8"/>
  <c r="AQ255" i="8"/>
  <c r="AE255" i="8"/>
  <c r="AG255" i="8"/>
  <c r="AR255" i="8"/>
  <c r="U256" i="8"/>
  <c r="S256" i="8"/>
  <c r="T256" i="8"/>
  <c r="V256" i="8"/>
  <c r="X256" i="8"/>
  <c r="AN256" i="8"/>
  <c r="W256" i="8"/>
  <c r="Z256" i="8"/>
  <c r="AO256" i="8"/>
  <c r="AA256" i="8"/>
  <c r="AB256" i="8"/>
  <c r="AP256" i="8"/>
  <c r="AC256" i="8"/>
  <c r="Y256" i="8"/>
  <c r="AD256" i="8"/>
  <c r="AF256" i="8"/>
  <c r="AQ256" i="8"/>
  <c r="AE256" i="8"/>
  <c r="AG256" i="8"/>
  <c r="AR256" i="8"/>
  <c r="U257" i="8"/>
  <c r="S257" i="8"/>
  <c r="T257" i="8"/>
  <c r="V257" i="8"/>
  <c r="X257" i="8"/>
  <c r="AN257" i="8"/>
  <c r="W257" i="8"/>
  <c r="Z257" i="8"/>
  <c r="AO257" i="8"/>
  <c r="AA257" i="8"/>
  <c r="AB257" i="8"/>
  <c r="AP257" i="8"/>
  <c r="AC257" i="8"/>
  <c r="Y257" i="8"/>
  <c r="AD257" i="8"/>
  <c r="AF257" i="8"/>
  <c r="AQ257" i="8"/>
  <c r="AE257" i="8"/>
  <c r="AG257" i="8"/>
  <c r="AR257" i="8"/>
  <c r="U4" i="8"/>
  <c r="S4" i="8"/>
  <c r="T4" i="8"/>
  <c r="V4" i="8"/>
  <c r="X4" i="8"/>
  <c r="W4" i="8"/>
  <c r="Z4" i="8"/>
  <c r="AO4" i="8"/>
  <c r="AA4" i="8"/>
  <c r="AB4" i="8"/>
  <c r="AP4" i="8"/>
  <c r="AC4" i="8"/>
  <c r="Y4" i="8"/>
  <c r="AD4" i="8"/>
  <c r="AF4" i="8"/>
  <c r="AQ4" i="8"/>
  <c r="AE4" i="8"/>
  <c r="AG4" i="8"/>
  <c r="AR4" i="8"/>
  <c r="U5" i="8"/>
  <c r="S5" i="8"/>
  <c r="T5" i="8"/>
  <c r="V5" i="8"/>
  <c r="X5" i="8"/>
  <c r="W5" i="8"/>
  <c r="Z5" i="8"/>
  <c r="AO5" i="8"/>
  <c r="AA5" i="8"/>
  <c r="AB5" i="8"/>
  <c r="AP5" i="8"/>
  <c r="AC5" i="8"/>
  <c r="Y5" i="8"/>
  <c r="AD5" i="8"/>
  <c r="AF5" i="8"/>
  <c r="AQ5" i="8"/>
  <c r="AE5" i="8"/>
  <c r="AG5" i="8"/>
  <c r="AR5" i="8"/>
  <c r="AO6" i="8"/>
  <c r="AA6" i="8"/>
  <c r="AB6" i="8"/>
  <c r="AP6" i="8"/>
  <c r="AC6" i="8"/>
  <c r="AD6" i="8"/>
  <c r="AF6" i="8"/>
  <c r="AQ6" i="8"/>
  <c r="AE6" i="8"/>
  <c r="AG6" i="8"/>
  <c r="AR6" i="8"/>
  <c r="T27" i="8"/>
  <c r="U27" i="8"/>
  <c r="S27" i="8"/>
  <c r="V27" i="8"/>
  <c r="X27" i="8"/>
  <c r="AA27" i="8"/>
  <c r="AB27" i="8"/>
  <c r="AC27" i="8"/>
  <c r="W27" i="8"/>
  <c r="Z27" i="8"/>
  <c r="AD27" i="8"/>
  <c r="Y27" i="8"/>
  <c r="AF27" i="8"/>
  <c r="AQ27" i="8"/>
  <c r="AM27" i="8"/>
  <c r="AN27" i="8"/>
  <c r="AO27" i="8"/>
  <c r="AE27" i="8"/>
  <c r="AP27" i="8"/>
  <c r="AG27" i="8"/>
  <c r="AR27" i="8"/>
</calcChain>
</file>

<file path=xl/sharedStrings.xml><?xml version="1.0" encoding="utf-8"?>
<sst xmlns="http://schemas.openxmlformats.org/spreadsheetml/2006/main" count="1680" uniqueCount="118">
  <si>
    <t>l</t>
    <phoneticPr fontId="2"/>
  </si>
  <si>
    <t>m</t>
    <phoneticPr fontId="2"/>
  </si>
  <si>
    <t>n</t>
    <phoneticPr fontId="2"/>
  </si>
  <si>
    <t>striation</t>
    <phoneticPr fontId="2"/>
  </si>
  <si>
    <t>rake</t>
    <phoneticPr fontId="2"/>
  </si>
  <si>
    <t>trend</t>
    <phoneticPr fontId="2"/>
  </si>
  <si>
    <t>plunge</t>
    <phoneticPr fontId="2"/>
  </si>
  <si>
    <t>dip dir</t>
  </si>
  <si>
    <t>dip</t>
  </si>
  <si>
    <t>Site</t>
  </si>
  <si>
    <t>structure ID</t>
  </si>
  <si>
    <t>core face app. dip</t>
  </si>
  <si>
    <t>thickness (cm)</t>
  </si>
  <si>
    <t>P-mag pole</t>
  </si>
  <si>
    <t>average depth</t>
  </si>
  <si>
    <t>top of struct</t>
  </si>
  <si>
    <t xml:space="preserve">bottom of struct </t>
  </si>
  <si>
    <t>2nd app. dip</t>
  </si>
  <si>
    <t>cohoerent interval (for P-mag)</t>
  </si>
  <si>
    <t>Dec</t>
  </si>
  <si>
    <t>Inc</t>
  </si>
  <si>
    <t>top</t>
  </si>
  <si>
    <t>bottom</t>
  </si>
  <si>
    <t>core</t>
  </si>
  <si>
    <t>sect</t>
    <phoneticPr fontId="2"/>
  </si>
  <si>
    <t>striation on surface</t>
    <phoneticPr fontId="2"/>
  </si>
  <si>
    <t xml:space="preserve"> plane orientation (RHR)</t>
    <phoneticPr fontId="2"/>
  </si>
  <si>
    <t>corrected orientation (RHR)</t>
    <phoneticPr fontId="2"/>
  </si>
  <si>
    <t>az</t>
    <phoneticPr fontId="2"/>
  </si>
  <si>
    <t>rake</t>
    <phoneticPr fontId="2"/>
  </si>
  <si>
    <t>from</t>
    <phoneticPr fontId="2"/>
  </si>
  <si>
    <t>l</t>
    <phoneticPr fontId="2"/>
  </si>
  <si>
    <t>m</t>
    <phoneticPr fontId="2"/>
  </si>
  <si>
    <t>n</t>
    <phoneticPr fontId="2"/>
  </si>
  <si>
    <t>az</t>
    <phoneticPr fontId="2"/>
  </si>
  <si>
    <t>strike</t>
    <phoneticPr fontId="2"/>
  </si>
  <si>
    <t>csf rake</t>
    <phoneticPr fontId="2"/>
  </si>
  <si>
    <t>str rake</t>
    <phoneticPr fontId="2"/>
  </si>
  <si>
    <t>slip sense</t>
    <phoneticPr fontId="2"/>
  </si>
  <si>
    <t>striation</t>
    <phoneticPr fontId="2"/>
  </si>
  <si>
    <t xml:space="preserve"> plane-normal orientation</t>
  </si>
  <si>
    <t>Top depth</t>
  </si>
  <si>
    <t>m</t>
  </si>
  <si>
    <t>bottom depth</t>
  </si>
  <si>
    <t>av. Depth</t>
  </si>
  <si>
    <t>Hole</t>
  </si>
  <si>
    <t>strike</t>
  </si>
  <si>
    <t>Bedding type</t>
  </si>
  <si>
    <t>Fracture type</t>
  </si>
  <si>
    <t>Deformation band type</t>
  </si>
  <si>
    <t>Displacement sense</t>
  </si>
  <si>
    <t>Fabric type</t>
  </si>
  <si>
    <t>Fault/Shear zone Obs.</t>
  </si>
  <si>
    <t>Vein texture</t>
  </si>
  <si>
    <t>Apparent offset [mm]</t>
  </si>
  <si>
    <t>Structure geometry</t>
  </si>
  <si>
    <t>Other structual feature</t>
  </si>
  <si>
    <t>Fault/Fracture thickness [mm]</t>
  </si>
  <si>
    <t>Strucual Probability</t>
  </si>
  <si>
    <t>Deformation intensity</t>
  </si>
  <si>
    <t>Orientation measurement confidence</t>
  </si>
  <si>
    <t>Structure comment</t>
  </si>
  <si>
    <t>Further details</t>
  </si>
  <si>
    <t>C</t>
  </si>
  <si>
    <t>bedding</t>
  </si>
  <si>
    <t>open_fracture</t>
  </si>
  <si>
    <t>filled_fracture</t>
  </si>
  <si>
    <t>fault</t>
  </si>
  <si>
    <t>NA</t>
  </si>
  <si>
    <t>open fracture</t>
  </si>
  <si>
    <t>D</t>
  </si>
  <si>
    <t>E</t>
  </si>
  <si>
    <t>CC</t>
  </si>
  <si>
    <t>TBA</t>
  </si>
  <si>
    <t>irregular bedding</t>
  </si>
  <si>
    <t>gradational bedding</t>
  </si>
  <si>
    <t>filled fracture</t>
  </si>
  <si>
    <t>sharp bedding</t>
  </si>
  <si>
    <t>set of two</t>
  </si>
  <si>
    <t>fracture mesh, anastamosing</t>
  </si>
  <si>
    <t>lots of near vertical open fractures, en echelon could be due to core disturbance</t>
  </si>
  <si>
    <t>filled fracture (or bedding) surface intersects core face</t>
  </si>
  <si>
    <t>vertical fracture</t>
  </si>
  <si>
    <t>wavy, open fracture</t>
  </si>
  <si>
    <t>open fracture, poor unclear fracture</t>
  </si>
  <si>
    <t>filled fracture, planar or bedding</t>
  </si>
  <si>
    <t>gradational bedding, high uncertain</t>
  </si>
  <si>
    <t>open fracture, sub-horizontal (real)</t>
  </si>
  <si>
    <t>sandy bed, gradational</t>
  </si>
  <si>
    <t>unconformity, angular</t>
  </si>
  <si>
    <t>sandy beds, graditional</t>
  </si>
  <si>
    <t>fracture</t>
  </si>
  <si>
    <t>open and filled fracture</t>
  </si>
  <si>
    <t>black seam</t>
  </si>
  <si>
    <t>open fracture, wavy</t>
  </si>
  <si>
    <t>seam</t>
  </si>
  <si>
    <t>thick seam</t>
  </si>
  <si>
    <t>flow zone injects into overlay</t>
  </si>
  <si>
    <t>open fracture of bedding</t>
  </si>
  <si>
    <t>bedding or fracture, not clear</t>
  </si>
  <si>
    <t>fracture//bedding?</t>
  </si>
  <si>
    <t>fracture, bedding? low confidence</t>
  </si>
  <si>
    <t>bedding, zero confidence</t>
  </si>
  <si>
    <t>possible bedding</t>
  </si>
  <si>
    <t>bedding parallel fracture</t>
  </si>
  <si>
    <t>bedding, low confidence</t>
  </si>
  <si>
    <t>dark seam</t>
  </si>
  <si>
    <t>fault striation</t>
  </si>
  <si>
    <t>dark seam, bedding</t>
  </si>
  <si>
    <t>one of many, small en echelon fractures, could be drilling induced</t>
  </si>
  <si>
    <t>set of en echelon fractures</t>
  </si>
  <si>
    <t>vertical bedding</t>
  </si>
  <si>
    <t>open fracture or parallel bedding</t>
  </si>
  <si>
    <t>indeterminate</t>
  </si>
  <si>
    <t>striated fault, high confidence</t>
  </si>
  <si>
    <t>sand bedding, hard to see</t>
  </si>
  <si>
    <t>tephra layer</t>
  </si>
  <si>
    <t>bedding, clay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</si>
</sst>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"/>
    <numFmt numFmtId="165" formatCode="0.0_ "/>
    <numFmt numFmtId="166" formatCode="0.00_ "/>
    <numFmt numFmtId="167" formatCode="0.00_);[Red]\(0.00\)"/>
    <numFmt numFmtId="168" formatCode="0_ "/>
    <numFmt numFmtId="169" formatCode="0_);[Red]\(0\)"/>
  </numFmts>
  <fonts count="17" x14ac:knownFonts="1">
    <font>
      <sz val="10"/>
      <name val="Verdana"/>
    </font>
    <font>
      <sz val="10"/>
      <name val="Verdana"/>
      <family val="2"/>
    </font>
    <font>
      <sz val="6"/>
      <name val="ＭＳ Ｐゴシック"/>
      <family val="2"/>
      <charset val="128"/>
    </font>
    <font>
      <sz val="10"/>
      <color indexed="10"/>
      <name val="Verdana"/>
      <family val="2"/>
    </font>
    <font>
      <sz val="10"/>
      <color indexed="17"/>
      <name val="Verdana"/>
      <family val="2"/>
    </font>
    <font>
      <sz val="10"/>
      <color indexed="21"/>
      <name val="Verdana"/>
      <family val="2"/>
    </font>
    <font>
      <u/>
      <sz val="10"/>
      <color theme="10"/>
      <name val="Verdana"/>
    </font>
    <font>
      <u/>
      <sz val="10"/>
      <color theme="11"/>
      <name val="Verdana"/>
    </font>
    <font>
      <sz val="10"/>
      <color rgb="FFFF0000"/>
      <name val="Verdana"/>
      <family val="2"/>
    </font>
    <font>
      <sz val="10"/>
      <color indexed="8"/>
      <name val="Verdana"/>
    </font>
    <font>
      <sz val="12"/>
      <color rgb="FF000000"/>
      <name val="Calibri"/>
      <family val="2"/>
    </font>
    <font>
      <sz val="12"/>
      <name val="Calibri"/>
      <family val="2"/>
    </font>
    <font>
      <sz val="10"/>
      <color rgb="FF800000"/>
      <name val="Verdana"/>
    </font>
    <font>
      <sz val="12"/>
      <color rgb="FF800000"/>
      <name val="Calibri"/>
      <family val="2"/>
    </font>
    <font>
      <sz val="8.25"/>
      <color rgb="FF800000"/>
      <name val="Microsoft Sans Serif"/>
      <family val="2"/>
    </font>
    <font>
      <sz val="8.25"/>
      <name val="Microsoft Sans Serif"/>
    </font>
    <font>
      <sz val="10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DDD9C4"/>
        <bgColor rgb="FF000000"/>
      </patternFill>
    </fill>
    <fill>
      <patternFill patternType="solid">
        <fgColor rgb="FFF2DCDB"/>
        <bgColor rgb="FF000000"/>
      </patternFill>
    </fill>
    <fill>
      <patternFill patternType="solid">
        <fgColor theme="5" tint="0.79998168889431442"/>
        <bgColor rgb="FF000000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theme="2" tint="-9.9978637043366805E-2"/>
        <bgColor rgb="FF000000"/>
      </patternFill>
    </fill>
  </fills>
  <borders count="30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 style="thin">
        <color auto="1"/>
      </top>
      <bottom/>
      <diagonal/>
    </border>
  </borders>
  <cellStyleXfs count="693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178">
    <xf numFmtId="0" fontId="0" fillId="0" borderId="0" xfId="0"/>
    <xf numFmtId="0" fontId="0" fillId="0" borderId="0" xfId="0" applyFill="1" applyBorder="1"/>
    <xf numFmtId="165" fontId="0" fillId="0" borderId="0" xfId="0" applyNumberFormat="1" applyFill="1" applyBorder="1"/>
    <xf numFmtId="1" fontId="0" fillId="0" borderId="0" xfId="0" applyNumberFormat="1" applyFill="1" applyBorder="1"/>
    <xf numFmtId="1" fontId="3" fillId="0" borderId="0" xfId="0" applyNumberFormat="1" applyFont="1" applyFill="1" applyBorder="1"/>
    <xf numFmtId="0" fontId="0" fillId="0" borderId="0" xfId="0" applyFill="1"/>
    <xf numFmtId="1" fontId="0" fillId="0" borderId="1" xfId="0" applyNumberFormat="1" applyFill="1" applyBorder="1"/>
    <xf numFmtId="1" fontId="0" fillId="0" borderId="2" xfId="0" applyNumberFormat="1" applyFill="1" applyBorder="1"/>
    <xf numFmtId="166" fontId="0" fillId="0" borderId="0" xfId="0" applyNumberFormat="1" applyFill="1" applyBorder="1"/>
    <xf numFmtId="169" fontId="0" fillId="0" borderId="0" xfId="0" applyNumberFormat="1" applyFill="1" applyBorder="1"/>
    <xf numFmtId="168" fontId="1" fillId="0" borderId="0" xfId="0" applyNumberFormat="1" applyFont="1" applyFill="1" applyBorder="1" applyAlignment="1">
      <alignment horizontal="right"/>
    </xf>
    <xf numFmtId="169" fontId="1" fillId="0" borderId="0" xfId="0" applyNumberFormat="1" applyFont="1" applyFill="1" applyBorder="1" applyAlignment="1">
      <alignment horizontal="right"/>
    </xf>
    <xf numFmtId="1" fontId="1" fillId="0" borderId="0" xfId="0" applyNumberFormat="1" applyFont="1" applyFill="1" applyBorder="1"/>
    <xf numFmtId="166" fontId="1" fillId="0" borderId="0" xfId="0" applyNumberFormat="1" applyFont="1" applyFill="1" applyBorder="1" applyAlignment="1">
      <alignment horizontal="right"/>
    </xf>
    <xf numFmtId="0" fontId="0" fillId="2" borderId="10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" xfId="0" applyFill="1" applyBorder="1"/>
    <xf numFmtId="0" fontId="0" fillId="2" borderId="0" xfId="0" applyFill="1" applyBorder="1"/>
    <xf numFmtId="0" fontId="0" fillId="2" borderId="2" xfId="0" applyFill="1" applyBorder="1" applyAlignment="1"/>
    <xf numFmtId="0" fontId="0" fillId="2" borderId="9" xfId="0" applyFill="1" applyBorder="1"/>
    <xf numFmtId="0" fontId="0" fillId="2" borderId="3" xfId="0" applyFill="1" applyBorder="1"/>
    <xf numFmtId="0" fontId="0" fillId="2" borderId="0" xfId="0" applyFill="1"/>
    <xf numFmtId="0" fontId="3" fillId="2" borderId="1" xfId="0" applyFont="1" applyFill="1" applyBorder="1"/>
    <xf numFmtId="165" fontId="5" fillId="2" borderId="9" xfId="0" applyNumberFormat="1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0" fillId="3" borderId="10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1" fillId="0" borderId="5" xfId="0" applyFont="1" applyFill="1" applyBorder="1"/>
    <xf numFmtId="0" fontId="0" fillId="0" borderId="8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1" fontId="3" fillId="0" borderId="2" xfId="0" applyNumberFormat="1" applyFont="1" applyFill="1" applyBorder="1" applyAlignment="1">
      <alignment horizontal="center"/>
    </xf>
    <xf numFmtId="0" fontId="0" fillId="0" borderId="1" xfId="0" applyFont="1" applyFill="1" applyBorder="1"/>
    <xf numFmtId="1" fontId="1" fillId="0" borderId="12" xfId="0" applyNumberFormat="1" applyFon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9" fillId="2" borderId="1" xfId="0" applyFont="1" applyFill="1" applyBorder="1"/>
    <xf numFmtId="0" fontId="9" fillId="2" borderId="0" xfId="0" applyFont="1" applyFill="1" applyBorder="1"/>
    <xf numFmtId="0" fontId="10" fillId="0" borderId="0" xfId="0" applyFont="1"/>
    <xf numFmtId="165" fontId="5" fillId="2" borderId="3" xfId="0" applyNumberFormat="1" applyFont="1" applyFill="1" applyBorder="1"/>
    <xf numFmtId="0" fontId="10" fillId="4" borderId="0" xfId="0" applyFont="1" applyFill="1"/>
    <xf numFmtId="166" fontId="0" fillId="0" borderId="0" xfId="0" applyNumberFormat="1" applyFont="1" applyFill="1" applyBorder="1" applyAlignment="1">
      <alignment horizontal="right"/>
    </xf>
    <xf numFmtId="0" fontId="0" fillId="2" borderId="1" xfId="0" applyFont="1" applyFill="1" applyBorder="1"/>
    <xf numFmtId="0" fontId="0" fillId="2" borderId="0" xfId="0" applyFont="1" applyFill="1" applyBorder="1"/>
    <xf numFmtId="0" fontId="8" fillId="2" borderId="1" xfId="0" applyFont="1" applyFill="1" applyBorder="1"/>
    <xf numFmtId="1" fontId="0" fillId="0" borderId="0" xfId="0" applyNumberFormat="1" applyFont="1" applyFill="1" applyBorder="1"/>
    <xf numFmtId="169" fontId="0" fillId="0" borderId="0" xfId="0" applyNumberFormat="1" applyFont="1" applyFill="1" applyBorder="1"/>
    <xf numFmtId="0" fontId="8" fillId="0" borderId="0" xfId="0" applyFont="1" applyFill="1"/>
    <xf numFmtId="0" fontId="0" fillId="0" borderId="0" xfId="0" applyFont="1" applyFill="1"/>
    <xf numFmtId="2" fontId="0" fillId="0" borderId="0" xfId="0" applyNumberFormat="1" applyFont="1" applyFill="1" applyBorder="1"/>
    <xf numFmtId="0" fontId="0" fillId="0" borderId="0" xfId="0" applyFont="1" applyFill="1" applyBorder="1"/>
    <xf numFmtId="165" fontId="0" fillId="0" borderId="0" xfId="0" applyNumberFormat="1" applyFont="1" applyFill="1" applyBorder="1"/>
    <xf numFmtId="169" fontId="0" fillId="0" borderId="0" xfId="0" applyNumberFormat="1" applyFont="1" applyFill="1" applyBorder="1" applyAlignment="1">
      <alignment horizontal="right"/>
    </xf>
    <xf numFmtId="166" fontId="0" fillId="0" borderId="0" xfId="0" applyNumberFormat="1" applyFont="1" applyFill="1" applyBorder="1"/>
    <xf numFmtId="1" fontId="0" fillId="0" borderId="1" xfId="0" applyNumberFormat="1" applyFont="1" applyFill="1" applyBorder="1"/>
    <xf numFmtId="1" fontId="0" fillId="0" borderId="2" xfId="0" applyNumberFormat="1" applyFont="1" applyFill="1" applyBorder="1"/>
    <xf numFmtId="1" fontId="0" fillId="0" borderId="2" xfId="0" applyNumberFormat="1" applyFont="1" applyFill="1" applyBorder="1" applyAlignment="1">
      <alignment horizontal="center"/>
    </xf>
    <xf numFmtId="0" fontId="11" fillId="0" borderId="0" xfId="0" applyFont="1" applyFill="1"/>
    <xf numFmtId="164" fontId="0" fillId="5" borderId="4" xfId="0" applyNumberFormat="1" applyFont="1" applyFill="1" applyBorder="1"/>
    <xf numFmtId="165" fontId="0" fillId="5" borderId="28" xfId="0" applyNumberFormat="1" applyFont="1" applyFill="1" applyBorder="1"/>
    <xf numFmtId="0" fontId="0" fillId="6" borderId="10" xfId="0" applyFill="1" applyBorder="1" applyAlignment="1">
      <alignment horizontal="center" vertical="center"/>
    </xf>
    <xf numFmtId="0" fontId="0" fillId="6" borderId="6" xfId="0" applyFill="1" applyBorder="1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1" fontId="0" fillId="6" borderId="0" xfId="0" applyNumberFormat="1" applyFill="1" applyBorder="1"/>
    <xf numFmtId="168" fontId="1" fillId="6" borderId="4" xfId="0" applyNumberFormat="1" applyFont="1" applyFill="1" applyBorder="1" applyAlignment="1">
      <alignment horizontal="right"/>
    </xf>
    <xf numFmtId="169" fontId="0" fillId="6" borderId="0" xfId="0" applyNumberFormat="1" applyFill="1" applyBorder="1"/>
    <xf numFmtId="168" fontId="1" fillId="6" borderId="0" xfId="0" applyNumberFormat="1" applyFont="1" applyFill="1" applyBorder="1" applyAlignment="1">
      <alignment horizontal="right"/>
    </xf>
    <xf numFmtId="0" fontId="0" fillId="6" borderId="0" xfId="0" applyFill="1" applyBorder="1"/>
    <xf numFmtId="0" fontId="0" fillId="6" borderId="0" xfId="0" applyFill="1"/>
    <xf numFmtId="0" fontId="0" fillId="7" borderId="0" xfId="0" applyFill="1"/>
    <xf numFmtId="165" fontId="0" fillId="7" borderId="0" xfId="0" applyNumberFormat="1" applyFill="1" applyBorder="1"/>
    <xf numFmtId="0" fontId="0" fillId="8" borderId="0" xfId="0" applyFill="1"/>
    <xf numFmtId="168" fontId="0" fillId="0" borderId="0" xfId="0" applyNumberFormat="1" applyFont="1" applyFill="1" applyBorder="1" applyAlignment="1">
      <alignment horizontal="right"/>
    </xf>
    <xf numFmtId="1" fontId="0" fillId="6" borderId="0" xfId="0" applyNumberFormat="1" applyFont="1" applyFill="1" applyBorder="1"/>
    <xf numFmtId="168" fontId="0" fillId="6" borderId="4" xfId="0" applyNumberFormat="1" applyFont="1" applyFill="1" applyBorder="1" applyAlignment="1">
      <alignment horizontal="right"/>
    </xf>
    <xf numFmtId="169" fontId="0" fillId="6" borderId="0" xfId="0" applyNumberFormat="1" applyFont="1" applyFill="1" applyBorder="1"/>
    <xf numFmtId="168" fontId="0" fillId="6" borderId="0" xfId="0" applyNumberFormat="1" applyFont="1" applyFill="1" applyBorder="1" applyAlignment="1">
      <alignment horizontal="right"/>
    </xf>
    <xf numFmtId="0" fontId="11" fillId="0" borderId="0" xfId="0" applyFont="1"/>
    <xf numFmtId="0" fontId="12" fillId="0" borderId="1" xfId="0" applyFont="1" applyFill="1" applyBorder="1"/>
    <xf numFmtId="0" fontId="13" fillId="0" borderId="0" xfId="0" applyFont="1"/>
    <xf numFmtId="2" fontId="12" fillId="0" borderId="0" xfId="0" applyNumberFormat="1" applyFont="1" applyFill="1" applyBorder="1"/>
    <xf numFmtId="0" fontId="12" fillId="0" borderId="0" xfId="0" applyFont="1" applyFill="1" applyBorder="1"/>
    <xf numFmtId="0" fontId="12" fillId="0" borderId="0" xfId="0" applyFont="1"/>
    <xf numFmtId="0" fontId="14" fillId="0" borderId="0" xfId="0" applyFont="1" applyFill="1" applyAlignment="1" applyProtection="1">
      <alignment vertical="top"/>
      <protection locked="0"/>
    </xf>
    <xf numFmtId="0" fontId="12" fillId="0" borderId="3" xfId="0" applyFont="1" applyFill="1" applyBorder="1"/>
    <xf numFmtId="0" fontId="12" fillId="0" borderId="0" xfId="0" applyFont="1" applyFill="1"/>
    <xf numFmtId="0" fontId="12" fillId="0" borderId="9" xfId="0" applyFont="1" applyFill="1" applyBorder="1"/>
    <xf numFmtId="0" fontId="0" fillId="0" borderId="14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2" fontId="0" fillId="7" borderId="0" xfId="0" applyNumberFormat="1" applyFont="1" applyFill="1" applyBorder="1"/>
    <xf numFmtId="0" fontId="0" fillId="8" borderId="2" xfId="0" applyFill="1" applyBorder="1"/>
    <xf numFmtId="0" fontId="8" fillId="8" borderId="0" xfId="0" applyFont="1" applyFill="1"/>
    <xf numFmtId="0" fontId="0" fillId="8" borderId="0" xfId="0" applyFont="1" applyFill="1"/>
    <xf numFmtId="0" fontId="0" fillId="8" borderId="2" xfId="0" applyFont="1" applyFill="1" applyBorder="1"/>
    <xf numFmtId="0" fontId="0" fillId="7" borderId="0" xfId="0" applyFont="1" applyFill="1"/>
    <xf numFmtId="165" fontId="0" fillId="7" borderId="0" xfId="0" applyNumberFormat="1" applyFont="1" applyFill="1" applyBorder="1"/>
    <xf numFmtId="0" fontId="0" fillId="8" borderId="1" xfId="0" applyFont="1" applyFill="1" applyBorder="1"/>
    <xf numFmtId="0" fontId="0" fillId="2" borderId="0" xfId="0" applyFont="1" applyFill="1" applyBorder="1" applyAlignment="1">
      <alignment horizontal="right"/>
    </xf>
    <xf numFmtId="0" fontId="0" fillId="2" borderId="2" xfId="0" applyFont="1" applyFill="1" applyBorder="1" applyAlignment="1">
      <alignment horizontal="right"/>
    </xf>
    <xf numFmtId="2" fontId="0" fillId="0" borderId="0" xfId="0" applyNumberFormat="1" applyFill="1" applyBorder="1"/>
    <xf numFmtId="164" fontId="0" fillId="5" borderId="4" xfId="0" applyNumberFormat="1" applyFill="1" applyBorder="1"/>
    <xf numFmtId="165" fontId="0" fillId="5" borderId="28" xfId="0" applyNumberFormat="1" applyFill="1" applyBorder="1"/>
    <xf numFmtId="0" fontId="1" fillId="0" borderId="0" xfId="0" applyFont="1" applyFill="1"/>
    <xf numFmtId="0" fontId="15" fillId="0" borderId="0" xfId="0" applyFont="1" applyFill="1" applyBorder="1" applyAlignment="1" applyProtection="1">
      <alignment vertical="top"/>
      <protection locked="0"/>
    </xf>
    <xf numFmtId="0" fontId="15" fillId="11" borderId="0" xfId="0" applyFont="1" applyFill="1" applyBorder="1" applyAlignment="1" applyProtection="1">
      <alignment vertical="top"/>
      <protection locked="0"/>
    </xf>
    <xf numFmtId="0" fontId="0" fillId="3" borderId="0" xfId="0" applyFill="1"/>
    <xf numFmtId="2" fontId="12" fillId="3" borderId="0" xfId="0" applyNumberFormat="1" applyFont="1" applyFill="1" applyBorder="1"/>
    <xf numFmtId="0" fontId="12" fillId="12" borderId="0" xfId="0" applyFont="1" applyFill="1"/>
    <xf numFmtId="165" fontId="0" fillId="12" borderId="0" xfId="0" applyNumberFormat="1" applyFill="1" applyBorder="1"/>
    <xf numFmtId="0" fontId="11" fillId="0" borderId="0" xfId="0" applyFont="1" applyBorder="1"/>
    <xf numFmtId="0" fontId="11" fillId="0" borderId="0" xfId="0" applyFont="1" applyFill="1" applyBorder="1"/>
    <xf numFmtId="0" fontId="10" fillId="0" borderId="0" xfId="0" applyFont="1" applyBorder="1"/>
    <xf numFmtId="0" fontId="0" fillId="13" borderId="0" xfId="0" applyFill="1"/>
    <xf numFmtId="0" fontId="0" fillId="13" borderId="2" xfId="0" applyFill="1" applyBorder="1"/>
    <xf numFmtId="0" fontId="0" fillId="13" borderId="1" xfId="0" applyFill="1" applyBorder="1"/>
    <xf numFmtId="0" fontId="10" fillId="0" borderId="0" xfId="0" applyFont="1" applyFill="1"/>
    <xf numFmtId="0" fontId="0" fillId="5" borderId="4" xfId="0" applyFill="1" applyBorder="1"/>
    <xf numFmtId="0" fontId="11" fillId="5" borderId="4" xfId="0" applyFont="1" applyFill="1" applyBorder="1"/>
    <xf numFmtId="0" fontId="0" fillId="5" borderId="28" xfId="0" applyFill="1" applyBorder="1"/>
    <xf numFmtId="0" fontId="11" fillId="5" borderId="28" xfId="0" applyFont="1" applyFill="1" applyBorder="1"/>
    <xf numFmtId="164" fontId="0" fillId="9" borderId="0" xfId="0" applyNumberFormat="1" applyFill="1" applyBorder="1"/>
    <xf numFmtId="2" fontId="0" fillId="0" borderId="4" xfId="0" applyNumberFormat="1" applyFont="1" applyFill="1" applyBorder="1"/>
    <xf numFmtId="165" fontId="0" fillId="10" borderId="26" xfId="0" applyNumberFormat="1" applyFill="1" applyBorder="1"/>
    <xf numFmtId="0" fontId="0" fillId="5" borderId="27" xfId="0" applyFill="1" applyBorder="1"/>
    <xf numFmtId="0" fontId="0" fillId="6" borderId="4" xfId="0" applyFill="1" applyBorder="1"/>
    <xf numFmtId="0" fontId="16" fillId="0" borderId="1" xfId="0" applyFont="1" applyBorder="1"/>
    <xf numFmtId="0" fontId="16" fillId="0" borderId="1" xfId="0" applyFont="1" applyFill="1" applyBorder="1"/>
    <xf numFmtId="0" fontId="0" fillId="0" borderId="29" xfId="0" applyFont="1" applyFill="1" applyBorder="1"/>
    <xf numFmtId="0" fontId="13" fillId="0" borderId="0" xfId="0" applyFont="1" applyFill="1"/>
    <xf numFmtId="164" fontId="0" fillId="5" borderId="17" xfId="0" applyNumberFormat="1" applyFont="1" applyFill="1" applyBorder="1" applyAlignment="1">
      <alignment horizontal="center" vertical="center" wrapText="1"/>
    </xf>
    <xf numFmtId="164" fontId="0" fillId="5" borderId="6" xfId="0" applyNumberFormat="1" applyFont="1" applyFill="1" applyBorder="1" applyAlignment="1">
      <alignment vertical="center"/>
    </xf>
    <xf numFmtId="165" fontId="0" fillId="5" borderId="17" xfId="0" applyNumberFormat="1" applyFont="1" applyFill="1" applyBorder="1" applyAlignment="1">
      <alignment horizontal="center" vertical="center" wrapText="1"/>
    </xf>
    <xf numFmtId="165" fontId="0" fillId="5" borderId="6" xfId="0" applyNumberFormat="1" applyFont="1" applyFill="1" applyBorder="1" applyAlignment="1">
      <alignment vertical="center"/>
    </xf>
    <xf numFmtId="0" fontId="0" fillId="0" borderId="17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vertical="center"/>
    </xf>
    <xf numFmtId="0" fontId="0" fillId="4" borderId="1" xfId="0" applyFill="1" applyBorder="1" applyAlignment="1">
      <alignment horizontal="center"/>
    </xf>
    <xf numFmtId="0" fontId="0" fillId="4" borderId="0" xfId="0" applyFill="1" applyAlignment="1">
      <alignment horizontal="center"/>
    </xf>
    <xf numFmtId="0" fontId="1" fillId="0" borderId="23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/>
    </xf>
    <xf numFmtId="0" fontId="0" fillId="2" borderId="25" xfId="0" applyFill="1" applyBorder="1" applyAlignment="1"/>
    <xf numFmtId="0" fontId="0" fillId="6" borderId="15" xfId="0" applyFill="1" applyBorder="1" applyAlignment="1">
      <alignment horizontal="center" vertical="center" wrapText="1"/>
    </xf>
    <xf numFmtId="0" fontId="0" fillId="6" borderId="16" xfId="0" applyFill="1" applyBorder="1" applyAlignment="1">
      <alignment horizontal="center" vertical="center" wrapText="1"/>
    </xf>
    <xf numFmtId="0" fontId="0" fillId="6" borderId="14" xfId="0" applyFill="1" applyBorder="1" applyAlignment="1">
      <alignment horizontal="center" vertical="center" wrapText="1"/>
    </xf>
    <xf numFmtId="0" fontId="1" fillId="0" borderId="0" xfId="0" applyFont="1" applyFill="1" applyBorder="1" applyAlignment="1">
      <alignment textRotation="90"/>
    </xf>
    <xf numFmtId="0" fontId="0" fillId="0" borderId="5" xfId="0" applyFill="1" applyBorder="1" applyAlignment="1"/>
    <xf numFmtId="0" fontId="0" fillId="0" borderId="0" xfId="0" applyFill="1" applyBorder="1" applyAlignment="1">
      <alignment textRotation="90"/>
    </xf>
    <xf numFmtId="0" fontId="0" fillId="0" borderId="2" xfId="0" applyFill="1" applyBorder="1" applyAlignment="1">
      <alignment textRotation="90"/>
    </xf>
    <xf numFmtId="0" fontId="0" fillId="0" borderId="22" xfId="0" applyFill="1" applyBorder="1" applyAlignment="1"/>
    <xf numFmtId="0" fontId="0" fillId="2" borderId="24" xfId="0" applyFill="1" applyBorder="1" applyAlignment="1">
      <alignment horizontal="center" vertical="center" wrapText="1"/>
    </xf>
    <xf numFmtId="0" fontId="0" fillId="2" borderId="23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0" borderId="16" xfId="0" applyFill="1" applyBorder="1" applyAlignment="1">
      <alignment vertical="center"/>
    </xf>
    <xf numFmtId="0" fontId="0" fillId="0" borderId="15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2" borderId="21" xfId="0" applyFill="1" applyBorder="1" applyAlignment="1">
      <alignment horizontal="center" vertical="center" wrapText="1"/>
    </xf>
    <xf numFmtId="0" fontId="0" fillId="2" borderId="22" xfId="0" applyFill="1" applyBorder="1" applyAlignment="1"/>
    <xf numFmtId="167" fontId="0" fillId="0" borderId="23" xfId="0" applyNumberFormat="1" applyFill="1" applyBorder="1" applyAlignment="1">
      <alignment horizontal="center" vertical="center" wrapText="1"/>
    </xf>
    <xf numFmtId="167" fontId="0" fillId="0" borderId="7" xfId="0" applyNumberFormat="1" applyFill="1" applyBorder="1" applyAlignment="1">
      <alignment vertical="center"/>
    </xf>
    <xf numFmtId="0" fontId="0" fillId="2" borderId="24" xfId="0" applyFill="1" applyBorder="1" applyAlignment="1">
      <alignment horizontal="center" wrapText="1"/>
    </xf>
    <xf numFmtId="0" fontId="0" fillId="2" borderId="17" xfId="0" applyFill="1" applyBorder="1" applyAlignment="1">
      <alignment horizontal="center" wrapText="1"/>
    </xf>
    <xf numFmtId="0" fontId="0" fillId="0" borderId="2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8" fillId="2" borderId="0" xfId="0" applyFont="1" applyFill="1"/>
    <xf numFmtId="0" fontId="0" fillId="2" borderId="0" xfId="0" applyFont="1" applyFill="1"/>
  </cellXfs>
  <cellStyles count="69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Followed Hyperlink" xfId="460" builtinId="9" hidden="1"/>
    <cellStyle name="Followed Hyperlink" xfId="462" builtinId="9" hidden="1"/>
    <cellStyle name="Followed Hyperlink" xfId="464" builtinId="9" hidden="1"/>
    <cellStyle name="Followed Hyperlink" xfId="466" builtinId="9" hidden="1"/>
    <cellStyle name="Followed Hyperlink" xfId="468" builtinId="9" hidden="1"/>
    <cellStyle name="Followed Hyperlink" xfId="470" builtinId="9" hidden="1"/>
    <cellStyle name="Followed Hyperlink" xfId="472" builtinId="9" hidden="1"/>
    <cellStyle name="Followed Hyperlink" xfId="474" builtinId="9" hidden="1"/>
    <cellStyle name="Followed Hyperlink" xfId="476" builtinId="9" hidden="1"/>
    <cellStyle name="Followed Hyperlink" xfId="478" builtinId="9" hidden="1"/>
    <cellStyle name="Followed Hyperlink" xfId="480" builtinId="9" hidden="1"/>
    <cellStyle name="Followed Hyperlink" xfId="482" builtinId="9" hidden="1"/>
    <cellStyle name="Followed Hyperlink" xfId="484" builtinId="9" hidden="1"/>
    <cellStyle name="Followed Hyperlink" xfId="486" builtinId="9" hidden="1"/>
    <cellStyle name="Followed Hyperlink" xfId="488" builtinId="9" hidden="1"/>
    <cellStyle name="Followed Hyperlink" xfId="490" builtinId="9" hidden="1"/>
    <cellStyle name="Followed Hyperlink" xfId="492" builtinId="9" hidden="1"/>
    <cellStyle name="Followed Hyperlink" xfId="494" builtinId="9" hidden="1"/>
    <cellStyle name="Followed Hyperlink" xfId="496" builtinId="9" hidden="1"/>
    <cellStyle name="Followed Hyperlink" xfId="498" builtinId="9" hidden="1"/>
    <cellStyle name="Followed Hyperlink" xfId="500" builtinId="9" hidden="1"/>
    <cellStyle name="Followed Hyperlink" xfId="502" builtinId="9" hidden="1"/>
    <cellStyle name="Followed Hyperlink" xfId="504" builtinId="9" hidden="1"/>
    <cellStyle name="Followed Hyperlink" xfId="506" builtinId="9" hidden="1"/>
    <cellStyle name="Followed Hyperlink" xfId="508" builtinId="9" hidden="1"/>
    <cellStyle name="Followed Hyperlink" xfId="510" builtinId="9" hidden="1"/>
    <cellStyle name="Followed Hyperlink" xfId="512" builtinId="9" hidden="1"/>
    <cellStyle name="Followed Hyperlink" xfId="514" builtinId="9" hidden="1"/>
    <cellStyle name="Followed Hyperlink" xfId="516" builtinId="9" hidden="1"/>
    <cellStyle name="Followed Hyperlink" xfId="518" builtinId="9" hidden="1"/>
    <cellStyle name="Followed Hyperlink" xfId="520" builtinId="9" hidden="1"/>
    <cellStyle name="Followed Hyperlink" xfId="522" builtinId="9" hidden="1"/>
    <cellStyle name="Followed Hyperlink" xfId="524" builtinId="9" hidden="1"/>
    <cellStyle name="Followed Hyperlink" xfId="526" builtinId="9" hidden="1"/>
    <cellStyle name="Followed Hyperlink" xfId="528" builtinId="9" hidden="1"/>
    <cellStyle name="Followed Hyperlink" xfId="530" builtinId="9" hidden="1"/>
    <cellStyle name="Followed Hyperlink" xfId="532" builtinId="9" hidden="1"/>
    <cellStyle name="Followed Hyperlink" xfId="534" builtinId="9" hidden="1"/>
    <cellStyle name="Followed Hyperlink" xfId="536" builtinId="9" hidden="1"/>
    <cellStyle name="Followed Hyperlink" xfId="538" builtinId="9" hidden="1"/>
    <cellStyle name="Followed Hyperlink" xfId="540" builtinId="9" hidden="1"/>
    <cellStyle name="Followed Hyperlink" xfId="542" builtinId="9" hidden="1"/>
    <cellStyle name="Followed Hyperlink" xfId="544" builtinId="9" hidden="1"/>
    <cellStyle name="Followed Hyperlink" xfId="546" builtinId="9" hidden="1"/>
    <cellStyle name="Followed Hyperlink" xfId="548" builtinId="9" hidden="1"/>
    <cellStyle name="Followed Hyperlink" xfId="550" builtinId="9" hidden="1"/>
    <cellStyle name="Followed Hyperlink" xfId="552" builtinId="9" hidden="1"/>
    <cellStyle name="Followed Hyperlink" xfId="554" builtinId="9" hidden="1"/>
    <cellStyle name="Followed Hyperlink" xfId="556" builtinId="9" hidden="1"/>
    <cellStyle name="Followed Hyperlink" xfId="558" builtinId="9" hidden="1"/>
    <cellStyle name="Followed Hyperlink" xfId="560" builtinId="9" hidden="1"/>
    <cellStyle name="Followed Hyperlink" xfId="562" builtinId="9" hidden="1"/>
    <cellStyle name="Followed Hyperlink" xfId="564" builtinId="9" hidden="1"/>
    <cellStyle name="Followed Hyperlink" xfId="566" builtinId="9" hidden="1"/>
    <cellStyle name="Followed Hyperlink" xfId="568" builtinId="9" hidden="1"/>
    <cellStyle name="Followed Hyperlink" xfId="570" builtinId="9" hidden="1"/>
    <cellStyle name="Followed Hyperlink" xfId="572" builtinId="9" hidden="1"/>
    <cellStyle name="Followed Hyperlink" xfId="574" builtinId="9" hidden="1"/>
    <cellStyle name="Followed Hyperlink" xfId="576" builtinId="9" hidden="1"/>
    <cellStyle name="Followed Hyperlink" xfId="578" builtinId="9" hidden="1"/>
    <cellStyle name="Followed Hyperlink" xfId="580" builtinId="9" hidden="1"/>
    <cellStyle name="Followed Hyperlink" xfId="582" builtinId="9" hidden="1"/>
    <cellStyle name="Followed Hyperlink" xfId="584" builtinId="9" hidden="1"/>
    <cellStyle name="Followed Hyperlink" xfId="586" builtinId="9" hidden="1"/>
    <cellStyle name="Followed Hyperlink" xfId="588" builtinId="9" hidden="1"/>
    <cellStyle name="Followed Hyperlink" xfId="590" builtinId="9" hidden="1"/>
    <cellStyle name="Followed Hyperlink" xfId="592" builtinId="9" hidden="1"/>
    <cellStyle name="Followed Hyperlink" xfId="594" builtinId="9" hidden="1"/>
    <cellStyle name="Followed Hyperlink" xfId="596" builtinId="9" hidden="1"/>
    <cellStyle name="Followed Hyperlink" xfId="598" builtinId="9" hidden="1"/>
    <cellStyle name="Followed Hyperlink" xfId="600" builtinId="9" hidden="1"/>
    <cellStyle name="Followed Hyperlink" xfId="602" builtinId="9" hidden="1"/>
    <cellStyle name="Followed Hyperlink" xfId="604" builtinId="9" hidden="1"/>
    <cellStyle name="Followed Hyperlink" xfId="606" builtinId="9" hidden="1"/>
    <cellStyle name="Followed Hyperlink" xfId="608" builtinId="9" hidden="1"/>
    <cellStyle name="Followed Hyperlink" xfId="610" builtinId="9" hidden="1"/>
    <cellStyle name="Followed Hyperlink" xfId="612" builtinId="9" hidden="1"/>
    <cellStyle name="Followed Hyperlink" xfId="614" builtinId="9" hidden="1"/>
    <cellStyle name="Followed Hyperlink" xfId="616" builtinId="9" hidden="1"/>
    <cellStyle name="Followed Hyperlink" xfId="618" builtinId="9" hidden="1"/>
    <cellStyle name="Followed Hyperlink" xfId="620" builtinId="9" hidden="1"/>
    <cellStyle name="Followed Hyperlink" xfId="622" builtinId="9" hidden="1"/>
    <cellStyle name="Followed Hyperlink" xfId="624" builtinId="9" hidden="1"/>
    <cellStyle name="Followed Hyperlink" xfId="626" builtinId="9" hidden="1"/>
    <cellStyle name="Followed Hyperlink" xfId="628" builtinId="9" hidden="1"/>
    <cellStyle name="Followed Hyperlink" xfId="630" builtinId="9" hidden="1"/>
    <cellStyle name="Followed Hyperlink" xfId="632" builtinId="9" hidden="1"/>
    <cellStyle name="Followed Hyperlink" xfId="634" builtinId="9" hidden="1"/>
    <cellStyle name="Followed Hyperlink" xfId="636" builtinId="9" hidden="1"/>
    <cellStyle name="Followed Hyperlink" xfId="638" builtinId="9" hidden="1"/>
    <cellStyle name="Followed Hyperlink" xfId="640" builtinId="9" hidden="1"/>
    <cellStyle name="Followed Hyperlink" xfId="642" builtinId="9" hidden="1"/>
    <cellStyle name="Followed Hyperlink" xfId="644" builtinId="9" hidden="1"/>
    <cellStyle name="Followed Hyperlink" xfId="646" builtinId="9" hidden="1"/>
    <cellStyle name="Followed Hyperlink" xfId="648" builtinId="9" hidden="1"/>
    <cellStyle name="Followed Hyperlink" xfId="650" builtinId="9" hidden="1"/>
    <cellStyle name="Followed Hyperlink" xfId="652" builtinId="9" hidden="1"/>
    <cellStyle name="Followed Hyperlink" xfId="654" builtinId="9" hidden="1"/>
    <cellStyle name="Followed Hyperlink" xfId="656" builtinId="9" hidden="1"/>
    <cellStyle name="Followed Hyperlink" xfId="658" builtinId="9" hidden="1"/>
    <cellStyle name="Followed Hyperlink" xfId="660" builtinId="9" hidden="1"/>
    <cellStyle name="Followed Hyperlink" xfId="662" builtinId="9" hidden="1"/>
    <cellStyle name="Followed Hyperlink" xfId="664" builtinId="9" hidden="1"/>
    <cellStyle name="Followed Hyperlink" xfId="666" builtinId="9" hidden="1"/>
    <cellStyle name="Followed Hyperlink" xfId="668" builtinId="9" hidden="1"/>
    <cellStyle name="Followed Hyperlink" xfId="670" builtinId="9" hidden="1"/>
    <cellStyle name="Followed Hyperlink" xfId="672" builtinId="9" hidden="1"/>
    <cellStyle name="Followed Hyperlink" xfId="674" builtinId="9" hidden="1"/>
    <cellStyle name="Followed Hyperlink" xfId="676" builtinId="9" hidden="1"/>
    <cellStyle name="Followed Hyperlink" xfId="678" builtinId="9" hidden="1"/>
    <cellStyle name="Followed Hyperlink" xfId="680" builtinId="9" hidden="1"/>
    <cellStyle name="Followed Hyperlink" xfId="682" builtinId="9" hidden="1"/>
    <cellStyle name="Followed Hyperlink" xfId="684" builtinId="9" hidden="1"/>
    <cellStyle name="Followed Hyperlink" xfId="686" builtinId="9" hidden="1"/>
    <cellStyle name="Followed Hyperlink" xfId="688" builtinId="9" hidden="1"/>
    <cellStyle name="Followed Hyperlink" xfId="690" builtinId="9" hidden="1"/>
    <cellStyle name="Followed Hyperlink" xfId="69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Hyperlink" xfId="489" builtinId="8" hidden="1"/>
    <cellStyle name="Hyperlink" xfId="491" builtinId="8" hidden="1"/>
    <cellStyle name="Hyperlink" xfId="493" builtinId="8" hidden="1"/>
    <cellStyle name="Hyperlink" xfId="495" builtinId="8" hidden="1"/>
    <cellStyle name="Hyperlink" xfId="497" builtinId="8" hidden="1"/>
    <cellStyle name="Hyperlink" xfId="499" builtinId="8" hidden="1"/>
    <cellStyle name="Hyperlink" xfId="501" builtinId="8" hidden="1"/>
    <cellStyle name="Hyperlink" xfId="503" builtinId="8" hidden="1"/>
    <cellStyle name="Hyperlink" xfId="505" builtinId="8" hidden="1"/>
    <cellStyle name="Hyperlink" xfId="507" builtinId="8" hidden="1"/>
    <cellStyle name="Hyperlink" xfId="509" builtinId="8" hidden="1"/>
    <cellStyle name="Hyperlink" xfId="511" builtinId="8" hidden="1"/>
    <cellStyle name="Hyperlink" xfId="513" builtinId="8" hidden="1"/>
    <cellStyle name="Hyperlink" xfId="515" builtinId="8" hidden="1"/>
    <cellStyle name="Hyperlink" xfId="517" builtinId="8" hidden="1"/>
    <cellStyle name="Hyperlink" xfId="519" builtinId="8" hidden="1"/>
    <cellStyle name="Hyperlink" xfId="521" builtinId="8" hidden="1"/>
    <cellStyle name="Hyperlink" xfId="523" builtinId="8" hidden="1"/>
    <cellStyle name="Hyperlink" xfId="525" builtinId="8" hidden="1"/>
    <cellStyle name="Hyperlink" xfId="527" builtinId="8" hidden="1"/>
    <cellStyle name="Hyperlink" xfId="529" builtinId="8" hidden="1"/>
    <cellStyle name="Hyperlink" xfId="531" builtinId="8" hidden="1"/>
    <cellStyle name="Hyperlink" xfId="533" builtinId="8" hidden="1"/>
    <cellStyle name="Hyperlink" xfId="535" builtinId="8" hidden="1"/>
    <cellStyle name="Hyperlink" xfId="537" builtinId="8" hidden="1"/>
    <cellStyle name="Hyperlink" xfId="539" builtinId="8" hidden="1"/>
    <cellStyle name="Hyperlink" xfId="541" builtinId="8" hidden="1"/>
    <cellStyle name="Hyperlink" xfId="543" builtinId="8" hidden="1"/>
    <cellStyle name="Hyperlink" xfId="545" builtinId="8" hidden="1"/>
    <cellStyle name="Hyperlink" xfId="547" builtinId="8" hidden="1"/>
    <cellStyle name="Hyperlink" xfId="549" builtinId="8" hidden="1"/>
    <cellStyle name="Hyperlink" xfId="551" builtinId="8" hidden="1"/>
    <cellStyle name="Hyperlink" xfId="553" builtinId="8" hidden="1"/>
    <cellStyle name="Hyperlink" xfId="555" builtinId="8" hidden="1"/>
    <cellStyle name="Hyperlink" xfId="557" builtinId="8" hidden="1"/>
    <cellStyle name="Hyperlink" xfId="559" builtinId="8" hidden="1"/>
    <cellStyle name="Hyperlink" xfId="561" builtinId="8" hidden="1"/>
    <cellStyle name="Hyperlink" xfId="563" builtinId="8" hidden="1"/>
    <cellStyle name="Hyperlink" xfId="565" builtinId="8" hidden="1"/>
    <cellStyle name="Hyperlink" xfId="567" builtinId="8" hidden="1"/>
    <cellStyle name="Hyperlink" xfId="569" builtinId="8" hidden="1"/>
    <cellStyle name="Hyperlink" xfId="571" builtinId="8" hidden="1"/>
    <cellStyle name="Hyperlink" xfId="573" builtinId="8" hidden="1"/>
    <cellStyle name="Hyperlink" xfId="575" builtinId="8" hidden="1"/>
    <cellStyle name="Hyperlink" xfId="577" builtinId="8" hidden="1"/>
    <cellStyle name="Hyperlink" xfId="579" builtinId="8" hidden="1"/>
    <cellStyle name="Hyperlink" xfId="581" builtinId="8" hidden="1"/>
    <cellStyle name="Hyperlink" xfId="583" builtinId="8" hidden="1"/>
    <cellStyle name="Hyperlink" xfId="585" builtinId="8" hidden="1"/>
    <cellStyle name="Hyperlink" xfId="587" builtinId="8" hidden="1"/>
    <cellStyle name="Hyperlink" xfId="589" builtinId="8" hidden="1"/>
    <cellStyle name="Hyperlink" xfId="591" builtinId="8" hidden="1"/>
    <cellStyle name="Hyperlink" xfId="593" builtinId="8" hidden="1"/>
    <cellStyle name="Hyperlink" xfId="595" builtinId="8" hidden="1"/>
    <cellStyle name="Hyperlink" xfId="597" builtinId="8" hidden="1"/>
    <cellStyle name="Hyperlink" xfId="599" builtinId="8" hidden="1"/>
    <cellStyle name="Hyperlink" xfId="601" builtinId="8" hidden="1"/>
    <cellStyle name="Hyperlink" xfId="603" builtinId="8" hidden="1"/>
    <cellStyle name="Hyperlink" xfId="605" builtinId="8" hidden="1"/>
    <cellStyle name="Hyperlink" xfId="607" builtinId="8" hidden="1"/>
    <cellStyle name="Hyperlink" xfId="609" builtinId="8" hidden="1"/>
    <cellStyle name="Hyperlink" xfId="611" builtinId="8" hidden="1"/>
    <cellStyle name="Hyperlink" xfId="613" builtinId="8" hidden="1"/>
    <cellStyle name="Hyperlink" xfId="615" builtinId="8" hidden="1"/>
    <cellStyle name="Hyperlink" xfId="617" builtinId="8" hidden="1"/>
    <cellStyle name="Hyperlink" xfId="619" builtinId="8" hidden="1"/>
    <cellStyle name="Hyperlink" xfId="621" builtinId="8" hidden="1"/>
    <cellStyle name="Hyperlink" xfId="623" builtinId="8" hidden="1"/>
    <cellStyle name="Hyperlink" xfId="625" builtinId="8" hidden="1"/>
    <cellStyle name="Hyperlink" xfId="627" builtinId="8" hidden="1"/>
    <cellStyle name="Hyperlink" xfId="629" builtinId="8" hidden="1"/>
    <cellStyle name="Hyperlink" xfId="631" builtinId="8" hidden="1"/>
    <cellStyle name="Hyperlink" xfId="633" builtinId="8" hidden="1"/>
    <cellStyle name="Hyperlink" xfId="635" builtinId="8" hidden="1"/>
    <cellStyle name="Hyperlink" xfId="637" builtinId="8" hidden="1"/>
    <cellStyle name="Hyperlink" xfId="639" builtinId="8" hidden="1"/>
    <cellStyle name="Hyperlink" xfId="641" builtinId="8" hidden="1"/>
    <cellStyle name="Hyperlink" xfId="643" builtinId="8" hidden="1"/>
    <cellStyle name="Hyperlink" xfId="645" builtinId="8" hidden="1"/>
    <cellStyle name="Hyperlink" xfId="647" builtinId="8" hidden="1"/>
    <cellStyle name="Hyperlink" xfId="649" builtinId="8" hidden="1"/>
    <cellStyle name="Hyperlink" xfId="651" builtinId="8" hidden="1"/>
    <cellStyle name="Hyperlink" xfId="653" builtinId="8" hidden="1"/>
    <cellStyle name="Hyperlink" xfId="655" builtinId="8" hidden="1"/>
    <cellStyle name="Hyperlink" xfId="657" builtinId="8" hidden="1"/>
    <cellStyle name="Hyperlink" xfId="659" builtinId="8" hidden="1"/>
    <cellStyle name="Hyperlink" xfId="661" builtinId="8" hidden="1"/>
    <cellStyle name="Hyperlink" xfId="663" builtinId="8" hidden="1"/>
    <cellStyle name="Hyperlink" xfId="665" builtinId="8" hidden="1"/>
    <cellStyle name="Hyperlink" xfId="667" builtinId="8" hidden="1"/>
    <cellStyle name="Hyperlink" xfId="669" builtinId="8" hidden="1"/>
    <cellStyle name="Hyperlink" xfId="671" builtinId="8" hidden="1"/>
    <cellStyle name="Hyperlink" xfId="673" builtinId="8" hidden="1"/>
    <cellStyle name="Hyperlink" xfId="675" builtinId="8" hidden="1"/>
    <cellStyle name="Hyperlink" xfId="677" builtinId="8" hidden="1"/>
    <cellStyle name="Hyperlink" xfId="679" builtinId="8" hidden="1"/>
    <cellStyle name="Hyperlink" xfId="681" builtinId="8" hidden="1"/>
    <cellStyle name="Hyperlink" xfId="683" builtinId="8" hidden="1"/>
    <cellStyle name="Hyperlink" xfId="685" builtinId="8" hidden="1"/>
    <cellStyle name="Hyperlink" xfId="687" builtinId="8" hidden="1"/>
    <cellStyle name="Hyperlink" xfId="689" builtinId="8" hidden="1"/>
    <cellStyle name="Hyperlink" xfId="691" builtinId="8" hidden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826"/>
  <sheetViews>
    <sheetView tabSelected="1" workbookViewId="0">
      <pane xSplit="11" ySplit="2" topLeftCell="Q3" activePane="bottomRight" state="frozen"/>
      <selection pane="topRight" activeCell="K1" sqref="K1"/>
      <selection pane="bottomLeft" activeCell="A3" sqref="A3"/>
      <selection pane="bottomRight" activeCell="AH8" sqref="AH8"/>
    </sheetView>
  </sheetViews>
  <sheetFormatPr baseColWidth="10" defaultColWidth="10.7109375" defaultRowHeight="13" x14ac:dyDescent="0"/>
  <cols>
    <col min="1" max="1" width="5.7109375" style="5" customWidth="1"/>
    <col min="2" max="2" width="2.28515625" style="5" customWidth="1"/>
    <col min="3" max="3" width="3.5703125" style="5" customWidth="1"/>
    <col min="4" max="4" width="2.7109375" style="5" customWidth="1"/>
    <col min="5" max="5" width="12.140625" style="94" customWidth="1"/>
    <col min="6" max="6" width="7.7109375" style="94" customWidth="1"/>
    <col min="7" max="7" width="7.42578125" style="94" customWidth="1"/>
    <col min="8" max="8" width="10" style="94" hidden="1" customWidth="1"/>
    <col min="9" max="10" width="6.28515625" style="91" customWidth="1"/>
    <col min="11" max="11" width="6.7109375" style="91" customWidth="1"/>
    <col min="12" max="12" width="8.7109375" hidden="1" customWidth="1"/>
    <col min="13" max="13" width="6.42578125" customWidth="1"/>
    <col min="14" max="14" width="5" customWidth="1"/>
    <col min="15" max="15" width="5.5703125" customWidth="1"/>
    <col min="16" max="17" width="6" customWidth="1"/>
    <col min="18" max="18" width="7.42578125" customWidth="1"/>
    <col min="19" max="19" width="6" style="1" customWidth="1"/>
    <col min="20" max="21" width="6" style="5" customWidth="1"/>
    <col min="22" max="22" width="6.28515625" style="5" customWidth="1"/>
    <col min="23" max="23" width="9.140625" style="5" customWidth="1"/>
    <col min="24" max="25" width="5.7109375" style="5" customWidth="1"/>
    <col min="26" max="26" width="8.7109375" style="5" bestFit="1" customWidth="1"/>
    <col min="27" max="27" width="7.85546875" style="5" bestFit="1" customWidth="1"/>
    <col min="28" max="28" width="7.7109375" style="5" bestFit="1" customWidth="1"/>
    <col min="29" max="33" width="7.42578125" style="5" customWidth="1"/>
    <col min="34" max="34" width="8.85546875" style="5" customWidth="1"/>
    <col min="35" max="35" width="7.28515625" style="23" customWidth="1"/>
    <col min="36" max="36" width="5.7109375" style="23" customWidth="1"/>
    <col min="37" max="37" width="4.140625" style="23" bestFit="1" customWidth="1"/>
    <col min="38" max="38" width="5.140625" style="23" bestFit="1" customWidth="1"/>
    <col min="39" max="39" width="5.7109375" style="77" customWidth="1"/>
    <col min="40" max="40" width="7.7109375" style="77" bestFit="1" customWidth="1"/>
    <col min="41" max="41" width="7.140625" style="77" bestFit="1" customWidth="1"/>
    <col min="42" max="42" width="8" style="77" bestFit="1" customWidth="1"/>
    <col min="43" max="43" width="7.42578125" style="77" customWidth="1"/>
    <col min="44" max="44" width="5.5703125" style="77" customWidth="1"/>
    <col min="45" max="45" width="8.85546875" style="5" customWidth="1"/>
    <col min="46" max="48" width="10.7109375" style="5"/>
    <col min="49" max="49" width="16.42578125" style="5" customWidth="1"/>
    <col min="50" max="57" width="10.7109375" style="5"/>
    <col min="58" max="59" width="10.85546875" style="5" bestFit="1" customWidth="1"/>
    <col min="60" max="60" width="20.7109375" style="5" customWidth="1"/>
    <col min="61" max="16384" width="10.7109375" style="5"/>
  </cols>
  <sheetData>
    <row r="1" spans="1:63" ht="27" customHeight="1">
      <c r="A1" s="1"/>
      <c r="B1" s="154" t="s">
        <v>45</v>
      </c>
      <c r="C1" s="156" t="s">
        <v>23</v>
      </c>
      <c r="D1" s="157" t="s">
        <v>24</v>
      </c>
      <c r="E1" s="174" t="s">
        <v>10</v>
      </c>
      <c r="F1" s="96" t="s">
        <v>41</v>
      </c>
      <c r="G1" s="96" t="s">
        <v>43</v>
      </c>
      <c r="H1" s="96" t="s">
        <v>44</v>
      </c>
      <c r="I1" s="138" t="s">
        <v>15</v>
      </c>
      <c r="J1" s="140" t="s">
        <v>16</v>
      </c>
      <c r="K1" s="142" t="s">
        <v>14</v>
      </c>
      <c r="L1" s="170" t="s">
        <v>12</v>
      </c>
      <c r="M1" s="172" t="s">
        <v>11</v>
      </c>
      <c r="N1" s="173"/>
      <c r="O1" s="161" t="s">
        <v>17</v>
      </c>
      <c r="P1" s="162"/>
      <c r="Q1" s="168" t="s">
        <v>25</v>
      </c>
      <c r="R1" s="169"/>
      <c r="S1" s="147" t="s">
        <v>40</v>
      </c>
      <c r="T1" s="163"/>
      <c r="U1" s="163"/>
      <c r="V1" s="163"/>
      <c r="W1" s="163"/>
      <c r="X1" s="165" t="s">
        <v>26</v>
      </c>
      <c r="Y1" s="166"/>
      <c r="Z1" s="167"/>
      <c r="AA1" s="164" t="s">
        <v>39</v>
      </c>
      <c r="AB1" s="147"/>
      <c r="AC1" s="147"/>
      <c r="AD1" s="147"/>
      <c r="AE1" s="147"/>
      <c r="AF1" s="147"/>
      <c r="AG1" s="147"/>
      <c r="AH1" s="148"/>
      <c r="AI1" s="159" t="s">
        <v>18</v>
      </c>
      <c r="AJ1" s="160"/>
      <c r="AK1" s="149" t="s">
        <v>13</v>
      </c>
      <c r="AL1" s="150"/>
      <c r="AM1" s="151" t="s">
        <v>27</v>
      </c>
      <c r="AN1" s="152"/>
      <c r="AO1" s="153"/>
      <c r="AP1" s="146" t="s">
        <v>3</v>
      </c>
      <c r="AQ1" s="147"/>
      <c r="AR1" s="147"/>
      <c r="AS1" s="148"/>
      <c r="AT1" s="144" t="s">
        <v>62</v>
      </c>
      <c r="AU1" s="145"/>
      <c r="AV1" s="145"/>
      <c r="AW1" s="145"/>
      <c r="AX1" s="145"/>
      <c r="AY1" s="145"/>
      <c r="AZ1" s="145"/>
      <c r="BA1" s="145"/>
      <c r="BB1" s="145"/>
      <c r="BC1" s="145"/>
      <c r="BD1" s="145"/>
      <c r="BE1" s="145"/>
      <c r="BF1" s="145"/>
      <c r="BG1" s="145"/>
      <c r="BH1" s="145"/>
    </row>
    <row r="2" spans="1:63" ht="18" customHeight="1">
      <c r="A2" s="34" t="s">
        <v>9</v>
      </c>
      <c r="B2" s="155"/>
      <c r="C2" s="155"/>
      <c r="D2" s="158"/>
      <c r="E2" s="175"/>
      <c r="F2" s="97" t="s">
        <v>42</v>
      </c>
      <c r="G2" s="97" t="s">
        <v>42</v>
      </c>
      <c r="H2" s="97" t="s">
        <v>42</v>
      </c>
      <c r="I2" s="139"/>
      <c r="J2" s="141"/>
      <c r="K2" s="143"/>
      <c r="L2" s="171"/>
      <c r="M2" s="14" t="s">
        <v>28</v>
      </c>
      <c r="N2" s="15" t="s">
        <v>8</v>
      </c>
      <c r="O2" s="15" t="s">
        <v>28</v>
      </c>
      <c r="P2" s="15" t="s">
        <v>8</v>
      </c>
      <c r="Q2" s="16" t="s">
        <v>29</v>
      </c>
      <c r="R2" s="17" t="s">
        <v>30</v>
      </c>
      <c r="S2" s="35" t="s">
        <v>31</v>
      </c>
      <c r="T2" s="35" t="s">
        <v>32</v>
      </c>
      <c r="U2" s="36" t="s">
        <v>33</v>
      </c>
      <c r="V2" s="35" t="s">
        <v>34</v>
      </c>
      <c r="W2" s="37" t="s">
        <v>8</v>
      </c>
      <c r="X2" s="28" t="s">
        <v>7</v>
      </c>
      <c r="Y2" s="29" t="s">
        <v>35</v>
      </c>
      <c r="Z2" s="30" t="s">
        <v>8</v>
      </c>
      <c r="AA2" s="37" t="s">
        <v>36</v>
      </c>
      <c r="AB2" s="37" t="s">
        <v>37</v>
      </c>
      <c r="AC2" s="37" t="s">
        <v>0</v>
      </c>
      <c r="AD2" s="37" t="s">
        <v>1</v>
      </c>
      <c r="AE2" s="37" t="s">
        <v>2</v>
      </c>
      <c r="AF2" s="31" t="s">
        <v>5</v>
      </c>
      <c r="AG2" s="32" t="s">
        <v>6</v>
      </c>
      <c r="AH2" s="38" t="s">
        <v>38</v>
      </c>
      <c r="AI2" s="14" t="s">
        <v>21</v>
      </c>
      <c r="AJ2" s="16" t="s">
        <v>22</v>
      </c>
      <c r="AK2" s="14" t="s">
        <v>19</v>
      </c>
      <c r="AL2" s="17" t="s">
        <v>20</v>
      </c>
      <c r="AM2" s="68" t="s">
        <v>7</v>
      </c>
      <c r="AN2" s="69" t="s">
        <v>46</v>
      </c>
      <c r="AO2" s="69" t="s">
        <v>8</v>
      </c>
      <c r="AP2" s="70" t="s">
        <v>4</v>
      </c>
      <c r="AQ2" s="70" t="s">
        <v>5</v>
      </c>
      <c r="AR2" s="71" t="s">
        <v>6</v>
      </c>
      <c r="AS2" s="38" t="s">
        <v>38</v>
      </c>
      <c r="AT2" s="48" t="s">
        <v>47</v>
      </c>
      <c r="AU2" s="48" t="s">
        <v>48</v>
      </c>
      <c r="AV2" s="48" t="s">
        <v>49</v>
      </c>
      <c r="AW2" s="48" t="s">
        <v>50</v>
      </c>
      <c r="AX2" s="48" t="s">
        <v>51</v>
      </c>
      <c r="AY2" s="48" t="s">
        <v>52</v>
      </c>
      <c r="AZ2" s="48" t="s">
        <v>53</v>
      </c>
      <c r="BA2" s="48" t="s">
        <v>54</v>
      </c>
      <c r="BB2" s="48" t="s">
        <v>55</v>
      </c>
      <c r="BC2" s="48" t="s">
        <v>56</v>
      </c>
      <c r="BD2" s="48" t="s">
        <v>57</v>
      </c>
      <c r="BE2" s="48" t="s">
        <v>58</v>
      </c>
      <c r="BF2" s="48" t="s">
        <v>59</v>
      </c>
      <c r="BG2" s="48" t="s">
        <v>60</v>
      </c>
      <c r="BH2" s="48" t="s">
        <v>61</v>
      </c>
    </row>
    <row r="3" spans="1:63" ht="15">
      <c r="A3" s="5">
        <v>1519</v>
      </c>
      <c r="B3" s="5" t="s">
        <v>71</v>
      </c>
      <c r="C3" s="5">
        <v>1</v>
      </c>
      <c r="D3" s="5">
        <v>2</v>
      </c>
      <c r="E3" s="136" t="s">
        <v>64</v>
      </c>
      <c r="F3" s="65">
        <v>1.56</v>
      </c>
      <c r="G3" s="65">
        <v>1.56</v>
      </c>
      <c r="H3" s="129">
        <v>6</v>
      </c>
      <c r="I3" s="131">
        <v>6</v>
      </c>
      <c r="J3" s="132">
        <v>6</v>
      </c>
      <c r="K3" s="58">
        <f t="shared" ref="K3:K66" si="0">(+I3+J3)/2</f>
        <v>6</v>
      </c>
      <c r="M3" s="123">
        <v>90</v>
      </c>
      <c r="N3" s="121">
        <v>9</v>
      </c>
      <c r="O3" s="121">
        <v>0</v>
      </c>
      <c r="P3" s="121">
        <v>10</v>
      </c>
      <c r="Q3" s="121" t="s">
        <v>68</v>
      </c>
      <c r="R3" s="122" t="s">
        <v>68</v>
      </c>
      <c r="S3" s="8">
        <f t="shared" ref="S3:S66" si="1">COS(N3*PI()/180)*SIN(M3*PI()/180)*(SIN(P3*PI()/180))-(COS(P3*PI()/180)*SIN(O3*PI()/180))*(SIN(N3*PI()/180))</f>
        <v>0.17151028044722008</v>
      </c>
      <c r="T3" s="8">
        <f t="shared" ref="T3:T66" si="2">(SIN(N3*PI()/180))*(COS(P3*PI()/180)*COS(O3*PI()/180))-(SIN(P3*PI()/180))*(COS(N3*PI()/180)*COS(M3*PI()/180))</f>
        <v>0.15405787400993656</v>
      </c>
      <c r="U3" s="8">
        <f t="shared" ref="U3:U66" si="3">(COS(N3*PI()/180)*COS(M3*PI()/180))*(COS(P3*PI()/180)*SIN(O3*PI()/180))-(COS(N3*PI()/180)*SIN(M3*PI()/180))*(COS(P3*PI()/180)*COS(O3*PI()/180))</f>
        <v>-0.972683135377854</v>
      </c>
      <c r="V3" s="3">
        <f t="shared" ref="V3:V66" si="4">IF(S3=0,IF(T3&gt;=0,90,270),IF(S3&gt;0,IF(T3&gt;=0,ATAN(T3/S3)*180/PI(),ATAN(T3/S3)*180/PI()+360),ATAN(T3/S3)*180/PI()+180))</f>
        <v>41.93153938286099</v>
      </c>
      <c r="W3" s="12">
        <f t="shared" ref="W3:W66" si="5">ASIN(U3/SQRT(S3^2+T3^2+U3^2))*180/PI()</f>
        <v>-76.666006174649482</v>
      </c>
      <c r="X3" s="6">
        <f t="shared" ref="X3:X66" si="6">IF(U3&lt;0,V3,IF(V3+180&gt;=360,V3-180,V3+180))</f>
        <v>41.93153938286099</v>
      </c>
      <c r="Y3" s="3">
        <f t="shared" ref="Y3:Y66" si="7">IF(X3-90&lt;0,X3+270,X3-90)</f>
        <v>311.93153938286099</v>
      </c>
      <c r="Z3" s="7">
        <f t="shared" ref="Z3:Z66" si="8">IF(U3&lt;0,90+W3,90-W3)</f>
        <v>13.333993825350518</v>
      </c>
      <c r="AA3" s="9">
        <f t="shared" ref="AA3:AA66" si="9">IF(-T3&lt;0,180-ACOS(SIN((X3-90)*PI()/180)*U3/SQRT(T3^2+U3^2))*180/PI(),ACOS(SIN((X3-90)*PI()/180)*U3/SQRT(T3^2+U3^2))*180/PI())</f>
        <v>137.28902087760929</v>
      </c>
      <c r="AB3" s="11" t="e">
        <f t="shared" ref="AB3:AB66" si="10">IF(R3=90,IF(AA3-Q3&lt;0,AA3-Q3+180,AA3-Q3),IF(AA3+Q3&gt;180,AA3+Q3-180,AA3+Q3))</f>
        <v>#VALUE!</v>
      </c>
      <c r="AC3" s="13" t="e">
        <f t="shared" ref="AC3:AC66" si="11">COS(AB3*PI()/180)</f>
        <v>#VALUE!</v>
      </c>
      <c r="AD3" s="13" t="e">
        <f t="shared" ref="AD3:AD66" si="12">SIN(AB3*PI()/180)*COS(Z3*PI()/180)</f>
        <v>#VALUE!</v>
      </c>
      <c r="AE3" s="13" t="e">
        <f t="shared" ref="AE3:AE66" si="13">SIN(AB3*PI()/180)*SIN(Z3*PI()/180)</f>
        <v>#VALUE!</v>
      </c>
      <c r="AF3" s="10" t="e">
        <f t="shared" ref="AF3:AF66" si="14">IF(IF(AC3=0,IF(AD3&gt;=0,90,270),IF(AC3&gt;0,IF(AD3&gt;=0,ATAN(AD3/AC3)*180/PI(),ATAN(AD3/AC3)*180/PI()+360),ATAN(AD3/AC3)*180/PI()+180))-(360-Y3)&lt;0,IF(AC3=0,IF(AD3&gt;=0,90,270),IF(AC3&gt;0,IF(AD3&gt;=0,ATAN(AD3/AC3)*180/PI(),ATAN(AD3/AC3)*180/PI()+360),ATAN(AD3/AC3)*180/PI()+180))+Y3,IF(AC3=0,IF(AD3&gt;=0,90,270),IF(AC3&gt;0,IF(AD3&gt;=0,ATAN(AD3/AC3)*180/PI(),ATAN(AD3/AC3)*180/PI()+360),ATAN(AD3/AC3)*180/PI()+180))-(360-Y3))</f>
        <v>#VALUE!</v>
      </c>
      <c r="AG3" s="11" t="e">
        <f t="shared" ref="AG3:AG66" si="15">ASIN(AE3/SQRT(AC3^2+AD3^2+AE3^2))*180/PI()</f>
        <v>#VALUE!</v>
      </c>
      <c r="AH3" s="13"/>
      <c r="AI3" s="50"/>
      <c r="AJ3" s="51"/>
      <c r="AK3" s="52" t="s">
        <v>73</v>
      </c>
      <c r="AL3" s="33" t="s">
        <v>73</v>
      </c>
      <c r="AM3" s="72" t="e">
        <f t="shared" ref="AM3" si="16">IF(AL3&lt;=0,IF(X3&gt;=AK3,X3-AK3,X3-AK3+360),IF((X3-AK3-180)&lt;0,IF(X3-AK3+180&lt;0,X3-AK3+540,X3-AK3+180),X3-AK3-180))</f>
        <v>#VALUE!</v>
      </c>
      <c r="AN3" s="72" t="e">
        <f>IF(AM3-90&lt;0,AM3+270,AM3-90)</f>
        <v>#VALUE!</v>
      </c>
      <c r="AO3" s="72">
        <f>Z3</f>
        <v>13.333993825350518</v>
      </c>
      <c r="AP3" s="73" t="e">
        <f>AB3</f>
        <v>#VALUE!</v>
      </c>
      <c r="AQ3" s="74" t="e">
        <f>IF(AL3&lt;=0,IF(AF3&gt;=AK3,AF3-AK3,AF3-AK3+360),IF((AF3-AK3-180)&lt;0,IF(AF3-AK3+180&lt;0,AF3-AK3+540,AF3-AK3+180),AF3-AK3-180))</f>
        <v>#VALUE!</v>
      </c>
      <c r="AR3" s="75" t="e">
        <f>AG3</f>
        <v>#VALUE!</v>
      </c>
      <c r="AS3" s="39"/>
      <c r="AT3" s="112" t="s">
        <v>77</v>
      </c>
      <c r="AU3" s="112"/>
      <c r="AV3" s="112"/>
      <c r="AW3" s="112"/>
      <c r="AX3" s="112"/>
      <c r="AY3" s="112"/>
      <c r="AZ3" s="112"/>
      <c r="BA3" s="112"/>
      <c r="BB3" s="112"/>
      <c r="BC3" s="112"/>
      <c r="BD3" s="112"/>
      <c r="BE3" s="112">
        <v>0.9</v>
      </c>
      <c r="BF3" s="112">
        <v>0</v>
      </c>
      <c r="BG3" s="112">
        <v>2</v>
      </c>
      <c r="BH3" s="112" t="s">
        <v>116</v>
      </c>
      <c r="BI3" s="112"/>
      <c r="BJ3" s="112"/>
      <c r="BK3" s="112"/>
    </row>
    <row r="4" spans="1:63" ht="15">
      <c r="A4" s="5">
        <v>1519</v>
      </c>
      <c r="B4" s="5" t="s">
        <v>70</v>
      </c>
      <c r="C4" s="56">
        <v>2</v>
      </c>
      <c r="D4" s="56">
        <v>1</v>
      </c>
      <c r="E4" s="40" t="s">
        <v>64</v>
      </c>
      <c r="F4" s="86">
        <v>5.2</v>
      </c>
      <c r="G4" s="86">
        <v>5.24</v>
      </c>
      <c r="H4" s="57"/>
      <c r="I4" s="66">
        <v>90</v>
      </c>
      <c r="J4" s="67">
        <v>94</v>
      </c>
      <c r="K4" s="58">
        <f t="shared" si="0"/>
        <v>92</v>
      </c>
      <c r="L4" s="2"/>
      <c r="M4" s="18">
        <v>270</v>
      </c>
      <c r="N4" s="19">
        <v>46</v>
      </c>
      <c r="O4" s="19">
        <v>0</v>
      </c>
      <c r="P4" s="19">
        <v>15</v>
      </c>
      <c r="Q4" s="80" t="s">
        <v>68</v>
      </c>
      <c r="R4" s="99" t="s">
        <v>68</v>
      </c>
      <c r="S4" s="8">
        <f t="shared" si="1"/>
        <v>-0.17979081611467079</v>
      </c>
      <c r="T4" s="8">
        <f t="shared" si="2"/>
        <v>0.694828891024725</v>
      </c>
      <c r="U4" s="8">
        <f t="shared" si="3"/>
        <v>0.67098846047422478</v>
      </c>
      <c r="V4" s="3">
        <f t="shared" si="4"/>
        <v>104.50740782880362</v>
      </c>
      <c r="W4" s="12">
        <f t="shared" si="5"/>
        <v>43.072941891046206</v>
      </c>
      <c r="X4" s="6">
        <f t="shared" si="6"/>
        <v>284.50740782880359</v>
      </c>
      <c r="Y4" s="3">
        <f t="shared" si="7"/>
        <v>194.50740782880359</v>
      </c>
      <c r="Z4" s="7">
        <f t="shared" si="8"/>
        <v>46.927058108953794</v>
      </c>
      <c r="AA4" s="9">
        <f t="shared" si="9"/>
        <v>79.978627649831978</v>
      </c>
      <c r="AB4" s="11" t="e">
        <f t="shared" si="10"/>
        <v>#VALUE!</v>
      </c>
      <c r="AC4" s="13" t="e">
        <f t="shared" si="11"/>
        <v>#VALUE!</v>
      </c>
      <c r="AD4" s="13" t="e">
        <f t="shared" si="12"/>
        <v>#VALUE!</v>
      </c>
      <c r="AE4" s="13" t="e">
        <f t="shared" si="13"/>
        <v>#VALUE!</v>
      </c>
      <c r="AF4" s="10" t="e">
        <f t="shared" si="14"/>
        <v>#VALUE!</v>
      </c>
      <c r="AG4" s="11" t="e">
        <f t="shared" si="15"/>
        <v>#VALUE!</v>
      </c>
      <c r="AH4" s="13"/>
      <c r="AI4" s="50"/>
      <c r="AJ4" s="51"/>
      <c r="AK4" s="52" t="s">
        <v>73</v>
      </c>
      <c r="AL4" s="33" t="s">
        <v>73</v>
      </c>
      <c r="AM4" s="72" t="e">
        <f t="shared" ref="AM4:AM26" si="17">IF(AL4&lt;=0,IF(X4&gt;=AK4,X4-AK4,X4-AK4+360),IF((X4-AK4-180)&lt;0,IF(X4-AK4+180&lt;0,X4-AK4+540,X4-AK4+180),X4-AK4-180))</f>
        <v>#VALUE!</v>
      </c>
      <c r="AN4" s="72" t="e">
        <f t="shared" ref="AN4:AN26" si="18">IF(AM4-90&lt;0,AM4+270,AM4-90)</f>
        <v>#VALUE!</v>
      </c>
      <c r="AO4" s="72">
        <f>Z4</f>
        <v>46.927058108953794</v>
      </c>
      <c r="AP4" s="73" t="e">
        <f>AB4</f>
        <v>#VALUE!</v>
      </c>
      <c r="AQ4" s="74" t="e">
        <f>IF(AL4&lt;=0,IF(AF4&gt;=AK4,AF4-AK4,AF4-AK4+360),IF((AF4-AK4-180)&lt;0,IF(AF4-AK4+180&lt;0,AF4-AK4+540,AF4-AK4+180),AF4-AK4-180))</f>
        <v>#VALUE!</v>
      </c>
      <c r="AR4" s="75" t="e">
        <f>AG4</f>
        <v>#VALUE!</v>
      </c>
      <c r="AS4" s="39"/>
      <c r="AT4" s="112" t="s">
        <v>75</v>
      </c>
      <c r="AU4" s="112"/>
      <c r="AV4" s="112"/>
      <c r="AW4" s="112"/>
      <c r="AX4" s="112"/>
      <c r="AY4" s="112"/>
      <c r="AZ4" s="112"/>
      <c r="BA4" s="112"/>
      <c r="BB4" s="112"/>
      <c r="BC4" s="112"/>
      <c r="BD4" s="112"/>
      <c r="BE4" s="112">
        <v>0.7</v>
      </c>
      <c r="BF4" s="112">
        <v>0</v>
      </c>
      <c r="BG4" s="112">
        <v>2</v>
      </c>
      <c r="BH4" s="112"/>
      <c r="BI4" s="112"/>
      <c r="BJ4" s="112"/>
      <c r="BK4" s="112"/>
    </row>
    <row r="5" spans="1:63" ht="15">
      <c r="A5" s="5">
        <v>1519</v>
      </c>
      <c r="B5" s="5" t="s">
        <v>70</v>
      </c>
      <c r="C5" s="56">
        <v>2</v>
      </c>
      <c r="D5" s="56">
        <v>6</v>
      </c>
      <c r="E5" s="40" t="s">
        <v>64</v>
      </c>
      <c r="F5" s="86">
        <v>11.96</v>
      </c>
      <c r="G5" s="86">
        <v>12</v>
      </c>
      <c r="H5" s="57"/>
      <c r="I5" s="66">
        <v>4</v>
      </c>
      <c r="J5" s="67">
        <v>8</v>
      </c>
      <c r="K5" s="58">
        <f t="shared" si="0"/>
        <v>6</v>
      </c>
      <c r="L5" s="2"/>
      <c r="M5" s="18">
        <v>90</v>
      </c>
      <c r="N5" s="19">
        <v>30</v>
      </c>
      <c r="O5" s="19">
        <v>0</v>
      </c>
      <c r="P5" s="19">
        <v>52</v>
      </c>
      <c r="Q5" s="121" t="s">
        <v>68</v>
      </c>
      <c r="R5" s="122" t="s">
        <v>68</v>
      </c>
      <c r="S5" s="8">
        <f t="shared" si="1"/>
        <v>0.68243733107874127</v>
      </c>
      <c r="T5" s="8">
        <f t="shared" si="2"/>
        <v>0.30783073766282903</v>
      </c>
      <c r="U5" s="8">
        <f t="shared" si="3"/>
        <v>-0.53317847776342642</v>
      </c>
      <c r="V5" s="3">
        <f t="shared" si="4"/>
        <v>24.278967689153919</v>
      </c>
      <c r="W5" s="12">
        <f t="shared" si="5"/>
        <v>-35.4578709759733</v>
      </c>
      <c r="X5" s="6">
        <f t="shared" si="6"/>
        <v>24.278967689153919</v>
      </c>
      <c r="Y5" s="3">
        <f t="shared" si="7"/>
        <v>294.27896768915394</v>
      </c>
      <c r="Z5" s="7">
        <f t="shared" si="8"/>
        <v>54.5421290240267</v>
      </c>
      <c r="AA5" s="9">
        <f t="shared" si="9"/>
        <v>142.13219749795169</v>
      </c>
      <c r="AB5" s="11" t="e">
        <f t="shared" si="10"/>
        <v>#VALUE!</v>
      </c>
      <c r="AC5" s="13" t="e">
        <f t="shared" si="11"/>
        <v>#VALUE!</v>
      </c>
      <c r="AD5" s="13" t="e">
        <f t="shared" si="12"/>
        <v>#VALUE!</v>
      </c>
      <c r="AE5" s="13" t="e">
        <f t="shared" si="13"/>
        <v>#VALUE!</v>
      </c>
      <c r="AF5" s="10" t="e">
        <f t="shared" si="14"/>
        <v>#VALUE!</v>
      </c>
      <c r="AG5" s="11" t="e">
        <f t="shared" si="15"/>
        <v>#VALUE!</v>
      </c>
      <c r="AH5" s="13"/>
      <c r="AI5" s="50"/>
      <c r="AJ5" s="51"/>
      <c r="AK5" s="52" t="s">
        <v>73</v>
      </c>
      <c r="AL5" s="33" t="s">
        <v>73</v>
      </c>
      <c r="AM5" s="72" t="e">
        <f t="shared" si="17"/>
        <v>#VALUE!</v>
      </c>
      <c r="AN5" s="72" t="e">
        <f t="shared" si="18"/>
        <v>#VALUE!</v>
      </c>
      <c r="AO5" s="72">
        <f>Z5</f>
        <v>54.5421290240267</v>
      </c>
      <c r="AP5" s="73" t="e">
        <f>AB5</f>
        <v>#VALUE!</v>
      </c>
      <c r="AQ5" s="74" t="e">
        <f>IF(AL5&lt;=0,IF(AF5&gt;=AK5,AF5-AK5,AF5-AK5+360),IF((AF5-AK5-180)&lt;0,IF(AF5-AK5+180&lt;0,AF5-AK5+540,AF5-AK5+180),AF5-AK5-180))</f>
        <v>#VALUE!</v>
      </c>
      <c r="AR5" s="75" t="e">
        <f>AG5</f>
        <v>#VALUE!</v>
      </c>
      <c r="AS5" s="39"/>
      <c r="AT5" s="112" t="s">
        <v>75</v>
      </c>
      <c r="AU5" s="112"/>
      <c r="AV5" s="112"/>
      <c r="AW5" s="112"/>
      <c r="AX5" s="112"/>
      <c r="AY5" s="112"/>
      <c r="AZ5" s="112"/>
      <c r="BA5" s="112"/>
      <c r="BB5" s="112"/>
      <c r="BC5" s="112"/>
      <c r="BD5" s="112"/>
      <c r="BE5" s="112">
        <v>0.7</v>
      </c>
      <c r="BF5" s="112">
        <v>0</v>
      </c>
      <c r="BG5" s="112">
        <v>2</v>
      </c>
      <c r="BH5" s="112"/>
      <c r="BI5" s="112"/>
      <c r="BJ5" s="112"/>
      <c r="BK5" s="112"/>
    </row>
    <row r="6" spans="1:63" ht="15">
      <c r="A6" s="5">
        <v>1519</v>
      </c>
      <c r="B6" s="5" t="s">
        <v>70</v>
      </c>
      <c r="C6" s="56">
        <v>2</v>
      </c>
      <c r="D6" s="56">
        <v>7</v>
      </c>
      <c r="E6" s="40" t="s">
        <v>64</v>
      </c>
      <c r="F6" s="65">
        <v>13.79</v>
      </c>
      <c r="G6" s="65">
        <v>13.79</v>
      </c>
      <c r="H6" s="57"/>
      <c r="I6" s="66">
        <v>32</v>
      </c>
      <c r="J6" s="67">
        <v>32</v>
      </c>
      <c r="K6" s="58">
        <f t="shared" si="0"/>
        <v>32</v>
      </c>
      <c r="L6" s="2"/>
      <c r="M6" s="18">
        <v>90</v>
      </c>
      <c r="N6" s="19">
        <v>0</v>
      </c>
      <c r="O6" s="19">
        <v>0</v>
      </c>
      <c r="P6" s="19">
        <v>47</v>
      </c>
      <c r="Q6" s="121" t="s">
        <v>68</v>
      </c>
      <c r="R6" s="122" t="s">
        <v>68</v>
      </c>
      <c r="S6" s="8">
        <f t="shared" si="1"/>
        <v>0.73135370161917046</v>
      </c>
      <c r="T6" s="8">
        <f t="shared" si="2"/>
        <v>-4.480084287652133E-17</v>
      </c>
      <c r="U6" s="8">
        <f t="shared" si="3"/>
        <v>-0.68199836006249848</v>
      </c>
      <c r="V6" s="3">
        <f t="shared" si="4"/>
        <v>360</v>
      </c>
      <c r="W6" s="12">
        <f t="shared" si="5"/>
        <v>-43.000000000000007</v>
      </c>
      <c r="X6" s="6">
        <f t="shared" si="6"/>
        <v>360</v>
      </c>
      <c r="Y6" s="3">
        <f t="shared" si="7"/>
        <v>270</v>
      </c>
      <c r="Z6" s="7">
        <f t="shared" si="8"/>
        <v>46.999999999999993</v>
      </c>
      <c r="AA6" s="9">
        <f t="shared" si="9"/>
        <v>0</v>
      </c>
      <c r="AB6" s="11" t="e">
        <f t="shared" si="10"/>
        <v>#VALUE!</v>
      </c>
      <c r="AC6" s="13" t="e">
        <f t="shared" si="11"/>
        <v>#VALUE!</v>
      </c>
      <c r="AD6" s="13" t="e">
        <f t="shared" si="12"/>
        <v>#VALUE!</v>
      </c>
      <c r="AE6" s="13" t="e">
        <f t="shared" si="13"/>
        <v>#VALUE!</v>
      </c>
      <c r="AF6" s="10" t="e">
        <f t="shared" si="14"/>
        <v>#VALUE!</v>
      </c>
      <c r="AG6" s="11" t="e">
        <f t="shared" si="15"/>
        <v>#VALUE!</v>
      </c>
      <c r="AH6" s="13"/>
      <c r="AI6" s="50"/>
      <c r="AJ6" s="51"/>
      <c r="AK6" s="52" t="s">
        <v>73</v>
      </c>
      <c r="AL6" s="33" t="s">
        <v>73</v>
      </c>
      <c r="AM6" s="72" t="e">
        <f t="shared" si="17"/>
        <v>#VALUE!</v>
      </c>
      <c r="AN6" s="72" t="e">
        <f t="shared" si="18"/>
        <v>#VALUE!</v>
      </c>
      <c r="AO6" s="72">
        <f>Z6</f>
        <v>46.999999999999993</v>
      </c>
      <c r="AP6" s="73" t="e">
        <f>AB6</f>
        <v>#VALUE!</v>
      </c>
      <c r="AQ6" s="74" t="e">
        <f>IF(AL6&lt;=0,IF(AF6&gt;=AK6,AF6-AK6,AF6-AK6+360),IF((AF6-AK6-180)&lt;0,IF(AF6-AK6+180&lt;0,AF6-AK6+540,AF6-AK6+180),AF6-AK6-180))</f>
        <v>#VALUE!</v>
      </c>
      <c r="AR6" s="75" t="e">
        <f>AG6</f>
        <v>#VALUE!</v>
      </c>
      <c r="AS6" s="39"/>
      <c r="AT6" s="112" t="s">
        <v>75</v>
      </c>
      <c r="AU6" s="112"/>
      <c r="AV6" s="112"/>
      <c r="AW6" s="112"/>
      <c r="AX6" s="112"/>
      <c r="AY6" s="112"/>
      <c r="AZ6" s="112"/>
      <c r="BA6" s="112"/>
      <c r="BB6" s="112"/>
      <c r="BC6" s="112"/>
      <c r="BD6" s="112"/>
      <c r="BE6" s="112">
        <v>0.7</v>
      </c>
      <c r="BF6" s="112">
        <v>0</v>
      </c>
      <c r="BG6" s="112">
        <v>3</v>
      </c>
      <c r="BH6" s="112"/>
      <c r="BI6" s="112"/>
      <c r="BJ6" s="112"/>
      <c r="BK6" s="112"/>
    </row>
    <row r="7" spans="1:63" ht="15">
      <c r="A7" s="5">
        <v>1519</v>
      </c>
      <c r="B7" s="5" t="s">
        <v>70</v>
      </c>
      <c r="C7" s="56">
        <v>3</v>
      </c>
      <c r="D7" s="56">
        <v>2</v>
      </c>
      <c r="E7" s="40" t="s">
        <v>64</v>
      </c>
      <c r="F7" s="124">
        <v>16.21</v>
      </c>
      <c r="G7" s="124">
        <v>16.23</v>
      </c>
      <c r="H7" s="116"/>
      <c r="I7" s="109">
        <v>88</v>
      </c>
      <c r="J7" s="110">
        <v>90</v>
      </c>
      <c r="K7" s="1">
        <f t="shared" si="0"/>
        <v>89</v>
      </c>
      <c r="L7" s="117"/>
      <c r="M7" s="18">
        <v>90</v>
      </c>
      <c r="N7" s="19">
        <v>18</v>
      </c>
      <c r="O7" s="19">
        <v>0</v>
      </c>
      <c r="P7" s="19">
        <v>34</v>
      </c>
      <c r="Q7" s="121" t="s">
        <v>68</v>
      </c>
      <c r="R7" s="122" t="s">
        <v>68</v>
      </c>
      <c r="S7" s="8">
        <f t="shared" si="1"/>
        <v>0.53182405471186067</v>
      </c>
      <c r="T7" s="8">
        <f t="shared" si="2"/>
        <v>0.25618669889486129</v>
      </c>
      <c r="U7" s="8">
        <f t="shared" si="3"/>
        <v>-0.78846158563198843</v>
      </c>
      <c r="V7" s="3">
        <f t="shared" si="4"/>
        <v>25.720733483650736</v>
      </c>
      <c r="W7" s="12">
        <f t="shared" si="5"/>
        <v>-53.178222503199741</v>
      </c>
      <c r="X7" s="6">
        <f t="shared" si="6"/>
        <v>25.720733483650736</v>
      </c>
      <c r="Y7" s="3">
        <f t="shared" si="7"/>
        <v>295.72073348365075</v>
      </c>
      <c r="Z7" s="7">
        <f t="shared" si="8"/>
        <v>36.821777496800259</v>
      </c>
      <c r="AA7" s="9">
        <f t="shared" si="9"/>
        <v>148.96203823685138</v>
      </c>
      <c r="AB7" s="11" t="e">
        <f t="shared" si="10"/>
        <v>#VALUE!</v>
      </c>
      <c r="AC7" s="13" t="e">
        <f t="shared" si="11"/>
        <v>#VALUE!</v>
      </c>
      <c r="AD7" s="13" t="e">
        <f t="shared" si="12"/>
        <v>#VALUE!</v>
      </c>
      <c r="AE7" s="13" t="e">
        <f t="shared" si="13"/>
        <v>#VALUE!</v>
      </c>
      <c r="AF7" s="10" t="e">
        <f t="shared" si="14"/>
        <v>#VALUE!</v>
      </c>
      <c r="AG7" s="11" t="e">
        <f t="shared" si="15"/>
        <v>#VALUE!</v>
      </c>
      <c r="AH7" s="13"/>
      <c r="AI7" s="50"/>
      <c r="AJ7" s="51"/>
      <c r="AK7" s="52" t="s">
        <v>73</v>
      </c>
      <c r="AL7" s="33" t="s">
        <v>73</v>
      </c>
      <c r="AM7" s="72" t="e">
        <f t="shared" si="17"/>
        <v>#VALUE!</v>
      </c>
      <c r="AN7" s="72" t="e">
        <f t="shared" si="18"/>
        <v>#VALUE!</v>
      </c>
      <c r="AP7" s="133"/>
      <c r="AS7" s="39"/>
      <c r="AT7" s="112" t="s">
        <v>75</v>
      </c>
      <c r="AU7" s="112"/>
      <c r="AV7" s="112"/>
      <c r="AW7" s="112"/>
      <c r="AX7" s="112"/>
      <c r="AY7" s="112"/>
      <c r="AZ7" s="112"/>
      <c r="BA7" s="112"/>
      <c r="BB7" s="112"/>
      <c r="BC7" s="112"/>
      <c r="BD7" s="112"/>
      <c r="BE7" s="112">
        <v>0.7</v>
      </c>
      <c r="BF7" s="112">
        <v>0</v>
      </c>
      <c r="BG7" s="112">
        <v>3</v>
      </c>
      <c r="BH7" s="112" t="s">
        <v>115</v>
      </c>
    </row>
    <row r="8" spans="1:63" ht="15">
      <c r="A8" s="5">
        <v>1519</v>
      </c>
      <c r="B8" s="5" t="s">
        <v>70</v>
      </c>
      <c r="C8" s="56">
        <v>3</v>
      </c>
      <c r="D8" s="56">
        <v>4</v>
      </c>
      <c r="E8" s="40" t="s">
        <v>64</v>
      </c>
      <c r="F8" s="124">
        <v>18.77</v>
      </c>
      <c r="G8" s="124">
        <v>18.8</v>
      </c>
      <c r="H8" s="116"/>
      <c r="I8" s="109">
        <v>39</v>
      </c>
      <c r="J8" s="110">
        <v>42</v>
      </c>
      <c r="K8" s="1">
        <f t="shared" si="0"/>
        <v>40.5</v>
      </c>
      <c r="L8" s="117"/>
      <c r="M8" s="18">
        <v>90</v>
      </c>
      <c r="N8" s="19">
        <v>23</v>
      </c>
      <c r="O8" s="19">
        <v>0</v>
      </c>
      <c r="P8" s="19">
        <v>6</v>
      </c>
      <c r="Q8" s="121" t="s">
        <v>68</v>
      </c>
      <c r="R8" s="122" t="s">
        <v>68</v>
      </c>
      <c r="S8" s="8">
        <f t="shared" si="1"/>
        <v>9.6218957761800145E-2</v>
      </c>
      <c r="T8" s="8">
        <f t="shared" si="2"/>
        <v>0.38859066248453683</v>
      </c>
      <c r="U8" s="8">
        <f t="shared" si="3"/>
        <v>-0.91546223155121564</v>
      </c>
      <c r="V8" s="3">
        <f t="shared" si="4"/>
        <v>76.092707322872158</v>
      </c>
      <c r="W8" s="12">
        <f t="shared" si="5"/>
        <v>-66.38054473076555</v>
      </c>
      <c r="X8" s="6">
        <f t="shared" si="6"/>
        <v>76.092707322872158</v>
      </c>
      <c r="Y8" s="3">
        <f t="shared" si="7"/>
        <v>346.09270732287217</v>
      </c>
      <c r="Z8" s="7">
        <f t="shared" si="8"/>
        <v>23.61945526923445</v>
      </c>
      <c r="AA8" s="9">
        <f t="shared" si="9"/>
        <v>102.78215714914175</v>
      </c>
      <c r="AB8" s="11" t="e">
        <f t="shared" si="10"/>
        <v>#VALUE!</v>
      </c>
      <c r="AC8" s="13" t="e">
        <f t="shared" si="11"/>
        <v>#VALUE!</v>
      </c>
      <c r="AD8" s="13" t="e">
        <f t="shared" si="12"/>
        <v>#VALUE!</v>
      </c>
      <c r="AE8" s="13" t="e">
        <f t="shared" si="13"/>
        <v>#VALUE!</v>
      </c>
      <c r="AF8" s="10" t="e">
        <f t="shared" si="14"/>
        <v>#VALUE!</v>
      </c>
      <c r="AG8" s="11" t="e">
        <f t="shared" si="15"/>
        <v>#VALUE!</v>
      </c>
      <c r="AH8" s="13"/>
      <c r="AI8" s="50"/>
      <c r="AJ8" s="51"/>
      <c r="AK8" s="52" t="s">
        <v>73</v>
      </c>
      <c r="AL8" s="33" t="s">
        <v>73</v>
      </c>
      <c r="AM8" s="72" t="e">
        <f t="shared" si="17"/>
        <v>#VALUE!</v>
      </c>
      <c r="AN8" s="72" t="e">
        <f t="shared" si="18"/>
        <v>#VALUE!</v>
      </c>
      <c r="AP8" s="133"/>
      <c r="AS8" s="39"/>
      <c r="AT8" s="112" t="s">
        <v>75</v>
      </c>
      <c r="AU8" s="112"/>
      <c r="AV8" s="112"/>
      <c r="AW8" s="112"/>
      <c r="AX8" s="112"/>
      <c r="AY8" s="112"/>
      <c r="AZ8" s="112"/>
      <c r="BA8" s="112"/>
      <c r="BB8" s="112"/>
      <c r="BC8" s="112"/>
      <c r="BD8" s="112"/>
      <c r="BE8" s="112">
        <v>0.7</v>
      </c>
      <c r="BF8" s="112">
        <v>0</v>
      </c>
      <c r="BG8" s="112">
        <v>3</v>
      </c>
      <c r="BH8" s="112"/>
    </row>
    <row r="9" spans="1:63" ht="15">
      <c r="A9" s="5">
        <v>1519</v>
      </c>
      <c r="B9" s="5" t="s">
        <v>70</v>
      </c>
      <c r="C9" s="56">
        <v>3</v>
      </c>
      <c r="D9" s="56">
        <v>6</v>
      </c>
      <c r="E9" s="40" t="s">
        <v>64</v>
      </c>
      <c r="F9" s="124">
        <v>21.7</v>
      </c>
      <c r="G9" s="124">
        <v>21.71</v>
      </c>
      <c r="H9" s="116"/>
      <c r="I9" s="109">
        <v>25</v>
      </c>
      <c r="J9" s="110">
        <v>26</v>
      </c>
      <c r="K9" s="1">
        <f t="shared" si="0"/>
        <v>25.5</v>
      </c>
      <c r="L9" s="117"/>
      <c r="M9" s="18">
        <v>90</v>
      </c>
      <c r="N9" s="19">
        <v>3</v>
      </c>
      <c r="O9" s="19">
        <v>0</v>
      </c>
      <c r="P9" s="19">
        <v>39</v>
      </c>
      <c r="Q9" s="121" t="s">
        <v>68</v>
      </c>
      <c r="R9" s="122" t="s">
        <v>68</v>
      </c>
      <c r="S9" s="8">
        <f t="shared" si="1"/>
        <v>0.62845792932566558</v>
      </c>
      <c r="T9" s="8">
        <f t="shared" si="2"/>
        <v>4.0672677033192495E-2</v>
      </c>
      <c r="U9" s="8">
        <f t="shared" si="3"/>
        <v>-0.77608090992617085</v>
      </c>
      <c r="V9" s="3">
        <f t="shared" si="4"/>
        <v>3.7029166644511702</v>
      </c>
      <c r="W9" s="12">
        <f t="shared" si="5"/>
        <v>-50.941425814697688</v>
      </c>
      <c r="X9" s="6">
        <f t="shared" si="6"/>
        <v>3.7029166644511702</v>
      </c>
      <c r="Y9" s="3">
        <f t="shared" si="7"/>
        <v>273.70291666445115</v>
      </c>
      <c r="Z9" s="7">
        <f t="shared" si="8"/>
        <v>39.058574185302312</v>
      </c>
      <c r="AA9" s="9">
        <f t="shared" si="9"/>
        <v>175.23564740229631</v>
      </c>
      <c r="AB9" s="11" t="e">
        <f t="shared" si="10"/>
        <v>#VALUE!</v>
      </c>
      <c r="AC9" s="13" t="e">
        <f t="shared" si="11"/>
        <v>#VALUE!</v>
      </c>
      <c r="AD9" s="13" t="e">
        <f t="shared" si="12"/>
        <v>#VALUE!</v>
      </c>
      <c r="AE9" s="13" t="e">
        <f t="shared" si="13"/>
        <v>#VALUE!</v>
      </c>
      <c r="AF9" s="10" t="e">
        <f t="shared" si="14"/>
        <v>#VALUE!</v>
      </c>
      <c r="AG9" s="11" t="e">
        <f t="shared" si="15"/>
        <v>#VALUE!</v>
      </c>
      <c r="AH9" s="13"/>
      <c r="AI9" s="50"/>
      <c r="AJ9" s="51"/>
      <c r="AK9" s="52" t="s">
        <v>73</v>
      </c>
      <c r="AL9" s="33" t="s">
        <v>73</v>
      </c>
      <c r="AM9" s="72" t="e">
        <f t="shared" si="17"/>
        <v>#VALUE!</v>
      </c>
      <c r="AN9" s="72" t="e">
        <f t="shared" si="18"/>
        <v>#VALUE!</v>
      </c>
      <c r="AP9" s="133"/>
      <c r="AS9" s="39"/>
      <c r="AT9" s="112" t="s">
        <v>75</v>
      </c>
      <c r="AU9" s="112"/>
      <c r="AV9" s="112"/>
      <c r="AW9" s="112"/>
      <c r="AX9" s="112"/>
      <c r="AY9" s="112"/>
      <c r="AZ9" s="112"/>
      <c r="BA9" s="112"/>
      <c r="BB9" s="112"/>
      <c r="BC9" s="112"/>
      <c r="BD9" s="112"/>
      <c r="BE9" s="112">
        <v>0.8</v>
      </c>
      <c r="BF9" s="112">
        <v>0</v>
      </c>
      <c r="BG9" s="112">
        <v>3</v>
      </c>
      <c r="BH9" s="112"/>
    </row>
    <row r="10" spans="1:63" ht="15">
      <c r="A10" s="5">
        <v>1519</v>
      </c>
      <c r="B10" s="5" t="s">
        <v>71</v>
      </c>
      <c r="C10" s="56">
        <v>7</v>
      </c>
      <c r="D10" s="56">
        <v>1</v>
      </c>
      <c r="E10" s="40" t="s">
        <v>64</v>
      </c>
      <c r="F10" s="124">
        <v>49.92</v>
      </c>
      <c r="G10" s="124">
        <v>49.97</v>
      </c>
      <c r="H10" s="108"/>
      <c r="I10" s="109">
        <v>32</v>
      </c>
      <c r="J10" s="110">
        <v>37</v>
      </c>
      <c r="K10" s="1">
        <f t="shared" si="0"/>
        <v>34.5</v>
      </c>
      <c r="L10" s="2"/>
      <c r="M10" s="18">
        <v>90</v>
      </c>
      <c r="N10" s="19">
        <v>38</v>
      </c>
      <c r="O10" s="19">
        <v>180</v>
      </c>
      <c r="P10" s="19">
        <v>12</v>
      </c>
      <c r="Q10" s="121" t="s">
        <v>68</v>
      </c>
      <c r="R10" s="122" t="s">
        <v>68</v>
      </c>
      <c r="S10" s="8">
        <f t="shared" si="1"/>
        <v>0.16383664816495022</v>
      </c>
      <c r="T10" s="8">
        <f t="shared" si="2"/>
        <v>-0.60220779495402765</v>
      </c>
      <c r="U10" s="8">
        <f t="shared" si="3"/>
        <v>0.77079082799285326</v>
      </c>
      <c r="V10" s="3">
        <f t="shared" si="4"/>
        <v>285.21952719128677</v>
      </c>
      <c r="W10" s="12">
        <f t="shared" si="5"/>
        <v>51.003475787150116</v>
      </c>
      <c r="X10" s="6">
        <f t="shared" si="6"/>
        <v>105.21952719128677</v>
      </c>
      <c r="Y10" s="3">
        <f t="shared" si="7"/>
        <v>15.219527191286772</v>
      </c>
      <c r="Z10" s="7">
        <f t="shared" si="8"/>
        <v>38.996524212849884</v>
      </c>
      <c r="AA10" s="9">
        <f t="shared" si="9"/>
        <v>78.061183751024359</v>
      </c>
      <c r="AB10" s="11" t="e">
        <f t="shared" si="10"/>
        <v>#VALUE!</v>
      </c>
      <c r="AC10" s="13" t="e">
        <f t="shared" si="11"/>
        <v>#VALUE!</v>
      </c>
      <c r="AD10" s="13" t="e">
        <f t="shared" si="12"/>
        <v>#VALUE!</v>
      </c>
      <c r="AE10" s="13" t="e">
        <f t="shared" si="13"/>
        <v>#VALUE!</v>
      </c>
      <c r="AF10" s="10" t="e">
        <f t="shared" si="14"/>
        <v>#VALUE!</v>
      </c>
      <c r="AG10" s="11" t="e">
        <f t="shared" si="15"/>
        <v>#VALUE!</v>
      </c>
      <c r="AH10" s="13"/>
      <c r="AI10" s="50"/>
      <c r="AJ10" s="51"/>
      <c r="AK10" s="52" t="s">
        <v>73</v>
      </c>
      <c r="AL10" s="33" t="s">
        <v>73</v>
      </c>
      <c r="AM10" s="72" t="e">
        <f t="shared" si="17"/>
        <v>#VALUE!</v>
      </c>
      <c r="AN10" s="72" t="e">
        <f t="shared" si="18"/>
        <v>#VALUE!</v>
      </c>
      <c r="AO10" s="72">
        <f t="shared" ref="AO10:AO73" si="19">Z10</f>
        <v>38.996524212849884</v>
      </c>
      <c r="AP10" s="73" t="e">
        <f t="shared" ref="AP10:AP73" si="20">AB10</f>
        <v>#VALUE!</v>
      </c>
      <c r="AQ10" s="74" t="e">
        <f t="shared" ref="AQ10:AQ73" si="21">IF(AL10&lt;=0,IF(AF10&gt;=AK10,AF10-AK10,AF10-AK10+360),IF((AF10-AK10-180)&lt;0,IF(AF10-AK10+180&lt;0,AF10-AK10+540,AF10-AK10+180),AF10-AK10-180))</f>
        <v>#VALUE!</v>
      </c>
      <c r="AR10" s="75" t="e">
        <f t="shared" ref="AR10:AR73" si="22">AG10</f>
        <v>#VALUE!</v>
      </c>
      <c r="AS10" s="39"/>
      <c r="AT10" s="112" t="s">
        <v>75</v>
      </c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2">
        <v>0.8</v>
      </c>
      <c r="BF10" s="112">
        <v>0</v>
      </c>
      <c r="BG10" s="112">
        <v>3</v>
      </c>
      <c r="BH10" s="112" t="s">
        <v>117</v>
      </c>
      <c r="BI10" s="112"/>
      <c r="BJ10" s="112"/>
      <c r="BK10" s="112"/>
    </row>
    <row r="11" spans="1:63" ht="15">
      <c r="A11" s="5">
        <v>1519</v>
      </c>
      <c r="B11" s="5" t="s">
        <v>71</v>
      </c>
      <c r="C11" s="56">
        <v>7</v>
      </c>
      <c r="D11" s="56">
        <v>1</v>
      </c>
      <c r="E11" s="40" t="s">
        <v>64</v>
      </c>
      <c r="F11" s="124">
        <v>50.57</v>
      </c>
      <c r="G11" s="124">
        <v>50.62</v>
      </c>
      <c r="H11" s="108"/>
      <c r="I11" s="109">
        <v>97</v>
      </c>
      <c r="J11" s="110">
        <v>102</v>
      </c>
      <c r="K11" s="1">
        <f t="shared" si="0"/>
        <v>99.5</v>
      </c>
      <c r="L11" s="2"/>
      <c r="M11" s="18">
        <v>90</v>
      </c>
      <c r="N11" s="19">
        <v>50</v>
      </c>
      <c r="O11" s="19">
        <v>0</v>
      </c>
      <c r="P11" s="19">
        <v>30</v>
      </c>
      <c r="Q11" s="121" t="s">
        <v>68</v>
      </c>
      <c r="R11" s="122" t="s">
        <v>68</v>
      </c>
      <c r="S11" s="8">
        <f t="shared" si="1"/>
        <v>0.32139380484326963</v>
      </c>
      <c r="T11" s="8">
        <f t="shared" si="2"/>
        <v>0.66341394816893839</v>
      </c>
      <c r="U11" s="8">
        <f t="shared" si="3"/>
        <v>-0.55667039922641948</v>
      </c>
      <c r="V11" s="3">
        <f t="shared" si="4"/>
        <v>64.151927888120838</v>
      </c>
      <c r="W11" s="12">
        <f t="shared" si="5"/>
        <v>-37.058295414820577</v>
      </c>
      <c r="X11" s="6">
        <f t="shared" si="6"/>
        <v>64.151927888120838</v>
      </c>
      <c r="Y11" s="3">
        <f t="shared" si="7"/>
        <v>334.15192788812084</v>
      </c>
      <c r="Z11" s="7">
        <f t="shared" si="8"/>
        <v>52.941704585179423</v>
      </c>
      <c r="AA11" s="9">
        <f t="shared" si="9"/>
        <v>106.27492370786287</v>
      </c>
      <c r="AB11" s="11" t="e">
        <f t="shared" si="10"/>
        <v>#VALUE!</v>
      </c>
      <c r="AC11" s="13" t="e">
        <f t="shared" si="11"/>
        <v>#VALUE!</v>
      </c>
      <c r="AD11" s="13" t="e">
        <f t="shared" si="12"/>
        <v>#VALUE!</v>
      </c>
      <c r="AE11" s="13" t="e">
        <f t="shared" si="13"/>
        <v>#VALUE!</v>
      </c>
      <c r="AF11" s="10" t="e">
        <f t="shared" si="14"/>
        <v>#VALUE!</v>
      </c>
      <c r="AG11" s="11" t="e">
        <f t="shared" si="15"/>
        <v>#VALUE!</v>
      </c>
      <c r="AH11" s="13"/>
      <c r="AI11" s="50"/>
      <c r="AJ11" s="51"/>
      <c r="AK11" s="52" t="s">
        <v>73</v>
      </c>
      <c r="AL11" s="33" t="s">
        <v>73</v>
      </c>
      <c r="AM11" s="72" t="e">
        <f t="shared" si="17"/>
        <v>#VALUE!</v>
      </c>
      <c r="AN11" s="72" t="e">
        <f t="shared" si="18"/>
        <v>#VALUE!</v>
      </c>
      <c r="AO11" s="72">
        <f t="shared" si="19"/>
        <v>52.941704585179423</v>
      </c>
      <c r="AP11" s="73" t="e">
        <f t="shared" si="20"/>
        <v>#VALUE!</v>
      </c>
      <c r="AQ11" s="74" t="e">
        <f t="shared" si="21"/>
        <v>#VALUE!</v>
      </c>
      <c r="AR11" s="75" t="e">
        <f t="shared" si="22"/>
        <v>#VALUE!</v>
      </c>
      <c r="AS11" s="39"/>
      <c r="AT11" s="112" t="s">
        <v>75</v>
      </c>
      <c r="AU11" s="112"/>
      <c r="AV11" s="112"/>
      <c r="AW11" s="112"/>
      <c r="AX11" s="112"/>
      <c r="AY11" s="112"/>
      <c r="AZ11" s="112"/>
      <c r="BA11" s="112"/>
      <c r="BB11" s="112"/>
      <c r="BC11" s="112"/>
      <c r="BD11" s="112"/>
      <c r="BE11" s="112">
        <v>0.7</v>
      </c>
      <c r="BF11" s="112">
        <v>0</v>
      </c>
      <c r="BG11" s="112">
        <v>2</v>
      </c>
      <c r="BH11" s="112" t="s">
        <v>64</v>
      </c>
      <c r="BI11" s="112"/>
      <c r="BJ11" s="112"/>
      <c r="BK11" s="112"/>
    </row>
    <row r="12" spans="1:63" ht="15">
      <c r="A12" s="5">
        <v>1519</v>
      </c>
      <c r="B12" s="5" t="s">
        <v>71</v>
      </c>
      <c r="C12" s="56">
        <v>8</v>
      </c>
      <c r="D12" s="56">
        <v>2</v>
      </c>
      <c r="E12" s="40" t="s">
        <v>64</v>
      </c>
      <c r="F12" s="65">
        <v>63.82</v>
      </c>
      <c r="G12" s="65">
        <v>63.83</v>
      </c>
      <c r="H12" s="115"/>
      <c r="I12" s="125">
        <v>10</v>
      </c>
      <c r="J12" s="127">
        <v>11</v>
      </c>
      <c r="K12" s="1">
        <f t="shared" si="0"/>
        <v>10.5</v>
      </c>
      <c r="L12" s="114"/>
      <c r="M12" s="18">
        <v>270</v>
      </c>
      <c r="N12" s="19">
        <v>5</v>
      </c>
      <c r="O12" s="19">
        <v>180</v>
      </c>
      <c r="P12" s="19">
        <v>15</v>
      </c>
      <c r="Q12" s="121" t="s">
        <v>68</v>
      </c>
      <c r="R12" s="122" t="s">
        <v>68</v>
      </c>
      <c r="S12" s="8">
        <f t="shared" si="1"/>
        <v>-0.25783416049629954</v>
      </c>
      <c r="T12" s="8">
        <f t="shared" si="2"/>
        <v>-8.4185982829369149E-2</v>
      </c>
      <c r="U12" s="8">
        <f t="shared" si="3"/>
        <v>-0.96225018689905828</v>
      </c>
      <c r="V12" s="3">
        <f t="shared" si="4"/>
        <v>198.08248883403496</v>
      </c>
      <c r="W12" s="12">
        <f t="shared" si="5"/>
        <v>-74.258416161575184</v>
      </c>
      <c r="X12" s="6">
        <f t="shared" si="6"/>
        <v>198.08248883403496</v>
      </c>
      <c r="Y12" s="3">
        <f t="shared" si="7"/>
        <v>108.08248883403496</v>
      </c>
      <c r="Z12" s="7">
        <f t="shared" si="8"/>
        <v>15.741583838424816</v>
      </c>
      <c r="AA12" s="9">
        <f t="shared" si="9"/>
        <v>161.2612593251049</v>
      </c>
      <c r="AB12" s="11" t="e">
        <f t="shared" si="10"/>
        <v>#VALUE!</v>
      </c>
      <c r="AC12" s="13" t="e">
        <f t="shared" si="11"/>
        <v>#VALUE!</v>
      </c>
      <c r="AD12" s="13" t="e">
        <f t="shared" si="12"/>
        <v>#VALUE!</v>
      </c>
      <c r="AE12" s="13" t="e">
        <f t="shared" si="13"/>
        <v>#VALUE!</v>
      </c>
      <c r="AF12" s="10" t="e">
        <f t="shared" si="14"/>
        <v>#VALUE!</v>
      </c>
      <c r="AG12" s="11" t="e">
        <f t="shared" si="15"/>
        <v>#VALUE!</v>
      </c>
      <c r="AI12" s="50"/>
      <c r="AJ12" s="51"/>
      <c r="AK12" s="52" t="s">
        <v>73</v>
      </c>
      <c r="AL12" s="33" t="s">
        <v>73</v>
      </c>
      <c r="AM12" s="72" t="e">
        <f t="shared" si="17"/>
        <v>#VALUE!</v>
      </c>
      <c r="AN12" s="72" t="e">
        <f t="shared" si="18"/>
        <v>#VALUE!</v>
      </c>
      <c r="AO12" s="72">
        <f t="shared" si="19"/>
        <v>15.741583838424816</v>
      </c>
      <c r="AP12" s="73" t="e">
        <f t="shared" si="20"/>
        <v>#VALUE!</v>
      </c>
      <c r="AQ12" s="74" t="e">
        <f t="shared" si="21"/>
        <v>#VALUE!</v>
      </c>
      <c r="AR12" s="75" t="e">
        <f t="shared" si="22"/>
        <v>#VALUE!</v>
      </c>
      <c r="AS12" s="39"/>
      <c r="AV12" s="1"/>
    </row>
    <row r="13" spans="1:63" ht="15">
      <c r="A13" s="5">
        <v>1519</v>
      </c>
      <c r="B13" s="5" t="s">
        <v>71</v>
      </c>
      <c r="C13" s="56">
        <v>9</v>
      </c>
      <c r="D13" s="56">
        <v>2</v>
      </c>
      <c r="E13" s="40" t="s">
        <v>64</v>
      </c>
      <c r="F13" s="5">
        <v>63.82</v>
      </c>
      <c r="G13" s="5">
        <v>63.83</v>
      </c>
      <c r="H13" s="89"/>
      <c r="I13" s="126">
        <v>10</v>
      </c>
      <c r="J13" s="128">
        <v>11</v>
      </c>
      <c r="K13" s="1">
        <f t="shared" si="0"/>
        <v>10.5</v>
      </c>
      <c r="M13" s="18">
        <v>270</v>
      </c>
      <c r="N13" s="19">
        <v>5</v>
      </c>
      <c r="O13" s="19">
        <v>180</v>
      </c>
      <c r="P13" s="19">
        <v>15</v>
      </c>
      <c r="Q13" s="121" t="s">
        <v>68</v>
      </c>
      <c r="R13" s="122" t="s">
        <v>68</v>
      </c>
      <c r="S13" s="8">
        <f t="shared" si="1"/>
        <v>-0.25783416049629954</v>
      </c>
      <c r="T13" s="8">
        <f t="shared" si="2"/>
        <v>-8.4185982829369149E-2</v>
      </c>
      <c r="U13" s="8">
        <f t="shared" si="3"/>
        <v>-0.96225018689905828</v>
      </c>
      <c r="V13" s="3">
        <f t="shared" si="4"/>
        <v>198.08248883403496</v>
      </c>
      <c r="W13" s="12">
        <f t="shared" si="5"/>
        <v>-74.258416161575184</v>
      </c>
      <c r="X13" s="6">
        <f t="shared" si="6"/>
        <v>198.08248883403496</v>
      </c>
      <c r="Y13" s="3">
        <f t="shared" si="7"/>
        <v>108.08248883403496</v>
      </c>
      <c r="Z13" s="7">
        <f t="shared" si="8"/>
        <v>15.741583838424816</v>
      </c>
      <c r="AA13" s="9">
        <f t="shared" si="9"/>
        <v>161.2612593251049</v>
      </c>
      <c r="AB13" s="11" t="e">
        <f t="shared" si="10"/>
        <v>#VALUE!</v>
      </c>
      <c r="AC13" s="13" t="e">
        <f t="shared" si="11"/>
        <v>#VALUE!</v>
      </c>
      <c r="AD13" s="13" t="e">
        <f t="shared" si="12"/>
        <v>#VALUE!</v>
      </c>
      <c r="AE13" s="13" t="e">
        <f t="shared" si="13"/>
        <v>#VALUE!</v>
      </c>
      <c r="AF13" s="10" t="e">
        <f t="shared" si="14"/>
        <v>#VALUE!</v>
      </c>
      <c r="AG13" s="11" t="e">
        <f t="shared" si="15"/>
        <v>#VALUE!</v>
      </c>
      <c r="AI13" s="50"/>
      <c r="AJ13" s="51"/>
      <c r="AK13" s="52" t="s">
        <v>73</v>
      </c>
      <c r="AL13" s="33" t="s">
        <v>73</v>
      </c>
      <c r="AM13" s="72" t="e">
        <f t="shared" si="17"/>
        <v>#VALUE!</v>
      </c>
      <c r="AN13" s="72" t="e">
        <f t="shared" si="18"/>
        <v>#VALUE!</v>
      </c>
      <c r="AO13" s="72">
        <f t="shared" si="19"/>
        <v>15.741583838424816</v>
      </c>
      <c r="AP13" s="73" t="e">
        <f t="shared" si="20"/>
        <v>#VALUE!</v>
      </c>
      <c r="AQ13" s="74" t="e">
        <f t="shared" si="21"/>
        <v>#VALUE!</v>
      </c>
      <c r="AR13" s="75" t="e">
        <f t="shared" si="22"/>
        <v>#VALUE!</v>
      </c>
      <c r="AS13" s="39"/>
      <c r="AT13" s="112" t="s">
        <v>75</v>
      </c>
      <c r="AU13" s="112"/>
      <c r="AV13" s="112"/>
      <c r="AW13" s="112"/>
      <c r="AX13" s="112"/>
      <c r="AY13" s="112"/>
      <c r="AZ13" s="112"/>
      <c r="BA13" s="112"/>
      <c r="BB13" s="112"/>
      <c r="BC13" s="112"/>
      <c r="BD13" s="112"/>
      <c r="BE13" s="112">
        <v>0.7</v>
      </c>
      <c r="BF13" s="112">
        <v>0</v>
      </c>
      <c r="BG13" s="112">
        <v>3</v>
      </c>
      <c r="BH13" s="112" t="s">
        <v>64</v>
      </c>
    </row>
    <row r="14" spans="1:63" ht="15">
      <c r="A14" s="5">
        <v>1519</v>
      </c>
      <c r="B14" s="5" t="s">
        <v>71</v>
      </c>
      <c r="C14" s="56">
        <v>8</v>
      </c>
      <c r="D14" s="56">
        <v>2</v>
      </c>
      <c r="E14" s="40" t="s">
        <v>64</v>
      </c>
      <c r="F14" s="65">
        <v>64.099999999999994</v>
      </c>
      <c r="G14" s="65">
        <v>64.12</v>
      </c>
      <c r="H14" s="115"/>
      <c r="I14" s="125">
        <v>38</v>
      </c>
      <c r="J14" s="127">
        <v>40</v>
      </c>
      <c r="K14" s="1">
        <f t="shared" si="0"/>
        <v>39</v>
      </c>
      <c r="L14" s="114"/>
      <c r="M14" s="18">
        <v>90</v>
      </c>
      <c r="N14" s="19">
        <v>58</v>
      </c>
      <c r="O14" s="19">
        <v>340</v>
      </c>
      <c r="P14" s="19">
        <v>0</v>
      </c>
      <c r="Q14" s="121" t="s">
        <v>68</v>
      </c>
      <c r="R14" s="122" t="s">
        <v>68</v>
      </c>
      <c r="S14" s="8">
        <f t="shared" si="1"/>
        <v>0.2900495313944812</v>
      </c>
      <c r="T14" s="8">
        <f t="shared" si="2"/>
        <v>0.79690453802973193</v>
      </c>
      <c r="U14" s="8">
        <f t="shared" si="3"/>
        <v>-0.4979612222122406</v>
      </c>
      <c r="V14" s="3">
        <f t="shared" si="4"/>
        <v>70</v>
      </c>
      <c r="W14" s="12">
        <f t="shared" si="5"/>
        <v>-30.42082181979837</v>
      </c>
      <c r="X14" s="6">
        <f t="shared" si="6"/>
        <v>70</v>
      </c>
      <c r="Y14" s="3">
        <f t="shared" si="7"/>
        <v>340</v>
      </c>
      <c r="Z14" s="7">
        <f t="shared" si="8"/>
        <v>59.57917818020163</v>
      </c>
      <c r="AA14" s="9">
        <f t="shared" si="9"/>
        <v>100.44217306174777</v>
      </c>
      <c r="AB14" s="11" t="e">
        <f t="shared" si="10"/>
        <v>#VALUE!</v>
      </c>
      <c r="AC14" s="13" t="e">
        <f t="shared" si="11"/>
        <v>#VALUE!</v>
      </c>
      <c r="AD14" s="13" t="e">
        <f t="shared" si="12"/>
        <v>#VALUE!</v>
      </c>
      <c r="AE14" s="13" t="e">
        <f t="shared" si="13"/>
        <v>#VALUE!</v>
      </c>
      <c r="AF14" s="10" t="e">
        <f t="shared" si="14"/>
        <v>#VALUE!</v>
      </c>
      <c r="AG14" s="11" t="e">
        <f t="shared" si="15"/>
        <v>#VALUE!</v>
      </c>
      <c r="AI14" s="50"/>
      <c r="AJ14" s="51"/>
      <c r="AK14" s="52" t="s">
        <v>73</v>
      </c>
      <c r="AL14" s="33" t="s">
        <v>73</v>
      </c>
      <c r="AM14" s="72" t="e">
        <f t="shared" si="17"/>
        <v>#VALUE!</v>
      </c>
      <c r="AN14" s="72" t="e">
        <f t="shared" si="18"/>
        <v>#VALUE!</v>
      </c>
      <c r="AO14" s="72">
        <f t="shared" si="19"/>
        <v>59.57917818020163</v>
      </c>
      <c r="AP14" s="73" t="e">
        <f t="shared" si="20"/>
        <v>#VALUE!</v>
      </c>
      <c r="AQ14" s="74" t="e">
        <f t="shared" si="21"/>
        <v>#VALUE!</v>
      </c>
      <c r="AR14" s="75" t="e">
        <f t="shared" si="22"/>
        <v>#VALUE!</v>
      </c>
      <c r="AS14" s="39"/>
      <c r="AV14" s="1"/>
    </row>
    <row r="15" spans="1:63" ht="15">
      <c r="A15" s="5">
        <v>1520</v>
      </c>
      <c r="B15" s="5" t="s">
        <v>71</v>
      </c>
      <c r="C15" s="56">
        <v>9</v>
      </c>
      <c r="D15" s="56">
        <v>2</v>
      </c>
      <c r="E15" s="40" t="s">
        <v>64</v>
      </c>
      <c r="F15" s="5">
        <v>64.099999999999994</v>
      </c>
      <c r="G15" s="5">
        <v>64.12</v>
      </c>
      <c r="H15" s="89"/>
      <c r="I15" s="126">
        <v>38</v>
      </c>
      <c r="J15" s="128">
        <v>40</v>
      </c>
      <c r="K15" s="1">
        <f t="shared" si="0"/>
        <v>39</v>
      </c>
      <c r="M15" s="18">
        <v>90</v>
      </c>
      <c r="N15" s="19">
        <v>58</v>
      </c>
      <c r="O15" s="19">
        <v>340</v>
      </c>
      <c r="P15" s="19">
        <v>0</v>
      </c>
      <c r="Q15" s="121" t="s">
        <v>68</v>
      </c>
      <c r="R15" s="122" t="s">
        <v>68</v>
      </c>
      <c r="S15" s="8">
        <f t="shared" si="1"/>
        <v>0.2900495313944812</v>
      </c>
      <c r="T15" s="8">
        <f t="shared" si="2"/>
        <v>0.79690453802973193</v>
      </c>
      <c r="U15" s="8">
        <f t="shared" si="3"/>
        <v>-0.4979612222122406</v>
      </c>
      <c r="V15" s="3">
        <f t="shared" si="4"/>
        <v>70</v>
      </c>
      <c r="W15" s="12">
        <f t="shared" si="5"/>
        <v>-30.42082181979837</v>
      </c>
      <c r="X15" s="6">
        <f t="shared" si="6"/>
        <v>70</v>
      </c>
      <c r="Y15" s="3">
        <f t="shared" si="7"/>
        <v>340</v>
      </c>
      <c r="Z15" s="7">
        <f t="shared" si="8"/>
        <v>59.57917818020163</v>
      </c>
      <c r="AA15" s="9">
        <f t="shared" si="9"/>
        <v>100.44217306174777</v>
      </c>
      <c r="AB15" s="11" t="e">
        <f t="shared" si="10"/>
        <v>#VALUE!</v>
      </c>
      <c r="AC15" s="13" t="e">
        <f t="shared" si="11"/>
        <v>#VALUE!</v>
      </c>
      <c r="AD15" s="13" t="e">
        <f t="shared" si="12"/>
        <v>#VALUE!</v>
      </c>
      <c r="AE15" s="13" t="e">
        <f t="shared" si="13"/>
        <v>#VALUE!</v>
      </c>
      <c r="AF15" s="10" t="e">
        <f t="shared" si="14"/>
        <v>#VALUE!</v>
      </c>
      <c r="AG15" s="11" t="e">
        <f t="shared" si="15"/>
        <v>#VALUE!</v>
      </c>
      <c r="AI15" s="50"/>
      <c r="AJ15" s="51"/>
      <c r="AK15" s="52" t="s">
        <v>73</v>
      </c>
      <c r="AL15" s="33" t="s">
        <v>73</v>
      </c>
      <c r="AM15" s="72" t="e">
        <f t="shared" si="17"/>
        <v>#VALUE!</v>
      </c>
      <c r="AN15" s="72" t="e">
        <f t="shared" si="18"/>
        <v>#VALUE!</v>
      </c>
      <c r="AO15" s="72">
        <f t="shared" si="19"/>
        <v>59.57917818020163</v>
      </c>
      <c r="AP15" s="73" t="e">
        <f t="shared" si="20"/>
        <v>#VALUE!</v>
      </c>
      <c r="AQ15" s="74" t="e">
        <f t="shared" si="21"/>
        <v>#VALUE!</v>
      </c>
      <c r="AR15" s="75" t="e">
        <f t="shared" si="22"/>
        <v>#VALUE!</v>
      </c>
      <c r="AS15" s="39"/>
      <c r="AT15" s="112" t="s">
        <v>75</v>
      </c>
      <c r="AU15" s="112"/>
      <c r="AV15" s="112"/>
      <c r="AW15" s="112"/>
      <c r="AX15" s="112"/>
      <c r="AY15" s="112"/>
      <c r="AZ15" s="112"/>
      <c r="BA15" s="112"/>
      <c r="BB15" s="112"/>
      <c r="BC15" s="112"/>
      <c r="BD15" s="112"/>
      <c r="BE15" s="112">
        <v>0.7</v>
      </c>
      <c r="BF15" s="112">
        <v>0</v>
      </c>
      <c r="BG15" s="112">
        <v>2</v>
      </c>
      <c r="BH15" s="112" t="s">
        <v>64</v>
      </c>
    </row>
    <row r="16" spans="1:63" s="56" customFormat="1" ht="15">
      <c r="A16" s="5">
        <v>1519</v>
      </c>
      <c r="B16" s="5" t="s">
        <v>71</v>
      </c>
      <c r="C16" s="56">
        <v>8</v>
      </c>
      <c r="D16" s="56">
        <v>2</v>
      </c>
      <c r="E16" s="40" t="s">
        <v>64</v>
      </c>
      <c r="F16" s="65">
        <v>64.739999999999995</v>
      </c>
      <c r="G16" s="65">
        <v>64.75</v>
      </c>
      <c r="H16" s="115"/>
      <c r="I16" s="125">
        <v>102</v>
      </c>
      <c r="J16" s="127">
        <v>103</v>
      </c>
      <c r="K16" s="1">
        <f t="shared" si="0"/>
        <v>102.5</v>
      </c>
      <c r="L16" s="114"/>
      <c r="M16" s="18">
        <v>270</v>
      </c>
      <c r="N16" s="19">
        <v>4</v>
      </c>
      <c r="O16" s="19">
        <v>0</v>
      </c>
      <c r="P16" s="19">
        <v>14</v>
      </c>
      <c r="Q16" s="121" t="s">
        <v>68</v>
      </c>
      <c r="R16" s="122" t="s">
        <v>68</v>
      </c>
      <c r="S16" s="8">
        <f t="shared" si="1"/>
        <v>-0.24133258602093888</v>
      </c>
      <c r="T16" s="8">
        <f t="shared" si="2"/>
        <v>6.7684408354008588E-2</v>
      </c>
      <c r="U16" s="8">
        <f t="shared" si="3"/>
        <v>0.96793213465368078</v>
      </c>
      <c r="V16" s="3">
        <f t="shared" si="4"/>
        <v>164.33325678884432</v>
      </c>
      <c r="W16" s="12">
        <f t="shared" si="5"/>
        <v>75.482241746033509</v>
      </c>
      <c r="X16" s="6">
        <f t="shared" si="6"/>
        <v>344.33325678884432</v>
      </c>
      <c r="Y16" s="3">
        <f t="shared" si="7"/>
        <v>254.33325678884432</v>
      </c>
      <c r="Z16" s="7">
        <f t="shared" si="8"/>
        <v>14.517758253966491</v>
      </c>
      <c r="AA16" s="9">
        <f t="shared" si="9"/>
        <v>16.156916594698657</v>
      </c>
      <c r="AB16" s="11" t="e">
        <f t="shared" si="10"/>
        <v>#VALUE!</v>
      </c>
      <c r="AC16" s="13" t="e">
        <f t="shared" si="11"/>
        <v>#VALUE!</v>
      </c>
      <c r="AD16" s="13" t="e">
        <f t="shared" si="12"/>
        <v>#VALUE!</v>
      </c>
      <c r="AE16" s="13" t="e">
        <f t="shared" si="13"/>
        <v>#VALUE!</v>
      </c>
      <c r="AF16" s="10" t="e">
        <f t="shared" si="14"/>
        <v>#VALUE!</v>
      </c>
      <c r="AG16" s="11" t="e">
        <f t="shared" si="15"/>
        <v>#VALUE!</v>
      </c>
      <c r="AH16" s="5"/>
      <c r="AI16" s="50"/>
      <c r="AJ16" s="51"/>
      <c r="AK16" s="52" t="s">
        <v>73</v>
      </c>
      <c r="AL16" s="33" t="s">
        <v>73</v>
      </c>
      <c r="AM16" s="72" t="e">
        <f t="shared" si="17"/>
        <v>#VALUE!</v>
      </c>
      <c r="AN16" s="72" t="e">
        <f t="shared" si="18"/>
        <v>#VALUE!</v>
      </c>
      <c r="AO16" s="72">
        <f t="shared" si="19"/>
        <v>14.517758253966491</v>
      </c>
      <c r="AP16" s="73" t="e">
        <f t="shared" si="20"/>
        <v>#VALUE!</v>
      </c>
      <c r="AQ16" s="74" t="e">
        <f t="shared" si="21"/>
        <v>#VALUE!</v>
      </c>
      <c r="AR16" s="75" t="e">
        <f t="shared" si="22"/>
        <v>#VALUE!</v>
      </c>
      <c r="AS16" s="39"/>
      <c r="AT16" s="5"/>
      <c r="AU16" s="5"/>
      <c r="AV16" s="1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</row>
    <row r="17" spans="1:63" s="56" customFormat="1" ht="15">
      <c r="A17" s="5">
        <v>1521</v>
      </c>
      <c r="B17" s="5" t="s">
        <v>71</v>
      </c>
      <c r="C17" s="56">
        <v>9</v>
      </c>
      <c r="D17" s="56">
        <v>2</v>
      </c>
      <c r="E17" s="40" t="s">
        <v>64</v>
      </c>
      <c r="F17" s="5">
        <v>64.739999999999995</v>
      </c>
      <c r="G17" s="5">
        <v>64.75</v>
      </c>
      <c r="H17" s="89"/>
      <c r="I17" s="126">
        <v>102</v>
      </c>
      <c r="J17" s="128">
        <v>103</v>
      </c>
      <c r="K17" s="1">
        <f t="shared" si="0"/>
        <v>102.5</v>
      </c>
      <c r="L17"/>
      <c r="M17" s="18">
        <v>270</v>
      </c>
      <c r="N17" s="19">
        <v>4</v>
      </c>
      <c r="O17" s="19">
        <v>0</v>
      </c>
      <c r="P17" s="19">
        <v>14</v>
      </c>
      <c r="Q17" s="121" t="s">
        <v>68</v>
      </c>
      <c r="R17" s="122" t="s">
        <v>68</v>
      </c>
      <c r="S17" s="8">
        <f t="shared" si="1"/>
        <v>-0.24133258602093888</v>
      </c>
      <c r="T17" s="8">
        <f t="shared" si="2"/>
        <v>6.7684408354008588E-2</v>
      </c>
      <c r="U17" s="8">
        <f t="shared" si="3"/>
        <v>0.96793213465368078</v>
      </c>
      <c r="V17" s="3">
        <f t="shared" si="4"/>
        <v>164.33325678884432</v>
      </c>
      <c r="W17" s="12">
        <f t="shared" si="5"/>
        <v>75.482241746033509</v>
      </c>
      <c r="X17" s="6">
        <f t="shared" si="6"/>
        <v>344.33325678884432</v>
      </c>
      <c r="Y17" s="3">
        <f t="shared" si="7"/>
        <v>254.33325678884432</v>
      </c>
      <c r="Z17" s="7">
        <f t="shared" si="8"/>
        <v>14.517758253966491</v>
      </c>
      <c r="AA17" s="9">
        <f t="shared" si="9"/>
        <v>16.156916594698657</v>
      </c>
      <c r="AB17" s="11" t="e">
        <f t="shared" si="10"/>
        <v>#VALUE!</v>
      </c>
      <c r="AC17" s="13" t="e">
        <f t="shared" si="11"/>
        <v>#VALUE!</v>
      </c>
      <c r="AD17" s="13" t="e">
        <f t="shared" si="12"/>
        <v>#VALUE!</v>
      </c>
      <c r="AE17" s="13" t="e">
        <f t="shared" si="13"/>
        <v>#VALUE!</v>
      </c>
      <c r="AF17" s="10" t="e">
        <f t="shared" si="14"/>
        <v>#VALUE!</v>
      </c>
      <c r="AG17" s="11" t="e">
        <f t="shared" si="15"/>
        <v>#VALUE!</v>
      </c>
      <c r="AH17"/>
      <c r="AI17" s="50"/>
      <c r="AJ17" s="51"/>
      <c r="AK17" s="52" t="s">
        <v>73</v>
      </c>
      <c r="AL17" s="33" t="s">
        <v>73</v>
      </c>
      <c r="AM17" s="72" t="e">
        <f t="shared" si="17"/>
        <v>#VALUE!</v>
      </c>
      <c r="AN17" s="72" t="e">
        <f t="shared" si="18"/>
        <v>#VALUE!</v>
      </c>
      <c r="AO17" s="72">
        <f t="shared" si="19"/>
        <v>14.517758253966491</v>
      </c>
      <c r="AP17" s="73" t="e">
        <f t="shared" si="20"/>
        <v>#VALUE!</v>
      </c>
      <c r="AQ17" s="74" t="e">
        <f t="shared" si="21"/>
        <v>#VALUE!</v>
      </c>
      <c r="AR17" s="75" t="e">
        <f t="shared" si="22"/>
        <v>#VALUE!</v>
      </c>
      <c r="AS17" s="39"/>
      <c r="AT17" s="112" t="s">
        <v>75</v>
      </c>
      <c r="AU17" s="112"/>
      <c r="AV17" s="112"/>
      <c r="AW17" s="112"/>
      <c r="AX17" s="112"/>
      <c r="AY17" s="112"/>
      <c r="AZ17" s="112"/>
      <c r="BA17" s="112"/>
      <c r="BB17" s="112"/>
      <c r="BC17" s="112"/>
      <c r="BD17" s="112"/>
      <c r="BE17" s="112">
        <v>0.7</v>
      </c>
      <c r="BF17" s="112">
        <v>0</v>
      </c>
      <c r="BG17" s="112">
        <v>3</v>
      </c>
      <c r="BH17" s="112" t="s">
        <v>64</v>
      </c>
      <c r="BI17" s="5"/>
      <c r="BJ17" s="5"/>
      <c r="BK17" s="5"/>
    </row>
    <row r="18" spans="1:63" s="56" customFormat="1" ht="15">
      <c r="A18" s="5">
        <v>1519</v>
      </c>
      <c r="B18" s="5" t="s">
        <v>71</v>
      </c>
      <c r="C18" s="56">
        <v>11</v>
      </c>
      <c r="D18" s="56">
        <v>1</v>
      </c>
      <c r="E18" s="40" t="s">
        <v>64</v>
      </c>
      <c r="F18" s="86">
        <v>72.52</v>
      </c>
      <c r="G18" s="86">
        <v>72.61</v>
      </c>
      <c r="H18" s="89"/>
      <c r="I18" s="125">
        <v>82</v>
      </c>
      <c r="J18" s="127">
        <v>91</v>
      </c>
      <c r="K18" s="1">
        <f t="shared" si="0"/>
        <v>86.5</v>
      </c>
      <c r="L18"/>
      <c r="M18" s="18">
        <v>90</v>
      </c>
      <c r="N18" s="19">
        <v>50</v>
      </c>
      <c r="O18" s="19">
        <v>0</v>
      </c>
      <c r="P18" s="19">
        <v>50</v>
      </c>
      <c r="Q18" s="80" t="s">
        <v>68</v>
      </c>
      <c r="R18" s="99" t="s">
        <v>68</v>
      </c>
      <c r="S18" s="8">
        <f t="shared" si="1"/>
        <v>0.49240387650610407</v>
      </c>
      <c r="T18" s="8">
        <f t="shared" si="2"/>
        <v>0.49240387650610401</v>
      </c>
      <c r="U18" s="8">
        <f t="shared" si="3"/>
        <v>-0.41317591116653485</v>
      </c>
      <c r="V18" s="3">
        <f t="shared" si="4"/>
        <v>45</v>
      </c>
      <c r="W18" s="12">
        <f t="shared" si="5"/>
        <v>-30.682056176433424</v>
      </c>
      <c r="X18" s="6">
        <f t="shared" si="6"/>
        <v>45</v>
      </c>
      <c r="Y18" s="3">
        <f t="shared" si="7"/>
        <v>315</v>
      </c>
      <c r="Z18" s="7">
        <f t="shared" si="8"/>
        <v>59.31794382356658</v>
      </c>
      <c r="AA18" s="9">
        <f t="shared" si="9"/>
        <v>117.03402083982485</v>
      </c>
      <c r="AB18" s="11" t="e">
        <f t="shared" si="10"/>
        <v>#VALUE!</v>
      </c>
      <c r="AC18" s="13" t="e">
        <f t="shared" si="11"/>
        <v>#VALUE!</v>
      </c>
      <c r="AD18" s="13" t="e">
        <f t="shared" si="12"/>
        <v>#VALUE!</v>
      </c>
      <c r="AE18" s="13" t="e">
        <f t="shared" si="13"/>
        <v>#VALUE!</v>
      </c>
      <c r="AF18" s="10" t="e">
        <f t="shared" si="14"/>
        <v>#VALUE!</v>
      </c>
      <c r="AG18" s="11" t="e">
        <f t="shared" si="15"/>
        <v>#VALUE!</v>
      </c>
      <c r="AH18"/>
      <c r="AI18" s="50"/>
      <c r="AJ18" s="51"/>
      <c r="AK18" s="52" t="s">
        <v>73</v>
      </c>
      <c r="AL18" s="33" t="s">
        <v>73</v>
      </c>
      <c r="AM18" s="72" t="e">
        <f t="shared" si="17"/>
        <v>#VALUE!</v>
      </c>
      <c r="AN18" s="72" t="e">
        <f t="shared" si="18"/>
        <v>#VALUE!</v>
      </c>
      <c r="AO18" s="72">
        <f t="shared" si="19"/>
        <v>59.31794382356658</v>
      </c>
      <c r="AP18" s="73" t="e">
        <f t="shared" si="20"/>
        <v>#VALUE!</v>
      </c>
      <c r="AQ18" s="74" t="e">
        <f t="shared" si="21"/>
        <v>#VALUE!</v>
      </c>
      <c r="AR18" s="75" t="e">
        <f t="shared" si="22"/>
        <v>#VALUE!</v>
      </c>
      <c r="AS18" s="39"/>
      <c r="AT18" s="112" t="s">
        <v>75</v>
      </c>
      <c r="AU18" s="112"/>
      <c r="AV18" s="112"/>
      <c r="AW18" s="112"/>
      <c r="AX18" s="112"/>
      <c r="AY18" s="112"/>
      <c r="AZ18" s="112"/>
      <c r="BA18" s="112"/>
      <c r="BB18" s="112"/>
      <c r="BC18" s="112"/>
      <c r="BD18" s="112"/>
      <c r="BE18" s="112">
        <v>0.7</v>
      </c>
      <c r="BF18" s="112">
        <v>0</v>
      </c>
      <c r="BG18" s="112">
        <v>3</v>
      </c>
      <c r="BH18" s="112" t="s">
        <v>64</v>
      </c>
      <c r="BI18" s="5"/>
      <c r="BJ18" s="5"/>
      <c r="BK18" s="5"/>
    </row>
    <row r="19" spans="1:63" s="56" customFormat="1" ht="15">
      <c r="A19" s="5">
        <v>1519</v>
      </c>
      <c r="B19" s="5" t="s">
        <v>71</v>
      </c>
      <c r="C19" s="56">
        <v>11</v>
      </c>
      <c r="D19" s="111" t="s">
        <v>72</v>
      </c>
      <c r="E19" s="40" t="s">
        <v>64</v>
      </c>
      <c r="F19" s="86">
        <v>76.510000000000005</v>
      </c>
      <c r="G19" s="86">
        <v>76.540000000000006</v>
      </c>
      <c r="H19" s="89"/>
      <c r="I19" s="125">
        <v>22</v>
      </c>
      <c r="J19" s="127">
        <v>25</v>
      </c>
      <c r="K19" s="1">
        <f t="shared" si="0"/>
        <v>23.5</v>
      </c>
      <c r="L19"/>
      <c r="M19" s="18">
        <v>270</v>
      </c>
      <c r="N19" s="19">
        <v>29</v>
      </c>
      <c r="O19" s="19">
        <v>180</v>
      </c>
      <c r="P19" s="19">
        <v>7</v>
      </c>
      <c r="Q19" s="80" t="s">
        <v>68</v>
      </c>
      <c r="R19" s="99" t="s">
        <v>68</v>
      </c>
      <c r="S19" s="8">
        <f t="shared" si="1"/>
        <v>-0.10658932943828059</v>
      </c>
      <c r="T19" s="8">
        <f t="shared" si="2"/>
        <v>-0.4811959228541926</v>
      </c>
      <c r="U19" s="8">
        <f t="shared" si="3"/>
        <v>-0.86810042447086733</v>
      </c>
      <c r="V19" s="3">
        <f t="shared" si="4"/>
        <v>257.51012819926331</v>
      </c>
      <c r="W19" s="12">
        <f t="shared" si="5"/>
        <v>-60.414465545991149</v>
      </c>
      <c r="X19" s="6">
        <f t="shared" si="6"/>
        <v>257.51012819926331</v>
      </c>
      <c r="Y19" s="3">
        <f t="shared" si="7"/>
        <v>167.51012819926331</v>
      </c>
      <c r="Z19" s="7">
        <f t="shared" si="8"/>
        <v>29.585534454008851</v>
      </c>
      <c r="AA19" s="9">
        <f t="shared" si="9"/>
        <v>100.90326541444335</v>
      </c>
      <c r="AB19" s="11" t="e">
        <f t="shared" si="10"/>
        <v>#VALUE!</v>
      </c>
      <c r="AC19" s="13" t="e">
        <f t="shared" si="11"/>
        <v>#VALUE!</v>
      </c>
      <c r="AD19" s="13" t="e">
        <f t="shared" si="12"/>
        <v>#VALUE!</v>
      </c>
      <c r="AE19" s="13" t="e">
        <f t="shared" si="13"/>
        <v>#VALUE!</v>
      </c>
      <c r="AF19" s="10" t="e">
        <f t="shared" si="14"/>
        <v>#VALUE!</v>
      </c>
      <c r="AG19" s="11" t="e">
        <f t="shared" si="15"/>
        <v>#VALUE!</v>
      </c>
      <c r="AH19"/>
      <c r="AI19" s="50"/>
      <c r="AJ19" s="51"/>
      <c r="AK19" s="52" t="s">
        <v>73</v>
      </c>
      <c r="AL19" s="33" t="s">
        <v>73</v>
      </c>
      <c r="AM19" s="72" t="e">
        <f t="shared" si="17"/>
        <v>#VALUE!</v>
      </c>
      <c r="AN19" s="72" t="e">
        <f t="shared" si="18"/>
        <v>#VALUE!</v>
      </c>
      <c r="AO19" s="72">
        <f t="shared" si="19"/>
        <v>29.585534454008851</v>
      </c>
      <c r="AP19" s="73" t="e">
        <f t="shared" si="20"/>
        <v>#VALUE!</v>
      </c>
      <c r="AQ19" s="74" t="e">
        <f t="shared" si="21"/>
        <v>#VALUE!</v>
      </c>
      <c r="AR19" s="75" t="e">
        <f t="shared" si="22"/>
        <v>#VALUE!</v>
      </c>
      <c r="AS19" s="39"/>
      <c r="AT19" s="112" t="s">
        <v>75</v>
      </c>
      <c r="AU19" s="112"/>
      <c r="AV19" s="112"/>
      <c r="AW19" s="112"/>
      <c r="AX19" s="112"/>
      <c r="AY19" s="112"/>
      <c r="AZ19" s="112"/>
      <c r="BA19" s="112"/>
      <c r="BB19" s="112"/>
      <c r="BC19" s="112"/>
      <c r="BD19" s="112"/>
      <c r="BE19" s="112">
        <v>0.7</v>
      </c>
      <c r="BF19" s="112">
        <v>0</v>
      </c>
      <c r="BG19" s="112">
        <v>3</v>
      </c>
      <c r="BH19" s="112" t="s">
        <v>64</v>
      </c>
      <c r="BI19" s="5"/>
      <c r="BJ19" s="5"/>
      <c r="BK19" s="5"/>
    </row>
    <row r="20" spans="1:63" s="56" customFormat="1" ht="15">
      <c r="A20" s="5">
        <v>1520</v>
      </c>
      <c r="B20" s="5" t="s">
        <v>71</v>
      </c>
      <c r="C20" s="56">
        <v>13</v>
      </c>
      <c r="D20" s="111">
        <v>1</v>
      </c>
      <c r="E20" s="40" t="s">
        <v>64</v>
      </c>
      <c r="F20" s="86">
        <v>81.569999999999993</v>
      </c>
      <c r="G20" s="86">
        <v>81.62</v>
      </c>
      <c r="H20" s="89"/>
      <c r="I20" s="125">
        <v>47</v>
      </c>
      <c r="J20" s="127">
        <v>52</v>
      </c>
      <c r="K20" s="1">
        <f t="shared" si="0"/>
        <v>49.5</v>
      </c>
      <c r="L20"/>
      <c r="M20" s="18">
        <v>90</v>
      </c>
      <c r="N20" s="19">
        <v>51</v>
      </c>
      <c r="O20" s="19">
        <v>0</v>
      </c>
      <c r="P20" s="19">
        <v>0</v>
      </c>
      <c r="Q20" s="80" t="s">
        <v>68</v>
      </c>
      <c r="R20" s="99" t="s">
        <v>68</v>
      </c>
      <c r="S20" s="8">
        <f t="shared" si="1"/>
        <v>0</v>
      </c>
      <c r="T20" s="8">
        <f t="shared" si="2"/>
        <v>0.77714596145697079</v>
      </c>
      <c r="U20" s="8">
        <f t="shared" si="3"/>
        <v>-0.6293203910498375</v>
      </c>
      <c r="V20" s="3">
        <f t="shared" si="4"/>
        <v>90</v>
      </c>
      <c r="W20" s="12">
        <f t="shared" si="5"/>
        <v>-39.000000000000014</v>
      </c>
      <c r="X20" s="6">
        <f t="shared" si="6"/>
        <v>90</v>
      </c>
      <c r="Y20" s="3">
        <f t="shared" si="7"/>
        <v>0</v>
      </c>
      <c r="Z20" s="7">
        <f t="shared" si="8"/>
        <v>50.999999999999986</v>
      </c>
      <c r="AA20" s="9">
        <f t="shared" si="9"/>
        <v>90</v>
      </c>
      <c r="AB20" s="11" t="e">
        <f t="shared" si="10"/>
        <v>#VALUE!</v>
      </c>
      <c r="AC20" s="13" t="e">
        <f t="shared" si="11"/>
        <v>#VALUE!</v>
      </c>
      <c r="AD20" s="13" t="e">
        <f t="shared" si="12"/>
        <v>#VALUE!</v>
      </c>
      <c r="AE20" s="13" t="e">
        <f t="shared" si="13"/>
        <v>#VALUE!</v>
      </c>
      <c r="AF20" s="10" t="e">
        <f t="shared" si="14"/>
        <v>#VALUE!</v>
      </c>
      <c r="AG20" s="11" t="e">
        <f t="shared" si="15"/>
        <v>#VALUE!</v>
      </c>
      <c r="AH20"/>
      <c r="AI20" s="50"/>
      <c r="AJ20" s="51"/>
      <c r="AK20" s="52" t="s">
        <v>73</v>
      </c>
      <c r="AL20" s="33" t="s">
        <v>73</v>
      </c>
      <c r="AM20" s="72" t="e">
        <f t="shared" si="17"/>
        <v>#VALUE!</v>
      </c>
      <c r="AN20" s="72" t="e">
        <f t="shared" si="18"/>
        <v>#VALUE!</v>
      </c>
      <c r="AO20" s="72">
        <f t="shared" si="19"/>
        <v>50.999999999999986</v>
      </c>
      <c r="AP20" s="73" t="e">
        <f t="shared" si="20"/>
        <v>#VALUE!</v>
      </c>
      <c r="AQ20" s="74" t="e">
        <f t="shared" si="21"/>
        <v>#VALUE!</v>
      </c>
      <c r="AR20" s="75" t="e">
        <f t="shared" si="22"/>
        <v>#VALUE!</v>
      </c>
      <c r="AS20" s="39"/>
      <c r="AT20" s="112" t="s">
        <v>75</v>
      </c>
      <c r="AU20" s="112"/>
      <c r="AV20" s="112"/>
      <c r="AW20" s="112"/>
      <c r="AX20" s="112"/>
      <c r="AY20" s="112"/>
      <c r="AZ20" s="112"/>
      <c r="BA20" s="112"/>
      <c r="BB20" s="112"/>
      <c r="BC20" s="112"/>
      <c r="BD20" s="112"/>
      <c r="BE20" s="112">
        <v>0.8</v>
      </c>
      <c r="BF20" s="112">
        <v>0</v>
      </c>
      <c r="BG20" s="112">
        <v>3</v>
      </c>
      <c r="BH20" s="112" t="s">
        <v>64</v>
      </c>
      <c r="BI20" s="5"/>
      <c r="BJ20" s="5"/>
      <c r="BK20" s="5"/>
    </row>
    <row r="21" spans="1:63" ht="15">
      <c r="A21" s="5">
        <v>1521</v>
      </c>
      <c r="B21" s="5" t="s">
        <v>71</v>
      </c>
      <c r="C21" s="56">
        <v>13</v>
      </c>
      <c r="D21" s="111">
        <v>1</v>
      </c>
      <c r="E21" s="40" t="s">
        <v>64</v>
      </c>
      <c r="F21" s="86">
        <v>81.83</v>
      </c>
      <c r="G21" s="86">
        <v>81.87</v>
      </c>
      <c r="H21" s="89"/>
      <c r="I21" s="125">
        <v>73</v>
      </c>
      <c r="J21" s="127">
        <v>77</v>
      </c>
      <c r="K21" s="1">
        <f t="shared" si="0"/>
        <v>75</v>
      </c>
      <c r="M21" s="18">
        <v>90</v>
      </c>
      <c r="N21" s="19">
        <v>45</v>
      </c>
      <c r="O21" s="19">
        <v>0</v>
      </c>
      <c r="P21" s="19">
        <v>0</v>
      </c>
      <c r="Q21" s="80" t="s">
        <v>68</v>
      </c>
      <c r="R21" s="99" t="s">
        <v>68</v>
      </c>
      <c r="S21" s="8">
        <f t="shared" si="1"/>
        <v>0</v>
      </c>
      <c r="T21" s="8">
        <f t="shared" si="2"/>
        <v>0.70710678118654746</v>
      </c>
      <c r="U21" s="8">
        <f t="shared" si="3"/>
        <v>-0.70710678118654757</v>
      </c>
      <c r="V21" s="3">
        <f t="shared" si="4"/>
        <v>90</v>
      </c>
      <c r="W21" s="12">
        <f t="shared" si="5"/>
        <v>-45</v>
      </c>
      <c r="X21" s="6">
        <f t="shared" si="6"/>
        <v>90</v>
      </c>
      <c r="Y21" s="3">
        <f t="shared" si="7"/>
        <v>0</v>
      </c>
      <c r="Z21" s="7">
        <f t="shared" si="8"/>
        <v>45</v>
      </c>
      <c r="AA21" s="9">
        <f t="shared" si="9"/>
        <v>90</v>
      </c>
      <c r="AB21" s="11" t="e">
        <f t="shared" si="10"/>
        <v>#VALUE!</v>
      </c>
      <c r="AC21" s="13" t="e">
        <f t="shared" si="11"/>
        <v>#VALUE!</v>
      </c>
      <c r="AD21" s="13" t="e">
        <f t="shared" si="12"/>
        <v>#VALUE!</v>
      </c>
      <c r="AE21" s="13" t="e">
        <f t="shared" si="13"/>
        <v>#VALUE!</v>
      </c>
      <c r="AF21" s="10" t="e">
        <f t="shared" si="14"/>
        <v>#VALUE!</v>
      </c>
      <c r="AG21" s="11" t="e">
        <f t="shared" si="15"/>
        <v>#VALUE!</v>
      </c>
      <c r="AH21"/>
      <c r="AI21" s="50"/>
      <c r="AJ21" s="51"/>
      <c r="AK21" s="52" t="s">
        <v>73</v>
      </c>
      <c r="AL21" s="33" t="s">
        <v>73</v>
      </c>
      <c r="AM21" s="72" t="e">
        <f t="shared" si="17"/>
        <v>#VALUE!</v>
      </c>
      <c r="AN21" s="72" t="e">
        <f t="shared" si="18"/>
        <v>#VALUE!</v>
      </c>
      <c r="AO21" s="72">
        <f t="shared" si="19"/>
        <v>45</v>
      </c>
      <c r="AP21" s="73" t="e">
        <f t="shared" si="20"/>
        <v>#VALUE!</v>
      </c>
      <c r="AQ21" s="74" t="e">
        <f t="shared" si="21"/>
        <v>#VALUE!</v>
      </c>
      <c r="AR21" s="75" t="e">
        <f t="shared" si="22"/>
        <v>#VALUE!</v>
      </c>
      <c r="AS21" s="39"/>
      <c r="AT21" s="112" t="s">
        <v>75</v>
      </c>
      <c r="AU21" s="112"/>
      <c r="AV21" s="112"/>
      <c r="AW21" s="112"/>
      <c r="AX21" s="112"/>
      <c r="AY21" s="112"/>
      <c r="AZ21" s="112"/>
      <c r="BA21" s="112"/>
      <c r="BB21" s="112"/>
      <c r="BC21" s="112"/>
      <c r="BD21" s="112"/>
      <c r="BE21" s="112">
        <v>0.8</v>
      </c>
      <c r="BF21" s="112">
        <v>0</v>
      </c>
      <c r="BG21" s="112">
        <v>3</v>
      </c>
      <c r="BH21" s="112" t="s">
        <v>64</v>
      </c>
    </row>
    <row r="22" spans="1:63" s="56" customFormat="1" ht="15">
      <c r="A22" s="5">
        <v>1522</v>
      </c>
      <c r="B22" s="5" t="s">
        <v>71</v>
      </c>
      <c r="C22" s="56">
        <v>13</v>
      </c>
      <c r="D22" s="111">
        <v>1</v>
      </c>
      <c r="E22" s="40" t="s">
        <v>64</v>
      </c>
      <c r="F22" s="86">
        <v>82.23</v>
      </c>
      <c r="G22" s="86">
        <v>82.27</v>
      </c>
      <c r="H22" s="89"/>
      <c r="I22" s="125">
        <v>113</v>
      </c>
      <c r="J22" s="127">
        <v>117</v>
      </c>
      <c r="K22" s="1">
        <f t="shared" si="0"/>
        <v>115</v>
      </c>
      <c r="L22"/>
      <c r="M22" s="18">
        <v>90</v>
      </c>
      <c r="N22" s="19">
        <v>42</v>
      </c>
      <c r="O22" s="19">
        <v>0</v>
      </c>
      <c r="P22" s="19">
        <v>18</v>
      </c>
      <c r="Q22" s="80" t="s">
        <v>68</v>
      </c>
      <c r="R22" s="99" t="s">
        <v>68</v>
      </c>
      <c r="S22" s="8">
        <f t="shared" si="1"/>
        <v>0.22964438035431919</v>
      </c>
      <c r="T22" s="8">
        <f t="shared" si="2"/>
        <v>0.63638102343011937</v>
      </c>
      <c r="U22" s="8">
        <f t="shared" si="3"/>
        <v>-0.70677272882130038</v>
      </c>
      <c r="V22" s="3">
        <f t="shared" si="4"/>
        <v>70.157520562785777</v>
      </c>
      <c r="W22" s="12">
        <f t="shared" si="5"/>
        <v>-46.251674529190282</v>
      </c>
      <c r="X22" s="6">
        <f t="shared" si="6"/>
        <v>70.157520562785777</v>
      </c>
      <c r="Y22" s="3">
        <f t="shared" si="7"/>
        <v>340.15752056278575</v>
      </c>
      <c r="Z22" s="7">
        <f t="shared" si="8"/>
        <v>43.748325470809718</v>
      </c>
      <c r="AA22" s="9">
        <f t="shared" si="9"/>
        <v>104.61067564393684</v>
      </c>
      <c r="AB22" s="11" t="e">
        <f t="shared" si="10"/>
        <v>#VALUE!</v>
      </c>
      <c r="AC22" s="13" t="e">
        <f t="shared" si="11"/>
        <v>#VALUE!</v>
      </c>
      <c r="AD22" s="13" t="e">
        <f t="shared" si="12"/>
        <v>#VALUE!</v>
      </c>
      <c r="AE22" s="13" t="e">
        <f t="shared" si="13"/>
        <v>#VALUE!</v>
      </c>
      <c r="AF22" s="10" t="e">
        <f t="shared" si="14"/>
        <v>#VALUE!</v>
      </c>
      <c r="AG22" s="11" t="e">
        <f t="shared" si="15"/>
        <v>#VALUE!</v>
      </c>
      <c r="AH22"/>
      <c r="AI22" s="50"/>
      <c r="AJ22" s="51"/>
      <c r="AK22" s="52" t="s">
        <v>73</v>
      </c>
      <c r="AL22" s="33" t="s">
        <v>73</v>
      </c>
      <c r="AM22" s="72" t="e">
        <f t="shared" si="17"/>
        <v>#VALUE!</v>
      </c>
      <c r="AN22" s="72" t="e">
        <f t="shared" si="18"/>
        <v>#VALUE!</v>
      </c>
      <c r="AO22" s="72">
        <f t="shared" si="19"/>
        <v>43.748325470809718</v>
      </c>
      <c r="AP22" s="73" t="e">
        <f t="shared" si="20"/>
        <v>#VALUE!</v>
      </c>
      <c r="AQ22" s="74" t="e">
        <f t="shared" si="21"/>
        <v>#VALUE!</v>
      </c>
      <c r="AR22" s="75" t="e">
        <f t="shared" si="22"/>
        <v>#VALUE!</v>
      </c>
      <c r="AS22" s="39"/>
      <c r="AT22" s="112" t="s">
        <v>75</v>
      </c>
      <c r="AU22" s="112"/>
      <c r="AV22" s="112"/>
      <c r="AW22" s="112"/>
      <c r="AX22" s="112"/>
      <c r="AY22" s="112"/>
      <c r="AZ22" s="112"/>
      <c r="BA22" s="112"/>
      <c r="BB22" s="112"/>
      <c r="BC22" s="112"/>
      <c r="BD22" s="112"/>
      <c r="BE22" s="112">
        <v>0.8</v>
      </c>
      <c r="BF22" s="112">
        <v>0</v>
      </c>
      <c r="BG22" s="112">
        <v>3</v>
      </c>
      <c r="BH22" s="112" t="s">
        <v>64</v>
      </c>
      <c r="BI22" s="5"/>
      <c r="BJ22" s="5"/>
      <c r="BK22" s="5"/>
    </row>
    <row r="23" spans="1:63" ht="15">
      <c r="A23" s="5">
        <v>1523</v>
      </c>
      <c r="B23" s="5" t="s">
        <v>71</v>
      </c>
      <c r="C23" s="56">
        <v>13</v>
      </c>
      <c r="D23" s="111">
        <v>2</v>
      </c>
      <c r="E23" s="40" t="s">
        <v>64</v>
      </c>
      <c r="F23" s="86">
        <v>82.67</v>
      </c>
      <c r="G23" s="86">
        <v>82.68</v>
      </c>
      <c r="H23" s="89"/>
      <c r="I23" s="125">
        <v>5</v>
      </c>
      <c r="J23" s="127">
        <v>6</v>
      </c>
      <c r="K23" s="1">
        <f t="shared" si="0"/>
        <v>5.5</v>
      </c>
      <c r="M23" s="18">
        <v>90</v>
      </c>
      <c r="N23" s="19">
        <v>38</v>
      </c>
      <c r="O23" s="19">
        <v>0</v>
      </c>
      <c r="P23" s="19">
        <v>12</v>
      </c>
      <c r="Q23" s="80" t="s">
        <v>68</v>
      </c>
      <c r="R23" s="99" t="s">
        <v>68</v>
      </c>
      <c r="S23" s="8">
        <f t="shared" si="1"/>
        <v>0.1638366481649503</v>
      </c>
      <c r="T23" s="8">
        <f t="shared" si="2"/>
        <v>0.60220779495402765</v>
      </c>
      <c r="U23" s="8">
        <f t="shared" si="3"/>
        <v>-0.77079082799285326</v>
      </c>
      <c r="V23" s="3">
        <f t="shared" si="4"/>
        <v>74.780472808713228</v>
      </c>
      <c r="W23" s="12">
        <f t="shared" si="5"/>
        <v>-51.00347578715013</v>
      </c>
      <c r="X23" s="6">
        <f t="shared" si="6"/>
        <v>74.780472808713228</v>
      </c>
      <c r="Y23" s="3">
        <f t="shared" si="7"/>
        <v>344.78047280871323</v>
      </c>
      <c r="Z23" s="7">
        <f t="shared" si="8"/>
        <v>38.99652421284987</v>
      </c>
      <c r="AA23" s="9">
        <f t="shared" si="9"/>
        <v>101.93881624897564</v>
      </c>
      <c r="AB23" s="11" t="e">
        <f t="shared" si="10"/>
        <v>#VALUE!</v>
      </c>
      <c r="AC23" s="13" t="e">
        <f t="shared" si="11"/>
        <v>#VALUE!</v>
      </c>
      <c r="AD23" s="13" t="e">
        <f t="shared" si="12"/>
        <v>#VALUE!</v>
      </c>
      <c r="AE23" s="13" t="e">
        <f t="shared" si="13"/>
        <v>#VALUE!</v>
      </c>
      <c r="AF23" s="10" t="e">
        <f t="shared" si="14"/>
        <v>#VALUE!</v>
      </c>
      <c r="AG23" s="11" t="e">
        <f t="shared" si="15"/>
        <v>#VALUE!</v>
      </c>
      <c r="AH23"/>
      <c r="AI23" s="50"/>
      <c r="AJ23" s="51"/>
      <c r="AK23" s="52" t="s">
        <v>73</v>
      </c>
      <c r="AL23" s="33" t="s">
        <v>73</v>
      </c>
      <c r="AM23" s="72" t="e">
        <f t="shared" si="17"/>
        <v>#VALUE!</v>
      </c>
      <c r="AN23" s="72" t="e">
        <f t="shared" si="18"/>
        <v>#VALUE!</v>
      </c>
      <c r="AO23" s="72">
        <f t="shared" si="19"/>
        <v>38.99652421284987</v>
      </c>
      <c r="AP23" s="73" t="e">
        <f t="shared" si="20"/>
        <v>#VALUE!</v>
      </c>
      <c r="AQ23" s="74" t="e">
        <f t="shared" si="21"/>
        <v>#VALUE!</v>
      </c>
      <c r="AR23" s="75" t="e">
        <f t="shared" si="22"/>
        <v>#VALUE!</v>
      </c>
      <c r="AS23" s="39"/>
      <c r="AT23" s="112" t="s">
        <v>75</v>
      </c>
      <c r="AU23" s="112"/>
      <c r="AV23" s="112"/>
      <c r="AW23" s="112"/>
      <c r="AX23" s="112"/>
      <c r="AY23" s="112"/>
      <c r="AZ23" s="112"/>
      <c r="BA23" s="112"/>
      <c r="BB23" s="112"/>
      <c r="BC23" s="112"/>
      <c r="BD23" s="112"/>
      <c r="BE23" s="112">
        <v>0.7</v>
      </c>
      <c r="BF23" s="112">
        <v>0</v>
      </c>
      <c r="BG23" s="112">
        <v>3</v>
      </c>
      <c r="BH23" s="112" t="s">
        <v>64</v>
      </c>
    </row>
    <row r="24" spans="1:63" ht="15">
      <c r="A24" s="5">
        <v>1524</v>
      </c>
      <c r="B24" s="5" t="s">
        <v>71</v>
      </c>
      <c r="C24" s="56">
        <v>13</v>
      </c>
      <c r="D24" s="111">
        <v>2</v>
      </c>
      <c r="E24" s="40" t="s">
        <v>64</v>
      </c>
      <c r="F24" s="86">
        <v>83.63</v>
      </c>
      <c r="G24" s="86">
        <v>83.65</v>
      </c>
      <c r="H24" s="89"/>
      <c r="I24" s="125">
        <v>101</v>
      </c>
      <c r="J24" s="127">
        <v>103</v>
      </c>
      <c r="K24" s="1">
        <f t="shared" si="0"/>
        <v>102</v>
      </c>
      <c r="M24" s="18">
        <v>90</v>
      </c>
      <c r="N24" s="19">
        <v>40</v>
      </c>
      <c r="O24" s="19">
        <v>0</v>
      </c>
      <c r="P24" s="19">
        <v>14</v>
      </c>
      <c r="Q24" s="80" t="s">
        <v>68</v>
      </c>
      <c r="R24" s="99" t="s">
        <v>68</v>
      </c>
      <c r="S24" s="8">
        <f t="shared" si="1"/>
        <v>0.185322923792935</v>
      </c>
      <c r="T24" s="8">
        <f t="shared" si="2"/>
        <v>0.62369407058201232</v>
      </c>
      <c r="U24" s="8">
        <f t="shared" si="3"/>
        <v>-0.74328964929582009</v>
      </c>
      <c r="V24" s="3">
        <f t="shared" si="4"/>
        <v>73.451338914468963</v>
      </c>
      <c r="W24" s="12">
        <f t="shared" si="5"/>
        <v>-48.802440718763521</v>
      </c>
      <c r="X24" s="6">
        <f t="shared" si="6"/>
        <v>73.451338914468963</v>
      </c>
      <c r="Y24" s="3">
        <f t="shared" si="7"/>
        <v>343.45133891446898</v>
      </c>
      <c r="Z24" s="7">
        <f t="shared" si="8"/>
        <v>41.197559281236479</v>
      </c>
      <c r="AA24" s="9">
        <f t="shared" si="9"/>
        <v>102.6028687723896</v>
      </c>
      <c r="AB24" s="11" t="e">
        <f t="shared" si="10"/>
        <v>#VALUE!</v>
      </c>
      <c r="AC24" s="13" t="e">
        <f t="shared" si="11"/>
        <v>#VALUE!</v>
      </c>
      <c r="AD24" s="13" t="e">
        <f t="shared" si="12"/>
        <v>#VALUE!</v>
      </c>
      <c r="AE24" s="13" t="e">
        <f t="shared" si="13"/>
        <v>#VALUE!</v>
      </c>
      <c r="AF24" s="10" t="e">
        <f t="shared" si="14"/>
        <v>#VALUE!</v>
      </c>
      <c r="AG24" s="11" t="e">
        <f t="shared" si="15"/>
        <v>#VALUE!</v>
      </c>
      <c r="AH24"/>
      <c r="AI24" s="50"/>
      <c r="AJ24" s="51"/>
      <c r="AK24" s="52" t="s">
        <v>73</v>
      </c>
      <c r="AL24" s="33" t="s">
        <v>73</v>
      </c>
      <c r="AM24" s="72" t="e">
        <f t="shared" si="17"/>
        <v>#VALUE!</v>
      </c>
      <c r="AN24" s="72" t="e">
        <f t="shared" si="18"/>
        <v>#VALUE!</v>
      </c>
      <c r="AO24" s="72">
        <f t="shared" si="19"/>
        <v>41.197559281236479</v>
      </c>
      <c r="AP24" s="73" t="e">
        <f t="shared" si="20"/>
        <v>#VALUE!</v>
      </c>
      <c r="AQ24" s="74" t="e">
        <f t="shared" si="21"/>
        <v>#VALUE!</v>
      </c>
      <c r="AR24" s="75" t="e">
        <f t="shared" si="22"/>
        <v>#VALUE!</v>
      </c>
      <c r="AS24" s="39"/>
      <c r="AT24" s="112" t="s">
        <v>75</v>
      </c>
      <c r="AU24" s="112"/>
      <c r="AV24" s="112"/>
      <c r="AW24" s="112"/>
      <c r="AX24" s="112"/>
      <c r="AY24" s="112"/>
      <c r="AZ24" s="112"/>
      <c r="BA24" s="112"/>
      <c r="BB24" s="112"/>
      <c r="BC24" s="112"/>
      <c r="BD24" s="112"/>
      <c r="BE24" s="112">
        <v>0.8</v>
      </c>
      <c r="BF24" s="112">
        <v>0</v>
      </c>
      <c r="BG24" s="112">
        <v>3</v>
      </c>
      <c r="BH24" s="112" t="s">
        <v>64</v>
      </c>
    </row>
    <row r="25" spans="1:63" ht="15">
      <c r="A25" s="5">
        <v>1525</v>
      </c>
      <c r="B25" s="5" t="s">
        <v>71</v>
      </c>
      <c r="C25" s="56">
        <v>13</v>
      </c>
      <c r="D25" s="111">
        <v>3</v>
      </c>
      <c r="E25" s="40" t="s">
        <v>64</v>
      </c>
      <c r="F25" s="86">
        <v>84.16</v>
      </c>
      <c r="G25" s="86">
        <v>84.19</v>
      </c>
      <c r="H25" s="89"/>
      <c r="I25" s="125">
        <v>8</v>
      </c>
      <c r="J25" s="127">
        <v>11</v>
      </c>
      <c r="K25" s="1">
        <f t="shared" si="0"/>
        <v>9.5</v>
      </c>
      <c r="M25" s="18">
        <v>90</v>
      </c>
      <c r="N25" s="19">
        <v>30</v>
      </c>
      <c r="O25" s="19">
        <v>0</v>
      </c>
      <c r="P25" s="19">
        <v>3</v>
      </c>
      <c r="Q25" s="80" t="s">
        <v>68</v>
      </c>
      <c r="R25" s="99" t="s">
        <v>68</v>
      </c>
      <c r="S25" s="8">
        <f t="shared" si="1"/>
        <v>4.5324267637740147E-2</v>
      </c>
      <c r="T25" s="8">
        <f t="shared" si="2"/>
        <v>0.49931476737728686</v>
      </c>
      <c r="U25" s="8">
        <f t="shared" si="3"/>
        <v>-0.86483854606689592</v>
      </c>
      <c r="V25" s="3">
        <f t="shared" si="4"/>
        <v>84.813308320956907</v>
      </c>
      <c r="W25" s="12">
        <f t="shared" si="5"/>
        <v>-59.898101554752891</v>
      </c>
      <c r="X25" s="6">
        <f t="shared" si="6"/>
        <v>84.813308320956907</v>
      </c>
      <c r="Y25" s="3">
        <f t="shared" si="7"/>
        <v>354.81330832095693</v>
      </c>
      <c r="Z25" s="7">
        <f t="shared" si="8"/>
        <v>30.101898445247109</v>
      </c>
      <c r="AA25" s="9">
        <f t="shared" si="9"/>
        <v>94.490269417175824</v>
      </c>
      <c r="AB25" s="11" t="e">
        <f t="shared" si="10"/>
        <v>#VALUE!</v>
      </c>
      <c r="AC25" s="13" t="e">
        <f t="shared" si="11"/>
        <v>#VALUE!</v>
      </c>
      <c r="AD25" s="13" t="e">
        <f t="shared" si="12"/>
        <v>#VALUE!</v>
      </c>
      <c r="AE25" s="13" t="e">
        <f t="shared" si="13"/>
        <v>#VALUE!</v>
      </c>
      <c r="AF25" s="10" t="e">
        <f t="shared" si="14"/>
        <v>#VALUE!</v>
      </c>
      <c r="AG25" s="11" t="e">
        <f t="shared" si="15"/>
        <v>#VALUE!</v>
      </c>
      <c r="AH25"/>
      <c r="AI25" s="50"/>
      <c r="AJ25" s="51"/>
      <c r="AK25" s="52" t="s">
        <v>73</v>
      </c>
      <c r="AL25" s="33" t="s">
        <v>73</v>
      </c>
      <c r="AM25" s="72" t="e">
        <f t="shared" si="17"/>
        <v>#VALUE!</v>
      </c>
      <c r="AN25" s="72" t="e">
        <f t="shared" si="18"/>
        <v>#VALUE!</v>
      </c>
      <c r="AO25" s="72">
        <f t="shared" si="19"/>
        <v>30.101898445247109</v>
      </c>
      <c r="AP25" s="73" t="e">
        <f t="shared" si="20"/>
        <v>#VALUE!</v>
      </c>
      <c r="AQ25" s="74" t="e">
        <f t="shared" si="21"/>
        <v>#VALUE!</v>
      </c>
      <c r="AR25" s="75" t="e">
        <f t="shared" si="22"/>
        <v>#VALUE!</v>
      </c>
      <c r="AS25" s="39"/>
      <c r="AT25" s="112" t="s">
        <v>75</v>
      </c>
      <c r="AU25" s="112"/>
      <c r="AV25" s="112"/>
      <c r="AW25" s="112"/>
      <c r="AX25" s="112"/>
      <c r="AY25" s="112"/>
      <c r="AZ25" s="112"/>
      <c r="BA25" s="112"/>
      <c r="BB25" s="112"/>
      <c r="BC25" s="112"/>
      <c r="BD25" s="112"/>
      <c r="BE25" s="112">
        <v>0.7</v>
      </c>
      <c r="BF25" s="112">
        <v>0</v>
      </c>
      <c r="BG25" s="112">
        <v>3</v>
      </c>
      <c r="BH25" s="112" t="s">
        <v>64</v>
      </c>
    </row>
    <row r="26" spans="1:63" ht="15">
      <c r="A26" s="5">
        <v>1526</v>
      </c>
      <c r="B26" s="5" t="s">
        <v>71</v>
      </c>
      <c r="C26" s="56">
        <v>13</v>
      </c>
      <c r="D26" s="111">
        <v>3</v>
      </c>
      <c r="E26" s="40" t="s">
        <v>64</v>
      </c>
      <c r="F26" s="86">
        <v>84.58</v>
      </c>
      <c r="G26" s="86">
        <v>84.62</v>
      </c>
      <c r="H26" s="89"/>
      <c r="I26" s="125">
        <v>50</v>
      </c>
      <c r="J26" s="127">
        <v>54</v>
      </c>
      <c r="K26" s="1">
        <f t="shared" si="0"/>
        <v>52</v>
      </c>
      <c r="M26" s="18">
        <v>90</v>
      </c>
      <c r="N26" s="19">
        <v>40</v>
      </c>
      <c r="O26" s="19">
        <v>0</v>
      </c>
      <c r="P26" s="19">
        <v>5</v>
      </c>
      <c r="Q26" s="80" t="s">
        <v>68</v>
      </c>
      <c r="R26" s="99" t="s">
        <v>68</v>
      </c>
      <c r="S26" s="8">
        <f t="shared" si="1"/>
        <v>6.6765172417750707E-2</v>
      </c>
      <c r="T26" s="8">
        <f t="shared" si="2"/>
        <v>0.64034160876879676</v>
      </c>
      <c r="U26" s="8">
        <f t="shared" si="3"/>
        <v>-0.76312941273776969</v>
      </c>
      <c r="V26" s="3">
        <f t="shared" si="4"/>
        <v>84.047567415429199</v>
      </c>
      <c r="W26" s="12">
        <f t="shared" si="5"/>
        <v>-49.847404263453889</v>
      </c>
      <c r="X26" s="6">
        <f t="shared" si="6"/>
        <v>84.047567415429199</v>
      </c>
      <c r="Y26" s="3">
        <f t="shared" si="7"/>
        <v>354.04756741542917</v>
      </c>
      <c r="Z26" s="7">
        <f t="shared" si="8"/>
        <v>40.152595736546111</v>
      </c>
      <c r="AA26" s="9">
        <f t="shared" si="9"/>
        <v>94.556431028304075</v>
      </c>
      <c r="AB26" s="11" t="e">
        <f t="shared" si="10"/>
        <v>#VALUE!</v>
      </c>
      <c r="AC26" s="13" t="e">
        <f t="shared" si="11"/>
        <v>#VALUE!</v>
      </c>
      <c r="AD26" s="13" t="e">
        <f t="shared" si="12"/>
        <v>#VALUE!</v>
      </c>
      <c r="AE26" s="13" t="e">
        <f t="shared" si="13"/>
        <v>#VALUE!</v>
      </c>
      <c r="AF26" s="10" t="e">
        <f t="shared" si="14"/>
        <v>#VALUE!</v>
      </c>
      <c r="AG26" s="11" t="e">
        <f t="shared" si="15"/>
        <v>#VALUE!</v>
      </c>
      <c r="AH26"/>
      <c r="AI26" s="50"/>
      <c r="AJ26" s="51"/>
      <c r="AK26" s="52" t="s">
        <v>73</v>
      </c>
      <c r="AL26" s="33" t="s">
        <v>73</v>
      </c>
      <c r="AM26" s="72" t="e">
        <f t="shared" si="17"/>
        <v>#VALUE!</v>
      </c>
      <c r="AN26" s="72" t="e">
        <f t="shared" si="18"/>
        <v>#VALUE!</v>
      </c>
      <c r="AO26" s="72">
        <f t="shared" si="19"/>
        <v>40.152595736546111</v>
      </c>
      <c r="AP26" s="73" t="e">
        <f t="shared" si="20"/>
        <v>#VALUE!</v>
      </c>
      <c r="AQ26" s="74" t="e">
        <f t="shared" si="21"/>
        <v>#VALUE!</v>
      </c>
      <c r="AR26" s="75" t="e">
        <f t="shared" si="22"/>
        <v>#VALUE!</v>
      </c>
      <c r="AS26" s="39"/>
      <c r="AT26" s="112" t="s">
        <v>75</v>
      </c>
      <c r="AU26" s="112"/>
      <c r="AV26" s="112"/>
      <c r="AW26" s="112"/>
      <c r="AX26" s="112"/>
      <c r="AY26" s="112"/>
      <c r="AZ26" s="112"/>
      <c r="BA26" s="112"/>
      <c r="BB26" s="112"/>
      <c r="BC26" s="112"/>
      <c r="BD26" s="112"/>
      <c r="BE26" s="112">
        <v>0.7</v>
      </c>
      <c r="BF26" s="112">
        <v>0</v>
      </c>
      <c r="BG26" s="112">
        <v>3</v>
      </c>
      <c r="BH26" s="112" t="s">
        <v>64</v>
      </c>
    </row>
    <row r="27" spans="1:63" ht="15">
      <c r="A27" s="5">
        <v>1519</v>
      </c>
      <c r="B27" s="5" t="s">
        <v>63</v>
      </c>
      <c r="C27" s="5">
        <v>14</v>
      </c>
      <c r="D27" s="5">
        <v>1</v>
      </c>
      <c r="E27" s="40" t="s">
        <v>64</v>
      </c>
      <c r="F27" s="86">
        <v>518.51</v>
      </c>
      <c r="G27" s="86">
        <v>518.51</v>
      </c>
      <c r="H27" s="57"/>
      <c r="I27" s="66">
        <v>11</v>
      </c>
      <c r="J27" s="67">
        <v>11</v>
      </c>
      <c r="K27" s="58">
        <f t="shared" si="0"/>
        <v>11</v>
      </c>
      <c r="L27" s="2"/>
      <c r="M27" s="18">
        <v>180</v>
      </c>
      <c r="N27" s="19">
        <v>30</v>
      </c>
      <c r="O27" s="19">
        <v>270</v>
      </c>
      <c r="P27" s="19">
        <v>16</v>
      </c>
      <c r="Q27" s="19" t="s">
        <v>68</v>
      </c>
      <c r="R27" s="20" t="s">
        <v>68</v>
      </c>
      <c r="S27" s="8">
        <f t="shared" si="1"/>
        <v>0.48063084796915945</v>
      </c>
      <c r="T27" s="8">
        <f t="shared" si="2"/>
        <v>0.23870895236949163</v>
      </c>
      <c r="U27" s="8">
        <f t="shared" si="3"/>
        <v>0.83247704836749692</v>
      </c>
      <c r="V27" s="3">
        <f t="shared" si="4"/>
        <v>26.411641052213529</v>
      </c>
      <c r="W27" s="12">
        <f t="shared" si="5"/>
        <v>57.192693425077401</v>
      </c>
      <c r="X27" s="6">
        <f t="shared" si="6"/>
        <v>206.41164105221353</v>
      </c>
      <c r="Y27" s="3">
        <f t="shared" si="7"/>
        <v>116.41164105221353</v>
      </c>
      <c r="Z27" s="7">
        <f t="shared" si="8"/>
        <v>32.807306574922599</v>
      </c>
      <c r="AA27" s="9">
        <f t="shared" si="9"/>
        <v>149.42077545714852</v>
      </c>
      <c r="AB27" s="11" t="e">
        <f t="shared" si="10"/>
        <v>#VALUE!</v>
      </c>
      <c r="AC27" s="13" t="e">
        <f t="shared" si="11"/>
        <v>#VALUE!</v>
      </c>
      <c r="AD27" s="13" t="e">
        <f t="shared" si="12"/>
        <v>#VALUE!</v>
      </c>
      <c r="AE27" s="13" t="e">
        <f t="shared" si="13"/>
        <v>#VALUE!</v>
      </c>
      <c r="AF27" s="10" t="e">
        <f t="shared" si="14"/>
        <v>#VALUE!</v>
      </c>
      <c r="AG27" s="11" t="e">
        <f t="shared" si="15"/>
        <v>#VALUE!</v>
      </c>
      <c r="AH27" s="49"/>
      <c r="AI27" s="18"/>
      <c r="AJ27" s="19"/>
      <c r="AK27" s="50">
        <v>30</v>
      </c>
      <c r="AL27" s="51">
        <v>1</v>
      </c>
      <c r="AM27" s="72">
        <f t="shared" ref="AM27:AM90" si="23">IF(AL27&lt;=0,IF(X27&gt;=AK27,X27-AK27,X27-AK27+360),IF((X27-AK27-180)&lt;0,IF(X27-AK27+180&lt;0,X27-AK27+540,X27-AK27+180),X27-AK27-180))</f>
        <v>356.41164105221355</v>
      </c>
      <c r="AN27" s="72">
        <f t="shared" ref="AN10:AN73" si="24">IF(AM27-90&lt;0,AM27+270,AM27-90)</f>
        <v>266.41164105221355</v>
      </c>
      <c r="AO27" s="72">
        <f t="shared" si="19"/>
        <v>32.807306574922599</v>
      </c>
      <c r="AP27" s="73" t="e">
        <f t="shared" si="20"/>
        <v>#VALUE!</v>
      </c>
      <c r="AQ27" s="74" t="e">
        <f t="shared" si="21"/>
        <v>#VALUE!</v>
      </c>
      <c r="AR27" s="75" t="e">
        <f t="shared" si="22"/>
        <v>#VALUE!</v>
      </c>
      <c r="AS27" s="39"/>
      <c r="AT27" s="112" t="s">
        <v>74</v>
      </c>
      <c r="AU27" s="112"/>
      <c r="AV27" s="58"/>
      <c r="AW27" s="112"/>
      <c r="AX27" s="112"/>
      <c r="AY27" s="112"/>
      <c r="AZ27" s="112"/>
      <c r="BA27" s="112"/>
      <c r="BB27" s="112"/>
      <c r="BC27" s="112"/>
      <c r="BD27" s="112"/>
      <c r="BE27" s="112">
        <v>0.7</v>
      </c>
      <c r="BF27" s="112">
        <v>0</v>
      </c>
      <c r="BG27" s="112">
        <v>2</v>
      </c>
      <c r="BH27" s="112"/>
      <c r="BI27" s="112"/>
      <c r="BJ27" s="112"/>
      <c r="BK27" s="112"/>
    </row>
    <row r="28" spans="1:63" ht="15">
      <c r="A28" s="5">
        <v>1519</v>
      </c>
      <c r="B28" s="5" t="s">
        <v>63</v>
      </c>
      <c r="C28" s="5">
        <v>14</v>
      </c>
      <c r="D28" s="5">
        <v>1</v>
      </c>
      <c r="E28" s="40" t="s">
        <v>64</v>
      </c>
      <c r="F28" s="86">
        <v>519.1</v>
      </c>
      <c r="G28" s="86">
        <v>519.1</v>
      </c>
      <c r="H28" s="57"/>
      <c r="I28" s="66">
        <v>70</v>
      </c>
      <c r="J28" s="67">
        <v>70</v>
      </c>
      <c r="K28" s="58">
        <f t="shared" si="0"/>
        <v>70</v>
      </c>
      <c r="L28" s="2"/>
      <c r="M28" s="18">
        <v>180</v>
      </c>
      <c r="N28" s="19">
        <v>25</v>
      </c>
      <c r="O28" s="19">
        <v>270</v>
      </c>
      <c r="P28" s="19">
        <v>42</v>
      </c>
      <c r="Q28" s="19" t="s">
        <v>68</v>
      </c>
      <c r="R28" s="20" t="s">
        <v>68</v>
      </c>
      <c r="S28" s="8">
        <f t="shared" si="1"/>
        <v>0.31406657436485186</v>
      </c>
      <c r="T28" s="8">
        <f t="shared" si="2"/>
        <v>0.60643827908758841</v>
      </c>
      <c r="U28" s="8">
        <f t="shared" si="3"/>
        <v>0.67351794222615458</v>
      </c>
      <c r="V28" s="3">
        <f t="shared" si="4"/>
        <v>62.620942846691825</v>
      </c>
      <c r="W28" s="12">
        <f t="shared" si="5"/>
        <v>44.602082283666441</v>
      </c>
      <c r="X28" s="6">
        <f t="shared" si="6"/>
        <v>242.62094284669183</v>
      </c>
      <c r="Y28" s="3">
        <f t="shared" si="7"/>
        <v>152.62094284669183</v>
      </c>
      <c r="Z28" s="7">
        <f t="shared" si="8"/>
        <v>45.397917716333559</v>
      </c>
      <c r="AA28" s="9">
        <f t="shared" si="9"/>
        <v>109.98376743744166</v>
      </c>
      <c r="AB28" s="11" t="e">
        <f t="shared" si="10"/>
        <v>#VALUE!</v>
      </c>
      <c r="AC28" s="13" t="e">
        <f t="shared" si="11"/>
        <v>#VALUE!</v>
      </c>
      <c r="AD28" s="13" t="e">
        <f t="shared" si="12"/>
        <v>#VALUE!</v>
      </c>
      <c r="AE28" s="13" t="e">
        <f t="shared" si="13"/>
        <v>#VALUE!</v>
      </c>
      <c r="AF28" s="10" t="e">
        <f t="shared" si="14"/>
        <v>#VALUE!</v>
      </c>
      <c r="AG28" s="11" t="e">
        <f t="shared" si="15"/>
        <v>#VALUE!</v>
      </c>
      <c r="AH28" s="49"/>
      <c r="AI28" s="18"/>
      <c r="AJ28" s="19"/>
      <c r="AK28" s="50">
        <v>30</v>
      </c>
      <c r="AL28" s="51">
        <v>1</v>
      </c>
      <c r="AM28" s="72">
        <f t="shared" si="23"/>
        <v>32.620942846691833</v>
      </c>
      <c r="AN28" s="72">
        <f t="shared" si="24"/>
        <v>302.62094284669183</v>
      </c>
      <c r="AO28" s="72">
        <f t="shared" si="19"/>
        <v>45.397917716333559</v>
      </c>
      <c r="AP28" s="73" t="e">
        <f t="shared" si="20"/>
        <v>#VALUE!</v>
      </c>
      <c r="AQ28" s="74" t="e">
        <f t="shared" si="21"/>
        <v>#VALUE!</v>
      </c>
      <c r="AR28" s="75" t="e">
        <f t="shared" si="22"/>
        <v>#VALUE!</v>
      </c>
      <c r="AS28" s="39"/>
      <c r="AT28" s="112" t="s">
        <v>75</v>
      </c>
      <c r="AU28" s="112"/>
      <c r="AV28" s="58"/>
      <c r="AW28" s="112"/>
      <c r="AX28" s="112"/>
      <c r="AY28" s="112"/>
      <c r="AZ28" s="112"/>
      <c r="BA28" s="112"/>
      <c r="BB28" s="112"/>
      <c r="BC28" s="112"/>
      <c r="BD28" s="112"/>
      <c r="BE28" s="112">
        <v>0.7</v>
      </c>
      <c r="BF28" s="112">
        <v>0</v>
      </c>
      <c r="BG28" s="112">
        <v>2</v>
      </c>
      <c r="BH28" s="112"/>
      <c r="BI28" s="112"/>
      <c r="BJ28" s="112"/>
      <c r="BK28" s="112"/>
    </row>
    <row r="29" spans="1:63" ht="15">
      <c r="A29" s="5">
        <v>1519</v>
      </c>
      <c r="B29" s="5" t="s">
        <v>63</v>
      </c>
      <c r="C29" s="5">
        <v>14</v>
      </c>
      <c r="D29" s="5">
        <v>1</v>
      </c>
      <c r="E29" s="40" t="s">
        <v>64</v>
      </c>
      <c r="F29" s="86">
        <v>519.42999999999995</v>
      </c>
      <c r="G29" s="86">
        <v>519.42999999999995</v>
      </c>
      <c r="H29" s="57"/>
      <c r="I29" s="66">
        <v>103</v>
      </c>
      <c r="J29" s="67">
        <v>103</v>
      </c>
      <c r="K29" s="58">
        <f t="shared" si="0"/>
        <v>103</v>
      </c>
      <c r="L29" s="2"/>
      <c r="M29" s="18">
        <v>0</v>
      </c>
      <c r="N29" s="19">
        <v>12</v>
      </c>
      <c r="O29" s="19">
        <v>270</v>
      </c>
      <c r="P29" s="19">
        <v>28</v>
      </c>
      <c r="Q29" s="19" t="s">
        <v>68</v>
      </c>
      <c r="R29" s="20" t="s">
        <v>68</v>
      </c>
      <c r="S29" s="8">
        <f t="shared" si="1"/>
        <v>0.18357512693477007</v>
      </c>
      <c r="T29" s="8">
        <f t="shared" si="2"/>
        <v>-0.45921248275176935</v>
      </c>
      <c r="U29" s="8">
        <f t="shared" si="3"/>
        <v>-0.86365306952864851</v>
      </c>
      <c r="V29" s="3">
        <f t="shared" si="4"/>
        <v>291.78959130223387</v>
      </c>
      <c r="W29" s="12">
        <f t="shared" si="5"/>
        <v>-60.203626396712131</v>
      </c>
      <c r="X29" s="6">
        <f t="shared" si="6"/>
        <v>291.78959130223387</v>
      </c>
      <c r="Y29" s="3">
        <f t="shared" si="7"/>
        <v>201.78959130223387</v>
      </c>
      <c r="Z29" s="7">
        <f t="shared" si="8"/>
        <v>29.796373603287869</v>
      </c>
      <c r="AA29" s="9">
        <f t="shared" si="9"/>
        <v>70.867769941675775</v>
      </c>
      <c r="AB29" s="11" t="e">
        <f t="shared" si="10"/>
        <v>#VALUE!</v>
      </c>
      <c r="AC29" s="13" t="e">
        <f t="shared" si="11"/>
        <v>#VALUE!</v>
      </c>
      <c r="AD29" s="13" t="e">
        <f t="shared" si="12"/>
        <v>#VALUE!</v>
      </c>
      <c r="AE29" s="13" t="e">
        <f t="shared" si="13"/>
        <v>#VALUE!</v>
      </c>
      <c r="AF29" s="10" t="e">
        <f t="shared" si="14"/>
        <v>#VALUE!</v>
      </c>
      <c r="AG29" s="11" t="e">
        <f t="shared" si="15"/>
        <v>#VALUE!</v>
      </c>
      <c r="AH29" s="49"/>
      <c r="AI29" s="18"/>
      <c r="AJ29" s="19"/>
      <c r="AK29" s="50">
        <v>75</v>
      </c>
      <c r="AL29" s="51">
        <v>1</v>
      </c>
      <c r="AM29" s="72">
        <f t="shared" si="23"/>
        <v>36.789591302233873</v>
      </c>
      <c r="AN29" s="72">
        <f t="shared" si="24"/>
        <v>306.78959130223387</v>
      </c>
      <c r="AO29" s="72">
        <f t="shared" si="19"/>
        <v>29.796373603287869</v>
      </c>
      <c r="AP29" s="73" t="e">
        <f t="shared" si="20"/>
        <v>#VALUE!</v>
      </c>
      <c r="AQ29" s="74" t="e">
        <f t="shared" si="21"/>
        <v>#VALUE!</v>
      </c>
      <c r="AR29" s="75" t="e">
        <f t="shared" si="22"/>
        <v>#VALUE!</v>
      </c>
      <c r="AS29" s="39"/>
      <c r="AT29" s="112" t="s">
        <v>74</v>
      </c>
      <c r="AU29" s="112"/>
      <c r="AV29" s="58"/>
      <c r="AW29" s="112"/>
      <c r="AX29" s="112"/>
      <c r="AY29" s="112"/>
      <c r="AZ29" s="112"/>
      <c r="BA29" s="112"/>
      <c r="BB29" s="112"/>
      <c r="BC29" s="112"/>
      <c r="BD29" s="112"/>
      <c r="BE29" s="112">
        <v>0.7</v>
      </c>
      <c r="BF29" s="112">
        <v>0</v>
      </c>
      <c r="BG29" s="112">
        <v>1</v>
      </c>
      <c r="BH29" s="112"/>
      <c r="BI29" s="112"/>
      <c r="BJ29" s="112"/>
      <c r="BK29" s="112"/>
    </row>
    <row r="30" spans="1:63" ht="15">
      <c r="A30" s="5">
        <v>1519</v>
      </c>
      <c r="B30" s="5" t="s">
        <v>63</v>
      </c>
      <c r="C30" s="5">
        <v>14</v>
      </c>
      <c r="D30" s="5">
        <v>2</v>
      </c>
      <c r="E30" s="40" t="s">
        <v>64</v>
      </c>
      <c r="F30" s="86">
        <v>519.94000000000005</v>
      </c>
      <c r="G30" s="86">
        <v>519.94000000000005</v>
      </c>
      <c r="H30" s="57"/>
      <c r="I30" s="66">
        <v>33</v>
      </c>
      <c r="J30" s="67">
        <v>33</v>
      </c>
      <c r="K30" s="58">
        <f t="shared" si="0"/>
        <v>33</v>
      </c>
      <c r="L30" s="2"/>
      <c r="M30" s="18">
        <v>180</v>
      </c>
      <c r="N30" s="19">
        <v>14</v>
      </c>
      <c r="O30" s="19">
        <v>270</v>
      </c>
      <c r="P30" s="19">
        <v>32</v>
      </c>
      <c r="Q30" s="19" t="s">
        <v>68</v>
      </c>
      <c r="R30" s="20" t="s">
        <v>68</v>
      </c>
      <c r="S30" s="8">
        <f t="shared" si="1"/>
        <v>0.20516140298185193</v>
      </c>
      <c r="T30" s="8">
        <f t="shared" si="2"/>
        <v>0.51417839735679927</v>
      </c>
      <c r="U30" s="8">
        <f t="shared" si="3"/>
        <v>0.82285744337707545</v>
      </c>
      <c r="V30" s="3">
        <f t="shared" si="4"/>
        <v>68.247594559317534</v>
      </c>
      <c r="W30" s="12">
        <f t="shared" si="5"/>
        <v>56.068321226739798</v>
      </c>
      <c r="X30" s="6">
        <f t="shared" si="6"/>
        <v>248.24759455931752</v>
      </c>
      <c r="Y30" s="3">
        <f t="shared" si="7"/>
        <v>158.24759455931752</v>
      </c>
      <c r="Z30" s="7">
        <f t="shared" si="8"/>
        <v>33.931678773260202</v>
      </c>
      <c r="AA30" s="9">
        <f t="shared" si="9"/>
        <v>108.31757068348202</v>
      </c>
      <c r="AB30" s="11" t="e">
        <f t="shared" si="10"/>
        <v>#VALUE!</v>
      </c>
      <c r="AC30" s="13" t="e">
        <f t="shared" si="11"/>
        <v>#VALUE!</v>
      </c>
      <c r="AD30" s="13" t="e">
        <f t="shared" si="12"/>
        <v>#VALUE!</v>
      </c>
      <c r="AE30" s="13" t="e">
        <f t="shared" si="13"/>
        <v>#VALUE!</v>
      </c>
      <c r="AF30" s="10" t="e">
        <f t="shared" si="14"/>
        <v>#VALUE!</v>
      </c>
      <c r="AG30" s="11" t="e">
        <f t="shared" si="15"/>
        <v>#VALUE!</v>
      </c>
      <c r="AH30" s="49"/>
      <c r="AI30" s="18"/>
      <c r="AJ30" s="19"/>
      <c r="AK30" s="50">
        <v>45</v>
      </c>
      <c r="AL30" s="51">
        <v>1</v>
      </c>
      <c r="AM30" s="72">
        <f t="shared" si="23"/>
        <v>23.24759455931752</v>
      </c>
      <c r="AN30" s="72">
        <f t="shared" si="24"/>
        <v>293.24759455931752</v>
      </c>
      <c r="AO30" s="72">
        <f t="shared" si="19"/>
        <v>33.931678773260202</v>
      </c>
      <c r="AP30" s="73" t="e">
        <f t="shared" si="20"/>
        <v>#VALUE!</v>
      </c>
      <c r="AQ30" s="74" t="e">
        <f t="shared" si="21"/>
        <v>#VALUE!</v>
      </c>
      <c r="AR30" s="75" t="e">
        <f t="shared" si="22"/>
        <v>#VALUE!</v>
      </c>
      <c r="AS30" s="39"/>
      <c r="AT30" s="112" t="s">
        <v>75</v>
      </c>
      <c r="AU30" s="112"/>
      <c r="AV30" s="58"/>
      <c r="AW30" s="112"/>
      <c r="AX30" s="112"/>
      <c r="AY30" s="112"/>
      <c r="AZ30" s="112"/>
      <c r="BA30" s="112"/>
      <c r="BB30" s="112"/>
      <c r="BC30" s="112"/>
      <c r="BD30" s="112"/>
      <c r="BE30" s="112">
        <v>0.7</v>
      </c>
      <c r="BF30" s="112">
        <v>0</v>
      </c>
      <c r="BG30" s="112">
        <v>2</v>
      </c>
      <c r="BH30" s="112"/>
      <c r="BI30" s="112"/>
      <c r="BJ30" s="112"/>
      <c r="BK30" s="112"/>
    </row>
    <row r="31" spans="1:63" ht="15">
      <c r="A31" s="5">
        <v>1519</v>
      </c>
      <c r="B31" s="5" t="s">
        <v>63</v>
      </c>
      <c r="C31" s="5">
        <v>14</v>
      </c>
      <c r="D31" s="5">
        <v>2</v>
      </c>
      <c r="E31" s="40" t="s">
        <v>64</v>
      </c>
      <c r="F31" s="86">
        <v>520.1</v>
      </c>
      <c r="G31" s="86">
        <v>520.1</v>
      </c>
      <c r="H31" s="57"/>
      <c r="I31" s="66">
        <v>49</v>
      </c>
      <c r="J31" s="67">
        <v>49</v>
      </c>
      <c r="K31" s="58">
        <f t="shared" si="0"/>
        <v>49</v>
      </c>
      <c r="L31" s="2"/>
      <c r="M31" s="18">
        <v>180</v>
      </c>
      <c r="N31" s="19">
        <v>21</v>
      </c>
      <c r="O31" s="19">
        <v>270</v>
      </c>
      <c r="P31" s="19">
        <v>34</v>
      </c>
      <c r="Q31" s="19" t="s">
        <v>68</v>
      </c>
      <c r="R31" s="20" t="s">
        <v>68</v>
      </c>
      <c r="S31" s="8">
        <f t="shared" si="1"/>
        <v>0.29710049497256341</v>
      </c>
      <c r="T31" s="8">
        <f t="shared" si="2"/>
        <v>0.5220515493164285</v>
      </c>
      <c r="U31" s="8">
        <f t="shared" si="3"/>
        <v>0.77397325056814059</v>
      </c>
      <c r="V31" s="3">
        <f t="shared" si="4"/>
        <v>60.355716275384651</v>
      </c>
      <c r="W31" s="12">
        <f t="shared" si="5"/>
        <v>52.185372943025811</v>
      </c>
      <c r="X31" s="6">
        <f t="shared" si="6"/>
        <v>240.35571627538465</v>
      </c>
      <c r="Y31" s="3">
        <f t="shared" si="7"/>
        <v>150.35571627538465</v>
      </c>
      <c r="Z31" s="7">
        <f t="shared" si="8"/>
        <v>37.814627056974189</v>
      </c>
      <c r="AA31" s="9">
        <f t="shared" si="9"/>
        <v>114.20818819913153</v>
      </c>
      <c r="AB31" s="11" t="e">
        <f t="shared" si="10"/>
        <v>#VALUE!</v>
      </c>
      <c r="AC31" s="13" t="e">
        <f t="shared" si="11"/>
        <v>#VALUE!</v>
      </c>
      <c r="AD31" s="13" t="e">
        <f t="shared" si="12"/>
        <v>#VALUE!</v>
      </c>
      <c r="AE31" s="13" t="e">
        <f t="shared" si="13"/>
        <v>#VALUE!</v>
      </c>
      <c r="AF31" s="10" t="e">
        <f t="shared" si="14"/>
        <v>#VALUE!</v>
      </c>
      <c r="AG31" s="11" t="e">
        <f t="shared" si="15"/>
        <v>#VALUE!</v>
      </c>
      <c r="AH31" s="49"/>
      <c r="AI31" s="18"/>
      <c r="AJ31" s="19"/>
      <c r="AK31" s="50">
        <v>45</v>
      </c>
      <c r="AL31" s="51">
        <v>1</v>
      </c>
      <c r="AM31" s="72">
        <f t="shared" si="23"/>
        <v>15.355716275384651</v>
      </c>
      <c r="AN31" s="72">
        <f t="shared" si="24"/>
        <v>285.35571627538468</v>
      </c>
      <c r="AO31" s="72">
        <f t="shared" si="19"/>
        <v>37.814627056974189</v>
      </c>
      <c r="AP31" s="73" t="e">
        <f t="shared" si="20"/>
        <v>#VALUE!</v>
      </c>
      <c r="AQ31" s="74" t="e">
        <f t="shared" si="21"/>
        <v>#VALUE!</v>
      </c>
      <c r="AR31" s="75" t="e">
        <f t="shared" si="22"/>
        <v>#VALUE!</v>
      </c>
      <c r="AS31" s="39"/>
      <c r="AT31" s="112" t="s">
        <v>75</v>
      </c>
      <c r="AU31" s="112"/>
      <c r="AV31" s="58"/>
      <c r="AW31" s="112"/>
      <c r="AX31" s="112"/>
      <c r="AY31" s="112"/>
      <c r="AZ31" s="112"/>
      <c r="BA31" s="112"/>
      <c r="BB31" s="112"/>
      <c r="BC31" s="112"/>
      <c r="BD31" s="112"/>
      <c r="BE31" s="112">
        <v>0.7</v>
      </c>
      <c r="BF31" s="112">
        <v>0</v>
      </c>
      <c r="BG31" s="112">
        <v>2</v>
      </c>
      <c r="BH31" s="112"/>
      <c r="BI31" s="112"/>
      <c r="BJ31" s="112"/>
      <c r="BK31" s="112"/>
    </row>
    <row r="32" spans="1:63" ht="15">
      <c r="A32" s="5">
        <v>1519</v>
      </c>
      <c r="B32" s="5" t="s">
        <v>63</v>
      </c>
      <c r="C32" s="5">
        <v>14</v>
      </c>
      <c r="D32" s="5">
        <v>3</v>
      </c>
      <c r="E32" s="40" t="s">
        <v>64</v>
      </c>
      <c r="F32" s="86">
        <v>521.1</v>
      </c>
      <c r="G32" s="86">
        <v>521.1</v>
      </c>
      <c r="H32" s="57"/>
      <c r="I32" s="66">
        <v>57</v>
      </c>
      <c r="J32" s="67">
        <v>57</v>
      </c>
      <c r="K32" s="58">
        <f t="shared" si="0"/>
        <v>57</v>
      </c>
      <c r="L32" s="2"/>
      <c r="M32" s="18">
        <v>0</v>
      </c>
      <c r="N32" s="19">
        <v>26</v>
      </c>
      <c r="O32" s="19">
        <v>270</v>
      </c>
      <c r="P32" s="19">
        <v>28</v>
      </c>
      <c r="Q32" s="19" t="s">
        <v>68</v>
      </c>
      <c r="R32" s="20" t="s">
        <v>68</v>
      </c>
      <c r="S32" s="8">
        <f t="shared" si="1"/>
        <v>0.38705874883622321</v>
      </c>
      <c r="T32" s="8">
        <f t="shared" si="2"/>
        <v>-0.4219582455387243</v>
      </c>
      <c r="U32" s="8">
        <f t="shared" si="3"/>
        <v>-0.79358803965578451</v>
      </c>
      <c r="V32" s="3">
        <f t="shared" si="4"/>
        <v>312.52989749652437</v>
      </c>
      <c r="W32" s="12">
        <f t="shared" si="5"/>
        <v>-54.18861808457455</v>
      </c>
      <c r="X32" s="6">
        <f t="shared" si="6"/>
        <v>312.52989749652437</v>
      </c>
      <c r="Y32" s="3">
        <f t="shared" si="7"/>
        <v>222.52989749652437</v>
      </c>
      <c r="Z32" s="7">
        <f t="shared" si="8"/>
        <v>35.81138191542545</v>
      </c>
      <c r="AA32" s="9">
        <f t="shared" si="9"/>
        <v>53.355347748719488</v>
      </c>
      <c r="AB32" s="11" t="e">
        <f t="shared" si="10"/>
        <v>#VALUE!</v>
      </c>
      <c r="AC32" s="13" t="e">
        <f t="shared" si="11"/>
        <v>#VALUE!</v>
      </c>
      <c r="AD32" s="13" t="e">
        <f t="shared" si="12"/>
        <v>#VALUE!</v>
      </c>
      <c r="AE32" s="13" t="e">
        <f t="shared" si="13"/>
        <v>#VALUE!</v>
      </c>
      <c r="AF32" s="10" t="e">
        <f t="shared" si="14"/>
        <v>#VALUE!</v>
      </c>
      <c r="AG32" s="11" t="e">
        <f t="shared" si="15"/>
        <v>#VALUE!</v>
      </c>
      <c r="AH32" s="49"/>
      <c r="AI32" s="18"/>
      <c r="AJ32" s="19"/>
      <c r="AK32" s="50">
        <v>120</v>
      </c>
      <c r="AL32" s="51">
        <v>30</v>
      </c>
      <c r="AM32" s="72">
        <f t="shared" si="23"/>
        <v>12.52989749652437</v>
      </c>
      <c r="AN32" s="72">
        <f t="shared" si="24"/>
        <v>282.52989749652437</v>
      </c>
      <c r="AO32" s="72">
        <f t="shared" si="19"/>
        <v>35.81138191542545</v>
      </c>
      <c r="AP32" s="73" t="e">
        <f t="shared" si="20"/>
        <v>#VALUE!</v>
      </c>
      <c r="AQ32" s="74" t="e">
        <f t="shared" si="21"/>
        <v>#VALUE!</v>
      </c>
      <c r="AR32" s="75" t="e">
        <f t="shared" si="22"/>
        <v>#VALUE!</v>
      </c>
      <c r="AS32" s="39"/>
      <c r="AT32" s="112" t="s">
        <v>75</v>
      </c>
      <c r="AU32" s="112"/>
      <c r="AV32" s="58"/>
      <c r="AW32" s="112"/>
      <c r="AX32" s="112"/>
      <c r="AY32" s="112"/>
      <c r="AZ32" s="112"/>
      <c r="BA32" s="112"/>
      <c r="BB32" s="112"/>
      <c r="BC32" s="112"/>
      <c r="BD32" s="112"/>
      <c r="BE32" s="112">
        <v>0.7</v>
      </c>
      <c r="BF32" s="112">
        <v>0</v>
      </c>
      <c r="BG32" s="112">
        <v>2</v>
      </c>
      <c r="BH32" s="112"/>
      <c r="BI32" s="112"/>
      <c r="BJ32" s="112"/>
      <c r="BK32" s="112"/>
    </row>
    <row r="33" spans="1:63" ht="15">
      <c r="A33" s="5">
        <v>1519</v>
      </c>
      <c r="B33" s="5" t="s">
        <v>63</v>
      </c>
      <c r="C33" s="5">
        <v>14</v>
      </c>
      <c r="D33" s="5">
        <v>3</v>
      </c>
      <c r="E33" s="40" t="s">
        <v>64</v>
      </c>
      <c r="F33" s="86">
        <v>521.46</v>
      </c>
      <c r="G33" s="65">
        <v>521.46</v>
      </c>
      <c r="H33" s="57"/>
      <c r="I33" s="66">
        <v>93</v>
      </c>
      <c r="J33" s="67">
        <v>93</v>
      </c>
      <c r="K33" s="58">
        <f t="shared" si="0"/>
        <v>93</v>
      </c>
      <c r="L33" s="2"/>
      <c r="M33" s="18">
        <v>0</v>
      </c>
      <c r="N33" s="19">
        <v>13</v>
      </c>
      <c r="O33" s="19">
        <v>270</v>
      </c>
      <c r="P33" s="19">
        <v>24</v>
      </c>
      <c r="Q33" s="19" t="s">
        <v>68</v>
      </c>
      <c r="R33" s="20" t="s">
        <v>68</v>
      </c>
      <c r="S33" s="8">
        <f t="shared" si="1"/>
        <v>0.20550301388775175</v>
      </c>
      <c r="T33" s="8">
        <f t="shared" si="2"/>
        <v>-0.39631200926429655</v>
      </c>
      <c r="U33" s="8">
        <f t="shared" si="3"/>
        <v>-0.8901313467474784</v>
      </c>
      <c r="V33" s="3">
        <f t="shared" si="4"/>
        <v>297.40847531512406</v>
      </c>
      <c r="W33" s="12">
        <f t="shared" si="5"/>
        <v>-63.365027713889361</v>
      </c>
      <c r="X33" s="6">
        <f t="shared" si="6"/>
        <v>297.40847531512406</v>
      </c>
      <c r="Y33" s="3">
        <f t="shared" si="7"/>
        <v>207.40847531512406</v>
      </c>
      <c r="Z33" s="7">
        <f t="shared" si="8"/>
        <v>26.634972286110639</v>
      </c>
      <c r="AA33" s="9">
        <f t="shared" si="9"/>
        <v>65.131732660749478</v>
      </c>
      <c r="AB33" s="11" t="e">
        <f t="shared" si="10"/>
        <v>#VALUE!</v>
      </c>
      <c r="AC33" s="13" t="e">
        <f t="shared" si="11"/>
        <v>#VALUE!</v>
      </c>
      <c r="AD33" s="13" t="e">
        <f t="shared" si="12"/>
        <v>#VALUE!</v>
      </c>
      <c r="AE33" s="13" t="e">
        <f t="shared" si="13"/>
        <v>#VALUE!</v>
      </c>
      <c r="AF33" s="10" t="e">
        <f t="shared" si="14"/>
        <v>#VALUE!</v>
      </c>
      <c r="AG33" s="11" t="e">
        <f t="shared" si="15"/>
        <v>#VALUE!</v>
      </c>
      <c r="AH33" s="49"/>
      <c r="AI33" s="18"/>
      <c r="AJ33" s="19"/>
      <c r="AK33" s="50">
        <v>120</v>
      </c>
      <c r="AL33" s="51">
        <v>30</v>
      </c>
      <c r="AM33" s="72">
        <f t="shared" si="23"/>
        <v>357.40847531512406</v>
      </c>
      <c r="AN33" s="72">
        <f t="shared" si="24"/>
        <v>267.40847531512406</v>
      </c>
      <c r="AO33" s="72">
        <f t="shared" si="19"/>
        <v>26.634972286110639</v>
      </c>
      <c r="AP33" s="73" t="e">
        <f t="shared" si="20"/>
        <v>#VALUE!</v>
      </c>
      <c r="AQ33" s="74" t="e">
        <f t="shared" si="21"/>
        <v>#VALUE!</v>
      </c>
      <c r="AR33" s="75" t="e">
        <f t="shared" si="22"/>
        <v>#VALUE!</v>
      </c>
      <c r="AS33" s="39"/>
      <c r="AT33" s="112" t="s">
        <v>75</v>
      </c>
      <c r="AU33" s="112"/>
      <c r="AV33" s="58"/>
      <c r="AW33" s="112"/>
      <c r="AX33" s="112"/>
      <c r="AY33" s="112"/>
      <c r="AZ33" s="112"/>
      <c r="BA33" s="112"/>
      <c r="BB33" s="112"/>
      <c r="BC33" s="112"/>
      <c r="BD33" s="112"/>
      <c r="BE33" s="112">
        <v>0.7</v>
      </c>
      <c r="BF33" s="112">
        <v>0</v>
      </c>
      <c r="BG33" s="112">
        <v>2</v>
      </c>
      <c r="BH33" s="112"/>
      <c r="BI33" s="112"/>
      <c r="BJ33" s="112"/>
      <c r="BK33" s="112"/>
    </row>
    <row r="34" spans="1:63" ht="15">
      <c r="A34" s="5">
        <v>1519</v>
      </c>
      <c r="B34" s="5" t="s">
        <v>63</v>
      </c>
      <c r="C34" s="5">
        <v>14</v>
      </c>
      <c r="D34" s="5">
        <v>4</v>
      </c>
      <c r="E34" s="40" t="s">
        <v>64</v>
      </c>
      <c r="F34" s="86">
        <v>521.74</v>
      </c>
      <c r="G34" s="65">
        <v>521.74</v>
      </c>
      <c r="H34" s="57"/>
      <c r="I34" s="66">
        <v>25</v>
      </c>
      <c r="J34" s="67">
        <v>25</v>
      </c>
      <c r="K34" s="58">
        <f t="shared" si="0"/>
        <v>25</v>
      </c>
      <c r="L34" s="2"/>
      <c r="M34" s="18">
        <v>0</v>
      </c>
      <c r="N34" s="19">
        <v>8</v>
      </c>
      <c r="O34" s="19">
        <v>270</v>
      </c>
      <c r="P34" s="19">
        <v>15</v>
      </c>
      <c r="Q34" s="19" t="s">
        <v>68</v>
      </c>
      <c r="R34" s="20" t="s">
        <v>68</v>
      </c>
      <c r="S34" s="8">
        <f t="shared" si="1"/>
        <v>0.13443089254206314</v>
      </c>
      <c r="T34" s="8">
        <f t="shared" si="2"/>
        <v>-0.25630023594721063</v>
      </c>
      <c r="U34" s="8">
        <f t="shared" si="3"/>
        <v>-0.95652550254688129</v>
      </c>
      <c r="V34" s="3">
        <f t="shared" si="4"/>
        <v>297.6772590025351</v>
      </c>
      <c r="W34" s="12">
        <f t="shared" si="5"/>
        <v>-73.165769071277296</v>
      </c>
      <c r="X34" s="6">
        <f t="shared" si="6"/>
        <v>297.6772590025351</v>
      </c>
      <c r="Y34" s="3">
        <f t="shared" si="7"/>
        <v>207.6772590025351</v>
      </c>
      <c r="Z34" s="7">
        <f t="shared" si="8"/>
        <v>16.834230928722704</v>
      </c>
      <c r="AA34" s="9">
        <f t="shared" si="9"/>
        <v>63.342034871031089</v>
      </c>
      <c r="AB34" s="11" t="e">
        <f t="shared" si="10"/>
        <v>#VALUE!</v>
      </c>
      <c r="AC34" s="13" t="e">
        <f t="shared" si="11"/>
        <v>#VALUE!</v>
      </c>
      <c r="AD34" s="13" t="e">
        <f t="shared" si="12"/>
        <v>#VALUE!</v>
      </c>
      <c r="AE34" s="13" t="e">
        <f t="shared" si="13"/>
        <v>#VALUE!</v>
      </c>
      <c r="AF34" s="10" t="e">
        <f t="shared" si="14"/>
        <v>#VALUE!</v>
      </c>
      <c r="AG34" s="11" t="e">
        <f t="shared" si="15"/>
        <v>#VALUE!</v>
      </c>
      <c r="AH34" s="49"/>
      <c r="AI34" s="18"/>
      <c r="AJ34" s="19"/>
      <c r="AK34" s="50">
        <v>120</v>
      </c>
      <c r="AL34" s="51">
        <v>30</v>
      </c>
      <c r="AM34" s="72">
        <f t="shared" si="23"/>
        <v>357.6772590025351</v>
      </c>
      <c r="AN34" s="72">
        <f t="shared" si="24"/>
        <v>267.6772590025351</v>
      </c>
      <c r="AO34" s="72">
        <f t="shared" si="19"/>
        <v>16.834230928722704</v>
      </c>
      <c r="AP34" s="73" t="e">
        <f t="shared" si="20"/>
        <v>#VALUE!</v>
      </c>
      <c r="AQ34" s="74" t="e">
        <f t="shared" si="21"/>
        <v>#VALUE!</v>
      </c>
      <c r="AR34" s="75" t="e">
        <f t="shared" si="22"/>
        <v>#VALUE!</v>
      </c>
      <c r="AS34" s="39"/>
      <c r="AT34" s="112" t="s">
        <v>75</v>
      </c>
      <c r="AU34" s="112"/>
      <c r="AV34" s="58"/>
      <c r="AW34" s="112"/>
      <c r="AX34" s="112"/>
      <c r="AY34" s="112"/>
      <c r="AZ34" s="112"/>
      <c r="BA34" s="112"/>
      <c r="BB34" s="112"/>
      <c r="BC34" s="112"/>
      <c r="BD34" s="112"/>
      <c r="BE34" s="112">
        <v>0.7</v>
      </c>
      <c r="BF34" s="112">
        <v>0</v>
      </c>
      <c r="BG34" s="112">
        <v>2</v>
      </c>
      <c r="BH34" s="112"/>
      <c r="BI34" s="112"/>
      <c r="BJ34" s="112"/>
      <c r="BK34" s="112"/>
    </row>
    <row r="35" spans="1:63" ht="15">
      <c r="A35" s="5">
        <v>1519</v>
      </c>
      <c r="B35" s="5" t="s">
        <v>63</v>
      </c>
      <c r="C35" s="5">
        <v>14</v>
      </c>
      <c r="D35" s="5">
        <v>4</v>
      </c>
      <c r="E35" s="40" t="s">
        <v>64</v>
      </c>
      <c r="F35" s="86">
        <v>521.91</v>
      </c>
      <c r="G35" s="65">
        <v>521.91</v>
      </c>
      <c r="H35" s="57"/>
      <c r="I35" s="66">
        <v>42</v>
      </c>
      <c r="J35" s="67">
        <v>42</v>
      </c>
      <c r="K35" s="58">
        <f t="shared" si="0"/>
        <v>42</v>
      </c>
      <c r="L35" s="2"/>
      <c r="M35" s="18">
        <v>0</v>
      </c>
      <c r="N35" s="19">
        <v>12</v>
      </c>
      <c r="O35" s="19">
        <v>270</v>
      </c>
      <c r="P35" s="19">
        <v>18</v>
      </c>
      <c r="Q35" s="19" t="s">
        <v>68</v>
      </c>
      <c r="R35" s="20" t="s">
        <v>68</v>
      </c>
      <c r="S35" s="8">
        <f t="shared" si="1"/>
        <v>0.19773576836617324</v>
      </c>
      <c r="T35" s="8">
        <f t="shared" si="2"/>
        <v>-0.30226423163382676</v>
      </c>
      <c r="U35" s="8">
        <f t="shared" si="3"/>
        <v>-0.93027364957635605</v>
      </c>
      <c r="V35" s="3">
        <f t="shared" si="4"/>
        <v>303.19198255490767</v>
      </c>
      <c r="W35" s="12">
        <f t="shared" si="5"/>
        <v>-68.780333949651975</v>
      </c>
      <c r="X35" s="6">
        <f t="shared" si="6"/>
        <v>303.19198255490767</v>
      </c>
      <c r="Y35" s="3">
        <f t="shared" si="7"/>
        <v>213.19198255490767</v>
      </c>
      <c r="Z35" s="7">
        <f t="shared" si="8"/>
        <v>21.219666050348025</v>
      </c>
      <c r="AA35" s="9">
        <f t="shared" si="9"/>
        <v>58.623989483702331</v>
      </c>
      <c r="AB35" s="11" t="e">
        <f t="shared" si="10"/>
        <v>#VALUE!</v>
      </c>
      <c r="AC35" s="13" t="e">
        <f t="shared" si="11"/>
        <v>#VALUE!</v>
      </c>
      <c r="AD35" s="13" t="e">
        <f t="shared" si="12"/>
        <v>#VALUE!</v>
      </c>
      <c r="AE35" s="13" t="e">
        <f t="shared" si="13"/>
        <v>#VALUE!</v>
      </c>
      <c r="AF35" s="10" t="e">
        <f t="shared" si="14"/>
        <v>#VALUE!</v>
      </c>
      <c r="AG35" s="11" t="e">
        <f t="shared" si="15"/>
        <v>#VALUE!</v>
      </c>
      <c r="AH35" s="49"/>
      <c r="AI35" s="18"/>
      <c r="AJ35" s="19"/>
      <c r="AK35" s="50">
        <v>120</v>
      </c>
      <c r="AL35" s="51">
        <v>30</v>
      </c>
      <c r="AM35" s="72">
        <f t="shared" si="23"/>
        <v>3.1919825549076677</v>
      </c>
      <c r="AN35" s="72">
        <f t="shared" si="24"/>
        <v>273.19198255490767</v>
      </c>
      <c r="AO35" s="72">
        <f t="shared" si="19"/>
        <v>21.219666050348025</v>
      </c>
      <c r="AP35" s="73" t="e">
        <f t="shared" si="20"/>
        <v>#VALUE!</v>
      </c>
      <c r="AQ35" s="74" t="e">
        <f t="shared" si="21"/>
        <v>#VALUE!</v>
      </c>
      <c r="AR35" s="75" t="e">
        <f t="shared" si="22"/>
        <v>#VALUE!</v>
      </c>
      <c r="AS35" s="39"/>
      <c r="AT35" s="112" t="s">
        <v>75</v>
      </c>
      <c r="AU35" s="112"/>
      <c r="AV35" s="58"/>
      <c r="AW35" s="112"/>
      <c r="AX35" s="112"/>
      <c r="AY35" s="112"/>
      <c r="AZ35" s="112"/>
      <c r="BA35" s="112"/>
      <c r="BB35" s="112"/>
      <c r="BC35" s="112"/>
      <c r="BD35" s="112"/>
      <c r="BE35" s="112">
        <v>0.7</v>
      </c>
      <c r="BF35" s="112">
        <v>0</v>
      </c>
      <c r="BG35" s="112">
        <v>2</v>
      </c>
      <c r="BH35" s="112"/>
      <c r="BI35" s="112"/>
      <c r="BJ35" s="112"/>
      <c r="BK35" s="112"/>
    </row>
    <row r="36" spans="1:63" ht="15">
      <c r="A36" s="5">
        <v>1519</v>
      </c>
      <c r="B36" s="5" t="s">
        <v>63</v>
      </c>
      <c r="C36" s="5">
        <v>14</v>
      </c>
      <c r="D36" s="5">
        <v>4</v>
      </c>
      <c r="E36" s="40" t="s">
        <v>64</v>
      </c>
      <c r="F36" s="86">
        <v>522.19000000000005</v>
      </c>
      <c r="G36" s="65">
        <v>522.19000000000005</v>
      </c>
      <c r="H36" s="57"/>
      <c r="I36" s="66">
        <v>70</v>
      </c>
      <c r="J36" s="67">
        <v>70</v>
      </c>
      <c r="K36" s="58">
        <f t="shared" si="0"/>
        <v>70</v>
      </c>
      <c r="L36" s="2"/>
      <c r="M36" s="18">
        <v>0</v>
      </c>
      <c r="N36" s="19">
        <v>17</v>
      </c>
      <c r="O36" s="19">
        <v>90</v>
      </c>
      <c r="P36" s="19">
        <v>30</v>
      </c>
      <c r="Q36" s="19" t="s">
        <v>68</v>
      </c>
      <c r="R36" s="20" t="s">
        <v>68</v>
      </c>
      <c r="S36" s="8">
        <f t="shared" si="1"/>
        <v>-0.2532013236376528</v>
      </c>
      <c r="T36" s="8">
        <f t="shared" si="2"/>
        <v>-0.47815237798151766</v>
      </c>
      <c r="U36" s="8">
        <f t="shared" si="3"/>
        <v>0.82818421242386686</v>
      </c>
      <c r="V36" s="3">
        <f t="shared" si="4"/>
        <v>242.09694235755683</v>
      </c>
      <c r="W36" s="12">
        <f t="shared" si="5"/>
        <v>56.843301158284021</v>
      </c>
      <c r="X36" s="6">
        <f t="shared" si="6"/>
        <v>62.096942357556827</v>
      </c>
      <c r="Y36" s="3">
        <f t="shared" si="7"/>
        <v>332.09694235755683</v>
      </c>
      <c r="Z36" s="7">
        <f t="shared" si="8"/>
        <v>33.156698841715979</v>
      </c>
      <c r="AA36" s="9">
        <f t="shared" si="9"/>
        <v>113.90867144160778</v>
      </c>
      <c r="AB36" s="11" t="e">
        <f t="shared" si="10"/>
        <v>#VALUE!</v>
      </c>
      <c r="AC36" s="13" t="e">
        <f t="shared" si="11"/>
        <v>#VALUE!</v>
      </c>
      <c r="AD36" s="13" t="e">
        <f t="shared" si="12"/>
        <v>#VALUE!</v>
      </c>
      <c r="AE36" s="13" t="e">
        <f t="shared" si="13"/>
        <v>#VALUE!</v>
      </c>
      <c r="AF36" s="10" t="e">
        <f t="shared" si="14"/>
        <v>#VALUE!</v>
      </c>
      <c r="AG36" s="11" t="e">
        <f t="shared" si="15"/>
        <v>#VALUE!</v>
      </c>
      <c r="AH36" s="49"/>
      <c r="AI36" s="18"/>
      <c r="AJ36" s="19"/>
      <c r="AK36" s="50">
        <v>210</v>
      </c>
      <c r="AL36" s="51">
        <v>30</v>
      </c>
      <c r="AM36" s="72">
        <f t="shared" si="23"/>
        <v>32.096942357556827</v>
      </c>
      <c r="AN36" s="72">
        <f t="shared" si="24"/>
        <v>302.09694235755683</v>
      </c>
      <c r="AO36" s="72">
        <f t="shared" si="19"/>
        <v>33.156698841715979</v>
      </c>
      <c r="AP36" s="73" t="e">
        <f t="shared" si="20"/>
        <v>#VALUE!</v>
      </c>
      <c r="AQ36" s="74" t="e">
        <f t="shared" si="21"/>
        <v>#VALUE!</v>
      </c>
      <c r="AR36" s="75" t="e">
        <f t="shared" si="22"/>
        <v>#VALUE!</v>
      </c>
      <c r="AS36" s="39"/>
      <c r="AT36" s="112" t="s">
        <v>75</v>
      </c>
      <c r="AU36" s="112"/>
      <c r="AV36" s="58"/>
      <c r="AW36" s="112"/>
      <c r="AX36" s="112"/>
      <c r="AY36" s="112"/>
      <c r="AZ36" s="112"/>
      <c r="BA36" s="112"/>
      <c r="BB36" s="112"/>
      <c r="BC36" s="112"/>
      <c r="BD36" s="112"/>
      <c r="BE36" s="112">
        <v>0.7</v>
      </c>
      <c r="BF36" s="112">
        <v>0</v>
      </c>
      <c r="BG36" s="112">
        <v>2</v>
      </c>
      <c r="BH36" s="112"/>
      <c r="BI36" s="112"/>
      <c r="BJ36" s="112"/>
      <c r="BK36" s="112"/>
    </row>
    <row r="37" spans="1:63" ht="15">
      <c r="A37" s="5">
        <v>1519</v>
      </c>
      <c r="B37" s="5" t="s">
        <v>63</v>
      </c>
      <c r="C37" s="5">
        <v>15</v>
      </c>
      <c r="D37" s="5">
        <v>1</v>
      </c>
      <c r="E37" s="40" t="s">
        <v>65</v>
      </c>
      <c r="F37" s="65">
        <v>528.76</v>
      </c>
      <c r="G37" s="65">
        <v>528.92999999999995</v>
      </c>
      <c r="H37" s="57"/>
      <c r="I37" s="66">
        <v>76</v>
      </c>
      <c r="J37" s="67">
        <v>93</v>
      </c>
      <c r="K37" s="58">
        <f t="shared" si="0"/>
        <v>84.5</v>
      </c>
      <c r="L37" s="2"/>
      <c r="M37" s="18">
        <v>270</v>
      </c>
      <c r="N37" s="19">
        <v>73</v>
      </c>
      <c r="O37" s="19">
        <v>0</v>
      </c>
      <c r="P37" s="19">
        <v>3</v>
      </c>
      <c r="Q37" s="19" t="s">
        <v>68</v>
      </c>
      <c r="R37" s="20" t="s">
        <v>68</v>
      </c>
      <c r="S37" s="8">
        <f t="shared" si="1"/>
        <v>-1.5301552745044045E-2</v>
      </c>
      <c r="T37" s="8">
        <f t="shared" si="2"/>
        <v>0.95499417353095239</v>
      </c>
      <c r="U37" s="8">
        <f t="shared" si="3"/>
        <v>0.29197101946266824</v>
      </c>
      <c r="V37" s="3">
        <f t="shared" si="4"/>
        <v>90.917952593914663</v>
      </c>
      <c r="W37" s="12">
        <f t="shared" si="5"/>
        <v>16.99794403835249</v>
      </c>
      <c r="X37" s="6">
        <f t="shared" si="6"/>
        <v>270.91795259391466</v>
      </c>
      <c r="Y37" s="3">
        <f t="shared" si="7"/>
        <v>180.91795259391466</v>
      </c>
      <c r="Z37" s="7">
        <f t="shared" si="8"/>
        <v>73.002055961647514</v>
      </c>
      <c r="AA37" s="9">
        <f t="shared" si="9"/>
        <v>89.731627135301963</v>
      </c>
      <c r="AB37" s="11" t="e">
        <f t="shared" si="10"/>
        <v>#VALUE!</v>
      </c>
      <c r="AC37" s="13" t="e">
        <f t="shared" si="11"/>
        <v>#VALUE!</v>
      </c>
      <c r="AD37" s="13" t="e">
        <f t="shared" si="12"/>
        <v>#VALUE!</v>
      </c>
      <c r="AE37" s="13" t="e">
        <f t="shared" si="13"/>
        <v>#VALUE!</v>
      </c>
      <c r="AF37" s="10" t="e">
        <f t="shared" si="14"/>
        <v>#VALUE!</v>
      </c>
      <c r="AG37" s="11" t="e">
        <f t="shared" si="15"/>
        <v>#VALUE!</v>
      </c>
      <c r="AH37" s="49"/>
      <c r="AI37" s="18"/>
      <c r="AJ37" s="19"/>
      <c r="AK37" s="50">
        <v>40</v>
      </c>
      <c r="AL37" s="51">
        <v>1</v>
      </c>
      <c r="AM37" s="72">
        <f t="shared" si="23"/>
        <v>50.917952593914663</v>
      </c>
      <c r="AN37" s="72">
        <f t="shared" si="24"/>
        <v>320.91795259391466</v>
      </c>
      <c r="AO37" s="72">
        <f t="shared" si="19"/>
        <v>73.002055961647514</v>
      </c>
      <c r="AP37" s="73" t="e">
        <f t="shared" si="20"/>
        <v>#VALUE!</v>
      </c>
      <c r="AQ37" s="74" t="e">
        <f t="shared" si="21"/>
        <v>#VALUE!</v>
      </c>
      <c r="AR37" s="75" t="e">
        <f t="shared" si="22"/>
        <v>#VALUE!</v>
      </c>
      <c r="AS37" s="39"/>
      <c r="AT37" s="112"/>
      <c r="AU37" s="112" t="s">
        <v>69</v>
      </c>
      <c r="AV37" s="58"/>
      <c r="AW37" s="112"/>
      <c r="AX37" s="112"/>
      <c r="AY37" s="112"/>
      <c r="AZ37" s="112"/>
      <c r="BA37" s="112"/>
      <c r="BB37" s="112"/>
      <c r="BC37" s="112"/>
      <c r="BD37" s="112"/>
      <c r="BE37" s="112">
        <v>0.4</v>
      </c>
      <c r="BF37" s="112">
        <v>1</v>
      </c>
      <c r="BG37" s="112">
        <v>3</v>
      </c>
      <c r="BH37" s="112"/>
      <c r="BI37" s="112"/>
      <c r="BJ37" s="112"/>
      <c r="BK37" s="112"/>
    </row>
    <row r="38" spans="1:63" ht="15">
      <c r="A38" s="5">
        <v>1519</v>
      </c>
      <c r="B38" s="5" t="s">
        <v>63</v>
      </c>
      <c r="C38" s="5">
        <v>15</v>
      </c>
      <c r="D38" s="5">
        <v>1</v>
      </c>
      <c r="E38" s="40" t="s">
        <v>64</v>
      </c>
      <c r="F38" s="65">
        <v>529.13</v>
      </c>
      <c r="G38" s="65">
        <v>529.13</v>
      </c>
      <c r="H38" s="57"/>
      <c r="I38" s="66">
        <v>113</v>
      </c>
      <c r="J38" s="67">
        <v>113</v>
      </c>
      <c r="K38" s="58">
        <f t="shared" si="0"/>
        <v>113</v>
      </c>
      <c r="L38" s="2"/>
      <c r="M38" s="18">
        <v>90</v>
      </c>
      <c r="N38" s="19">
        <v>36</v>
      </c>
      <c r="O38" s="19">
        <v>180</v>
      </c>
      <c r="P38" s="19">
        <v>12</v>
      </c>
      <c r="Q38" s="19" t="s">
        <v>68</v>
      </c>
      <c r="R38" s="20" t="s">
        <v>68</v>
      </c>
      <c r="S38" s="8">
        <f t="shared" si="1"/>
        <v>0.16820409120079691</v>
      </c>
      <c r="T38" s="8">
        <f t="shared" si="2"/>
        <v>-0.57494073427659731</v>
      </c>
      <c r="U38" s="8">
        <f t="shared" si="3"/>
        <v>0.79133803200072961</v>
      </c>
      <c r="V38" s="3">
        <f t="shared" si="4"/>
        <v>286.30731243267235</v>
      </c>
      <c r="W38" s="12">
        <f t="shared" si="5"/>
        <v>52.874390719455171</v>
      </c>
      <c r="X38" s="6">
        <f t="shared" si="6"/>
        <v>106.30731243267235</v>
      </c>
      <c r="Y38" s="3">
        <f t="shared" si="7"/>
        <v>16.307312432672347</v>
      </c>
      <c r="Z38" s="7">
        <f t="shared" si="8"/>
        <v>37.125609280544829</v>
      </c>
      <c r="AA38" s="9">
        <f t="shared" si="9"/>
        <v>76.869883043574916</v>
      </c>
      <c r="AB38" s="11" t="e">
        <f t="shared" si="10"/>
        <v>#VALUE!</v>
      </c>
      <c r="AC38" s="13" t="e">
        <f t="shared" si="11"/>
        <v>#VALUE!</v>
      </c>
      <c r="AD38" s="13" t="e">
        <f t="shared" si="12"/>
        <v>#VALUE!</v>
      </c>
      <c r="AE38" s="13" t="e">
        <f t="shared" si="13"/>
        <v>#VALUE!</v>
      </c>
      <c r="AF38" s="10" t="e">
        <f t="shared" si="14"/>
        <v>#VALUE!</v>
      </c>
      <c r="AG38" s="11" t="e">
        <f t="shared" si="15"/>
        <v>#VALUE!</v>
      </c>
      <c r="AH38" s="49"/>
      <c r="AI38" s="18"/>
      <c r="AJ38" s="19"/>
      <c r="AK38" s="50">
        <v>270</v>
      </c>
      <c r="AL38" s="51">
        <v>1</v>
      </c>
      <c r="AM38" s="72">
        <f t="shared" si="23"/>
        <v>16.307312432672347</v>
      </c>
      <c r="AN38" s="72">
        <f t="shared" si="24"/>
        <v>286.30731243267235</v>
      </c>
      <c r="AO38" s="72">
        <f t="shared" si="19"/>
        <v>37.125609280544829</v>
      </c>
      <c r="AP38" s="73" t="e">
        <f t="shared" si="20"/>
        <v>#VALUE!</v>
      </c>
      <c r="AQ38" s="74" t="e">
        <f t="shared" si="21"/>
        <v>#VALUE!</v>
      </c>
      <c r="AR38" s="75" t="e">
        <f t="shared" si="22"/>
        <v>#VALUE!</v>
      </c>
      <c r="AS38" s="39"/>
      <c r="AT38" s="112" t="s">
        <v>75</v>
      </c>
      <c r="AU38" s="112"/>
      <c r="AV38" s="58"/>
      <c r="AW38" s="112"/>
      <c r="AX38" s="112"/>
      <c r="AY38" s="112"/>
      <c r="AZ38" s="112"/>
      <c r="BA38" s="112"/>
      <c r="BB38" s="112"/>
      <c r="BC38" s="112"/>
      <c r="BD38" s="112"/>
      <c r="BE38" s="112">
        <v>0.7</v>
      </c>
      <c r="BF38" s="112">
        <v>0</v>
      </c>
      <c r="BG38" s="112">
        <v>3</v>
      </c>
      <c r="BH38" s="112"/>
      <c r="BI38" s="112"/>
      <c r="BJ38" s="112"/>
      <c r="BK38" s="112"/>
    </row>
    <row r="39" spans="1:63" ht="15.75" customHeight="1">
      <c r="A39" s="5">
        <v>1519</v>
      </c>
      <c r="B39" s="5" t="s">
        <v>63</v>
      </c>
      <c r="C39" s="5">
        <v>15</v>
      </c>
      <c r="D39" s="5">
        <v>1</v>
      </c>
      <c r="E39" s="40" t="s">
        <v>64</v>
      </c>
      <c r="F39" s="65">
        <v>529.23</v>
      </c>
      <c r="G39" s="65">
        <v>529.23</v>
      </c>
      <c r="H39" s="57"/>
      <c r="I39" s="66">
        <v>123</v>
      </c>
      <c r="J39" s="67">
        <v>123</v>
      </c>
      <c r="K39" s="58">
        <f t="shared" si="0"/>
        <v>123</v>
      </c>
      <c r="L39" s="2"/>
      <c r="M39" s="18">
        <v>90</v>
      </c>
      <c r="N39" s="19">
        <v>46</v>
      </c>
      <c r="O39" s="19">
        <v>180</v>
      </c>
      <c r="P39" s="19">
        <v>5</v>
      </c>
      <c r="Q39" s="19" t="s">
        <v>68</v>
      </c>
      <c r="R39" s="20" t="s">
        <v>68</v>
      </c>
      <c r="S39" s="8">
        <f t="shared" si="1"/>
        <v>6.0543466233231709E-2</v>
      </c>
      <c r="T39" s="8">
        <f t="shared" si="2"/>
        <v>-0.71660249522373909</v>
      </c>
      <c r="U39" s="8">
        <f t="shared" si="3"/>
        <v>0.69201498563630481</v>
      </c>
      <c r="V39" s="3">
        <f t="shared" si="4"/>
        <v>274.82926953880474</v>
      </c>
      <c r="W39" s="12">
        <f t="shared" si="5"/>
        <v>43.898187136003422</v>
      </c>
      <c r="X39" s="6">
        <f t="shared" si="6"/>
        <v>94.829269538804738</v>
      </c>
      <c r="Y39" s="3">
        <f t="shared" si="7"/>
        <v>4.8292695388047377</v>
      </c>
      <c r="Z39" s="7">
        <f t="shared" si="8"/>
        <v>46.101812863996578</v>
      </c>
      <c r="AA39" s="9">
        <f t="shared" si="9"/>
        <v>86.647365290582215</v>
      </c>
      <c r="AB39" s="11" t="e">
        <f t="shared" si="10"/>
        <v>#VALUE!</v>
      </c>
      <c r="AC39" s="13" t="e">
        <f t="shared" si="11"/>
        <v>#VALUE!</v>
      </c>
      <c r="AD39" s="13" t="e">
        <f t="shared" si="12"/>
        <v>#VALUE!</v>
      </c>
      <c r="AE39" s="13" t="e">
        <f t="shared" si="13"/>
        <v>#VALUE!</v>
      </c>
      <c r="AF39" s="10" t="e">
        <f t="shared" si="14"/>
        <v>#VALUE!</v>
      </c>
      <c r="AG39" s="11" t="e">
        <f t="shared" si="15"/>
        <v>#VALUE!</v>
      </c>
      <c r="AH39" s="49"/>
      <c r="AI39" s="18"/>
      <c r="AJ39" s="19"/>
      <c r="AK39" s="50">
        <v>270</v>
      </c>
      <c r="AL39" s="51">
        <v>1</v>
      </c>
      <c r="AM39" s="72">
        <f t="shared" si="23"/>
        <v>4.8292695388047377</v>
      </c>
      <c r="AN39" s="72">
        <f t="shared" si="24"/>
        <v>274.82926953880474</v>
      </c>
      <c r="AO39" s="72">
        <f t="shared" si="19"/>
        <v>46.101812863996578</v>
      </c>
      <c r="AP39" s="73" t="e">
        <f t="shared" si="20"/>
        <v>#VALUE!</v>
      </c>
      <c r="AQ39" s="74" t="e">
        <f t="shared" si="21"/>
        <v>#VALUE!</v>
      </c>
      <c r="AR39" s="75" t="e">
        <f t="shared" si="22"/>
        <v>#VALUE!</v>
      </c>
      <c r="AS39" s="39"/>
      <c r="AT39" s="112" t="s">
        <v>75</v>
      </c>
      <c r="AU39" s="112"/>
      <c r="AV39" s="58"/>
      <c r="AW39" s="112"/>
      <c r="AX39" s="112"/>
      <c r="AY39" s="112"/>
      <c r="AZ39" s="112"/>
      <c r="BA39" s="112"/>
      <c r="BB39" s="112"/>
      <c r="BC39" s="112"/>
      <c r="BD39" s="112"/>
      <c r="BE39" s="112">
        <v>0.7</v>
      </c>
      <c r="BF39" s="112">
        <v>0</v>
      </c>
      <c r="BG39" s="112">
        <v>2</v>
      </c>
      <c r="BH39" s="112"/>
      <c r="BI39" s="112"/>
      <c r="BJ39" s="112"/>
      <c r="BK39" s="112"/>
    </row>
    <row r="40" spans="1:63" ht="15.75" customHeight="1">
      <c r="A40" s="5">
        <v>1519</v>
      </c>
      <c r="B40" s="5" t="s">
        <v>63</v>
      </c>
      <c r="C40" s="5">
        <v>15</v>
      </c>
      <c r="D40" s="56">
        <v>2</v>
      </c>
      <c r="E40" s="40" t="s">
        <v>64</v>
      </c>
      <c r="F40" s="65">
        <v>530.07000000000005</v>
      </c>
      <c r="G40" s="65">
        <v>530.07000000000005</v>
      </c>
      <c r="H40" s="57"/>
      <c r="I40" s="66">
        <v>58</v>
      </c>
      <c r="J40" s="67">
        <v>58</v>
      </c>
      <c r="K40" s="58">
        <f t="shared" si="0"/>
        <v>58</v>
      </c>
      <c r="L40" s="59"/>
      <c r="M40" s="50">
        <v>90</v>
      </c>
      <c r="N40" s="51">
        <v>15</v>
      </c>
      <c r="O40" s="51">
        <v>0</v>
      </c>
      <c r="P40" s="51">
        <v>10</v>
      </c>
      <c r="Q40" s="19" t="s">
        <v>68</v>
      </c>
      <c r="R40" s="20" t="s">
        <v>68</v>
      </c>
      <c r="S40" s="61">
        <f t="shared" si="1"/>
        <v>0.16773125949652062</v>
      </c>
      <c r="T40" s="61">
        <f t="shared" si="2"/>
        <v>0.25488700224417876</v>
      </c>
      <c r="U40" s="61">
        <f t="shared" si="3"/>
        <v>-0.95125124256419769</v>
      </c>
      <c r="V40" s="53">
        <f t="shared" si="4"/>
        <v>56.652634609828063</v>
      </c>
      <c r="W40" s="53">
        <f t="shared" si="5"/>
        <v>-72.215756423426527</v>
      </c>
      <c r="X40" s="62">
        <f t="shared" si="6"/>
        <v>56.652634609828063</v>
      </c>
      <c r="Y40" s="53">
        <f t="shared" si="7"/>
        <v>326.65263460982806</v>
      </c>
      <c r="Z40" s="63">
        <f t="shared" si="8"/>
        <v>17.784243576573473</v>
      </c>
      <c r="AA40" s="54">
        <f t="shared" si="9"/>
        <v>122.07186524946987</v>
      </c>
      <c r="AB40" s="60" t="e">
        <f t="shared" si="10"/>
        <v>#VALUE!</v>
      </c>
      <c r="AC40" s="49" t="e">
        <f t="shared" si="11"/>
        <v>#VALUE!</v>
      </c>
      <c r="AD40" s="49" t="e">
        <f t="shared" si="12"/>
        <v>#VALUE!</v>
      </c>
      <c r="AE40" s="49" t="e">
        <f t="shared" si="13"/>
        <v>#VALUE!</v>
      </c>
      <c r="AF40" s="81" t="e">
        <f t="shared" si="14"/>
        <v>#VALUE!</v>
      </c>
      <c r="AG40" s="60" t="e">
        <f t="shared" si="15"/>
        <v>#VALUE!</v>
      </c>
      <c r="AH40" s="49"/>
      <c r="AI40" s="50"/>
      <c r="AJ40" s="51"/>
      <c r="AK40" s="50">
        <v>60</v>
      </c>
      <c r="AL40" s="51">
        <v>1</v>
      </c>
      <c r="AM40" s="82">
        <f t="shared" si="23"/>
        <v>176.65263460982806</v>
      </c>
      <c r="AN40" s="82">
        <f t="shared" si="24"/>
        <v>86.652634609828056</v>
      </c>
      <c r="AO40" s="82">
        <f t="shared" si="19"/>
        <v>17.784243576573473</v>
      </c>
      <c r="AP40" s="83" t="e">
        <f t="shared" si="20"/>
        <v>#VALUE!</v>
      </c>
      <c r="AQ40" s="84" t="e">
        <f t="shared" si="21"/>
        <v>#VALUE!</v>
      </c>
      <c r="AR40" s="85" t="e">
        <f t="shared" si="22"/>
        <v>#VALUE!</v>
      </c>
      <c r="AS40" s="64"/>
      <c r="AT40" s="112" t="s">
        <v>75</v>
      </c>
      <c r="AU40" s="112"/>
      <c r="AV40" s="58"/>
      <c r="AW40" s="112"/>
      <c r="AX40" s="112"/>
      <c r="AY40" s="112"/>
      <c r="AZ40" s="112"/>
      <c r="BA40" s="112"/>
      <c r="BB40" s="112"/>
      <c r="BC40" s="112"/>
      <c r="BD40" s="112"/>
      <c r="BE40" s="112">
        <v>0.7</v>
      </c>
      <c r="BF40" s="112">
        <v>0</v>
      </c>
      <c r="BG40" s="112">
        <v>2</v>
      </c>
      <c r="BH40" s="112"/>
      <c r="BI40" s="112"/>
      <c r="BJ40" s="112"/>
      <c r="BK40" s="112"/>
    </row>
    <row r="41" spans="1:63" ht="15">
      <c r="A41" s="5">
        <v>1519</v>
      </c>
      <c r="B41" s="5" t="s">
        <v>63</v>
      </c>
      <c r="C41" s="5">
        <v>15</v>
      </c>
      <c r="D41" s="56">
        <v>2</v>
      </c>
      <c r="E41" s="40" t="s">
        <v>64</v>
      </c>
      <c r="F41" s="65">
        <v>530.62</v>
      </c>
      <c r="G41" s="65">
        <v>530.62</v>
      </c>
      <c r="H41" s="57"/>
      <c r="I41" s="66">
        <v>113</v>
      </c>
      <c r="J41" s="67">
        <v>113</v>
      </c>
      <c r="K41" s="58">
        <f t="shared" si="0"/>
        <v>113</v>
      </c>
      <c r="L41" s="59"/>
      <c r="M41" s="50">
        <v>90</v>
      </c>
      <c r="N41" s="51">
        <v>30</v>
      </c>
      <c r="O41" s="51">
        <v>0</v>
      </c>
      <c r="P41" s="51">
        <v>11</v>
      </c>
      <c r="Q41" s="19" t="s">
        <v>68</v>
      </c>
      <c r="R41" s="20" t="s">
        <v>68</v>
      </c>
      <c r="S41" s="61">
        <f t="shared" si="1"/>
        <v>0.16524543726667532</v>
      </c>
      <c r="T41" s="61">
        <f t="shared" si="2"/>
        <v>0.49081359172383193</v>
      </c>
      <c r="U41" s="61">
        <f t="shared" si="3"/>
        <v>-0.85011407791104443</v>
      </c>
      <c r="V41" s="53">
        <f t="shared" si="4"/>
        <v>71.392826343976097</v>
      </c>
      <c r="W41" s="53">
        <f t="shared" si="5"/>
        <v>-58.650487738846067</v>
      </c>
      <c r="X41" s="62">
        <f t="shared" si="6"/>
        <v>71.392826343976097</v>
      </c>
      <c r="Y41" s="53">
        <f t="shared" si="7"/>
        <v>341.39282634397608</v>
      </c>
      <c r="Z41" s="63">
        <f t="shared" si="8"/>
        <v>31.349512261153933</v>
      </c>
      <c r="AA41" s="54">
        <f t="shared" si="9"/>
        <v>106.04126703330452</v>
      </c>
      <c r="AB41" s="60" t="e">
        <f t="shared" si="10"/>
        <v>#VALUE!</v>
      </c>
      <c r="AC41" s="49" t="e">
        <f t="shared" si="11"/>
        <v>#VALUE!</v>
      </c>
      <c r="AD41" s="49" t="e">
        <f t="shared" si="12"/>
        <v>#VALUE!</v>
      </c>
      <c r="AE41" s="49" t="e">
        <f t="shared" si="13"/>
        <v>#VALUE!</v>
      </c>
      <c r="AF41" s="81" t="e">
        <f t="shared" si="14"/>
        <v>#VALUE!</v>
      </c>
      <c r="AG41" s="60" t="e">
        <f t="shared" si="15"/>
        <v>#VALUE!</v>
      </c>
      <c r="AH41" s="49"/>
      <c r="AI41" s="50"/>
      <c r="AJ41" s="51"/>
      <c r="AK41" s="50">
        <v>60</v>
      </c>
      <c r="AL41" s="51">
        <v>1</v>
      </c>
      <c r="AM41" s="82">
        <f t="shared" si="23"/>
        <v>191.39282634397608</v>
      </c>
      <c r="AN41" s="82">
        <f t="shared" si="24"/>
        <v>101.39282634397608</v>
      </c>
      <c r="AO41" s="82">
        <f t="shared" si="19"/>
        <v>31.349512261153933</v>
      </c>
      <c r="AP41" s="83" t="e">
        <f t="shared" si="20"/>
        <v>#VALUE!</v>
      </c>
      <c r="AQ41" s="84" t="e">
        <f t="shared" si="21"/>
        <v>#VALUE!</v>
      </c>
      <c r="AR41" s="85" t="e">
        <f t="shared" si="22"/>
        <v>#VALUE!</v>
      </c>
      <c r="AS41" s="64"/>
      <c r="AT41" s="112" t="s">
        <v>75</v>
      </c>
      <c r="AU41" s="112"/>
      <c r="AV41" s="58"/>
      <c r="AW41" s="112"/>
      <c r="AX41" s="112"/>
      <c r="AY41" s="112"/>
      <c r="AZ41" s="112"/>
      <c r="BA41" s="112"/>
      <c r="BB41" s="112"/>
      <c r="BC41" s="112"/>
      <c r="BD41" s="112"/>
      <c r="BE41" s="112">
        <v>0.7</v>
      </c>
      <c r="BF41" s="112">
        <v>0</v>
      </c>
      <c r="BG41" s="112">
        <v>2</v>
      </c>
      <c r="BH41" s="112"/>
      <c r="BI41" s="112"/>
      <c r="BJ41" s="112"/>
      <c r="BK41" s="112"/>
    </row>
    <row r="42" spans="1:63" ht="15">
      <c r="A42" s="5">
        <v>1519</v>
      </c>
      <c r="B42" s="5" t="s">
        <v>63</v>
      </c>
      <c r="C42" s="5">
        <v>15</v>
      </c>
      <c r="D42" s="56">
        <v>3</v>
      </c>
      <c r="E42" s="40" t="s">
        <v>64</v>
      </c>
      <c r="F42" s="65">
        <v>531.05999999999995</v>
      </c>
      <c r="G42" s="65">
        <v>531.05999999999995</v>
      </c>
      <c r="H42" s="57"/>
      <c r="I42" s="66">
        <v>6</v>
      </c>
      <c r="J42" s="67">
        <v>6</v>
      </c>
      <c r="K42" s="58">
        <f t="shared" si="0"/>
        <v>6</v>
      </c>
      <c r="L42" s="59"/>
      <c r="M42" s="50">
        <v>270</v>
      </c>
      <c r="N42" s="51">
        <v>29</v>
      </c>
      <c r="O42" s="51">
        <v>0</v>
      </c>
      <c r="P42" s="51">
        <v>22</v>
      </c>
      <c r="Q42" s="19" t="s">
        <v>68</v>
      </c>
      <c r="R42" s="20" t="s">
        <v>68</v>
      </c>
      <c r="S42" s="61">
        <f t="shared" si="1"/>
        <v>-0.32763830902591168</v>
      </c>
      <c r="T42" s="61">
        <f t="shared" si="2"/>
        <v>0.44950765243105928</v>
      </c>
      <c r="U42" s="61">
        <f t="shared" si="3"/>
        <v>0.81093327134557969</v>
      </c>
      <c r="V42" s="53">
        <f t="shared" si="4"/>
        <v>126.08765665092383</v>
      </c>
      <c r="W42" s="53">
        <f t="shared" si="5"/>
        <v>55.552725554944843</v>
      </c>
      <c r="X42" s="62">
        <f t="shared" si="6"/>
        <v>306.0876566509238</v>
      </c>
      <c r="Y42" s="53">
        <f t="shared" si="7"/>
        <v>216.0876566509238</v>
      </c>
      <c r="Z42" s="63">
        <f t="shared" si="8"/>
        <v>34.447274445055157</v>
      </c>
      <c r="AA42" s="54">
        <f t="shared" si="9"/>
        <v>58.991148465900764</v>
      </c>
      <c r="AB42" s="60" t="e">
        <f t="shared" si="10"/>
        <v>#VALUE!</v>
      </c>
      <c r="AC42" s="49" t="e">
        <f t="shared" si="11"/>
        <v>#VALUE!</v>
      </c>
      <c r="AD42" s="49" t="e">
        <f t="shared" si="12"/>
        <v>#VALUE!</v>
      </c>
      <c r="AE42" s="49" t="e">
        <f t="shared" si="13"/>
        <v>#VALUE!</v>
      </c>
      <c r="AF42" s="81" t="e">
        <f t="shared" si="14"/>
        <v>#VALUE!</v>
      </c>
      <c r="AG42" s="60" t="e">
        <f t="shared" si="15"/>
        <v>#VALUE!</v>
      </c>
      <c r="AH42" s="49"/>
      <c r="AI42" s="50"/>
      <c r="AJ42" s="51"/>
      <c r="AK42" s="50">
        <v>90</v>
      </c>
      <c r="AL42" s="51">
        <v>1</v>
      </c>
      <c r="AM42" s="82">
        <f t="shared" si="23"/>
        <v>36.087656650923805</v>
      </c>
      <c r="AN42" s="82">
        <f t="shared" si="24"/>
        <v>306.0876566509238</v>
      </c>
      <c r="AO42" s="82">
        <f t="shared" si="19"/>
        <v>34.447274445055157</v>
      </c>
      <c r="AP42" s="83" t="e">
        <f t="shared" si="20"/>
        <v>#VALUE!</v>
      </c>
      <c r="AQ42" s="84" t="e">
        <f t="shared" si="21"/>
        <v>#VALUE!</v>
      </c>
      <c r="AR42" s="85" t="e">
        <f t="shared" si="22"/>
        <v>#VALUE!</v>
      </c>
      <c r="AS42" s="64"/>
      <c r="AT42" s="112" t="s">
        <v>75</v>
      </c>
      <c r="AU42" s="112"/>
      <c r="AV42" s="58"/>
      <c r="AW42" s="112"/>
      <c r="AX42" s="112"/>
      <c r="AY42" s="112"/>
      <c r="AZ42" s="112"/>
      <c r="BA42" s="112"/>
      <c r="BB42" s="112"/>
      <c r="BC42" s="112"/>
      <c r="BD42" s="112"/>
      <c r="BE42" s="112">
        <v>0.7</v>
      </c>
      <c r="BF42" s="112">
        <v>0</v>
      </c>
      <c r="BG42" s="112">
        <v>2</v>
      </c>
      <c r="BH42" s="112"/>
      <c r="BI42" s="112"/>
      <c r="BJ42" s="112"/>
      <c r="BK42" s="112"/>
    </row>
    <row r="43" spans="1:63" ht="15">
      <c r="A43" s="5">
        <v>1519</v>
      </c>
      <c r="B43" s="5" t="s">
        <v>63</v>
      </c>
      <c r="C43" s="5">
        <v>15</v>
      </c>
      <c r="D43" s="56">
        <v>3</v>
      </c>
      <c r="E43" s="40" t="s">
        <v>65</v>
      </c>
      <c r="F43" s="65">
        <v>531.57000000000005</v>
      </c>
      <c r="G43" s="65">
        <v>531.57000000000005</v>
      </c>
      <c r="H43" s="57"/>
      <c r="I43" s="66">
        <v>57</v>
      </c>
      <c r="J43" s="67">
        <v>57</v>
      </c>
      <c r="K43" s="58">
        <f t="shared" si="0"/>
        <v>57</v>
      </c>
      <c r="L43" s="59"/>
      <c r="M43" s="50">
        <v>270</v>
      </c>
      <c r="N43" s="51">
        <v>87</v>
      </c>
      <c r="O43" s="51">
        <v>32</v>
      </c>
      <c r="P43" s="51">
        <v>0</v>
      </c>
      <c r="Q43" s="19" t="s">
        <v>68</v>
      </c>
      <c r="R43" s="20" t="s">
        <v>68</v>
      </c>
      <c r="S43" s="61">
        <f t="shared" si="1"/>
        <v>-0.52919302829869153</v>
      </c>
      <c r="T43" s="61">
        <f t="shared" si="2"/>
        <v>0.84688587571419371</v>
      </c>
      <c r="U43" s="61">
        <f t="shared" si="3"/>
        <v>4.4383408052354641E-2</v>
      </c>
      <c r="V43" s="53">
        <f t="shared" si="4"/>
        <v>122</v>
      </c>
      <c r="W43" s="53">
        <f t="shared" si="5"/>
        <v>2.5447971176127617</v>
      </c>
      <c r="X43" s="62">
        <f t="shared" si="6"/>
        <v>302</v>
      </c>
      <c r="Y43" s="53">
        <f t="shared" si="7"/>
        <v>212</v>
      </c>
      <c r="Z43" s="63">
        <f t="shared" si="8"/>
        <v>87.45520288238724</v>
      </c>
      <c r="AA43" s="54">
        <f t="shared" si="9"/>
        <v>88.410764734394036</v>
      </c>
      <c r="AB43" s="60" t="e">
        <f t="shared" si="10"/>
        <v>#VALUE!</v>
      </c>
      <c r="AC43" s="49" t="e">
        <f t="shared" si="11"/>
        <v>#VALUE!</v>
      </c>
      <c r="AD43" s="49" t="e">
        <f t="shared" si="12"/>
        <v>#VALUE!</v>
      </c>
      <c r="AE43" s="49" t="e">
        <f t="shared" si="13"/>
        <v>#VALUE!</v>
      </c>
      <c r="AF43" s="81" t="e">
        <f t="shared" si="14"/>
        <v>#VALUE!</v>
      </c>
      <c r="AG43" s="60" t="e">
        <f t="shared" si="15"/>
        <v>#VALUE!</v>
      </c>
      <c r="AH43" s="49"/>
      <c r="AI43" s="50"/>
      <c r="AJ43" s="51"/>
      <c r="AK43" s="50">
        <v>90</v>
      </c>
      <c r="AL43" s="51">
        <v>1</v>
      </c>
      <c r="AM43" s="82">
        <f t="shared" si="23"/>
        <v>32</v>
      </c>
      <c r="AN43" s="82">
        <f t="shared" si="24"/>
        <v>302</v>
      </c>
      <c r="AO43" s="82">
        <f t="shared" si="19"/>
        <v>87.45520288238724</v>
      </c>
      <c r="AP43" s="83" t="e">
        <f t="shared" si="20"/>
        <v>#VALUE!</v>
      </c>
      <c r="AQ43" s="84" t="e">
        <f t="shared" si="21"/>
        <v>#VALUE!</v>
      </c>
      <c r="AR43" s="85" t="e">
        <f t="shared" si="22"/>
        <v>#VALUE!</v>
      </c>
      <c r="AS43" s="64"/>
      <c r="AT43" s="112"/>
      <c r="AU43" s="112" t="s">
        <v>69</v>
      </c>
      <c r="AV43" s="58"/>
      <c r="AW43" s="112"/>
      <c r="AX43" s="112"/>
      <c r="AY43" s="112"/>
      <c r="AZ43" s="112"/>
      <c r="BA43" s="112"/>
      <c r="BB43" s="112"/>
      <c r="BC43" s="112"/>
      <c r="BD43" s="112"/>
      <c r="BE43" s="112">
        <v>0.5</v>
      </c>
      <c r="BF43" s="112">
        <v>1</v>
      </c>
      <c r="BG43" s="112">
        <v>3</v>
      </c>
      <c r="BH43" s="112"/>
      <c r="BI43" s="112"/>
      <c r="BJ43" s="112"/>
      <c r="BK43" s="112"/>
    </row>
    <row r="44" spans="1:63" ht="15">
      <c r="A44" s="5">
        <v>1519</v>
      </c>
      <c r="B44" s="5" t="s">
        <v>63</v>
      </c>
      <c r="C44" s="5">
        <v>15</v>
      </c>
      <c r="D44" s="56">
        <v>3</v>
      </c>
      <c r="E44" s="40" t="s">
        <v>64</v>
      </c>
      <c r="F44" s="65">
        <v>531.71</v>
      </c>
      <c r="G44" s="65">
        <v>531.71</v>
      </c>
      <c r="H44" s="57"/>
      <c r="I44" s="66">
        <v>71</v>
      </c>
      <c r="J44" s="67">
        <v>71</v>
      </c>
      <c r="K44" s="58">
        <f t="shared" si="0"/>
        <v>71</v>
      </c>
      <c r="L44" s="59"/>
      <c r="M44" s="50">
        <v>270</v>
      </c>
      <c r="N44" s="51">
        <v>22</v>
      </c>
      <c r="O44" s="51">
        <v>0</v>
      </c>
      <c r="P44" s="51">
        <v>3</v>
      </c>
      <c r="Q44" s="19" t="s">
        <v>68</v>
      </c>
      <c r="R44" s="20" t="s">
        <v>68</v>
      </c>
      <c r="S44" s="61">
        <f t="shared" si="1"/>
        <v>-4.8525053641771378E-2</v>
      </c>
      <c r="T44" s="61">
        <f t="shared" si="2"/>
        <v>0.37409320809892804</v>
      </c>
      <c r="U44" s="61">
        <f t="shared" si="3"/>
        <v>0.92591318131798339</v>
      </c>
      <c r="V44" s="53">
        <f t="shared" si="4"/>
        <v>97.390786319325315</v>
      </c>
      <c r="W44" s="53">
        <f t="shared" si="5"/>
        <v>67.833475012098489</v>
      </c>
      <c r="X44" s="62">
        <f t="shared" si="6"/>
        <v>277.39078631932534</v>
      </c>
      <c r="Y44" s="53">
        <f t="shared" si="7"/>
        <v>187.39078631932534</v>
      </c>
      <c r="Z44" s="63">
        <f t="shared" si="8"/>
        <v>22.166524987901511</v>
      </c>
      <c r="AA44" s="54">
        <f t="shared" si="9"/>
        <v>83.150064089282225</v>
      </c>
      <c r="AB44" s="60" t="e">
        <f t="shared" si="10"/>
        <v>#VALUE!</v>
      </c>
      <c r="AC44" s="49" t="e">
        <f t="shared" si="11"/>
        <v>#VALUE!</v>
      </c>
      <c r="AD44" s="49" t="e">
        <f t="shared" si="12"/>
        <v>#VALUE!</v>
      </c>
      <c r="AE44" s="49" t="e">
        <f t="shared" si="13"/>
        <v>#VALUE!</v>
      </c>
      <c r="AF44" s="81" t="e">
        <f t="shared" si="14"/>
        <v>#VALUE!</v>
      </c>
      <c r="AG44" s="60" t="e">
        <f t="shared" si="15"/>
        <v>#VALUE!</v>
      </c>
      <c r="AH44" s="49"/>
      <c r="AI44" s="50"/>
      <c r="AJ44" s="51"/>
      <c r="AK44" s="50">
        <v>90</v>
      </c>
      <c r="AL44" s="51">
        <v>1</v>
      </c>
      <c r="AM44" s="82">
        <f t="shared" si="23"/>
        <v>7.3907863193253434</v>
      </c>
      <c r="AN44" s="82">
        <f t="shared" si="24"/>
        <v>277.39078631932534</v>
      </c>
      <c r="AO44" s="82">
        <f t="shared" si="19"/>
        <v>22.166524987901511</v>
      </c>
      <c r="AP44" s="83" t="e">
        <f t="shared" si="20"/>
        <v>#VALUE!</v>
      </c>
      <c r="AQ44" s="84" t="e">
        <f t="shared" si="21"/>
        <v>#VALUE!</v>
      </c>
      <c r="AR44" s="85" t="e">
        <f t="shared" si="22"/>
        <v>#VALUE!</v>
      </c>
      <c r="AS44" s="64"/>
      <c r="AT44" s="112" t="s">
        <v>75</v>
      </c>
      <c r="AU44" s="112"/>
      <c r="AV44" s="58"/>
      <c r="AW44" s="112"/>
      <c r="AX44" s="112"/>
      <c r="AY44" s="112"/>
      <c r="AZ44" s="112"/>
      <c r="BA44" s="112"/>
      <c r="BB44" s="112"/>
      <c r="BC44" s="112"/>
      <c r="BD44" s="112"/>
      <c r="BE44" s="112">
        <v>0.7</v>
      </c>
      <c r="BF44" s="112">
        <v>0</v>
      </c>
      <c r="BG44" s="112">
        <v>2</v>
      </c>
      <c r="BH44" s="112"/>
      <c r="BI44" s="112"/>
      <c r="BJ44" s="112"/>
      <c r="BK44" s="112"/>
    </row>
    <row r="45" spans="1:63" ht="15">
      <c r="A45" s="5">
        <v>1519</v>
      </c>
      <c r="B45" s="5" t="s">
        <v>63</v>
      </c>
      <c r="C45" s="5">
        <v>15</v>
      </c>
      <c r="D45" s="56">
        <v>4</v>
      </c>
      <c r="E45" s="40" t="s">
        <v>65</v>
      </c>
      <c r="F45" s="65">
        <v>532.16999999999996</v>
      </c>
      <c r="G45" s="65">
        <v>532.16999999999996</v>
      </c>
      <c r="H45" s="57"/>
      <c r="I45" s="66">
        <v>16</v>
      </c>
      <c r="J45" s="67">
        <v>16</v>
      </c>
      <c r="K45" s="58">
        <f t="shared" si="0"/>
        <v>16</v>
      </c>
      <c r="L45" s="2"/>
      <c r="M45" s="18">
        <v>270</v>
      </c>
      <c r="N45" s="19">
        <v>70</v>
      </c>
      <c r="O45" s="19">
        <v>0</v>
      </c>
      <c r="P45" s="19">
        <v>10</v>
      </c>
      <c r="Q45" s="19" t="s">
        <v>68</v>
      </c>
      <c r="R45" s="20" t="s">
        <v>68</v>
      </c>
      <c r="S45" s="8">
        <f t="shared" si="1"/>
        <v>-5.9391174613884719E-2</v>
      </c>
      <c r="T45" s="8">
        <f t="shared" si="2"/>
        <v>0.92541657839832325</v>
      </c>
      <c r="U45" s="8">
        <f t="shared" si="3"/>
        <v>0.33682408883346526</v>
      </c>
      <c r="V45" s="3">
        <f t="shared" si="4"/>
        <v>93.672079522975835</v>
      </c>
      <c r="W45" s="12">
        <f t="shared" si="5"/>
        <v>19.962184955312836</v>
      </c>
      <c r="X45" s="6">
        <f t="shared" si="6"/>
        <v>273.67207952297582</v>
      </c>
      <c r="Y45" s="3">
        <f t="shared" si="7"/>
        <v>183.67207952297582</v>
      </c>
      <c r="Z45" s="7">
        <f t="shared" si="8"/>
        <v>70.037815044687164</v>
      </c>
      <c r="AA45" s="9">
        <f t="shared" si="9"/>
        <v>88.744834055333584</v>
      </c>
      <c r="AB45" s="11" t="e">
        <f t="shared" si="10"/>
        <v>#VALUE!</v>
      </c>
      <c r="AC45" s="13" t="e">
        <f t="shared" si="11"/>
        <v>#VALUE!</v>
      </c>
      <c r="AD45" s="13" t="e">
        <f t="shared" si="12"/>
        <v>#VALUE!</v>
      </c>
      <c r="AE45" s="13" t="e">
        <f t="shared" si="13"/>
        <v>#VALUE!</v>
      </c>
      <c r="AF45" s="10" t="e">
        <f t="shared" si="14"/>
        <v>#VALUE!</v>
      </c>
      <c r="AG45" s="11" t="e">
        <f t="shared" si="15"/>
        <v>#VALUE!</v>
      </c>
      <c r="AH45" s="13"/>
      <c r="AI45" s="18"/>
      <c r="AJ45" s="19"/>
      <c r="AK45" s="50">
        <v>240</v>
      </c>
      <c r="AL45" s="51">
        <v>1</v>
      </c>
      <c r="AM45" s="72">
        <f t="shared" si="23"/>
        <v>213.67207952297582</v>
      </c>
      <c r="AN45" s="72">
        <f t="shared" si="24"/>
        <v>123.67207952297582</v>
      </c>
      <c r="AO45" s="72">
        <f t="shared" si="19"/>
        <v>70.037815044687164</v>
      </c>
      <c r="AP45" s="73" t="e">
        <f t="shared" si="20"/>
        <v>#VALUE!</v>
      </c>
      <c r="AQ45" s="74" t="e">
        <f t="shared" si="21"/>
        <v>#VALUE!</v>
      </c>
      <c r="AR45" s="75" t="e">
        <f t="shared" si="22"/>
        <v>#VALUE!</v>
      </c>
      <c r="AS45" s="39"/>
      <c r="AT45" s="112"/>
      <c r="AU45" s="112" t="s">
        <v>69</v>
      </c>
      <c r="AV45" s="58"/>
      <c r="AW45" s="112"/>
      <c r="AX45" s="112"/>
      <c r="AY45" s="112"/>
      <c r="AZ45" s="112"/>
      <c r="BA45" s="112"/>
      <c r="BB45" s="112"/>
      <c r="BC45" s="112"/>
      <c r="BD45" s="112"/>
      <c r="BE45" s="112">
        <v>0.5</v>
      </c>
      <c r="BF45" s="112">
        <v>1</v>
      </c>
      <c r="BG45" s="112">
        <v>3</v>
      </c>
      <c r="BH45" s="112"/>
      <c r="BI45" s="112"/>
      <c r="BJ45" s="112"/>
      <c r="BK45" s="112"/>
    </row>
    <row r="46" spans="1:63" ht="15">
      <c r="A46" s="5">
        <v>1519</v>
      </c>
      <c r="B46" s="5" t="s">
        <v>63</v>
      </c>
      <c r="C46" s="5">
        <v>15</v>
      </c>
      <c r="D46" s="56">
        <v>5</v>
      </c>
      <c r="E46" s="40" t="s">
        <v>65</v>
      </c>
      <c r="F46" s="65">
        <v>533.87</v>
      </c>
      <c r="G46" s="65">
        <v>533.87</v>
      </c>
      <c r="H46" s="57"/>
      <c r="I46" s="66">
        <v>35</v>
      </c>
      <c r="J46" s="67">
        <v>35</v>
      </c>
      <c r="K46" s="58">
        <f t="shared" si="0"/>
        <v>35</v>
      </c>
      <c r="L46" s="59"/>
      <c r="M46" s="50">
        <v>270</v>
      </c>
      <c r="N46" s="51">
        <v>74</v>
      </c>
      <c r="O46" s="51">
        <v>16</v>
      </c>
      <c r="P46" s="51">
        <v>0</v>
      </c>
      <c r="Q46" s="19" t="s">
        <v>68</v>
      </c>
      <c r="R46" s="20" t="s">
        <v>68</v>
      </c>
      <c r="S46" s="61">
        <f t="shared" si="1"/>
        <v>-0.26495963211660245</v>
      </c>
      <c r="T46" s="61">
        <f t="shared" si="2"/>
        <v>0.92402404807821303</v>
      </c>
      <c r="U46" s="61">
        <f t="shared" si="3"/>
        <v>0.26495963211660245</v>
      </c>
      <c r="V46" s="53">
        <f t="shared" si="4"/>
        <v>106</v>
      </c>
      <c r="W46" s="53">
        <f t="shared" si="5"/>
        <v>15.410196019999107</v>
      </c>
      <c r="X46" s="62">
        <f t="shared" si="6"/>
        <v>286</v>
      </c>
      <c r="Y46" s="53">
        <f t="shared" si="7"/>
        <v>196</v>
      </c>
      <c r="Z46" s="63">
        <f t="shared" si="8"/>
        <v>74.589803980000895</v>
      </c>
      <c r="AA46" s="54">
        <f t="shared" si="9"/>
        <v>85.642699760441133</v>
      </c>
      <c r="AB46" s="60" t="e">
        <f t="shared" si="10"/>
        <v>#VALUE!</v>
      </c>
      <c r="AC46" s="49" t="e">
        <f t="shared" si="11"/>
        <v>#VALUE!</v>
      </c>
      <c r="AD46" s="49" t="e">
        <f t="shared" si="12"/>
        <v>#VALUE!</v>
      </c>
      <c r="AE46" s="49" t="e">
        <f t="shared" si="13"/>
        <v>#VALUE!</v>
      </c>
      <c r="AF46" s="10" t="e">
        <f t="shared" si="14"/>
        <v>#VALUE!</v>
      </c>
      <c r="AG46" s="11" t="e">
        <f t="shared" si="15"/>
        <v>#VALUE!</v>
      </c>
      <c r="AH46" s="49"/>
      <c r="AI46" s="50"/>
      <c r="AJ46" s="19"/>
      <c r="AK46" s="50">
        <v>240</v>
      </c>
      <c r="AL46" s="51">
        <v>1</v>
      </c>
      <c r="AM46" s="72">
        <f t="shared" si="23"/>
        <v>226</v>
      </c>
      <c r="AN46" s="72">
        <f t="shared" si="24"/>
        <v>136</v>
      </c>
      <c r="AO46" s="72">
        <f t="shared" si="19"/>
        <v>74.589803980000895</v>
      </c>
      <c r="AP46" s="73" t="e">
        <f t="shared" si="20"/>
        <v>#VALUE!</v>
      </c>
      <c r="AQ46" s="74" t="e">
        <f t="shared" si="21"/>
        <v>#VALUE!</v>
      </c>
      <c r="AR46" s="75" t="e">
        <f t="shared" si="22"/>
        <v>#VALUE!</v>
      </c>
      <c r="AS46" s="64"/>
      <c r="AT46" s="112"/>
      <c r="AU46" s="112" t="s">
        <v>69</v>
      </c>
      <c r="AV46" s="58"/>
      <c r="AW46" s="112"/>
      <c r="AX46" s="112"/>
      <c r="AY46" s="112"/>
      <c r="AZ46" s="112"/>
      <c r="BA46" s="112"/>
      <c r="BB46" s="112"/>
      <c r="BC46" s="112"/>
      <c r="BD46" s="112"/>
      <c r="BE46" s="112">
        <v>0.5</v>
      </c>
      <c r="BF46" s="112">
        <v>1</v>
      </c>
      <c r="BG46" s="112">
        <v>3</v>
      </c>
      <c r="BH46" s="112"/>
      <c r="BI46" s="112"/>
      <c r="BJ46" s="112"/>
      <c r="BK46" s="112"/>
    </row>
    <row r="47" spans="1:63" ht="15">
      <c r="A47" s="5">
        <v>1519</v>
      </c>
      <c r="B47" s="5" t="s">
        <v>63</v>
      </c>
      <c r="C47" s="5">
        <v>15</v>
      </c>
      <c r="D47" s="56">
        <v>5</v>
      </c>
      <c r="E47" s="40" t="s">
        <v>64</v>
      </c>
      <c r="F47" s="65">
        <v>534.20000000000005</v>
      </c>
      <c r="G47" s="65">
        <v>534.20000000000005</v>
      </c>
      <c r="H47" s="57"/>
      <c r="I47" s="66">
        <v>68</v>
      </c>
      <c r="J47" s="67">
        <v>68</v>
      </c>
      <c r="K47" s="58">
        <f t="shared" si="0"/>
        <v>68</v>
      </c>
      <c r="L47" s="2"/>
      <c r="M47" s="18">
        <v>90</v>
      </c>
      <c r="N47" s="19">
        <v>27</v>
      </c>
      <c r="O47" s="19">
        <v>180</v>
      </c>
      <c r="P47" s="19">
        <v>11</v>
      </c>
      <c r="Q47" s="19" t="s">
        <v>68</v>
      </c>
      <c r="R47" s="20" t="s">
        <v>68</v>
      </c>
      <c r="S47" s="8">
        <f t="shared" si="1"/>
        <v>0.17001205975432948</v>
      </c>
      <c r="T47" s="8">
        <f t="shared" si="2"/>
        <v>-0.4456494155713287</v>
      </c>
      <c r="U47" s="8">
        <f t="shared" si="3"/>
        <v>0.87463622477252045</v>
      </c>
      <c r="V47" s="3">
        <f t="shared" si="4"/>
        <v>290.88149463088718</v>
      </c>
      <c r="W47" s="12">
        <f t="shared" si="5"/>
        <v>61.394429711384923</v>
      </c>
      <c r="X47" s="6">
        <f t="shared" si="6"/>
        <v>110.88149463088718</v>
      </c>
      <c r="Y47" s="3">
        <f t="shared" si="7"/>
        <v>20.881494630887175</v>
      </c>
      <c r="Z47" s="7">
        <f t="shared" si="8"/>
        <v>28.605570288615077</v>
      </c>
      <c r="AA47" s="9">
        <f t="shared" si="9"/>
        <v>71.482938971449002</v>
      </c>
      <c r="AB47" s="11" t="e">
        <f t="shared" si="10"/>
        <v>#VALUE!</v>
      </c>
      <c r="AC47" s="13" t="e">
        <f t="shared" si="11"/>
        <v>#VALUE!</v>
      </c>
      <c r="AD47" s="13" t="e">
        <f t="shared" si="12"/>
        <v>#VALUE!</v>
      </c>
      <c r="AE47" s="13" t="e">
        <f t="shared" si="13"/>
        <v>#VALUE!</v>
      </c>
      <c r="AF47" s="10" t="e">
        <f t="shared" si="14"/>
        <v>#VALUE!</v>
      </c>
      <c r="AG47" s="11" t="e">
        <f t="shared" si="15"/>
        <v>#VALUE!</v>
      </c>
      <c r="AH47" s="49"/>
      <c r="AI47" s="18"/>
      <c r="AJ47" s="19"/>
      <c r="AK47" s="50">
        <v>60</v>
      </c>
      <c r="AL47" s="51">
        <v>1</v>
      </c>
      <c r="AM47" s="72">
        <f t="shared" si="23"/>
        <v>230.88149463088718</v>
      </c>
      <c r="AN47" s="72">
        <f t="shared" si="24"/>
        <v>140.88149463088718</v>
      </c>
      <c r="AO47" s="72">
        <f t="shared" si="19"/>
        <v>28.605570288615077</v>
      </c>
      <c r="AP47" s="73" t="e">
        <f t="shared" si="20"/>
        <v>#VALUE!</v>
      </c>
      <c r="AQ47" s="74" t="e">
        <f t="shared" si="21"/>
        <v>#VALUE!</v>
      </c>
      <c r="AR47" s="75" t="e">
        <f t="shared" si="22"/>
        <v>#VALUE!</v>
      </c>
      <c r="AS47" s="39"/>
      <c r="AT47" s="112" t="s">
        <v>75</v>
      </c>
      <c r="AU47" s="112"/>
      <c r="AV47" s="58"/>
      <c r="AW47" s="112"/>
      <c r="AX47" s="112"/>
      <c r="AY47" s="112"/>
      <c r="AZ47" s="112"/>
      <c r="BA47" s="112"/>
      <c r="BB47" s="112"/>
      <c r="BC47" s="112"/>
      <c r="BD47" s="112"/>
      <c r="BE47" s="112">
        <v>0.7</v>
      </c>
      <c r="BF47" s="112">
        <v>0</v>
      </c>
      <c r="BG47" s="112">
        <v>2</v>
      </c>
      <c r="BH47" s="112"/>
      <c r="BI47" s="112"/>
      <c r="BJ47" s="112"/>
      <c r="BK47" s="112"/>
    </row>
    <row r="48" spans="1:63" ht="15">
      <c r="A48" s="5">
        <v>1519</v>
      </c>
      <c r="B48" s="5" t="s">
        <v>63</v>
      </c>
      <c r="C48" s="5">
        <v>15</v>
      </c>
      <c r="D48" s="56">
        <v>6</v>
      </c>
      <c r="E48" s="40" t="s">
        <v>66</v>
      </c>
      <c r="F48" s="65">
        <v>534.86</v>
      </c>
      <c r="G48" s="65">
        <v>535.04999999999995</v>
      </c>
      <c r="H48" s="57"/>
      <c r="I48" s="66">
        <v>32</v>
      </c>
      <c r="J48" s="67">
        <v>51</v>
      </c>
      <c r="K48" s="58">
        <f t="shared" si="0"/>
        <v>41.5</v>
      </c>
      <c r="L48" s="2"/>
      <c r="M48" s="18">
        <v>90</v>
      </c>
      <c r="N48" s="19">
        <v>69</v>
      </c>
      <c r="O48" s="19">
        <v>12</v>
      </c>
      <c r="P48" s="19">
        <v>0</v>
      </c>
      <c r="Q48" s="19" t="s">
        <v>68</v>
      </c>
      <c r="R48" s="20" t="s">
        <v>68</v>
      </c>
      <c r="S48" s="8">
        <f t="shared" si="1"/>
        <v>-0.19410228498739809</v>
      </c>
      <c r="T48" s="8">
        <f t="shared" si="2"/>
        <v>0.91317945427028091</v>
      </c>
      <c r="U48" s="8">
        <f t="shared" si="3"/>
        <v>-0.35053675002762907</v>
      </c>
      <c r="V48" s="3">
        <f t="shared" si="4"/>
        <v>102</v>
      </c>
      <c r="W48" s="12">
        <f t="shared" si="5"/>
        <v>-20.579936044887646</v>
      </c>
      <c r="X48" s="6">
        <f t="shared" si="6"/>
        <v>102</v>
      </c>
      <c r="Y48" s="3">
        <f t="shared" si="7"/>
        <v>12</v>
      </c>
      <c r="Z48" s="7">
        <f t="shared" si="8"/>
        <v>69.420063955112354</v>
      </c>
      <c r="AA48" s="9">
        <f t="shared" si="9"/>
        <v>85.726995390362688</v>
      </c>
      <c r="AB48" s="11" t="e">
        <f t="shared" si="10"/>
        <v>#VALUE!</v>
      </c>
      <c r="AC48" s="13" t="e">
        <f t="shared" si="11"/>
        <v>#VALUE!</v>
      </c>
      <c r="AD48" s="13" t="e">
        <f t="shared" si="12"/>
        <v>#VALUE!</v>
      </c>
      <c r="AE48" s="13" t="e">
        <f t="shared" si="13"/>
        <v>#VALUE!</v>
      </c>
      <c r="AF48" s="10" t="e">
        <f t="shared" si="14"/>
        <v>#VALUE!</v>
      </c>
      <c r="AG48" s="11" t="e">
        <f t="shared" si="15"/>
        <v>#VALUE!</v>
      </c>
      <c r="AH48" s="49"/>
      <c r="AI48" s="18"/>
      <c r="AJ48" s="19"/>
      <c r="AK48" s="50">
        <v>300</v>
      </c>
      <c r="AL48" s="51">
        <v>1</v>
      </c>
      <c r="AM48" s="72">
        <f t="shared" si="23"/>
        <v>342</v>
      </c>
      <c r="AN48" s="72">
        <f t="shared" si="24"/>
        <v>252</v>
      </c>
      <c r="AO48" s="72">
        <f t="shared" si="19"/>
        <v>69.420063955112354</v>
      </c>
      <c r="AP48" s="73" t="e">
        <f t="shared" si="20"/>
        <v>#VALUE!</v>
      </c>
      <c r="AQ48" s="74" t="e">
        <f t="shared" si="21"/>
        <v>#VALUE!</v>
      </c>
      <c r="AR48" s="75" t="e">
        <f t="shared" si="22"/>
        <v>#VALUE!</v>
      </c>
      <c r="AS48" s="39"/>
      <c r="AT48" s="113"/>
      <c r="AU48" s="113" t="s">
        <v>76</v>
      </c>
      <c r="AV48" s="58"/>
      <c r="AW48" s="112"/>
      <c r="AX48" s="112"/>
      <c r="AY48" s="112"/>
      <c r="AZ48" s="112"/>
      <c r="BA48" s="112"/>
      <c r="BB48" s="112"/>
      <c r="BC48" s="112"/>
      <c r="BD48" s="112"/>
      <c r="BE48" s="112">
        <v>0.7</v>
      </c>
      <c r="BF48" s="112">
        <v>1</v>
      </c>
      <c r="BG48" s="112">
        <v>3</v>
      </c>
      <c r="BH48" s="112"/>
      <c r="BI48" s="112"/>
      <c r="BJ48" s="112"/>
      <c r="BK48" s="112"/>
    </row>
    <row r="49" spans="1:63" ht="15">
      <c r="A49" s="5">
        <v>1519</v>
      </c>
      <c r="B49" s="5" t="s">
        <v>63</v>
      </c>
      <c r="C49" s="5">
        <v>15</v>
      </c>
      <c r="D49" s="56">
        <v>6</v>
      </c>
      <c r="E49" s="40" t="s">
        <v>64</v>
      </c>
      <c r="F49" s="65">
        <v>534.88</v>
      </c>
      <c r="G49" s="65">
        <v>534.88</v>
      </c>
      <c r="H49" s="57"/>
      <c r="I49" s="66">
        <v>34</v>
      </c>
      <c r="J49" s="67">
        <v>34</v>
      </c>
      <c r="K49" s="58">
        <f t="shared" si="0"/>
        <v>34</v>
      </c>
      <c r="L49" s="2"/>
      <c r="M49" s="18">
        <v>90</v>
      </c>
      <c r="N49" s="19">
        <v>36</v>
      </c>
      <c r="O49" s="19">
        <v>180</v>
      </c>
      <c r="P49" s="19">
        <v>25</v>
      </c>
      <c r="Q49" s="19" t="s">
        <v>68</v>
      </c>
      <c r="R49" s="20" t="s">
        <v>68</v>
      </c>
      <c r="S49" s="8">
        <f t="shared" si="1"/>
        <v>0.34190535588142545</v>
      </c>
      <c r="T49" s="8">
        <f t="shared" si="2"/>
        <v>-0.53271435125797029</v>
      </c>
      <c r="U49" s="8">
        <f t="shared" si="3"/>
        <v>0.73321840184700049</v>
      </c>
      <c r="V49" s="3">
        <f t="shared" si="4"/>
        <v>302.69305490424813</v>
      </c>
      <c r="W49" s="12">
        <f t="shared" si="5"/>
        <v>49.19557670198094</v>
      </c>
      <c r="X49" s="6">
        <f t="shared" si="6"/>
        <v>122.69305490424813</v>
      </c>
      <c r="Y49" s="3">
        <f t="shared" si="7"/>
        <v>32.693054904248129</v>
      </c>
      <c r="Z49" s="7">
        <f t="shared" si="8"/>
        <v>40.80442329801906</v>
      </c>
      <c r="AA49" s="9">
        <f t="shared" si="9"/>
        <v>64.088580126914579</v>
      </c>
      <c r="AB49" s="11" t="e">
        <f t="shared" si="10"/>
        <v>#VALUE!</v>
      </c>
      <c r="AC49" s="13" t="e">
        <f t="shared" si="11"/>
        <v>#VALUE!</v>
      </c>
      <c r="AD49" s="13" t="e">
        <f t="shared" si="12"/>
        <v>#VALUE!</v>
      </c>
      <c r="AE49" s="13" t="e">
        <f t="shared" si="13"/>
        <v>#VALUE!</v>
      </c>
      <c r="AF49" s="10" t="e">
        <f t="shared" si="14"/>
        <v>#VALUE!</v>
      </c>
      <c r="AG49" s="11" t="e">
        <f t="shared" si="15"/>
        <v>#VALUE!</v>
      </c>
      <c r="AH49" s="49"/>
      <c r="AI49" s="18"/>
      <c r="AJ49" s="19"/>
      <c r="AK49" s="50">
        <v>300</v>
      </c>
      <c r="AL49" s="51">
        <v>1</v>
      </c>
      <c r="AM49" s="72">
        <f t="shared" si="23"/>
        <v>2.6930549042481289</v>
      </c>
      <c r="AN49" s="72">
        <f t="shared" si="24"/>
        <v>272.69305490424813</v>
      </c>
      <c r="AO49" s="72">
        <f t="shared" si="19"/>
        <v>40.80442329801906</v>
      </c>
      <c r="AP49" s="73" t="e">
        <f t="shared" si="20"/>
        <v>#VALUE!</v>
      </c>
      <c r="AQ49" s="74" t="e">
        <f t="shared" si="21"/>
        <v>#VALUE!</v>
      </c>
      <c r="AR49" s="75" t="e">
        <f t="shared" si="22"/>
        <v>#VALUE!</v>
      </c>
      <c r="AS49" s="64"/>
      <c r="AT49" s="113" t="s">
        <v>75</v>
      </c>
      <c r="AU49" s="113"/>
      <c r="AV49" s="58"/>
      <c r="AW49" s="112"/>
      <c r="AX49" s="112"/>
      <c r="AY49" s="112"/>
      <c r="AZ49" s="112"/>
      <c r="BA49" s="112"/>
      <c r="BB49" s="112"/>
      <c r="BC49" s="112"/>
      <c r="BD49" s="112"/>
      <c r="BE49" s="112">
        <v>0.7</v>
      </c>
      <c r="BF49" s="112">
        <v>0</v>
      </c>
      <c r="BG49" s="112">
        <v>2</v>
      </c>
      <c r="BH49" s="112"/>
      <c r="BI49" s="112"/>
      <c r="BJ49" s="112"/>
      <c r="BK49" s="112"/>
    </row>
    <row r="50" spans="1:63" ht="15">
      <c r="A50" s="5">
        <v>1519</v>
      </c>
      <c r="B50" s="5" t="s">
        <v>63</v>
      </c>
      <c r="C50" s="5">
        <v>15</v>
      </c>
      <c r="D50" s="56">
        <v>7</v>
      </c>
      <c r="E50" s="40" t="s">
        <v>64</v>
      </c>
      <c r="F50" s="65">
        <v>536.02</v>
      </c>
      <c r="G50" s="65">
        <v>536.02</v>
      </c>
      <c r="H50" s="57"/>
      <c r="I50" s="66">
        <v>64</v>
      </c>
      <c r="J50" s="67">
        <v>64</v>
      </c>
      <c r="K50" s="58">
        <f t="shared" si="0"/>
        <v>64</v>
      </c>
      <c r="L50" s="2"/>
      <c r="M50" s="18">
        <v>90</v>
      </c>
      <c r="N50" s="19">
        <v>5</v>
      </c>
      <c r="O50" s="19">
        <v>0</v>
      </c>
      <c r="P50" s="19">
        <v>25</v>
      </c>
      <c r="Q50" s="19" t="s">
        <v>68</v>
      </c>
      <c r="R50" s="20" t="s">
        <v>68</v>
      </c>
      <c r="S50" s="8">
        <f t="shared" si="1"/>
        <v>0.42101007166283438</v>
      </c>
      <c r="T50" s="8">
        <f t="shared" si="2"/>
        <v>7.8989928337165602E-2</v>
      </c>
      <c r="U50" s="8">
        <f t="shared" si="3"/>
        <v>-0.90285901228517351</v>
      </c>
      <c r="V50" s="3">
        <f t="shared" si="4"/>
        <v>10.626299575261383</v>
      </c>
      <c r="W50" s="12">
        <f t="shared" si="5"/>
        <v>-64.618280032244584</v>
      </c>
      <c r="X50" s="6">
        <f t="shared" si="6"/>
        <v>10.626299575261383</v>
      </c>
      <c r="Y50" s="3">
        <f t="shared" si="7"/>
        <v>280.62629957526138</v>
      </c>
      <c r="Z50" s="7">
        <f t="shared" si="8"/>
        <v>25.381719967755416</v>
      </c>
      <c r="AA50" s="9">
        <f t="shared" si="9"/>
        <v>168.26838468063693</v>
      </c>
      <c r="AB50" s="11" t="e">
        <f t="shared" si="10"/>
        <v>#VALUE!</v>
      </c>
      <c r="AC50" s="13" t="e">
        <f t="shared" si="11"/>
        <v>#VALUE!</v>
      </c>
      <c r="AD50" s="13" t="e">
        <f t="shared" si="12"/>
        <v>#VALUE!</v>
      </c>
      <c r="AE50" s="13" t="e">
        <f t="shared" si="13"/>
        <v>#VALUE!</v>
      </c>
      <c r="AF50" s="10" t="e">
        <f t="shared" si="14"/>
        <v>#VALUE!</v>
      </c>
      <c r="AG50" s="11" t="e">
        <f t="shared" si="15"/>
        <v>#VALUE!</v>
      </c>
      <c r="AH50" s="49"/>
      <c r="AI50" s="18"/>
      <c r="AJ50" s="19"/>
      <c r="AK50" s="50">
        <v>180</v>
      </c>
      <c r="AL50" s="51">
        <v>1</v>
      </c>
      <c r="AM50" s="72">
        <f t="shared" si="23"/>
        <v>10.626299575261385</v>
      </c>
      <c r="AN50" s="72">
        <f t="shared" si="24"/>
        <v>280.62629957526138</v>
      </c>
      <c r="AO50" s="72">
        <f t="shared" si="19"/>
        <v>25.381719967755416</v>
      </c>
      <c r="AP50" s="73" t="e">
        <f t="shared" si="20"/>
        <v>#VALUE!</v>
      </c>
      <c r="AQ50" s="74" t="e">
        <f t="shared" si="21"/>
        <v>#VALUE!</v>
      </c>
      <c r="AR50" s="75" t="e">
        <f t="shared" si="22"/>
        <v>#VALUE!</v>
      </c>
      <c r="AS50" s="39"/>
      <c r="AT50" s="112" t="s">
        <v>74</v>
      </c>
      <c r="AU50" s="112"/>
      <c r="AV50" s="58"/>
      <c r="AW50" s="112"/>
      <c r="AX50" s="112"/>
      <c r="AY50" s="112"/>
      <c r="AZ50" s="112"/>
      <c r="BA50" s="112"/>
      <c r="BB50" s="112"/>
      <c r="BC50" s="112"/>
      <c r="BD50" s="112"/>
      <c r="BE50" s="112">
        <v>0.5</v>
      </c>
      <c r="BF50" s="112">
        <v>0</v>
      </c>
      <c r="BG50" s="112">
        <v>1</v>
      </c>
      <c r="BH50" s="112"/>
      <c r="BI50" s="112"/>
      <c r="BJ50" s="112"/>
      <c r="BK50" s="112"/>
    </row>
    <row r="51" spans="1:63" ht="15">
      <c r="A51" s="5">
        <v>1519</v>
      </c>
      <c r="B51" s="5" t="s">
        <v>63</v>
      </c>
      <c r="C51" s="5">
        <v>16</v>
      </c>
      <c r="D51" s="56">
        <v>1</v>
      </c>
      <c r="E51" s="40" t="s">
        <v>64</v>
      </c>
      <c r="F51" s="65">
        <v>537.71</v>
      </c>
      <c r="G51" s="65">
        <v>537.71</v>
      </c>
      <c r="H51" s="57"/>
      <c r="I51" s="66">
        <v>11</v>
      </c>
      <c r="J51" s="67">
        <v>11</v>
      </c>
      <c r="K51" s="58">
        <f t="shared" si="0"/>
        <v>11</v>
      </c>
      <c r="L51" s="2"/>
      <c r="M51" s="18">
        <v>90</v>
      </c>
      <c r="N51" s="19">
        <v>34</v>
      </c>
      <c r="O51" s="19">
        <v>180</v>
      </c>
      <c r="P51" s="19">
        <v>11</v>
      </c>
      <c r="Q51" s="19" t="s">
        <v>68</v>
      </c>
      <c r="R51" s="20" t="s">
        <v>68</v>
      </c>
      <c r="S51" s="8">
        <f t="shared" si="1"/>
        <v>0.15818782634863682</v>
      </c>
      <c r="T51" s="8">
        <f t="shared" si="2"/>
        <v>-0.54891895483791076</v>
      </c>
      <c r="U51" s="8">
        <f t="shared" si="3"/>
        <v>0.81380581731949386</v>
      </c>
      <c r="V51" s="3">
        <f t="shared" si="4"/>
        <v>286.07595829841682</v>
      </c>
      <c r="W51" s="12">
        <f t="shared" si="5"/>
        <v>54.932745789482958</v>
      </c>
      <c r="X51" s="6">
        <f t="shared" si="6"/>
        <v>106.07595829841682</v>
      </c>
      <c r="Y51" s="3">
        <f t="shared" si="7"/>
        <v>16.075958298416822</v>
      </c>
      <c r="Z51" s="7">
        <f t="shared" si="8"/>
        <v>35.067254210517042</v>
      </c>
      <c r="AA51" s="9">
        <f t="shared" si="9"/>
        <v>76.728241602638619</v>
      </c>
      <c r="AB51" s="11" t="e">
        <f t="shared" si="10"/>
        <v>#VALUE!</v>
      </c>
      <c r="AC51" s="13" t="e">
        <f t="shared" si="11"/>
        <v>#VALUE!</v>
      </c>
      <c r="AD51" s="13" t="e">
        <f t="shared" si="12"/>
        <v>#VALUE!</v>
      </c>
      <c r="AE51" s="13" t="e">
        <f t="shared" si="13"/>
        <v>#VALUE!</v>
      </c>
      <c r="AF51" s="10" t="e">
        <f t="shared" si="14"/>
        <v>#VALUE!</v>
      </c>
      <c r="AG51" s="11" t="e">
        <f t="shared" si="15"/>
        <v>#VALUE!</v>
      </c>
      <c r="AH51" s="49"/>
      <c r="AI51" s="18"/>
      <c r="AJ51" s="19"/>
      <c r="AK51" s="50">
        <v>300</v>
      </c>
      <c r="AL51" s="51">
        <v>-60</v>
      </c>
      <c r="AM51" s="72">
        <f t="shared" si="23"/>
        <v>166.07595829841682</v>
      </c>
      <c r="AN51" s="72">
        <f t="shared" si="24"/>
        <v>76.075958298416822</v>
      </c>
      <c r="AO51" s="72">
        <f t="shared" si="19"/>
        <v>35.067254210517042</v>
      </c>
      <c r="AP51" s="73" t="e">
        <f t="shared" si="20"/>
        <v>#VALUE!</v>
      </c>
      <c r="AQ51" s="74" t="e">
        <f t="shared" si="21"/>
        <v>#VALUE!</v>
      </c>
      <c r="AR51" s="75" t="e">
        <f t="shared" si="22"/>
        <v>#VALUE!</v>
      </c>
      <c r="AS51" s="39"/>
      <c r="AT51" s="112" t="s">
        <v>77</v>
      </c>
      <c r="AU51" s="112"/>
      <c r="AV51" s="58"/>
      <c r="AW51" s="112"/>
      <c r="AX51" s="112"/>
      <c r="AY51" s="112"/>
      <c r="AZ51" s="112"/>
      <c r="BA51" s="112"/>
      <c r="BB51" s="112"/>
      <c r="BC51" s="112"/>
      <c r="BD51" s="112"/>
      <c r="BE51" s="112">
        <v>0.7</v>
      </c>
      <c r="BF51" s="112">
        <v>0</v>
      </c>
      <c r="BG51" s="112">
        <v>3</v>
      </c>
      <c r="BH51" s="112"/>
      <c r="BI51" s="112"/>
      <c r="BJ51" s="112"/>
      <c r="BK51" s="112"/>
    </row>
    <row r="52" spans="1:63" ht="15">
      <c r="A52" s="5">
        <v>1519</v>
      </c>
      <c r="B52" s="5" t="s">
        <v>63</v>
      </c>
      <c r="C52" s="5">
        <v>16</v>
      </c>
      <c r="D52" s="56">
        <v>1</v>
      </c>
      <c r="E52" s="40" t="s">
        <v>66</v>
      </c>
      <c r="F52" s="65">
        <v>537.91999999999996</v>
      </c>
      <c r="G52" s="65">
        <v>538.03</v>
      </c>
      <c r="H52" s="57"/>
      <c r="I52" s="66">
        <v>32</v>
      </c>
      <c r="J52" s="67">
        <v>43</v>
      </c>
      <c r="K52" s="58">
        <f t="shared" si="0"/>
        <v>37.5</v>
      </c>
      <c r="L52" s="2"/>
      <c r="M52" s="18">
        <v>90</v>
      </c>
      <c r="N52" s="19">
        <v>56</v>
      </c>
      <c r="O52" s="19">
        <v>0</v>
      </c>
      <c r="P52" s="19">
        <v>13</v>
      </c>
      <c r="Q52" s="19" t="s">
        <v>68</v>
      </c>
      <c r="R52" s="20" t="s">
        <v>68</v>
      </c>
      <c r="S52" s="8">
        <f t="shared" si="1"/>
        <v>0.12579103321735161</v>
      </c>
      <c r="T52" s="8">
        <f t="shared" si="2"/>
        <v>0.80778939327985022</v>
      </c>
      <c r="U52" s="8">
        <f t="shared" si="3"/>
        <v>-0.54486082558223536</v>
      </c>
      <c r="V52" s="3">
        <f t="shared" si="4"/>
        <v>81.148843028325103</v>
      </c>
      <c r="W52" s="12">
        <f t="shared" si="5"/>
        <v>-33.682506197654511</v>
      </c>
      <c r="X52" s="6">
        <f t="shared" si="6"/>
        <v>81.148843028325103</v>
      </c>
      <c r="Y52" s="3">
        <f t="shared" si="7"/>
        <v>351.14884302832513</v>
      </c>
      <c r="Z52" s="7">
        <f t="shared" si="8"/>
        <v>56.317493802345489</v>
      </c>
      <c r="AA52" s="9">
        <f t="shared" si="9"/>
        <v>94.935944427151696</v>
      </c>
      <c r="AB52" s="11" t="e">
        <f t="shared" si="10"/>
        <v>#VALUE!</v>
      </c>
      <c r="AC52" s="13" t="e">
        <f t="shared" si="11"/>
        <v>#VALUE!</v>
      </c>
      <c r="AD52" s="13" t="e">
        <f t="shared" si="12"/>
        <v>#VALUE!</v>
      </c>
      <c r="AE52" s="13" t="e">
        <f t="shared" si="13"/>
        <v>#VALUE!</v>
      </c>
      <c r="AF52" s="10" t="e">
        <f t="shared" si="14"/>
        <v>#VALUE!</v>
      </c>
      <c r="AG52" s="11" t="e">
        <f t="shared" si="15"/>
        <v>#VALUE!</v>
      </c>
      <c r="AH52" s="49"/>
      <c r="AI52" s="18"/>
      <c r="AJ52" s="19"/>
      <c r="AK52" s="50">
        <v>300</v>
      </c>
      <c r="AL52" s="51">
        <v>-60</v>
      </c>
      <c r="AM52" s="72">
        <f t="shared" si="23"/>
        <v>141.1488430283251</v>
      </c>
      <c r="AN52" s="72">
        <f t="shared" si="24"/>
        <v>51.148843028325103</v>
      </c>
      <c r="AO52" s="72">
        <f t="shared" si="19"/>
        <v>56.317493802345489</v>
      </c>
      <c r="AP52" s="73" t="e">
        <f t="shared" si="20"/>
        <v>#VALUE!</v>
      </c>
      <c r="AQ52" s="74" t="e">
        <f t="shared" si="21"/>
        <v>#VALUE!</v>
      </c>
      <c r="AR52" s="75" t="e">
        <f t="shared" si="22"/>
        <v>#VALUE!</v>
      </c>
      <c r="AS52" s="39"/>
      <c r="AT52" s="112"/>
      <c r="AU52" s="112" t="s">
        <v>76</v>
      </c>
      <c r="AV52" s="58"/>
      <c r="AW52" s="112"/>
      <c r="AX52" s="112"/>
      <c r="AY52" s="112"/>
      <c r="AZ52" s="112"/>
      <c r="BA52" s="112"/>
      <c r="BB52" s="112"/>
      <c r="BC52" s="112"/>
      <c r="BD52" s="112"/>
      <c r="BE52" s="112">
        <v>0.8</v>
      </c>
      <c r="BF52" s="112">
        <v>1</v>
      </c>
      <c r="BG52" s="112">
        <v>3</v>
      </c>
      <c r="BH52" s="112" t="s">
        <v>78</v>
      </c>
      <c r="BI52" s="112"/>
      <c r="BJ52" s="112"/>
      <c r="BK52" s="112"/>
    </row>
    <row r="53" spans="1:63" ht="15">
      <c r="A53" s="5">
        <v>1519</v>
      </c>
      <c r="B53" s="5" t="s">
        <v>63</v>
      </c>
      <c r="C53" s="5">
        <v>16</v>
      </c>
      <c r="D53" s="56">
        <v>1</v>
      </c>
      <c r="E53" s="40" t="s">
        <v>66</v>
      </c>
      <c r="F53" s="65">
        <v>538.11</v>
      </c>
      <c r="G53" s="65">
        <v>538.15</v>
      </c>
      <c r="H53" s="57"/>
      <c r="I53" s="66">
        <v>51</v>
      </c>
      <c r="J53" s="67">
        <v>55</v>
      </c>
      <c r="K53" s="58">
        <f t="shared" si="0"/>
        <v>53</v>
      </c>
      <c r="L53" s="2"/>
      <c r="M53" s="18">
        <v>90</v>
      </c>
      <c r="N53" s="19">
        <v>28</v>
      </c>
      <c r="O53" s="19">
        <v>0</v>
      </c>
      <c r="P53" s="19">
        <v>5</v>
      </c>
      <c r="Q53" s="19" t="s">
        <v>68</v>
      </c>
      <c r="R53" s="20" t="s">
        <v>68</v>
      </c>
      <c r="S53" s="8">
        <f t="shared" si="1"/>
        <v>7.6953953262876656E-2</v>
      </c>
      <c r="T53" s="8">
        <f t="shared" si="2"/>
        <v>0.46768508175215046</v>
      </c>
      <c r="U53" s="8">
        <f t="shared" si="3"/>
        <v>-0.87958771069893227</v>
      </c>
      <c r="V53" s="3">
        <f t="shared" si="4"/>
        <v>80.656149096607464</v>
      </c>
      <c r="W53" s="12">
        <f t="shared" si="5"/>
        <v>-61.681586206478507</v>
      </c>
      <c r="X53" s="6">
        <f t="shared" si="6"/>
        <v>80.656149096607464</v>
      </c>
      <c r="Y53" s="3">
        <f t="shared" si="7"/>
        <v>350.65614909660746</v>
      </c>
      <c r="Z53" s="7">
        <f t="shared" si="8"/>
        <v>28.318413793521493</v>
      </c>
      <c r="AA53" s="9">
        <f t="shared" si="9"/>
        <v>98.242005725196577</v>
      </c>
      <c r="AB53" s="11" t="e">
        <f t="shared" si="10"/>
        <v>#VALUE!</v>
      </c>
      <c r="AC53" s="13" t="e">
        <f t="shared" si="11"/>
        <v>#VALUE!</v>
      </c>
      <c r="AD53" s="13" t="e">
        <f t="shared" si="12"/>
        <v>#VALUE!</v>
      </c>
      <c r="AE53" s="13" t="e">
        <f t="shared" si="13"/>
        <v>#VALUE!</v>
      </c>
      <c r="AF53" s="10" t="e">
        <f t="shared" si="14"/>
        <v>#VALUE!</v>
      </c>
      <c r="AG53" s="11" t="e">
        <f t="shared" si="15"/>
        <v>#VALUE!</v>
      </c>
      <c r="AH53" s="49"/>
      <c r="AI53" s="18"/>
      <c r="AJ53" s="19"/>
      <c r="AK53" s="50">
        <v>300</v>
      </c>
      <c r="AL53" s="51">
        <v>-60</v>
      </c>
      <c r="AM53" s="72">
        <f t="shared" si="23"/>
        <v>140.65614909660746</v>
      </c>
      <c r="AN53" s="72">
        <f t="shared" si="24"/>
        <v>50.656149096607464</v>
      </c>
      <c r="AO53" s="72">
        <f t="shared" si="19"/>
        <v>28.318413793521493</v>
      </c>
      <c r="AP53" s="73" t="e">
        <f t="shared" si="20"/>
        <v>#VALUE!</v>
      </c>
      <c r="AQ53" s="74" t="e">
        <f t="shared" si="21"/>
        <v>#VALUE!</v>
      </c>
      <c r="AR53" s="75" t="e">
        <f t="shared" si="22"/>
        <v>#VALUE!</v>
      </c>
      <c r="AS53" s="39"/>
      <c r="AT53" s="112"/>
      <c r="AU53" s="112" t="s">
        <v>76</v>
      </c>
      <c r="AV53" s="58"/>
      <c r="AW53" s="112"/>
      <c r="AX53" s="112"/>
      <c r="AY53" s="112"/>
      <c r="AZ53" s="112"/>
      <c r="BA53" s="112"/>
      <c r="BB53" s="112"/>
      <c r="BC53" s="112"/>
      <c r="BD53" s="112"/>
      <c r="BE53" s="112">
        <v>0.8</v>
      </c>
      <c r="BF53" s="112">
        <v>1</v>
      </c>
      <c r="BG53" s="112">
        <v>3</v>
      </c>
      <c r="BH53" s="112"/>
      <c r="BI53" s="112"/>
      <c r="BJ53" s="112"/>
      <c r="BK53" s="112"/>
    </row>
    <row r="54" spans="1:63" ht="15">
      <c r="A54" s="5">
        <v>1519</v>
      </c>
      <c r="B54" s="5" t="s">
        <v>63</v>
      </c>
      <c r="C54" s="5">
        <v>16</v>
      </c>
      <c r="D54" s="56">
        <v>1</v>
      </c>
      <c r="E54" s="40" t="s">
        <v>66</v>
      </c>
      <c r="F54" s="65">
        <v>538.29999999999995</v>
      </c>
      <c r="G54" s="65">
        <v>538.41</v>
      </c>
      <c r="H54" s="57"/>
      <c r="I54" s="66">
        <v>70</v>
      </c>
      <c r="J54" s="67">
        <v>81</v>
      </c>
      <c r="K54" s="58">
        <f t="shared" si="0"/>
        <v>75.5</v>
      </c>
      <c r="L54" s="2"/>
      <c r="M54" s="18">
        <v>270</v>
      </c>
      <c r="N54" s="19">
        <v>58</v>
      </c>
      <c r="O54" s="19">
        <v>0</v>
      </c>
      <c r="P54" s="19">
        <v>8</v>
      </c>
      <c r="Q54" s="19" t="s">
        <v>68</v>
      </c>
      <c r="R54" s="20" t="s">
        <v>68</v>
      </c>
      <c r="S54" s="8">
        <f t="shared" si="1"/>
        <v>-7.3750507261811413E-2</v>
      </c>
      <c r="T54" s="8">
        <f t="shared" si="2"/>
        <v>0.83979495038078944</v>
      </c>
      <c r="U54" s="8">
        <f t="shared" si="3"/>
        <v>0.5247621263811697</v>
      </c>
      <c r="V54" s="3">
        <f t="shared" si="4"/>
        <v>95.018820118152192</v>
      </c>
      <c r="W54" s="12">
        <f t="shared" si="5"/>
        <v>31.901174159988116</v>
      </c>
      <c r="X54" s="6">
        <f t="shared" si="6"/>
        <v>275.01882011815218</v>
      </c>
      <c r="Y54" s="3">
        <f t="shared" si="7"/>
        <v>185.01882011815218</v>
      </c>
      <c r="Z54" s="7">
        <f t="shared" si="8"/>
        <v>58.098825840011884</v>
      </c>
      <c r="AA54" s="9">
        <f t="shared" si="9"/>
        <v>87.342877982420575</v>
      </c>
      <c r="AB54" s="11" t="e">
        <f t="shared" si="10"/>
        <v>#VALUE!</v>
      </c>
      <c r="AC54" s="13" t="e">
        <f t="shared" si="11"/>
        <v>#VALUE!</v>
      </c>
      <c r="AD54" s="13" t="e">
        <f t="shared" si="12"/>
        <v>#VALUE!</v>
      </c>
      <c r="AE54" s="13" t="e">
        <f t="shared" si="13"/>
        <v>#VALUE!</v>
      </c>
      <c r="AF54" s="10" t="e">
        <f t="shared" si="14"/>
        <v>#VALUE!</v>
      </c>
      <c r="AG54" s="11" t="e">
        <f t="shared" si="15"/>
        <v>#VALUE!</v>
      </c>
      <c r="AH54" s="49"/>
      <c r="AI54" s="18"/>
      <c r="AJ54" s="19"/>
      <c r="AK54" s="50">
        <v>300</v>
      </c>
      <c r="AL54" s="51">
        <v>-60</v>
      </c>
      <c r="AM54" s="72">
        <f t="shared" si="23"/>
        <v>335.01882011815218</v>
      </c>
      <c r="AN54" s="72">
        <f t="shared" si="24"/>
        <v>245.01882011815218</v>
      </c>
      <c r="AO54" s="72">
        <f t="shared" si="19"/>
        <v>58.098825840011884</v>
      </c>
      <c r="AP54" s="73" t="e">
        <f t="shared" si="20"/>
        <v>#VALUE!</v>
      </c>
      <c r="AQ54" s="74" t="e">
        <f t="shared" si="21"/>
        <v>#VALUE!</v>
      </c>
      <c r="AR54" s="75" t="e">
        <f t="shared" si="22"/>
        <v>#VALUE!</v>
      </c>
      <c r="AS54" s="39"/>
      <c r="AT54" s="112"/>
      <c r="AU54" s="112" t="s">
        <v>76</v>
      </c>
      <c r="AV54" s="58"/>
      <c r="AW54" s="112"/>
      <c r="AX54" s="112"/>
      <c r="AY54" s="112"/>
      <c r="AZ54" s="112"/>
      <c r="BA54" s="112"/>
      <c r="BB54" s="112"/>
      <c r="BC54" s="112"/>
      <c r="BD54" s="112"/>
      <c r="BE54" s="112">
        <v>0.8</v>
      </c>
      <c r="BF54" s="112">
        <v>1</v>
      </c>
      <c r="BG54" s="112">
        <v>3</v>
      </c>
      <c r="BH54" s="112"/>
      <c r="BI54" s="112"/>
      <c r="BJ54" s="112"/>
      <c r="BK54" s="112"/>
    </row>
    <row r="55" spans="1:63" ht="15">
      <c r="A55" s="5">
        <v>1519</v>
      </c>
      <c r="B55" s="5" t="s">
        <v>63</v>
      </c>
      <c r="C55" s="5">
        <v>16</v>
      </c>
      <c r="D55" s="56">
        <v>1</v>
      </c>
      <c r="E55" s="40" t="s">
        <v>66</v>
      </c>
      <c r="F55" s="65">
        <v>538.86</v>
      </c>
      <c r="G55" s="65">
        <v>538.96</v>
      </c>
      <c r="H55" s="57"/>
      <c r="I55" s="66">
        <v>126</v>
      </c>
      <c r="J55" s="67">
        <v>136</v>
      </c>
      <c r="K55" s="58">
        <f t="shared" si="0"/>
        <v>131</v>
      </c>
      <c r="L55" s="2"/>
      <c r="M55" s="18">
        <v>90</v>
      </c>
      <c r="N55" s="19">
        <v>53</v>
      </c>
      <c r="O55" s="19">
        <v>180</v>
      </c>
      <c r="P55" s="19">
        <v>4</v>
      </c>
      <c r="Q55" s="19" t="s">
        <v>68</v>
      </c>
      <c r="R55" s="20" t="s">
        <v>68</v>
      </c>
      <c r="S55" s="8">
        <f t="shared" si="1"/>
        <v>4.1980493861325928E-2</v>
      </c>
      <c r="T55" s="8">
        <f t="shared" si="2"/>
        <v>-0.79669007408409798</v>
      </c>
      <c r="U55" s="8">
        <f t="shared" si="3"/>
        <v>0.60034903200276724</v>
      </c>
      <c r="V55" s="3">
        <f t="shared" si="4"/>
        <v>273.01633306921087</v>
      </c>
      <c r="W55" s="12">
        <f t="shared" si="5"/>
        <v>36.961828853289717</v>
      </c>
      <c r="X55" s="6">
        <f t="shared" si="6"/>
        <v>93.016333069210873</v>
      </c>
      <c r="Y55" s="3">
        <f t="shared" si="7"/>
        <v>3.016333069210873</v>
      </c>
      <c r="Z55" s="7">
        <f t="shared" si="8"/>
        <v>53.038171146710283</v>
      </c>
      <c r="AA55" s="9">
        <f t="shared" si="9"/>
        <v>88.185260424170963</v>
      </c>
      <c r="AB55" s="11" t="e">
        <f t="shared" si="10"/>
        <v>#VALUE!</v>
      </c>
      <c r="AC55" s="13" t="e">
        <f t="shared" si="11"/>
        <v>#VALUE!</v>
      </c>
      <c r="AD55" s="13" t="e">
        <f t="shared" si="12"/>
        <v>#VALUE!</v>
      </c>
      <c r="AE55" s="13" t="e">
        <f t="shared" si="13"/>
        <v>#VALUE!</v>
      </c>
      <c r="AF55" s="10" t="e">
        <f t="shared" si="14"/>
        <v>#VALUE!</v>
      </c>
      <c r="AG55" s="11" t="e">
        <f t="shared" si="15"/>
        <v>#VALUE!</v>
      </c>
      <c r="AH55" s="49"/>
      <c r="AI55" s="18"/>
      <c r="AJ55" s="19"/>
      <c r="AK55" s="50">
        <v>300</v>
      </c>
      <c r="AL55" s="51">
        <v>-60</v>
      </c>
      <c r="AM55" s="72">
        <f t="shared" si="23"/>
        <v>153.01633306921087</v>
      </c>
      <c r="AN55" s="72">
        <f t="shared" si="24"/>
        <v>63.016333069210873</v>
      </c>
      <c r="AO55" s="72">
        <f t="shared" si="19"/>
        <v>53.038171146710283</v>
      </c>
      <c r="AP55" s="73" t="e">
        <f t="shared" si="20"/>
        <v>#VALUE!</v>
      </c>
      <c r="AQ55" s="74" t="e">
        <f t="shared" si="21"/>
        <v>#VALUE!</v>
      </c>
      <c r="AR55" s="75" t="e">
        <f t="shared" si="22"/>
        <v>#VALUE!</v>
      </c>
      <c r="AS55" s="39"/>
      <c r="AT55" s="112"/>
      <c r="AU55" s="112" t="s">
        <v>76</v>
      </c>
      <c r="AV55" s="58"/>
      <c r="AW55" s="112"/>
      <c r="AX55" s="112"/>
      <c r="AY55" s="112"/>
      <c r="AZ55" s="112"/>
      <c r="BA55" s="112"/>
      <c r="BB55" s="112"/>
      <c r="BC55" s="112"/>
      <c r="BD55" s="112"/>
      <c r="BE55" s="112">
        <v>0.8</v>
      </c>
      <c r="BF55" s="112">
        <v>1</v>
      </c>
      <c r="BG55" s="112">
        <v>3</v>
      </c>
      <c r="BH55" s="112"/>
      <c r="BI55" s="112"/>
      <c r="BJ55" s="112"/>
      <c r="BK55" s="112"/>
    </row>
    <row r="56" spans="1:63" ht="15">
      <c r="A56" s="5">
        <v>1519</v>
      </c>
      <c r="B56" s="5" t="s">
        <v>63</v>
      </c>
      <c r="C56" s="5">
        <v>16</v>
      </c>
      <c r="D56" s="56">
        <v>2</v>
      </c>
      <c r="E56" s="40" t="s">
        <v>67</v>
      </c>
      <c r="F56" s="65">
        <v>539.1</v>
      </c>
      <c r="G56" s="65">
        <v>539.24</v>
      </c>
      <c r="H56" s="57"/>
      <c r="I56" s="66">
        <v>0</v>
      </c>
      <c r="J56" s="67">
        <v>14</v>
      </c>
      <c r="K56" s="58">
        <f t="shared" si="0"/>
        <v>7</v>
      </c>
      <c r="L56" s="2"/>
      <c r="M56" s="18">
        <v>270</v>
      </c>
      <c r="N56" s="19">
        <v>76</v>
      </c>
      <c r="O56" s="19">
        <v>180</v>
      </c>
      <c r="P56" s="19">
        <v>6</v>
      </c>
      <c r="Q56" s="19" t="s">
        <v>68</v>
      </c>
      <c r="R56" s="20" t="s">
        <v>68</v>
      </c>
      <c r="S56" s="8">
        <f t="shared" si="1"/>
        <v>-2.5287723977831099E-2</v>
      </c>
      <c r="T56" s="8">
        <f t="shared" si="2"/>
        <v>-0.96498034476373928</v>
      </c>
      <c r="U56" s="8">
        <f t="shared" si="3"/>
        <v>-0.24059662214286726</v>
      </c>
      <c r="V56" s="3">
        <f t="shared" si="4"/>
        <v>268.49888306903625</v>
      </c>
      <c r="W56" s="12">
        <f t="shared" si="5"/>
        <v>-13.995384278531125</v>
      </c>
      <c r="X56" s="6">
        <f t="shared" si="6"/>
        <v>268.49888306903625</v>
      </c>
      <c r="Y56" s="3">
        <f t="shared" si="7"/>
        <v>178.49888306903625</v>
      </c>
      <c r="Z56" s="7">
        <f t="shared" si="8"/>
        <v>76.00461572146888</v>
      </c>
      <c r="AA56" s="9">
        <f t="shared" si="9"/>
        <v>90.363113940249661</v>
      </c>
      <c r="AB56" s="11" t="e">
        <f t="shared" si="10"/>
        <v>#VALUE!</v>
      </c>
      <c r="AC56" s="13" t="e">
        <f t="shared" si="11"/>
        <v>#VALUE!</v>
      </c>
      <c r="AD56" s="13" t="e">
        <f t="shared" si="12"/>
        <v>#VALUE!</v>
      </c>
      <c r="AE56" s="13" t="e">
        <f t="shared" si="13"/>
        <v>#VALUE!</v>
      </c>
      <c r="AF56" s="10" t="e">
        <f t="shared" si="14"/>
        <v>#VALUE!</v>
      </c>
      <c r="AG56" s="11" t="e">
        <f t="shared" si="15"/>
        <v>#VALUE!</v>
      </c>
      <c r="AH56" s="49"/>
      <c r="AI56" s="18"/>
      <c r="AJ56" s="19"/>
      <c r="AK56" s="50">
        <v>270</v>
      </c>
      <c r="AL56" s="51">
        <v>-60</v>
      </c>
      <c r="AM56" s="72">
        <f t="shared" si="23"/>
        <v>358.49888306903625</v>
      </c>
      <c r="AN56" s="72">
        <f t="shared" si="24"/>
        <v>268.49888306903625</v>
      </c>
      <c r="AO56" s="72">
        <f t="shared" si="19"/>
        <v>76.00461572146888</v>
      </c>
      <c r="AP56" s="73" t="e">
        <f t="shared" si="20"/>
        <v>#VALUE!</v>
      </c>
      <c r="AQ56" s="74" t="e">
        <f t="shared" si="21"/>
        <v>#VALUE!</v>
      </c>
      <c r="AR56" s="75" t="e">
        <f t="shared" si="22"/>
        <v>#VALUE!</v>
      </c>
      <c r="AS56" s="39"/>
      <c r="AT56" s="112"/>
      <c r="AU56" s="112" t="s">
        <v>67</v>
      </c>
      <c r="AV56" s="58"/>
      <c r="AW56" s="112"/>
      <c r="AX56" s="112"/>
      <c r="AY56" s="112"/>
      <c r="AZ56" s="112"/>
      <c r="BA56" s="112"/>
      <c r="BB56" s="112"/>
      <c r="BC56" s="112"/>
      <c r="BD56" s="112">
        <v>1</v>
      </c>
      <c r="BE56" s="112">
        <v>0.8</v>
      </c>
      <c r="BF56" s="112">
        <v>1</v>
      </c>
      <c r="BG56" s="112">
        <v>2</v>
      </c>
      <c r="BH56" s="112"/>
      <c r="BI56" s="112"/>
      <c r="BJ56" s="112"/>
      <c r="BK56" s="112"/>
    </row>
    <row r="57" spans="1:63" ht="15">
      <c r="A57" s="5">
        <v>1519</v>
      </c>
      <c r="B57" s="5" t="s">
        <v>63</v>
      </c>
      <c r="C57" s="5">
        <v>16</v>
      </c>
      <c r="D57" s="56">
        <v>2</v>
      </c>
      <c r="E57" s="40" t="s">
        <v>66</v>
      </c>
      <c r="F57" s="65">
        <v>539.24</v>
      </c>
      <c r="G57" s="65">
        <v>539.36</v>
      </c>
      <c r="H57" s="57"/>
      <c r="I57" s="66">
        <v>14</v>
      </c>
      <c r="J57" s="67">
        <v>26</v>
      </c>
      <c r="K57" s="58">
        <f t="shared" si="0"/>
        <v>20</v>
      </c>
      <c r="L57" s="2"/>
      <c r="M57" s="18">
        <v>270</v>
      </c>
      <c r="N57" s="19">
        <v>64</v>
      </c>
      <c r="O57" s="19">
        <v>0</v>
      </c>
      <c r="P57" s="19">
        <v>11</v>
      </c>
      <c r="Q57" s="19" t="s">
        <v>68</v>
      </c>
      <c r="R57" s="20" t="s">
        <v>68</v>
      </c>
      <c r="S57" s="8">
        <f t="shared" si="1"/>
        <v>-8.3645158120887728E-2</v>
      </c>
      <c r="T57" s="8">
        <f t="shared" si="2"/>
        <v>0.88228066816818063</v>
      </c>
      <c r="U57" s="8">
        <f t="shared" si="3"/>
        <v>0.43031703412728456</v>
      </c>
      <c r="V57" s="3">
        <f t="shared" si="4"/>
        <v>95.415774265234077</v>
      </c>
      <c r="W57" s="12">
        <f t="shared" si="5"/>
        <v>25.899139871565861</v>
      </c>
      <c r="X57" s="6">
        <f t="shared" si="6"/>
        <v>275.41577426523406</v>
      </c>
      <c r="Y57" s="3">
        <f t="shared" si="7"/>
        <v>185.41577426523406</v>
      </c>
      <c r="Z57" s="7">
        <f t="shared" si="8"/>
        <v>64.100860128434135</v>
      </c>
      <c r="AA57" s="9">
        <f t="shared" si="9"/>
        <v>87.628737682681106</v>
      </c>
      <c r="AB57" s="11" t="e">
        <f t="shared" si="10"/>
        <v>#VALUE!</v>
      </c>
      <c r="AC57" s="13" t="e">
        <f t="shared" si="11"/>
        <v>#VALUE!</v>
      </c>
      <c r="AD57" s="13" t="e">
        <f t="shared" si="12"/>
        <v>#VALUE!</v>
      </c>
      <c r="AE57" s="13" t="e">
        <f t="shared" si="13"/>
        <v>#VALUE!</v>
      </c>
      <c r="AF57" s="10" t="e">
        <f t="shared" si="14"/>
        <v>#VALUE!</v>
      </c>
      <c r="AG57" s="11" t="e">
        <f t="shared" si="15"/>
        <v>#VALUE!</v>
      </c>
      <c r="AH57" s="49"/>
      <c r="AI57" s="18"/>
      <c r="AJ57" s="19"/>
      <c r="AK57" s="50">
        <v>270</v>
      </c>
      <c r="AL57" s="51">
        <v>-60</v>
      </c>
      <c r="AM57" s="72">
        <f t="shared" si="23"/>
        <v>5.415774265234063</v>
      </c>
      <c r="AN57" s="72">
        <f t="shared" si="24"/>
        <v>275.41577426523406</v>
      </c>
      <c r="AO57" s="72">
        <f t="shared" si="19"/>
        <v>64.100860128434135</v>
      </c>
      <c r="AP57" s="73" t="e">
        <f t="shared" si="20"/>
        <v>#VALUE!</v>
      </c>
      <c r="AQ57" s="74" t="e">
        <f t="shared" si="21"/>
        <v>#VALUE!</v>
      </c>
      <c r="AR57" s="75" t="e">
        <f t="shared" si="22"/>
        <v>#VALUE!</v>
      </c>
      <c r="AS57" s="39"/>
      <c r="AT57" s="112"/>
      <c r="AU57" s="112" t="s">
        <v>76</v>
      </c>
      <c r="AV57" s="58"/>
      <c r="AW57" s="112"/>
      <c r="AX57" s="112"/>
      <c r="AY57" s="112"/>
      <c r="AZ57" s="112"/>
      <c r="BA57" s="112"/>
      <c r="BB57" s="112"/>
      <c r="BC57" s="112"/>
      <c r="BD57" s="112"/>
      <c r="BE57" s="112">
        <v>0.8</v>
      </c>
      <c r="BF57" s="112">
        <v>1</v>
      </c>
      <c r="BG57" s="112">
        <v>3</v>
      </c>
      <c r="BH57" s="112"/>
      <c r="BI57" s="112"/>
      <c r="BJ57" s="112"/>
      <c r="BK57" s="112"/>
    </row>
    <row r="58" spans="1:63" ht="15">
      <c r="A58" s="5">
        <v>1519</v>
      </c>
      <c r="B58" s="5" t="s">
        <v>63</v>
      </c>
      <c r="C58" s="5">
        <v>16</v>
      </c>
      <c r="D58" s="56">
        <v>2</v>
      </c>
      <c r="E58" s="40" t="s">
        <v>64</v>
      </c>
      <c r="F58" s="65">
        <v>539.41999999999996</v>
      </c>
      <c r="G58" s="65">
        <v>539.41999999999996</v>
      </c>
      <c r="H58" s="57"/>
      <c r="I58" s="66">
        <v>32</v>
      </c>
      <c r="J58" s="67">
        <v>32</v>
      </c>
      <c r="K58" s="58">
        <f t="shared" si="0"/>
        <v>32</v>
      </c>
      <c r="L58" s="2"/>
      <c r="M58" s="18">
        <v>90</v>
      </c>
      <c r="N58" s="19">
        <v>18</v>
      </c>
      <c r="O58" s="19">
        <v>180</v>
      </c>
      <c r="P58" s="19">
        <v>10</v>
      </c>
      <c r="Q58" s="19" t="s">
        <v>68</v>
      </c>
      <c r="R58" s="20" t="s">
        <v>68</v>
      </c>
      <c r="S58" s="8">
        <f t="shared" si="1"/>
        <v>0.16514923091291261</v>
      </c>
      <c r="T58" s="8">
        <f t="shared" si="2"/>
        <v>-0.30432233187297808</v>
      </c>
      <c r="U58" s="8">
        <f t="shared" si="3"/>
        <v>0.93660783080024856</v>
      </c>
      <c r="V58" s="3">
        <f t="shared" si="4"/>
        <v>298.48773875856125</v>
      </c>
      <c r="W58" s="12">
        <f t="shared" si="5"/>
        <v>69.71160639417306</v>
      </c>
      <c r="X58" s="6">
        <f t="shared" si="6"/>
        <v>118.48773875856125</v>
      </c>
      <c r="Y58" s="3">
        <f t="shared" si="7"/>
        <v>28.48773875856125</v>
      </c>
      <c r="Z58" s="7">
        <f t="shared" si="8"/>
        <v>20.28839360582694</v>
      </c>
      <c r="AA58" s="9">
        <f t="shared" si="9"/>
        <v>63.023431637079035</v>
      </c>
      <c r="AB58" s="11" t="e">
        <f t="shared" si="10"/>
        <v>#VALUE!</v>
      </c>
      <c r="AC58" s="13" t="e">
        <f t="shared" si="11"/>
        <v>#VALUE!</v>
      </c>
      <c r="AD58" s="13" t="e">
        <f t="shared" si="12"/>
        <v>#VALUE!</v>
      </c>
      <c r="AE58" s="13" t="e">
        <f t="shared" si="13"/>
        <v>#VALUE!</v>
      </c>
      <c r="AF58" s="10" t="e">
        <f t="shared" si="14"/>
        <v>#VALUE!</v>
      </c>
      <c r="AG58" s="11" t="e">
        <f t="shared" si="15"/>
        <v>#VALUE!</v>
      </c>
      <c r="AH58" s="49"/>
      <c r="AI58" s="18"/>
      <c r="AJ58" s="19"/>
      <c r="AK58" s="50">
        <v>270</v>
      </c>
      <c r="AL58" s="51">
        <v>-60</v>
      </c>
      <c r="AM58" s="72">
        <f t="shared" si="23"/>
        <v>208.48773875856125</v>
      </c>
      <c r="AN58" s="72">
        <f t="shared" si="24"/>
        <v>118.48773875856125</v>
      </c>
      <c r="AO58" s="72">
        <f t="shared" si="19"/>
        <v>20.28839360582694</v>
      </c>
      <c r="AP58" s="73" t="e">
        <f t="shared" si="20"/>
        <v>#VALUE!</v>
      </c>
      <c r="AQ58" s="74" t="e">
        <f t="shared" si="21"/>
        <v>#VALUE!</v>
      </c>
      <c r="AR58" s="75" t="e">
        <f t="shared" si="22"/>
        <v>#VALUE!</v>
      </c>
      <c r="AS58" s="39"/>
      <c r="AT58" s="112" t="s">
        <v>75</v>
      </c>
      <c r="AU58" s="112"/>
      <c r="AV58" s="58"/>
      <c r="AW58" s="112"/>
      <c r="AX58" s="112"/>
      <c r="AY58" s="112"/>
      <c r="AZ58" s="112"/>
      <c r="BA58" s="112"/>
      <c r="BB58" s="112"/>
      <c r="BC58" s="112"/>
      <c r="BD58" s="112"/>
      <c r="BE58" s="112">
        <v>0.7</v>
      </c>
      <c r="BF58" s="112">
        <v>0</v>
      </c>
      <c r="BG58" s="112">
        <v>2</v>
      </c>
      <c r="BH58" s="112"/>
      <c r="BI58" s="112"/>
      <c r="BJ58" s="112"/>
      <c r="BK58" s="112"/>
    </row>
    <row r="59" spans="1:63" ht="15">
      <c r="A59" s="5">
        <v>1519</v>
      </c>
      <c r="B59" s="5" t="s">
        <v>63</v>
      </c>
      <c r="C59" s="5">
        <v>16</v>
      </c>
      <c r="D59" s="56">
        <v>2</v>
      </c>
      <c r="E59" s="40" t="s">
        <v>66</v>
      </c>
      <c r="F59" s="65">
        <v>539.72</v>
      </c>
      <c r="G59" s="65">
        <v>539.73</v>
      </c>
      <c r="H59" s="57"/>
      <c r="I59" s="66">
        <v>62</v>
      </c>
      <c r="J59" s="67">
        <v>63</v>
      </c>
      <c r="K59" s="58">
        <f t="shared" si="0"/>
        <v>62.5</v>
      </c>
      <c r="L59" s="2"/>
      <c r="M59" s="18">
        <v>270</v>
      </c>
      <c r="N59" s="19">
        <v>9</v>
      </c>
      <c r="O59" s="19">
        <v>180</v>
      </c>
      <c r="P59" s="19">
        <v>1</v>
      </c>
      <c r="Q59" s="19" t="s">
        <v>68</v>
      </c>
      <c r="R59" s="20" t="s">
        <v>68</v>
      </c>
      <c r="S59" s="8">
        <f t="shared" si="1"/>
        <v>-1.7237538353432474E-2</v>
      </c>
      <c r="T59" s="8">
        <f t="shared" si="2"/>
        <v>-0.15641063931349791</v>
      </c>
      <c r="U59" s="8">
        <f t="shared" si="3"/>
        <v>-0.98753791087688925</v>
      </c>
      <c r="V59" s="3">
        <f t="shared" si="4"/>
        <v>263.71098658853771</v>
      </c>
      <c r="W59" s="12">
        <f t="shared" si="5"/>
        <v>-80.946409757426395</v>
      </c>
      <c r="X59" s="6">
        <f t="shared" si="6"/>
        <v>263.71098658853771</v>
      </c>
      <c r="Y59" s="3">
        <f t="shared" si="7"/>
        <v>173.71098658853771</v>
      </c>
      <c r="Z59" s="7">
        <f t="shared" si="8"/>
        <v>9.0535902425736055</v>
      </c>
      <c r="AA59" s="9">
        <f t="shared" si="9"/>
        <v>96.211278547015567</v>
      </c>
      <c r="AB59" s="11" t="e">
        <f t="shared" si="10"/>
        <v>#VALUE!</v>
      </c>
      <c r="AC59" s="13" t="e">
        <f t="shared" si="11"/>
        <v>#VALUE!</v>
      </c>
      <c r="AD59" s="13" t="e">
        <f t="shared" si="12"/>
        <v>#VALUE!</v>
      </c>
      <c r="AE59" s="13" t="e">
        <f t="shared" si="13"/>
        <v>#VALUE!</v>
      </c>
      <c r="AF59" s="10" t="e">
        <f t="shared" si="14"/>
        <v>#VALUE!</v>
      </c>
      <c r="AG59" s="11" t="e">
        <f t="shared" si="15"/>
        <v>#VALUE!</v>
      </c>
      <c r="AH59" s="49"/>
      <c r="AI59" s="18"/>
      <c r="AJ59" s="19"/>
      <c r="AK59" s="50">
        <v>270</v>
      </c>
      <c r="AL59" s="51">
        <v>-60</v>
      </c>
      <c r="AM59" s="72">
        <f t="shared" si="23"/>
        <v>353.71098658853771</v>
      </c>
      <c r="AN59" s="72">
        <f t="shared" si="24"/>
        <v>263.71098658853771</v>
      </c>
      <c r="AO59" s="72">
        <f t="shared" si="19"/>
        <v>9.0535902425736055</v>
      </c>
      <c r="AP59" s="73" t="e">
        <f t="shared" si="20"/>
        <v>#VALUE!</v>
      </c>
      <c r="AQ59" s="74" t="e">
        <f t="shared" si="21"/>
        <v>#VALUE!</v>
      </c>
      <c r="AR59" s="75" t="e">
        <f t="shared" si="22"/>
        <v>#VALUE!</v>
      </c>
      <c r="AS59" s="39"/>
      <c r="AT59" s="112"/>
      <c r="AU59" s="112" t="s">
        <v>76</v>
      </c>
      <c r="AV59" s="58"/>
      <c r="AW59" s="112"/>
      <c r="AX59" s="112"/>
      <c r="AY59" s="112"/>
      <c r="AZ59" s="112"/>
      <c r="BA59" s="112"/>
      <c r="BB59" s="112"/>
      <c r="BC59" s="112"/>
      <c r="BD59" s="112"/>
      <c r="BE59" s="112">
        <v>0.8</v>
      </c>
      <c r="BF59" s="112">
        <v>1</v>
      </c>
      <c r="BG59" s="112">
        <v>3</v>
      </c>
      <c r="BH59" s="112"/>
      <c r="BI59" s="112"/>
      <c r="BJ59" s="112"/>
      <c r="BK59" s="112"/>
    </row>
    <row r="60" spans="1:63" ht="15">
      <c r="A60" s="5">
        <v>1519</v>
      </c>
      <c r="B60" s="5" t="s">
        <v>63</v>
      </c>
      <c r="C60" s="5">
        <v>16</v>
      </c>
      <c r="D60" s="56">
        <v>2</v>
      </c>
      <c r="E60" s="40" t="s">
        <v>66</v>
      </c>
      <c r="F60" s="65">
        <v>539.73</v>
      </c>
      <c r="G60" s="65">
        <v>539.83000000000004</v>
      </c>
      <c r="H60" s="57"/>
      <c r="I60" s="66">
        <v>63</v>
      </c>
      <c r="J60" s="67">
        <v>73</v>
      </c>
      <c r="K60" s="58">
        <f t="shared" si="0"/>
        <v>68</v>
      </c>
      <c r="L60" s="2"/>
      <c r="M60" s="18">
        <v>270</v>
      </c>
      <c r="N60" s="19">
        <v>58</v>
      </c>
      <c r="O60" s="19">
        <v>0</v>
      </c>
      <c r="P60" s="19">
        <v>35</v>
      </c>
      <c r="Q60" s="19" t="s">
        <v>68</v>
      </c>
      <c r="R60" s="20" t="s">
        <v>68</v>
      </c>
      <c r="S60" s="8">
        <f t="shared" si="1"/>
        <v>-0.30394920313265</v>
      </c>
      <c r="T60" s="8">
        <f t="shared" si="2"/>
        <v>0.69468033162192389</v>
      </c>
      <c r="U60" s="8">
        <f t="shared" si="3"/>
        <v>0.43408444860474821</v>
      </c>
      <c r="V60" s="3">
        <f t="shared" si="4"/>
        <v>113.63121624833776</v>
      </c>
      <c r="W60" s="12">
        <f t="shared" si="5"/>
        <v>29.789868734187554</v>
      </c>
      <c r="X60" s="6">
        <f t="shared" si="6"/>
        <v>293.63121624833775</v>
      </c>
      <c r="Y60" s="3">
        <f t="shared" si="7"/>
        <v>203.63121624833775</v>
      </c>
      <c r="Z60" s="7">
        <f t="shared" si="8"/>
        <v>60.21013126581245</v>
      </c>
      <c r="AA60" s="9">
        <f t="shared" si="9"/>
        <v>77.735955933412527</v>
      </c>
      <c r="AB60" s="11" t="e">
        <f t="shared" si="10"/>
        <v>#VALUE!</v>
      </c>
      <c r="AC60" s="13" t="e">
        <f t="shared" si="11"/>
        <v>#VALUE!</v>
      </c>
      <c r="AD60" s="13" t="e">
        <f t="shared" si="12"/>
        <v>#VALUE!</v>
      </c>
      <c r="AE60" s="13" t="e">
        <f t="shared" si="13"/>
        <v>#VALUE!</v>
      </c>
      <c r="AF60" s="10" t="e">
        <f t="shared" si="14"/>
        <v>#VALUE!</v>
      </c>
      <c r="AG60" s="11" t="e">
        <f t="shared" si="15"/>
        <v>#VALUE!</v>
      </c>
      <c r="AH60" s="49"/>
      <c r="AI60" s="18"/>
      <c r="AJ60" s="19"/>
      <c r="AK60" s="50">
        <v>270</v>
      </c>
      <c r="AL60" s="51">
        <v>-60</v>
      </c>
      <c r="AM60" s="72">
        <f t="shared" si="23"/>
        <v>23.631216248337751</v>
      </c>
      <c r="AN60" s="72">
        <f t="shared" si="24"/>
        <v>293.63121624833775</v>
      </c>
      <c r="AO60" s="72">
        <f t="shared" si="19"/>
        <v>60.21013126581245</v>
      </c>
      <c r="AP60" s="73" t="e">
        <f t="shared" si="20"/>
        <v>#VALUE!</v>
      </c>
      <c r="AQ60" s="74" t="e">
        <f t="shared" si="21"/>
        <v>#VALUE!</v>
      </c>
      <c r="AR60" s="75" t="e">
        <f t="shared" si="22"/>
        <v>#VALUE!</v>
      </c>
      <c r="AS60" s="39"/>
      <c r="AT60" s="112"/>
      <c r="AU60" s="112" t="s">
        <v>76</v>
      </c>
      <c r="AV60" s="58"/>
      <c r="AW60" s="112"/>
      <c r="AX60" s="112"/>
      <c r="AY60" s="112"/>
      <c r="AZ60" s="112"/>
      <c r="BA60" s="112"/>
      <c r="BB60" s="112"/>
      <c r="BC60" s="112"/>
      <c r="BD60" s="112"/>
      <c r="BE60" s="112">
        <v>0.8</v>
      </c>
      <c r="BF60" s="112">
        <v>1</v>
      </c>
      <c r="BG60" s="112">
        <v>3</v>
      </c>
      <c r="BH60" s="112"/>
      <c r="BI60" s="112"/>
      <c r="BJ60" s="112"/>
      <c r="BK60" s="112"/>
    </row>
    <row r="61" spans="1:63" ht="15">
      <c r="A61" s="5">
        <v>1519</v>
      </c>
      <c r="B61" s="5" t="s">
        <v>63</v>
      </c>
      <c r="C61" s="5">
        <v>16</v>
      </c>
      <c r="D61" s="56">
        <v>2</v>
      </c>
      <c r="E61" s="40" t="s">
        <v>66</v>
      </c>
      <c r="F61" s="65">
        <v>539.79</v>
      </c>
      <c r="G61" s="65">
        <v>539.84</v>
      </c>
      <c r="H61" s="57"/>
      <c r="I61" s="66">
        <v>69</v>
      </c>
      <c r="J61" s="67">
        <v>74</v>
      </c>
      <c r="K61" s="58">
        <f t="shared" si="0"/>
        <v>71.5</v>
      </c>
      <c r="L61" s="2"/>
      <c r="M61" s="18">
        <v>270</v>
      </c>
      <c r="N61" s="19">
        <v>50</v>
      </c>
      <c r="O61" s="19">
        <v>0</v>
      </c>
      <c r="P61" s="19">
        <v>38</v>
      </c>
      <c r="Q61" s="19" t="s">
        <v>68</v>
      </c>
      <c r="R61" s="20" t="s">
        <v>68</v>
      </c>
      <c r="S61" s="8">
        <f t="shared" si="1"/>
        <v>-0.39573956810066818</v>
      </c>
      <c r="T61" s="8">
        <f t="shared" si="2"/>
        <v>0.60365125891842764</v>
      </c>
      <c r="U61" s="8">
        <f t="shared" si="3"/>
        <v>0.50652354871815342</v>
      </c>
      <c r="V61" s="3">
        <f t="shared" si="4"/>
        <v>123.24790630725812</v>
      </c>
      <c r="W61" s="12">
        <f t="shared" si="5"/>
        <v>35.05903655202038</v>
      </c>
      <c r="X61" s="6">
        <f t="shared" si="6"/>
        <v>303.24790630725812</v>
      </c>
      <c r="Y61" s="3">
        <f t="shared" si="7"/>
        <v>213.24790630725812</v>
      </c>
      <c r="Z61" s="7">
        <f t="shared" si="8"/>
        <v>54.94096344797962</v>
      </c>
      <c r="AA61" s="9">
        <f t="shared" si="9"/>
        <v>69.364812533239743</v>
      </c>
      <c r="AB61" s="11" t="e">
        <f t="shared" si="10"/>
        <v>#VALUE!</v>
      </c>
      <c r="AC61" s="13" t="e">
        <f t="shared" si="11"/>
        <v>#VALUE!</v>
      </c>
      <c r="AD61" s="13" t="e">
        <f t="shared" si="12"/>
        <v>#VALUE!</v>
      </c>
      <c r="AE61" s="13" t="e">
        <f t="shared" si="13"/>
        <v>#VALUE!</v>
      </c>
      <c r="AF61" s="10" t="e">
        <f t="shared" si="14"/>
        <v>#VALUE!</v>
      </c>
      <c r="AG61" s="11" t="e">
        <f t="shared" si="15"/>
        <v>#VALUE!</v>
      </c>
      <c r="AH61" s="49"/>
      <c r="AI61" s="18"/>
      <c r="AJ61" s="19"/>
      <c r="AK61" s="50">
        <v>270</v>
      </c>
      <c r="AL61" s="51">
        <v>-60</v>
      </c>
      <c r="AM61" s="72">
        <f t="shared" si="23"/>
        <v>33.24790630725812</v>
      </c>
      <c r="AN61" s="72">
        <f t="shared" si="24"/>
        <v>303.24790630725812</v>
      </c>
      <c r="AO61" s="72">
        <f t="shared" si="19"/>
        <v>54.94096344797962</v>
      </c>
      <c r="AP61" s="73" t="e">
        <f t="shared" si="20"/>
        <v>#VALUE!</v>
      </c>
      <c r="AQ61" s="74" t="e">
        <f t="shared" si="21"/>
        <v>#VALUE!</v>
      </c>
      <c r="AR61" s="75" t="e">
        <f t="shared" si="22"/>
        <v>#VALUE!</v>
      </c>
      <c r="AS61" s="39"/>
      <c r="AT61" s="112"/>
      <c r="AU61" s="112" t="s">
        <v>76</v>
      </c>
      <c r="AV61" s="58"/>
      <c r="AW61" s="112"/>
      <c r="AX61" s="112"/>
      <c r="AY61" s="112"/>
      <c r="AZ61" s="112"/>
      <c r="BA61" s="112"/>
      <c r="BB61" s="112"/>
      <c r="BC61" s="112"/>
      <c r="BD61" s="112"/>
      <c r="BE61" s="112">
        <v>0.8</v>
      </c>
      <c r="BF61" s="112">
        <v>1</v>
      </c>
      <c r="BG61" s="112">
        <v>3</v>
      </c>
      <c r="BH61" s="112"/>
      <c r="BI61" s="112"/>
      <c r="BJ61" s="112"/>
      <c r="BK61" s="112"/>
    </row>
    <row r="62" spans="1:63" ht="15">
      <c r="A62" s="5">
        <v>1519</v>
      </c>
      <c r="B62" s="5" t="s">
        <v>63</v>
      </c>
      <c r="C62" s="5">
        <v>16</v>
      </c>
      <c r="D62" s="56">
        <v>2</v>
      </c>
      <c r="E62" s="40" t="s">
        <v>66</v>
      </c>
      <c r="F62" s="65">
        <v>539.89</v>
      </c>
      <c r="G62" s="65">
        <v>539.92999999999995</v>
      </c>
      <c r="H62" s="57"/>
      <c r="I62" s="66">
        <v>79</v>
      </c>
      <c r="J62" s="67">
        <v>83</v>
      </c>
      <c r="K62" s="58">
        <f t="shared" si="0"/>
        <v>81</v>
      </c>
      <c r="L62" s="2"/>
      <c r="M62" s="18">
        <v>270</v>
      </c>
      <c r="N62" s="19">
        <v>26</v>
      </c>
      <c r="O62" s="19">
        <v>0</v>
      </c>
      <c r="P62" s="19">
        <v>18</v>
      </c>
      <c r="Q62" s="19" t="s">
        <v>68</v>
      </c>
      <c r="R62" s="20" t="s">
        <v>68</v>
      </c>
      <c r="S62" s="8">
        <f t="shared" si="1"/>
        <v>-0.27774263474946592</v>
      </c>
      <c r="T62" s="8">
        <f t="shared" si="2"/>
        <v>0.41691573570953139</v>
      </c>
      <c r="U62" s="8">
        <f t="shared" si="3"/>
        <v>0.85480393454011072</v>
      </c>
      <c r="V62" s="3">
        <f t="shared" si="4"/>
        <v>123.67092167920089</v>
      </c>
      <c r="W62" s="12">
        <f t="shared" si="5"/>
        <v>59.62751813372968</v>
      </c>
      <c r="X62" s="6">
        <f t="shared" si="6"/>
        <v>303.67092167920089</v>
      </c>
      <c r="Y62" s="3">
        <f t="shared" si="7"/>
        <v>213.67092167920089</v>
      </c>
      <c r="Z62" s="7">
        <f t="shared" si="8"/>
        <v>30.37248186627032</v>
      </c>
      <c r="AA62" s="9">
        <f t="shared" si="9"/>
        <v>60.111660174373355</v>
      </c>
      <c r="AB62" s="11" t="e">
        <f t="shared" si="10"/>
        <v>#VALUE!</v>
      </c>
      <c r="AC62" s="13" t="e">
        <f t="shared" si="11"/>
        <v>#VALUE!</v>
      </c>
      <c r="AD62" s="13" t="e">
        <f t="shared" si="12"/>
        <v>#VALUE!</v>
      </c>
      <c r="AE62" s="13" t="e">
        <f t="shared" si="13"/>
        <v>#VALUE!</v>
      </c>
      <c r="AF62" s="10" t="e">
        <f t="shared" si="14"/>
        <v>#VALUE!</v>
      </c>
      <c r="AG62" s="11" t="e">
        <f t="shared" si="15"/>
        <v>#VALUE!</v>
      </c>
      <c r="AH62" s="49"/>
      <c r="AI62" s="18"/>
      <c r="AJ62" s="19"/>
      <c r="AK62" s="50">
        <v>270</v>
      </c>
      <c r="AL62" s="51">
        <v>-60</v>
      </c>
      <c r="AM62" s="72">
        <f t="shared" si="23"/>
        <v>33.670921679200887</v>
      </c>
      <c r="AN62" s="72">
        <f t="shared" si="24"/>
        <v>303.67092167920089</v>
      </c>
      <c r="AO62" s="72">
        <f t="shared" si="19"/>
        <v>30.37248186627032</v>
      </c>
      <c r="AP62" s="73" t="e">
        <f t="shared" si="20"/>
        <v>#VALUE!</v>
      </c>
      <c r="AQ62" s="74" t="e">
        <f t="shared" si="21"/>
        <v>#VALUE!</v>
      </c>
      <c r="AR62" s="75" t="e">
        <f t="shared" si="22"/>
        <v>#VALUE!</v>
      </c>
      <c r="AS62" s="39"/>
      <c r="AT62" s="112"/>
      <c r="AU62" s="112" t="s">
        <v>76</v>
      </c>
      <c r="AV62" s="58"/>
      <c r="AW62" s="112"/>
      <c r="AX62" s="112"/>
      <c r="AY62" s="112"/>
      <c r="AZ62" s="112"/>
      <c r="BA62" s="112"/>
      <c r="BB62" s="112"/>
      <c r="BC62" s="112"/>
      <c r="BD62" s="112"/>
      <c r="BE62" s="112">
        <v>0.8</v>
      </c>
      <c r="BF62" s="112">
        <v>1</v>
      </c>
      <c r="BG62" s="112">
        <v>3</v>
      </c>
      <c r="BH62" s="112"/>
      <c r="BI62" s="112"/>
      <c r="BJ62" s="112"/>
      <c r="BK62" s="112"/>
    </row>
    <row r="63" spans="1:63" ht="15">
      <c r="A63" s="5">
        <v>1519</v>
      </c>
      <c r="B63" s="5" t="s">
        <v>63</v>
      </c>
      <c r="C63" s="5">
        <v>16</v>
      </c>
      <c r="D63" s="56">
        <v>2</v>
      </c>
      <c r="E63" s="40" t="s">
        <v>66</v>
      </c>
      <c r="F63" s="65">
        <v>540.04999999999995</v>
      </c>
      <c r="G63" s="65">
        <v>540.15</v>
      </c>
      <c r="H63" s="57"/>
      <c r="I63" s="66">
        <v>95</v>
      </c>
      <c r="J63" s="67">
        <v>105</v>
      </c>
      <c r="K63" s="58">
        <f t="shared" si="0"/>
        <v>100</v>
      </c>
      <c r="L63" s="2"/>
      <c r="M63" s="18">
        <v>90</v>
      </c>
      <c r="N63" s="19">
        <v>49</v>
      </c>
      <c r="O63" s="19">
        <v>0</v>
      </c>
      <c r="P63" s="19">
        <v>84</v>
      </c>
      <c r="Q63" s="19" t="s">
        <v>68</v>
      </c>
      <c r="R63" s="20" t="s">
        <v>68</v>
      </c>
      <c r="S63" s="8">
        <f t="shared" si="1"/>
        <v>0.65246506898510825</v>
      </c>
      <c r="T63" s="8">
        <f t="shared" si="2"/>
        <v>7.8888632634062136E-2</v>
      </c>
      <c r="U63" s="8">
        <f t="shared" si="3"/>
        <v>-6.8576842113246633E-2</v>
      </c>
      <c r="V63" s="3">
        <f t="shared" si="4"/>
        <v>6.894087353706456</v>
      </c>
      <c r="W63" s="12">
        <f t="shared" si="5"/>
        <v>-5.9569314708932968</v>
      </c>
      <c r="X63" s="6">
        <f t="shared" si="6"/>
        <v>6.894087353706456</v>
      </c>
      <c r="Y63" s="3">
        <f t="shared" si="7"/>
        <v>276.89408735370648</v>
      </c>
      <c r="Z63" s="7">
        <f t="shared" si="8"/>
        <v>84.043068529106705</v>
      </c>
      <c r="AA63" s="9">
        <f t="shared" si="9"/>
        <v>130.64086212761023</v>
      </c>
      <c r="AB63" s="11" t="e">
        <f t="shared" si="10"/>
        <v>#VALUE!</v>
      </c>
      <c r="AC63" s="13" t="e">
        <f t="shared" si="11"/>
        <v>#VALUE!</v>
      </c>
      <c r="AD63" s="13" t="e">
        <f t="shared" si="12"/>
        <v>#VALUE!</v>
      </c>
      <c r="AE63" s="13" t="e">
        <f t="shared" si="13"/>
        <v>#VALUE!</v>
      </c>
      <c r="AF63" s="10" t="e">
        <f t="shared" si="14"/>
        <v>#VALUE!</v>
      </c>
      <c r="AG63" s="11" t="e">
        <f t="shared" si="15"/>
        <v>#VALUE!</v>
      </c>
      <c r="AH63" s="13"/>
      <c r="AI63" s="18"/>
      <c r="AJ63" s="19"/>
      <c r="AK63" s="50">
        <v>270</v>
      </c>
      <c r="AL63" s="51">
        <v>-60</v>
      </c>
      <c r="AM63" s="72">
        <f t="shared" si="23"/>
        <v>96.894087353706482</v>
      </c>
      <c r="AN63" s="72">
        <f t="shared" si="24"/>
        <v>6.8940873537064817</v>
      </c>
      <c r="AO63" s="72">
        <f t="shared" si="19"/>
        <v>84.043068529106705</v>
      </c>
      <c r="AP63" s="73" t="e">
        <f t="shared" si="20"/>
        <v>#VALUE!</v>
      </c>
      <c r="AQ63" s="74" t="e">
        <f t="shared" si="21"/>
        <v>#VALUE!</v>
      </c>
      <c r="AR63" s="75" t="e">
        <f t="shared" si="22"/>
        <v>#VALUE!</v>
      </c>
      <c r="AS63" s="39"/>
      <c r="AT63" s="112"/>
      <c r="AU63" s="112" t="s">
        <v>76</v>
      </c>
      <c r="AV63" s="58"/>
      <c r="AW63" s="112"/>
      <c r="AX63" s="112"/>
      <c r="AY63" s="112"/>
      <c r="AZ63" s="112"/>
      <c r="BA63" s="112"/>
      <c r="BB63" s="112"/>
      <c r="BC63" s="112"/>
      <c r="BD63" s="112"/>
      <c r="BE63" s="112">
        <v>0.8</v>
      </c>
      <c r="BF63" s="112">
        <v>1</v>
      </c>
      <c r="BG63" s="112">
        <v>3</v>
      </c>
      <c r="BH63" s="112"/>
      <c r="BI63" s="112"/>
      <c r="BJ63" s="112"/>
      <c r="BK63" s="112"/>
    </row>
    <row r="64" spans="1:63" ht="15">
      <c r="A64" s="5">
        <v>1519</v>
      </c>
      <c r="B64" s="5" t="s">
        <v>63</v>
      </c>
      <c r="C64" s="5">
        <v>16</v>
      </c>
      <c r="D64" s="56">
        <v>3</v>
      </c>
      <c r="E64" s="40" t="s">
        <v>66</v>
      </c>
      <c r="F64" s="65">
        <v>540.69000000000005</v>
      </c>
      <c r="G64" s="65">
        <v>540.75</v>
      </c>
      <c r="H64" s="57"/>
      <c r="I64" s="66">
        <v>11</v>
      </c>
      <c r="J64" s="67">
        <v>17</v>
      </c>
      <c r="K64" s="58">
        <f t="shared" si="0"/>
        <v>14</v>
      </c>
      <c r="L64" s="2"/>
      <c r="M64" s="18">
        <v>270</v>
      </c>
      <c r="N64" s="19">
        <v>29</v>
      </c>
      <c r="O64" s="19">
        <v>0</v>
      </c>
      <c r="P64" s="19">
        <v>18</v>
      </c>
      <c r="Q64" s="19" t="s">
        <v>68</v>
      </c>
      <c r="R64" s="20" t="s">
        <v>68</v>
      </c>
      <c r="S64" s="8">
        <f t="shared" si="1"/>
        <v>-0.27027235312131281</v>
      </c>
      <c r="T64" s="8">
        <f t="shared" si="2"/>
        <v>0.4610813484978577</v>
      </c>
      <c r="U64" s="8">
        <f t="shared" si="3"/>
        <v>0.83181277175508117</v>
      </c>
      <c r="V64" s="3">
        <f t="shared" si="4"/>
        <v>120.37758029382954</v>
      </c>
      <c r="W64" s="12">
        <f t="shared" si="5"/>
        <v>57.278463541276366</v>
      </c>
      <c r="X64" s="6">
        <f t="shared" si="6"/>
        <v>300.37758029382951</v>
      </c>
      <c r="Y64" s="3">
        <f t="shared" si="7"/>
        <v>210.37758029382951</v>
      </c>
      <c r="Z64" s="7">
        <f t="shared" si="8"/>
        <v>32.721536458723634</v>
      </c>
      <c r="AA64" s="9">
        <f t="shared" si="9"/>
        <v>63.749795911223202</v>
      </c>
      <c r="AB64" s="11" t="e">
        <f t="shared" si="10"/>
        <v>#VALUE!</v>
      </c>
      <c r="AC64" s="13" t="e">
        <f t="shared" si="11"/>
        <v>#VALUE!</v>
      </c>
      <c r="AD64" s="13" t="e">
        <f t="shared" si="12"/>
        <v>#VALUE!</v>
      </c>
      <c r="AE64" s="13" t="e">
        <f t="shared" si="13"/>
        <v>#VALUE!</v>
      </c>
      <c r="AF64" s="10" t="e">
        <f t="shared" si="14"/>
        <v>#VALUE!</v>
      </c>
      <c r="AG64" s="11" t="e">
        <f t="shared" si="15"/>
        <v>#VALUE!</v>
      </c>
      <c r="AH64" s="49"/>
      <c r="AI64" s="18"/>
      <c r="AJ64" s="19"/>
      <c r="AK64" s="50">
        <v>270</v>
      </c>
      <c r="AL64" s="51">
        <v>-60</v>
      </c>
      <c r="AM64" s="72">
        <f t="shared" si="23"/>
        <v>30.37758029382951</v>
      </c>
      <c r="AN64" s="72">
        <f t="shared" si="24"/>
        <v>300.37758029382951</v>
      </c>
      <c r="AO64" s="72">
        <f t="shared" si="19"/>
        <v>32.721536458723634</v>
      </c>
      <c r="AP64" s="73" t="e">
        <f t="shared" si="20"/>
        <v>#VALUE!</v>
      </c>
      <c r="AQ64" s="74" t="e">
        <f t="shared" si="21"/>
        <v>#VALUE!</v>
      </c>
      <c r="AR64" s="75" t="e">
        <f t="shared" si="22"/>
        <v>#VALUE!</v>
      </c>
      <c r="AS64" s="39"/>
      <c r="AT64" s="112"/>
      <c r="AU64" s="112" t="s">
        <v>76</v>
      </c>
      <c r="AV64" s="58"/>
      <c r="AW64" s="112"/>
      <c r="AX64" s="112"/>
      <c r="AY64" s="112"/>
      <c r="AZ64" s="112"/>
      <c r="BA64" s="112"/>
      <c r="BB64" s="112"/>
      <c r="BC64" s="112"/>
      <c r="BD64" s="112">
        <v>25</v>
      </c>
      <c r="BE64" s="112">
        <v>0.8</v>
      </c>
      <c r="BF64" s="112">
        <v>1</v>
      </c>
      <c r="BG64" s="112">
        <v>3</v>
      </c>
      <c r="BH64" s="112" t="s">
        <v>79</v>
      </c>
      <c r="BI64" s="112"/>
      <c r="BJ64" s="112"/>
      <c r="BK64" s="112"/>
    </row>
    <row r="65" spans="1:63" ht="15">
      <c r="A65" s="5">
        <v>1519</v>
      </c>
      <c r="B65" s="5" t="s">
        <v>63</v>
      </c>
      <c r="C65" s="5">
        <v>16</v>
      </c>
      <c r="D65" s="56">
        <v>4</v>
      </c>
      <c r="E65" s="40" t="s">
        <v>66</v>
      </c>
      <c r="F65" s="65">
        <v>542.24</v>
      </c>
      <c r="G65" s="65">
        <v>542.35</v>
      </c>
      <c r="H65" s="57"/>
      <c r="I65" s="66">
        <v>15</v>
      </c>
      <c r="J65" s="67">
        <v>26</v>
      </c>
      <c r="K65" s="58">
        <f t="shared" si="0"/>
        <v>20.5</v>
      </c>
      <c r="L65" s="2"/>
      <c r="M65" s="18">
        <v>90</v>
      </c>
      <c r="N65" s="19">
        <v>60</v>
      </c>
      <c r="O65" s="19">
        <v>180</v>
      </c>
      <c r="P65" s="19">
        <v>14</v>
      </c>
      <c r="Q65" s="19" t="s">
        <v>68</v>
      </c>
      <c r="R65" s="20" t="s">
        <v>68</v>
      </c>
      <c r="S65" s="8">
        <f t="shared" si="1"/>
        <v>0.1209609477998338</v>
      </c>
      <c r="T65" s="8">
        <f t="shared" si="2"/>
        <v>-0.84030074813848499</v>
      </c>
      <c r="U65" s="8">
        <f t="shared" si="3"/>
        <v>0.48514786313799835</v>
      </c>
      <c r="V65" s="3">
        <f t="shared" si="4"/>
        <v>278.19143368415536</v>
      </c>
      <c r="W65" s="12">
        <f t="shared" si="5"/>
        <v>29.74623350775661</v>
      </c>
      <c r="X65" s="6">
        <f t="shared" si="6"/>
        <v>98.191433684155356</v>
      </c>
      <c r="Y65" s="3">
        <f t="shared" si="7"/>
        <v>8.1914336841553563</v>
      </c>
      <c r="Z65" s="7">
        <f t="shared" si="8"/>
        <v>60.253766492243386</v>
      </c>
      <c r="AA65" s="9">
        <f t="shared" si="9"/>
        <v>85.914760891446278</v>
      </c>
      <c r="AB65" s="11" t="e">
        <f t="shared" si="10"/>
        <v>#VALUE!</v>
      </c>
      <c r="AC65" s="13" t="e">
        <f t="shared" si="11"/>
        <v>#VALUE!</v>
      </c>
      <c r="AD65" s="13" t="e">
        <f t="shared" si="12"/>
        <v>#VALUE!</v>
      </c>
      <c r="AE65" s="13" t="e">
        <f t="shared" si="13"/>
        <v>#VALUE!</v>
      </c>
      <c r="AF65" s="10" t="e">
        <f t="shared" si="14"/>
        <v>#VALUE!</v>
      </c>
      <c r="AG65" s="11" t="e">
        <f t="shared" si="15"/>
        <v>#VALUE!</v>
      </c>
      <c r="AH65" s="49"/>
      <c r="AI65" s="18"/>
      <c r="AJ65" s="19"/>
      <c r="AK65" s="50">
        <v>300</v>
      </c>
      <c r="AL65" s="51">
        <v>-60</v>
      </c>
      <c r="AM65" s="72">
        <f t="shared" si="23"/>
        <v>158.19143368415536</v>
      </c>
      <c r="AN65" s="72">
        <f t="shared" si="24"/>
        <v>68.191433684155356</v>
      </c>
      <c r="AO65" s="72">
        <f t="shared" si="19"/>
        <v>60.253766492243386</v>
      </c>
      <c r="AP65" s="73" t="e">
        <f t="shared" si="20"/>
        <v>#VALUE!</v>
      </c>
      <c r="AQ65" s="74" t="e">
        <f t="shared" si="21"/>
        <v>#VALUE!</v>
      </c>
      <c r="AR65" s="75" t="e">
        <f t="shared" si="22"/>
        <v>#VALUE!</v>
      </c>
      <c r="AS65" s="39"/>
      <c r="AT65" s="112"/>
      <c r="AU65" s="112" t="s">
        <v>76</v>
      </c>
      <c r="AV65" s="58"/>
      <c r="AW65" s="112"/>
      <c r="AX65" s="112"/>
      <c r="AY65" s="112"/>
      <c r="AZ65" s="112"/>
      <c r="BA65" s="112"/>
      <c r="BB65" s="112"/>
      <c r="BC65" s="112"/>
      <c r="BD65" s="112"/>
      <c r="BE65" s="112">
        <v>0.8</v>
      </c>
      <c r="BF65" s="112">
        <v>1</v>
      </c>
      <c r="BG65" s="112">
        <v>3</v>
      </c>
      <c r="BH65" s="112"/>
      <c r="BI65" s="112"/>
      <c r="BJ65" s="112"/>
      <c r="BK65" s="112"/>
    </row>
    <row r="66" spans="1:63" ht="15">
      <c r="A66" s="5">
        <v>1519</v>
      </c>
      <c r="B66" s="5" t="s">
        <v>63</v>
      </c>
      <c r="C66" s="5">
        <v>16</v>
      </c>
      <c r="D66" s="56">
        <v>4</v>
      </c>
      <c r="E66" s="40" t="s">
        <v>64</v>
      </c>
      <c r="F66" s="65">
        <v>542.45000000000005</v>
      </c>
      <c r="G66" s="65">
        <v>542.45000000000005</v>
      </c>
      <c r="H66" s="57"/>
      <c r="I66" s="66">
        <v>36</v>
      </c>
      <c r="J66" s="67">
        <v>36</v>
      </c>
      <c r="K66" s="58">
        <f t="shared" si="0"/>
        <v>36</v>
      </c>
      <c r="L66" s="2"/>
      <c r="M66" s="18">
        <v>90</v>
      </c>
      <c r="N66" s="19">
        <v>42</v>
      </c>
      <c r="O66" s="19">
        <v>0</v>
      </c>
      <c r="P66" s="19">
        <v>31</v>
      </c>
      <c r="Q66" s="19" t="s">
        <v>68</v>
      </c>
      <c r="R66" s="20" t="s">
        <v>68</v>
      </c>
      <c r="S66" s="8">
        <f t="shared" si="1"/>
        <v>0.3827478802932453</v>
      </c>
      <c r="T66" s="8">
        <f t="shared" si="2"/>
        <v>0.57355687566979019</v>
      </c>
      <c r="U66" s="8">
        <f t="shared" si="3"/>
        <v>-0.63699944408520037</v>
      </c>
      <c r="V66" s="3">
        <f t="shared" si="4"/>
        <v>56.283893228283155</v>
      </c>
      <c r="W66" s="12">
        <f t="shared" si="5"/>
        <v>-42.731917817716223</v>
      </c>
      <c r="X66" s="6">
        <f t="shared" si="6"/>
        <v>56.283893228283155</v>
      </c>
      <c r="Y66" s="3">
        <f t="shared" si="7"/>
        <v>326.28389322828315</v>
      </c>
      <c r="Z66" s="7">
        <f t="shared" si="8"/>
        <v>47.268082182283777</v>
      </c>
      <c r="AA66" s="9">
        <f t="shared" si="9"/>
        <v>114.36220137794754</v>
      </c>
      <c r="AB66" s="11" t="e">
        <f t="shared" si="10"/>
        <v>#VALUE!</v>
      </c>
      <c r="AC66" s="13" t="e">
        <f t="shared" si="11"/>
        <v>#VALUE!</v>
      </c>
      <c r="AD66" s="13" t="e">
        <f t="shared" si="12"/>
        <v>#VALUE!</v>
      </c>
      <c r="AE66" s="13" t="e">
        <f t="shared" si="13"/>
        <v>#VALUE!</v>
      </c>
      <c r="AF66" s="10" t="e">
        <f t="shared" si="14"/>
        <v>#VALUE!</v>
      </c>
      <c r="AG66" s="11" t="e">
        <f t="shared" si="15"/>
        <v>#VALUE!</v>
      </c>
      <c r="AH66" s="13"/>
      <c r="AI66" s="18"/>
      <c r="AJ66" s="19"/>
      <c r="AK66" s="50">
        <v>300</v>
      </c>
      <c r="AL66" s="51">
        <v>-60</v>
      </c>
      <c r="AM66" s="72">
        <f t="shared" si="23"/>
        <v>116.28389322828315</v>
      </c>
      <c r="AN66" s="72">
        <f t="shared" si="24"/>
        <v>26.283893228283148</v>
      </c>
      <c r="AO66" s="72">
        <f t="shared" si="19"/>
        <v>47.268082182283777</v>
      </c>
      <c r="AP66" s="73" t="e">
        <f t="shared" si="20"/>
        <v>#VALUE!</v>
      </c>
      <c r="AQ66" s="74" t="e">
        <f t="shared" si="21"/>
        <v>#VALUE!</v>
      </c>
      <c r="AR66" s="75" t="e">
        <f t="shared" si="22"/>
        <v>#VALUE!</v>
      </c>
      <c r="AS66" s="39"/>
      <c r="AT66" s="112" t="s">
        <v>77</v>
      </c>
      <c r="AU66" s="112"/>
      <c r="AV66" s="58"/>
      <c r="AW66" s="112"/>
      <c r="AX66" s="112"/>
      <c r="AY66" s="112"/>
      <c r="AZ66" s="112"/>
      <c r="BA66" s="112"/>
      <c r="BB66" s="112"/>
      <c r="BC66" s="112"/>
      <c r="BD66" s="112"/>
      <c r="BE66" s="112">
        <v>0.7</v>
      </c>
      <c r="BF66" s="112">
        <v>0</v>
      </c>
      <c r="BG66" s="112">
        <v>2</v>
      </c>
      <c r="BH66" s="112"/>
      <c r="BI66" s="112"/>
      <c r="BJ66" s="112"/>
      <c r="BK66" s="112"/>
    </row>
    <row r="67" spans="1:63" ht="15">
      <c r="A67" s="5">
        <v>1519</v>
      </c>
      <c r="B67" s="5" t="s">
        <v>63</v>
      </c>
      <c r="C67" s="5">
        <v>16</v>
      </c>
      <c r="D67" s="56">
        <v>4</v>
      </c>
      <c r="E67" s="40" t="s">
        <v>66</v>
      </c>
      <c r="F67" s="65">
        <v>542.63</v>
      </c>
      <c r="G67" s="65">
        <v>542.67999999999995</v>
      </c>
      <c r="H67" s="57"/>
      <c r="I67" s="66">
        <v>54</v>
      </c>
      <c r="J67" s="67">
        <v>59</v>
      </c>
      <c r="K67" s="58">
        <f t="shared" ref="K67:K130" si="25">(+I67+J67)/2</f>
        <v>56.5</v>
      </c>
      <c r="L67" s="2"/>
      <c r="M67" s="18">
        <v>90</v>
      </c>
      <c r="N67" s="19">
        <v>33</v>
      </c>
      <c r="O67" s="19">
        <v>0</v>
      </c>
      <c r="P67" s="19">
        <v>28</v>
      </c>
      <c r="Q67" s="19" t="s">
        <v>68</v>
      </c>
      <c r="R67" s="20" t="s">
        <v>68</v>
      </c>
      <c r="S67" s="8">
        <f t="shared" ref="S67:S130" si="26">COS(N67*PI()/180)*SIN(M67*PI()/180)*(SIN(P67*PI()/180))-(COS(P67*PI()/180)*SIN(O67*PI()/180))*(SIN(N67*PI()/180))</f>
        <v>0.39373198219586886</v>
      </c>
      <c r="T67" s="8">
        <f t="shared" ref="T67:T130" si="27">(SIN(N67*PI()/180))*(COS(P67*PI()/180)*COS(O67*PI()/180))-(SIN(P67*PI()/180))*(COS(N67*PI()/180)*COS(M67*PI()/180))</f>
        <v>0.480887724943527</v>
      </c>
      <c r="U67" s="8">
        <f t="shared" ref="U67:U130" si="28">(COS(N67*PI()/180)*COS(M67*PI()/180))*(COS(P67*PI()/180)*SIN(O67*PI()/180))-(COS(N67*PI()/180)*SIN(M67*PI()/180))*(COS(P67*PI()/180)*COS(O67*PI()/180))</f>
        <v>-0.74050215916904139</v>
      </c>
      <c r="V67" s="3">
        <f t="shared" ref="V67:V130" si="29">IF(S67=0,IF(T67&gt;=0,90,270),IF(S67&gt;0,IF(T67&gt;=0,ATAN(T67/S67)*180/PI(),ATAN(T67/S67)*180/PI()+360),ATAN(T67/S67)*180/PI()+180))</f>
        <v>50.690730272624798</v>
      </c>
      <c r="W67" s="12">
        <f t="shared" ref="W67:W130" si="30">ASIN(U67/SQRT(S67^2+T67^2+U67^2))*180/PI()</f>
        <v>-49.992850184075813</v>
      </c>
      <c r="X67" s="6">
        <f t="shared" ref="X67:X130" si="31">IF(U67&lt;0,V67,IF(V67+180&gt;=360,V67-180,V67+180))</f>
        <v>50.690730272624798</v>
      </c>
      <c r="Y67" s="3">
        <f t="shared" ref="Y67:Y130" si="32">IF(X67-90&lt;0,X67+270,X67-90)</f>
        <v>320.69073027262482</v>
      </c>
      <c r="Z67" s="7">
        <f t="shared" ref="Z67:Z130" si="33">IF(U67&lt;0,90+W67,90-W67)</f>
        <v>40.007149815924187</v>
      </c>
      <c r="AA67" s="9">
        <f t="shared" ref="AA67:AA130" si="34">IF(-T67&lt;0,180-ACOS(SIN((X67-90)*PI()/180)*U67/SQRT(T67^2+U67^2))*180/PI(),ACOS(SIN((X67-90)*PI()/180)*U67/SQRT(T67^2+U67^2))*180/PI())</f>
        <v>122.09352810099031</v>
      </c>
      <c r="AB67" s="11" t="e">
        <f t="shared" ref="AB67:AB130" si="35">IF(R67=90,IF(AA67-Q67&lt;0,AA67-Q67+180,AA67-Q67),IF(AA67+Q67&gt;180,AA67+Q67-180,AA67+Q67))</f>
        <v>#VALUE!</v>
      </c>
      <c r="AC67" s="13" t="e">
        <f t="shared" ref="AC67:AC130" si="36">COS(AB67*PI()/180)</f>
        <v>#VALUE!</v>
      </c>
      <c r="AD67" s="13" t="e">
        <f t="shared" ref="AD67:AD130" si="37">SIN(AB67*PI()/180)*COS(Z67*PI()/180)</f>
        <v>#VALUE!</v>
      </c>
      <c r="AE67" s="13" t="e">
        <f t="shared" ref="AE67:AE130" si="38">SIN(AB67*PI()/180)*SIN(Z67*PI()/180)</f>
        <v>#VALUE!</v>
      </c>
      <c r="AF67" s="10" t="e">
        <f t="shared" ref="AF67:AF130" si="39">IF(IF(AC67=0,IF(AD67&gt;=0,90,270),IF(AC67&gt;0,IF(AD67&gt;=0,ATAN(AD67/AC67)*180/PI(),ATAN(AD67/AC67)*180/PI()+360),ATAN(AD67/AC67)*180/PI()+180))-(360-Y67)&lt;0,IF(AC67=0,IF(AD67&gt;=0,90,270),IF(AC67&gt;0,IF(AD67&gt;=0,ATAN(AD67/AC67)*180/PI(),ATAN(AD67/AC67)*180/PI()+360),ATAN(AD67/AC67)*180/PI()+180))+Y67,IF(AC67=0,IF(AD67&gt;=0,90,270),IF(AC67&gt;0,IF(AD67&gt;=0,ATAN(AD67/AC67)*180/PI(),ATAN(AD67/AC67)*180/PI()+360),ATAN(AD67/AC67)*180/PI()+180))-(360-Y67))</f>
        <v>#VALUE!</v>
      </c>
      <c r="AG67" s="11" t="e">
        <f t="shared" ref="AG67:AG130" si="40">ASIN(AE67/SQRT(AC67^2+AD67^2+AE67^2))*180/PI()</f>
        <v>#VALUE!</v>
      </c>
      <c r="AH67" s="49"/>
      <c r="AI67" s="18"/>
      <c r="AJ67" s="19"/>
      <c r="AK67" s="50">
        <v>300</v>
      </c>
      <c r="AL67" s="51">
        <v>-60</v>
      </c>
      <c r="AM67" s="72">
        <f t="shared" si="23"/>
        <v>110.69073027262479</v>
      </c>
      <c r="AN67" s="72">
        <f t="shared" si="24"/>
        <v>20.690730272624791</v>
      </c>
      <c r="AO67" s="72">
        <f t="shared" si="19"/>
        <v>40.007149815924187</v>
      </c>
      <c r="AP67" s="73" t="e">
        <f t="shared" si="20"/>
        <v>#VALUE!</v>
      </c>
      <c r="AQ67" s="74" t="e">
        <f t="shared" si="21"/>
        <v>#VALUE!</v>
      </c>
      <c r="AR67" s="75" t="e">
        <f t="shared" si="22"/>
        <v>#VALUE!</v>
      </c>
      <c r="AS67" s="39"/>
      <c r="AT67" s="112"/>
      <c r="AU67" s="112" t="s">
        <v>76</v>
      </c>
      <c r="AV67" s="58"/>
      <c r="AW67" s="112"/>
      <c r="AX67" s="112"/>
      <c r="AY67" s="112"/>
      <c r="AZ67" s="112"/>
      <c r="BA67" s="112"/>
      <c r="BB67" s="112"/>
      <c r="BC67" s="112"/>
      <c r="BD67" s="112"/>
      <c r="BE67" s="112">
        <v>0.8</v>
      </c>
      <c r="BF67" s="112">
        <v>1</v>
      </c>
      <c r="BG67" s="112">
        <v>3</v>
      </c>
      <c r="BH67" s="112"/>
      <c r="BI67" s="112"/>
      <c r="BJ67" s="112"/>
      <c r="BK67" s="112"/>
    </row>
    <row r="68" spans="1:63" ht="15">
      <c r="A68" s="5">
        <v>1519</v>
      </c>
      <c r="B68" s="5" t="s">
        <v>63</v>
      </c>
      <c r="C68" s="5">
        <v>16</v>
      </c>
      <c r="D68" s="56">
        <v>4</v>
      </c>
      <c r="E68" s="40" t="s">
        <v>66</v>
      </c>
      <c r="F68" s="65">
        <v>543.28</v>
      </c>
      <c r="G68" s="65">
        <v>543.36</v>
      </c>
      <c r="H68" s="57"/>
      <c r="I68" s="66">
        <v>119</v>
      </c>
      <c r="J68" s="67">
        <v>127</v>
      </c>
      <c r="K68" s="58">
        <f t="shared" si="25"/>
        <v>123</v>
      </c>
      <c r="L68" s="2"/>
      <c r="M68" s="18">
        <v>90</v>
      </c>
      <c r="N68" s="19">
        <v>42</v>
      </c>
      <c r="O68" s="19">
        <v>0</v>
      </c>
      <c r="P68" s="19">
        <v>21</v>
      </c>
      <c r="Q68" s="19" t="s">
        <v>68</v>
      </c>
      <c r="R68" s="20" t="s">
        <v>68</v>
      </c>
      <c r="S68" s="8">
        <f t="shared" si="26"/>
        <v>0.26631928732153382</v>
      </c>
      <c r="T68" s="8">
        <f t="shared" si="27"/>
        <v>0.62468723686683414</v>
      </c>
      <c r="U68" s="8">
        <f t="shared" si="28"/>
        <v>-0.6937854631183743</v>
      </c>
      <c r="V68" s="3">
        <f t="shared" si="29"/>
        <v>66.910275093841506</v>
      </c>
      <c r="W68" s="12">
        <f t="shared" si="30"/>
        <v>-45.613376052317761</v>
      </c>
      <c r="X68" s="6">
        <f t="shared" si="31"/>
        <v>66.910275093841506</v>
      </c>
      <c r="Y68" s="3">
        <f t="shared" si="32"/>
        <v>336.91027509384151</v>
      </c>
      <c r="Z68" s="7">
        <f t="shared" si="33"/>
        <v>44.386623947682239</v>
      </c>
      <c r="AA68" s="9">
        <f t="shared" si="34"/>
        <v>106.94422878220027</v>
      </c>
      <c r="AB68" s="11" t="e">
        <f t="shared" si="35"/>
        <v>#VALUE!</v>
      </c>
      <c r="AC68" s="13" t="e">
        <f t="shared" si="36"/>
        <v>#VALUE!</v>
      </c>
      <c r="AD68" s="13" t="e">
        <f t="shared" si="37"/>
        <v>#VALUE!</v>
      </c>
      <c r="AE68" s="13" t="e">
        <f t="shared" si="38"/>
        <v>#VALUE!</v>
      </c>
      <c r="AF68" s="10" t="e">
        <f t="shared" si="39"/>
        <v>#VALUE!</v>
      </c>
      <c r="AG68" s="11" t="e">
        <f t="shared" si="40"/>
        <v>#VALUE!</v>
      </c>
      <c r="AH68" s="49"/>
      <c r="AI68" s="18"/>
      <c r="AJ68" s="19"/>
      <c r="AK68" s="50">
        <v>300</v>
      </c>
      <c r="AL68" s="51">
        <v>-60</v>
      </c>
      <c r="AM68" s="72">
        <f t="shared" si="23"/>
        <v>126.91027509384151</v>
      </c>
      <c r="AN68" s="72">
        <f t="shared" si="24"/>
        <v>36.910275093841506</v>
      </c>
      <c r="AO68" s="72">
        <f t="shared" si="19"/>
        <v>44.386623947682239</v>
      </c>
      <c r="AP68" s="73" t="e">
        <f t="shared" si="20"/>
        <v>#VALUE!</v>
      </c>
      <c r="AQ68" s="74" t="e">
        <f t="shared" si="21"/>
        <v>#VALUE!</v>
      </c>
      <c r="AR68" s="75" t="e">
        <f t="shared" si="22"/>
        <v>#VALUE!</v>
      </c>
      <c r="AS68" s="39"/>
      <c r="AT68" s="112"/>
      <c r="AU68" s="112" t="s">
        <v>76</v>
      </c>
      <c r="AV68" s="58"/>
      <c r="AW68" s="112"/>
      <c r="AX68" s="112"/>
      <c r="AY68" s="112"/>
      <c r="AZ68" s="112"/>
      <c r="BA68" s="112"/>
      <c r="BB68" s="112"/>
      <c r="BC68" s="112"/>
      <c r="BD68" s="112"/>
      <c r="BE68" s="112">
        <v>0.8</v>
      </c>
      <c r="BF68" s="112">
        <v>1</v>
      </c>
      <c r="BG68" s="112">
        <v>3</v>
      </c>
      <c r="BH68" s="112"/>
      <c r="BI68" s="112"/>
      <c r="BJ68" s="112"/>
      <c r="BK68" s="112"/>
    </row>
    <row r="69" spans="1:63" ht="15">
      <c r="A69" s="5">
        <v>1519</v>
      </c>
      <c r="B69" s="5" t="s">
        <v>63</v>
      </c>
      <c r="C69" s="5">
        <v>16</v>
      </c>
      <c r="D69" s="56">
        <v>5</v>
      </c>
      <c r="E69" s="40" t="s">
        <v>66</v>
      </c>
      <c r="F69" s="65">
        <v>543.66999999999996</v>
      </c>
      <c r="G69" s="65">
        <v>543.97</v>
      </c>
      <c r="H69" s="57"/>
      <c r="I69" s="66">
        <v>7</v>
      </c>
      <c r="J69" s="67">
        <v>37</v>
      </c>
      <c r="K69" s="58">
        <f t="shared" si="25"/>
        <v>22</v>
      </c>
      <c r="L69" s="2"/>
      <c r="M69" s="18">
        <v>90</v>
      </c>
      <c r="N69" s="19">
        <v>79</v>
      </c>
      <c r="O69" s="19">
        <v>0</v>
      </c>
      <c r="P69" s="19">
        <v>7</v>
      </c>
      <c r="Q69" s="19" t="s">
        <v>68</v>
      </c>
      <c r="R69" s="20" t="s">
        <v>68</v>
      </c>
      <c r="S69" s="8">
        <f t="shared" si="26"/>
        <v>2.3253766982335351E-2</v>
      </c>
      <c r="T69" s="8">
        <f t="shared" si="27"/>
        <v>0.97431028327748892</v>
      </c>
      <c r="U69" s="8">
        <f t="shared" si="28"/>
        <v>-0.18938673405953646</v>
      </c>
      <c r="V69" s="3">
        <f t="shared" si="29"/>
        <v>88.63278687002483</v>
      </c>
      <c r="W69" s="12">
        <f t="shared" si="30"/>
        <v>-10.996944733293359</v>
      </c>
      <c r="X69" s="6">
        <f t="shared" si="31"/>
        <v>88.63278687002483</v>
      </c>
      <c r="Y69" s="3">
        <f t="shared" si="32"/>
        <v>358.6327868700248</v>
      </c>
      <c r="Z69" s="7">
        <f t="shared" si="33"/>
        <v>79.003055266706639</v>
      </c>
      <c r="AA69" s="9">
        <f t="shared" si="34"/>
        <v>90.260852707894813</v>
      </c>
      <c r="AB69" s="11" t="e">
        <f t="shared" si="35"/>
        <v>#VALUE!</v>
      </c>
      <c r="AC69" s="13" t="e">
        <f t="shared" si="36"/>
        <v>#VALUE!</v>
      </c>
      <c r="AD69" s="13" t="e">
        <f t="shared" si="37"/>
        <v>#VALUE!</v>
      </c>
      <c r="AE69" s="13" t="e">
        <f t="shared" si="38"/>
        <v>#VALUE!</v>
      </c>
      <c r="AF69" s="10" t="e">
        <f t="shared" si="39"/>
        <v>#VALUE!</v>
      </c>
      <c r="AG69" s="11" t="e">
        <f t="shared" si="40"/>
        <v>#VALUE!</v>
      </c>
      <c r="AH69" s="49"/>
      <c r="AI69" s="18"/>
      <c r="AJ69" s="19"/>
      <c r="AK69" s="50">
        <v>330</v>
      </c>
      <c r="AL69" s="51">
        <v>-60</v>
      </c>
      <c r="AM69" s="72">
        <f t="shared" si="23"/>
        <v>118.63278687002483</v>
      </c>
      <c r="AN69" s="72">
        <f t="shared" si="24"/>
        <v>28.63278687002483</v>
      </c>
      <c r="AO69" s="72">
        <f t="shared" si="19"/>
        <v>79.003055266706639</v>
      </c>
      <c r="AP69" s="73" t="e">
        <f t="shared" si="20"/>
        <v>#VALUE!</v>
      </c>
      <c r="AQ69" s="74" t="e">
        <f t="shared" si="21"/>
        <v>#VALUE!</v>
      </c>
      <c r="AR69" s="75" t="e">
        <f t="shared" si="22"/>
        <v>#VALUE!</v>
      </c>
      <c r="AS69" s="39"/>
      <c r="AT69" s="112"/>
      <c r="AU69" s="112" t="s">
        <v>76</v>
      </c>
      <c r="AV69" s="58"/>
      <c r="AW69" s="112"/>
      <c r="AX69" s="112"/>
      <c r="AY69" s="112"/>
      <c r="AZ69" s="112"/>
      <c r="BA69" s="112"/>
      <c r="BB69" s="112"/>
      <c r="BC69" s="112"/>
      <c r="BD69" s="112"/>
      <c r="BE69" s="112">
        <v>0.8</v>
      </c>
      <c r="BF69" s="112">
        <v>1</v>
      </c>
      <c r="BG69" s="112">
        <v>3</v>
      </c>
      <c r="BH69" s="112"/>
      <c r="BI69" s="112"/>
      <c r="BJ69" s="112"/>
      <c r="BK69" s="112"/>
    </row>
    <row r="70" spans="1:63" ht="15">
      <c r="A70" s="5">
        <v>1519</v>
      </c>
      <c r="B70" s="5" t="s">
        <v>63</v>
      </c>
      <c r="C70" s="5">
        <v>16</v>
      </c>
      <c r="D70" s="56">
        <v>6</v>
      </c>
      <c r="E70" s="40" t="s">
        <v>66</v>
      </c>
      <c r="F70" s="65">
        <v>545.23</v>
      </c>
      <c r="G70" s="65">
        <v>545.28</v>
      </c>
      <c r="H70" s="57"/>
      <c r="I70" s="66">
        <v>41</v>
      </c>
      <c r="J70" s="67">
        <v>46</v>
      </c>
      <c r="K70" s="58">
        <f t="shared" si="25"/>
        <v>43.5</v>
      </c>
      <c r="L70" s="2"/>
      <c r="M70" s="18">
        <v>90</v>
      </c>
      <c r="N70" s="19">
        <v>35</v>
      </c>
      <c r="O70" s="19">
        <v>180</v>
      </c>
      <c r="P70" s="19">
        <v>18</v>
      </c>
      <c r="Q70" s="19" t="s">
        <v>68</v>
      </c>
      <c r="R70" s="20" t="s">
        <v>68</v>
      </c>
      <c r="S70" s="8">
        <f t="shared" si="26"/>
        <v>0.25313190266227797</v>
      </c>
      <c r="T70" s="8">
        <f t="shared" si="27"/>
        <v>-0.54550360738501469</v>
      </c>
      <c r="U70" s="8">
        <f t="shared" si="28"/>
        <v>0.77905988955754191</v>
      </c>
      <c r="V70" s="3">
        <f t="shared" si="29"/>
        <v>294.89287554475857</v>
      </c>
      <c r="W70" s="12">
        <f t="shared" si="30"/>
        <v>52.334663642034847</v>
      </c>
      <c r="X70" s="6">
        <f t="shared" si="31"/>
        <v>114.89287554475857</v>
      </c>
      <c r="Y70" s="3">
        <f t="shared" si="32"/>
        <v>24.892875544758567</v>
      </c>
      <c r="Z70" s="7">
        <f t="shared" si="33"/>
        <v>37.665336357965153</v>
      </c>
      <c r="AA70" s="9">
        <f t="shared" si="34"/>
        <v>69.830415228034425</v>
      </c>
      <c r="AB70" s="11" t="e">
        <f t="shared" si="35"/>
        <v>#VALUE!</v>
      </c>
      <c r="AC70" s="13" t="e">
        <f t="shared" si="36"/>
        <v>#VALUE!</v>
      </c>
      <c r="AD70" s="13" t="e">
        <f t="shared" si="37"/>
        <v>#VALUE!</v>
      </c>
      <c r="AE70" s="13" t="e">
        <f t="shared" si="38"/>
        <v>#VALUE!</v>
      </c>
      <c r="AF70" s="10" t="e">
        <f t="shared" si="39"/>
        <v>#VALUE!</v>
      </c>
      <c r="AG70" s="11" t="e">
        <f t="shared" si="40"/>
        <v>#VALUE!</v>
      </c>
      <c r="AH70" s="49"/>
      <c r="AI70" s="18"/>
      <c r="AJ70" s="19"/>
      <c r="AK70" s="50">
        <v>60</v>
      </c>
      <c r="AL70" s="51">
        <v>-60</v>
      </c>
      <c r="AM70" s="72">
        <f t="shared" si="23"/>
        <v>54.892875544758567</v>
      </c>
      <c r="AN70" s="72">
        <f t="shared" si="24"/>
        <v>324.89287554475857</v>
      </c>
      <c r="AO70" s="72">
        <f t="shared" si="19"/>
        <v>37.665336357965153</v>
      </c>
      <c r="AP70" s="73" t="e">
        <f t="shared" si="20"/>
        <v>#VALUE!</v>
      </c>
      <c r="AQ70" s="74" t="e">
        <f t="shared" si="21"/>
        <v>#VALUE!</v>
      </c>
      <c r="AR70" s="75" t="e">
        <f t="shared" si="22"/>
        <v>#VALUE!</v>
      </c>
      <c r="AS70" s="39"/>
      <c r="AT70" s="112"/>
      <c r="AU70" s="112" t="s">
        <v>76</v>
      </c>
      <c r="AV70" s="58"/>
      <c r="AW70" s="112"/>
      <c r="AX70" s="112"/>
      <c r="AY70" s="112"/>
      <c r="AZ70" s="112"/>
      <c r="BA70" s="112"/>
      <c r="BB70" s="112"/>
      <c r="BC70" s="112"/>
      <c r="BD70" s="112"/>
      <c r="BE70" s="112">
        <v>0.8</v>
      </c>
      <c r="BF70" s="112">
        <v>2</v>
      </c>
      <c r="BG70" s="112">
        <v>3</v>
      </c>
      <c r="BH70" s="112"/>
      <c r="BI70" s="112"/>
      <c r="BJ70" s="112"/>
      <c r="BK70" s="112"/>
    </row>
    <row r="71" spans="1:63" ht="15">
      <c r="A71" s="5">
        <v>1519</v>
      </c>
      <c r="B71" s="5" t="s">
        <v>63</v>
      </c>
      <c r="C71" s="5">
        <v>16</v>
      </c>
      <c r="D71" s="56">
        <v>7</v>
      </c>
      <c r="E71" s="40" t="s">
        <v>65</v>
      </c>
      <c r="F71" s="65">
        <v>546.23</v>
      </c>
      <c r="G71" s="65">
        <v>546.23</v>
      </c>
      <c r="H71" s="57"/>
      <c r="I71" s="66">
        <v>46</v>
      </c>
      <c r="J71" s="67">
        <v>46</v>
      </c>
      <c r="K71" s="58">
        <f t="shared" si="25"/>
        <v>46</v>
      </c>
      <c r="L71" s="2"/>
      <c r="M71" s="18">
        <v>90</v>
      </c>
      <c r="N71" s="19">
        <v>86</v>
      </c>
      <c r="O71" s="19">
        <v>0</v>
      </c>
      <c r="P71" s="19">
        <v>1</v>
      </c>
      <c r="Q71" s="19" t="s">
        <v>68</v>
      </c>
      <c r="R71" s="20" t="s">
        <v>68</v>
      </c>
      <c r="S71" s="8">
        <f t="shared" si="26"/>
        <v>1.2174183314141733E-3</v>
      </c>
      <c r="T71" s="8">
        <f t="shared" si="27"/>
        <v>0.99741211642315963</v>
      </c>
      <c r="U71" s="8">
        <f t="shared" si="28"/>
        <v>-6.974584949530116E-2</v>
      </c>
      <c r="V71" s="3">
        <f t="shared" si="29"/>
        <v>89.930066121612228</v>
      </c>
      <c r="W71" s="12">
        <f t="shared" si="30"/>
        <v>-3.9999970300587764</v>
      </c>
      <c r="X71" s="6">
        <f t="shared" si="31"/>
        <v>89.930066121612228</v>
      </c>
      <c r="Y71" s="3">
        <f t="shared" si="32"/>
        <v>359.93006612161224</v>
      </c>
      <c r="Z71" s="7">
        <f t="shared" si="33"/>
        <v>86.000002969941221</v>
      </c>
      <c r="AA71" s="9">
        <f t="shared" si="34"/>
        <v>90.004878339546181</v>
      </c>
      <c r="AB71" s="11" t="e">
        <f t="shared" si="35"/>
        <v>#VALUE!</v>
      </c>
      <c r="AC71" s="13" t="e">
        <f t="shared" si="36"/>
        <v>#VALUE!</v>
      </c>
      <c r="AD71" s="13" t="e">
        <f t="shared" si="37"/>
        <v>#VALUE!</v>
      </c>
      <c r="AE71" s="13" t="e">
        <f t="shared" si="38"/>
        <v>#VALUE!</v>
      </c>
      <c r="AF71" s="10" t="e">
        <f t="shared" si="39"/>
        <v>#VALUE!</v>
      </c>
      <c r="AG71" s="11" t="e">
        <f t="shared" si="40"/>
        <v>#VALUE!</v>
      </c>
      <c r="AH71" s="49"/>
      <c r="AI71" s="18"/>
      <c r="AJ71" s="19"/>
      <c r="AK71" s="50">
        <v>15</v>
      </c>
      <c r="AL71" s="51">
        <v>-60</v>
      </c>
      <c r="AM71" s="72">
        <f t="shared" si="23"/>
        <v>74.930066121612228</v>
      </c>
      <c r="AN71" s="72">
        <f t="shared" si="24"/>
        <v>344.93006612161224</v>
      </c>
      <c r="AO71" s="72">
        <f t="shared" si="19"/>
        <v>86.000002969941221</v>
      </c>
      <c r="AP71" s="73" t="e">
        <f t="shared" si="20"/>
        <v>#VALUE!</v>
      </c>
      <c r="AQ71" s="74" t="e">
        <f t="shared" si="21"/>
        <v>#VALUE!</v>
      </c>
      <c r="AR71" s="75" t="e">
        <f t="shared" si="22"/>
        <v>#VALUE!</v>
      </c>
      <c r="AS71" s="39"/>
      <c r="AT71" s="112"/>
      <c r="AU71" s="112" t="s">
        <v>69</v>
      </c>
      <c r="AV71" s="58"/>
      <c r="AW71" s="112"/>
      <c r="AX71" s="112"/>
      <c r="AY71" s="112"/>
      <c r="AZ71" s="112"/>
      <c r="BA71" s="112"/>
      <c r="BB71" s="112"/>
      <c r="BC71" s="112"/>
      <c r="BD71" s="112"/>
      <c r="BE71" s="112">
        <v>0.4</v>
      </c>
      <c r="BF71" s="112">
        <v>1</v>
      </c>
      <c r="BG71" s="112">
        <v>3</v>
      </c>
      <c r="BH71" s="112" t="s">
        <v>80</v>
      </c>
      <c r="BI71" s="112"/>
      <c r="BJ71" s="112"/>
      <c r="BK71" s="112"/>
    </row>
    <row r="72" spans="1:63" ht="15">
      <c r="A72" s="5">
        <v>1519</v>
      </c>
      <c r="B72" s="5" t="s">
        <v>63</v>
      </c>
      <c r="C72" s="5">
        <v>16</v>
      </c>
      <c r="D72" s="56">
        <v>7</v>
      </c>
      <c r="E72" s="40" t="s">
        <v>66</v>
      </c>
      <c r="F72" s="65">
        <v>546.65</v>
      </c>
      <c r="G72" s="65">
        <v>546.66999999999996</v>
      </c>
      <c r="H72" s="57"/>
      <c r="I72" s="66">
        <v>88</v>
      </c>
      <c r="J72" s="67">
        <v>90</v>
      </c>
      <c r="K72" s="58">
        <f t="shared" si="25"/>
        <v>89</v>
      </c>
      <c r="L72" s="2"/>
      <c r="M72" s="18">
        <v>90</v>
      </c>
      <c r="N72" s="19">
        <v>14</v>
      </c>
      <c r="O72" s="19">
        <v>180</v>
      </c>
      <c r="P72" s="19">
        <v>33</v>
      </c>
      <c r="Q72" s="19" t="s">
        <v>68</v>
      </c>
      <c r="R72" s="20" t="s">
        <v>68</v>
      </c>
      <c r="S72" s="8">
        <f t="shared" si="26"/>
        <v>0.52846092803816358</v>
      </c>
      <c r="T72" s="8">
        <f t="shared" si="27"/>
        <v>-0.20289277358100694</v>
      </c>
      <c r="U72" s="8">
        <f t="shared" si="28"/>
        <v>0.81375846783090766</v>
      </c>
      <c r="V72" s="3">
        <f t="shared" si="29"/>
        <v>338.99663324306937</v>
      </c>
      <c r="W72" s="12">
        <f t="shared" si="30"/>
        <v>55.176545229006649</v>
      </c>
      <c r="X72" s="6">
        <f t="shared" si="31"/>
        <v>158.99663324306937</v>
      </c>
      <c r="Y72" s="3">
        <f t="shared" si="32"/>
        <v>68.996633243069368</v>
      </c>
      <c r="Z72" s="7">
        <f t="shared" si="33"/>
        <v>34.823454770993351</v>
      </c>
      <c r="AA72" s="9">
        <f t="shared" si="34"/>
        <v>25.064877584354118</v>
      </c>
      <c r="AB72" s="11" t="e">
        <f t="shared" si="35"/>
        <v>#VALUE!</v>
      </c>
      <c r="AC72" s="13" t="e">
        <f t="shared" si="36"/>
        <v>#VALUE!</v>
      </c>
      <c r="AD72" s="13" t="e">
        <f t="shared" si="37"/>
        <v>#VALUE!</v>
      </c>
      <c r="AE72" s="13" t="e">
        <f t="shared" si="38"/>
        <v>#VALUE!</v>
      </c>
      <c r="AF72" s="10" t="e">
        <f t="shared" si="39"/>
        <v>#VALUE!</v>
      </c>
      <c r="AG72" s="11" t="e">
        <f t="shared" si="40"/>
        <v>#VALUE!</v>
      </c>
      <c r="AH72" s="13"/>
      <c r="AI72" s="18"/>
      <c r="AJ72" s="19"/>
      <c r="AK72" s="50">
        <v>15</v>
      </c>
      <c r="AL72" s="51">
        <v>-60</v>
      </c>
      <c r="AM72" s="72">
        <f t="shared" si="23"/>
        <v>143.99663324306937</v>
      </c>
      <c r="AN72" s="72">
        <f t="shared" si="24"/>
        <v>53.996633243069368</v>
      </c>
      <c r="AO72" s="72">
        <f t="shared" si="19"/>
        <v>34.823454770993351</v>
      </c>
      <c r="AP72" s="73" t="e">
        <f t="shared" si="20"/>
        <v>#VALUE!</v>
      </c>
      <c r="AQ72" s="74" t="e">
        <f t="shared" si="21"/>
        <v>#VALUE!</v>
      </c>
      <c r="AR72" s="75" t="e">
        <f t="shared" si="22"/>
        <v>#VALUE!</v>
      </c>
      <c r="AS72" s="39"/>
      <c r="AT72" s="112"/>
      <c r="AU72" s="112" t="s">
        <v>76</v>
      </c>
      <c r="AV72" s="58"/>
      <c r="AW72" s="112"/>
      <c r="AX72" s="112"/>
      <c r="AY72" s="112"/>
      <c r="AZ72" s="112"/>
      <c r="BA72" s="112"/>
      <c r="BB72" s="112"/>
      <c r="BC72" s="112"/>
      <c r="BD72" s="112"/>
      <c r="BE72" s="112">
        <v>0.8</v>
      </c>
      <c r="BF72" s="112">
        <v>1</v>
      </c>
      <c r="BG72" s="112">
        <v>3</v>
      </c>
      <c r="BH72" s="112"/>
      <c r="BI72" s="112"/>
      <c r="BJ72" s="112"/>
      <c r="BK72" s="112"/>
    </row>
    <row r="73" spans="1:63" ht="15">
      <c r="A73" s="5">
        <v>1519</v>
      </c>
      <c r="B73" s="5" t="s">
        <v>63</v>
      </c>
      <c r="C73" s="5">
        <v>16</v>
      </c>
      <c r="D73" s="56">
        <v>7</v>
      </c>
      <c r="E73" s="40" t="s">
        <v>66</v>
      </c>
      <c r="F73" s="65">
        <v>546.65</v>
      </c>
      <c r="G73" s="65">
        <v>546.73</v>
      </c>
      <c r="H73" s="57"/>
      <c r="I73" s="66">
        <v>89</v>
      </c>
      <c r="J73" s="67">
        <v>94</v>
      </c>
      <c r="K73" s="58">
        <f t="shared" si="25"/>
        <v>91.5</v>
      </c>
      <c r="L73" s="2"/>
      <c r="M73" s="18">
        <v>90</v>
      </c>
      <c r="N73" s="19">
        <v>76</v>
      </c>
      <c r="O73" s="19">
        <v>180</v>
      </c>
      <c r="P73" s="19">
        <v>2</v>
      </c>
      <c r="Q73" s="19" t="s">
        <v>68</v>
      </c>
      <c r="R73" s="20" t="s">
        <v>68</v>
      </c>
      <c r="S73" s="8">
        <f t="shared" si="26"/>
        <v>8.4429523977432759E-3</v>
      </c>
      <c r="T73" s="8">
        <f t="shared" si="27"/>
        <v>-0.96970464833606229</v>
      </c>
      <c r="U73" s="8">
        <f t="shared" si="28"/>
        <v>0.24177452331737945</v>
      </c>
      <c r="V73" s="3">
        <f t="shared" si="29"/>
        <v>270.49884603175701</v>
      </c>
      <c r="W73" s="12">
        <f t="shared" si="30"/>
        <v>13.999490249182665</v>
      </c>
      <c r="X73" s="6">
        <f t="shared" si="31"/>
        <v>90.498846031757012</v>
      </c>
      <c r="Y73" s="3">
        <f t="shared" si="32"/>
        <v>0.49884603175701159</v>
      </c>
      <c r="Z73" s="7">
        <f t="shared" si="33"/>
        <v>76.000509750817329</v>
      </c>
      <c r="AA73" s="9">
        <f t="shared" si="34"/>
        <v>89.879319657827082</v>
      </c>
      <c r="AB73" s="11" t="e">
        <f t="shared" si="35"/>
        <v>#VALUE!</v>
      </c>
      <c r="AC73" s="13" t="e">
        <f t="shared" si="36"/>
        <v>#VALUE!</v>
      </c>
      <c r="AD73" s="13" t="e">
        <f t="shared" si="37"/>
        <v>#VALUE!</v>
      </c>
      <c r="AE73" s="13" t="e">
        <f t="shared" si="38"/>
        <v>#VALUE!</v>
      </c>
      <c r="AF73" s="10" t="e">
        <f t="shared" si="39"/>
        <v>#VALUE!</v>
      </c>
      <c r="AG73" s="11" t="e">
        <f t="shared" si="40"/>
        <v>#VALUE!</v>
      </c>
      <c r="AH73" s="49"/>
      <c r="AI73" s="18"/>
      <c r="AJ73" s="19"/>
      <c r="AK73" s="50">
        <v>15</v>
      </c>
      <c r="AL73" s="51">
        <v>-60</v>
      </c>
      <c r="AM73" s="72">
        <f t="shared" si="23"/>
        <v>75.498846031757012</v>
      </c>
      <c r="AN73" s="72">
        <f t="shared" si="24"/>
        <v>345.49884603175701</v>
      </c>
      <c r="AO73" s="72">
        <f t="shared" si="19"/>
        <v>76.000509750817329</v>
      </c>
      <c r="AP73" s="73" t="e">
        <f t="shared" si="20"/>
        <v>#VALUE!</v>
      </c>
      <c r="AQ73" s="74" t="e">
        <f t="shared" si="21"/>
        <v>#VALUE!</v>
      </c>
      <c r="AR73" s="75" t="e">
        <f t="shared" si="22"/>
        <v>#VALUE!</v>
      </c>
      <c r="AS73" s="39"/>
      <c r="AT73" s="112"/>
      <c r="AU73" s="112" t="s">
        <v>76</v>
      </c>
      <c r="AV73" s="58"/>
      <c r="AW73" s="112"/>
      <c r="AX73" s="112"/>
      <c r="AY73" s="112"/>
      <c r="AZ73" s="112"/>
      <c r="BA73" s="112"/>
      <c r="BB73" s="112"/>
      <c r="BC73" s="112"/>
      <c r="BD73" s="112"/>
      <c r="BE73" s="112">
        <v>0.8</v>
      </c>
      <c r="BF73" s="112">
        <v>1</v>
      </c>
      <c r="BG73" s="112">
        <v>3</v>
      </c>
      <c r="BH73" s="112"/>
      <c r="BI73" s="112"/>
      <c r="BJ73" s="112"/>
      <c r="BK73" s="112"/>
    </row>
    <row r="74" spans="1:63" ht="15">
      <c r="A74" s="5">
        <v>1519</v>
      </c>
      <c r="B74" s="5" t="s">
        <v>63</v>
      </c>
      <c r="C74" s="5">
        <v>16</v>
      </c>
      <c r="D74" s="56">
        <v>7</v>
      </c>
      <c r="E74" s="40" t="s">
        <v>66</v>
      </c>
      <c r="F74" s="65">
        <v>546.66</v>
      </c>
      <c r="G74" s="86">
        <v>546.71</v>
      </c>
      <c r="H74" s="57"/>
      <c r="I74" s="66">
        <v>88</v>
      </c>
      <c r="J74" s="67">
        <v>96</v>
      </c>
      <c r="K74" s="58">
        <f t="shared" si="25"/>
        <v>92</v>
      </c>
      <c r="L74" s="2"/>
      <c r="M74" s="18">
        <v>90</v>
      </c>
      <c r="N74" s="19">
        <v>78</v>
      </c>
      <c r="O74" s="19">
        <v>180</v>
      </c>
      <c r="P74" s="19">
        <v>3</v>
      </c>
      <c r="Q74" s="19" t="s">
        <v>68</v>
      </c>
      <c r="R74" s="20" t="s">
        <v>68</v>
      </c>
      <c r="S74" s="8">
        <f t="shared" si="26"/>
        <v>1.0881257153034606E-2</v>
      </c>
      <c r="T74" s="8">
        <f t="shared" si="27"/>
        <v>-0.97680708344210287</v>
      </c>
      <c r="U74" s="8">
        <f t="shared" si="28"/>
        <v>0.20762675507137593</v>
      </c>
      <c r="V74" s="3">
        <f t="shared" si="29"/>
        <v>270.63822666210638</v>
      </c>
      <c r="W74" s="12">
        <f t="shared" si="30"/>
        <v>11.999277101645363</v>
      </c>
      <c r="X74" s="6">
        <f t="shared" si="31"/>
        <v>90.638226662106376</v>
      </c>
      <c r="Y74" s="3">
        <f t="shared" si="32"/>
        <v>0.63822666210637635</v>
      </c>
      <c r="Z74" s="7">
        <f t="shared" si="33"/>
        <v>78.000722898354638</v>
      </c>
      <c r="AA74" s="9">
        <f t="shared" si="34"/>
        <v>89.867307841070655</v>
      </c>
      <c r="AB74" s="11" t="e">
        <f t="shared" si="35"/>
        <v>#VALUE!</v>
      </c>
      <c r="AC74" s="13" t="e">
        <f t="shared" si="36"/>
        <v>#VALUE!</v>
      </c>
      <c r="AD74" s="13" t="e">
        <f t="shared" si="37"/>
        <v>#VALUE!</v>
      </c>
      <c r="AE74" s="13" t="e">
        <f t="shared" si="38"/>
        <v>#VALUE!</v>
      </c>
      <c r="AF74" s="10" t="e">
        <f t="shared" si="39"/>
        <v>#VALUE!</v>
      </c>
      <c r="AG74" s="11" t="e">
        <f t="shared" si="40"/>
        <v>#VALUE!</v>
      </c>
      <c r="AH74" s="13"/>
      <c r="AI74" s="18"/>
      <c r="AJ74" s="19"/>
      <c r="AK74" s="50">
        <v>15</v>
      </c>
      <c r="AL74" s="51">
        <v>-60</v>
      </c>
      <c r="AM74" s="72">
        <f t="shared" si="23"/>
        <v>75.638226662106376</v>
      </c>
      <c r="AN74" s="72">
        <f t="shared" ref="AN74:AN137" si="41">IF(AM74-90&lt;0,AM74+270,AM74-90)</f>
        <v>345.63822666210638</v>
      </c>
      <c r="AO74" s="72">
        <f t="shared" ref="AO74:AO137" si="42">Z74</f>
        <v>78.000722898354638</v>
      </c>
      <c r="AP74" s="73" t="e">
        <f t="shared" ref="AP74:AP137" si="43">AB74</f>
        <v>#VALUE!</v>
      </c>
      <c r="AQ74" s="74" t="e">
        <f t="shared" ref="AQ74:AQ137" si="44">IF(AL74&lt;=0,IF(AF74&gt;=AK74,AF74-AK74,AF74-AK74+360),IF((AF74-AK74-180)&lt;0,IF(AF74-AK74+180&lt;0,AF74-AK74+540,AF74-AK74+180),AF74-AK74-180))</f>
        <v>#VALUE!</v>
      </c>
      <c r="AR74" s="75" t="e">
        <f t="shared" ref="AR74:AR137" si="45">AG74</f>
        <v>#VALUE!</v>
      </c>
      <c r="AS74" s="39"/>
      <c r="AT74" s="112"/>
      <c r="AU74" s="112" t="s">
        <v>76</v>
      </c>
      <c r="AV74" s="58"/>
      <c r="AW74" s="112"/>
      <c r="AX74" s="112"/>
      <c r="AY74" s="112"/>
      <c r="AZ74" s="112"/>
      <c r="BA74" s="112"/>
      <c r="BB74" s="112"/>
      <c r="BC74" s="112"/>
      <c r="BD74" s="112"/>
      <c r="BE74" s="112">
        <v>0.8</v>
      </c>
      <c r="BF74" s="112">
        <v>1</v>
      </c>
      <c r="BG74" s="112">
        <v>3</v>
      </c>
      <c r="BH74" s="112"/>
      <c r="BI74" s="112"/>
      <c r="BJ74" s="112"/>
      <c r="BK74" s="112"/>
    </row>
    <row r="75" spans="1:63" ht="15">
      <c r="A75" s="5">
        <v>1519</v>
      </c>
      <c r="B75" s="5" t="s">
        <v>63</v>
      </c>
      <c r="C75" s="5">
        <v>16</v>
      </c>
      <c r="D75" s="56">
        <v>7</v>
      </c>
      <c r="E75" s="40" t="s">
        <v>67</v>
      </c>
      <c r="F75" s="65">
        <v>546.69000000000005</v>
      </c>
      <c r="G75" s="86">
        <v>546.86</v>
      </c>
      <c r="H75" s="57"/>
      <c r="I75" s="66">
        <v>92</v>
      </c>
      <c r="J75" s="67">
        <v>109</v>
      </c>
      <c r="K75" s="58">
        <f t="shared" si="25"/>
        <v>100.5</v>
      </c>
      <c r="L75" s="2"/>
      <c r="M75" s="18">
        <v>90</v>
      </c>
      <c r="N75" s="19">
        <v>64</v>
      </c>
      <c r="O75" s="19">
        <v>0</v>
      </c>
      <c r="P75" s="19">
        <v>4</v>
      </c>
      <c r="Q75" s="19" t="s">
        <v>68</v>
      </c>
      <c r="R75" s="20" t="s">
        <v>68</v>
      </c>
      <c r="S75" s="8">
        <f t="shared" si="26"/>
        <v>3.0579225391174379E-2</v>
      </c>
      <c r="T75" s="8">
        <f t="shared" si="27"/>
        <v>0.89660462917561301</v>
      </c>
      <c r="U75" s="8">
        <f t="shared" si="28"/>
        <v>-0.43730329670795604</v>
      </c>
      <c r="V75" s="3">
        <f t="shared" si="29"/>
        <v>88.046651059518624</v>
      </c>
      <c r="W75" s="12">
        <f t="shared" si="30"/>
        <v>-25.98688055057848</v>
      </c>
      <c r="X75" s="6">
        <f t="shared" si="31"/>
        <v>88.046651059518624</v>
      </c>
      <c r="Y75" s="3">
        <f t="shared" si="32"/>
        <v>358.04665105951864</v>
      </c>
      <c r="Z75" s="7">
        <f t="shared" si="33"/>
        <v>64.013119449421524</v>
      </c>
      <c r="AA75" s="9">
        <f t="shared" si="34"/>
        <v>90.85615780927958</v>
      </c>
      <c r="AB75" s="11" t="e">
        <f t="shared" si="35"/>
        <v>#VALUE!</v>
      </c>
      <c r="AC75" s="13" t="e">
        <f t="shared" si="36"/>
        <v>#VALUE!</v>
      </c>
      <c r="AD75" s="13" t="e">
        <f t="shared" si="37"/>
        <v>#VALUE!</v>
      </c>
      <c r="AE75" s="13" t="e">
        <f t="shared" si="38"/>
        <v>#VALUE!</v>
      </c>
      <c r="AF75" s="10" t="e">
        <f t="shared" si="39"/>
        <v>#VALUE!</v>
      </c>
      <c r="AG75" s="11" t="e">
        <f t="shared" si="40"/>
        <v>#VALUE!</v>
      </c>
      <c r="AH75" s="13"/>
      <c r="AI75" s="18"/>
      <c r="AJ75" s="19"/>
      <c r="AK75" s="50">
        <v>15</v>
      </c>
      <c r="AL75" s="51">
        <v>-60</v>
      </c>
      <c r="AM75" s="72">
        <f t="shared" si="23"/>
        <v>73.046651059518624</v>
      </c>
      <c r="AN75" s="72">
        <f t="shared" si="41"/>
        <v>343.04665105951864</v>
      </c>
      <c r="AO75" s="72">
        <f t="shared" si="42"/>
        <v>64.013119449421524</v>
      </c>
      <c r="AP75" s="73" t="e">
        <f t="shared" si="43"/>
        <v>#VALUE!</v>
      </c>
      <c r="AQ75" s="74" t="e">
        <f t="shared" si="44"/>
        <v>#VALUE!</v>
      </c>
      <c r="AR75" s="75" t="e">
        <f t="shared" si="45"/>
        <v>#VALUE!</v>
      </c>
      <c r="AS75" s="39"/>
      <c r="AT75" s="112"/>
      <c r="AU75" s="112" t="s">
        <v>67</v>
      </c>
      <c r="AV75" s="58"/>
      <c r="AW75" s="112"/>
      <c r="AX75" s="112"/>
      <c r="AY75" s="112"/>
      <c r="AZ75" s="112"/>
      <c r="BA75" s="112"/>
      <c r="BB75" s="112"/>
      <c r="BC75" s="112"/>
      <c r="BD75" s="112"/>
      <c r="BE75" s="112">
        <v>0.8</v>
      </c>
      <c r="BF75" s="112">
        <v>1</v>
      </c>
      <c r="BG75" s="112">
        <v>3</v>
      </c>
      <c r="BH75" s="112"/>
      <c r="BI75" s="112"/>
      <c r="BJ75" s="112"/>
      <c r="BK75" s="112"/>
    </row>
    <row r="76" spans="1:63" ht="15">
      <c r="A76" s="5">
        <v>1519</v>
      </c>
      <c r="B76" s="5" t="s">
        <v>63</v>
      </c>
      <c r="C76" s="5">
        <v>17</v>
      </c>
      <c r="D76" s="56">
        <v>1</v>
      </c>
      <c r="E76" s="40" t="s">
        <v>65</v>
      </c>
      <c r="F76" s="65">
        <v>547.15</v>
      </c>
      <c r="G76" s="65">
        <v>547.16</v>
      </c>
      <c r="H76" s="57"/>
      <c r="I76" s="66">
        <v>5</v>
      </c>
      <c r="J76" s="67">
        <v>6</v>
      </c>
      <c r="K76" s="58">
        <f t="shared" si="25"/>
        <v>5.5</v>
      </c>
      <c r="L76" s="2"/>
      <c r="M76" s="18">
        <v>90</v>
      </c>
      <c r="N76" s="19">
        <v>20</v>
      </c>
      <c r="O76" s="19">
        <v>0</v>
      </c>
      <c r="P76" s="19">
        <v>22</v>
      </c>
      <c r="Q76" s="19" t="s">
        <v>68</v>
      </c>
      <c r="R76" s="20" t="s">
        <v>68</v>
      </c>
      <c r="S76" s="8">
        <f t="shared" si="26"/>
        <v>0.35201505153067958</v>
      </c>
      <c r="T76" s="8">
        <f t="shared" si="27"/>
        <v>0.3171155548281786</v>
      </c>
      <c r="U76" s="8">
        <f t="shared" si="28"/>
        <v>-0.87126782624824506</v>
      </c>
      <c r="V76" s="3">
        <f t="shared" si="29"/>
        <v>42.014359171580708</v>
      </c>
      <c r="W76" s="12">
        <f t="shared" si="30"/>
        <v>-61.462933637440933</v>
      </c>
      <c r="X76" s="6">
        <f t="shared" si="31"/>
        <v>42.014359171580708</v>
      </c>
      <c r="Y76" s="3">
        <f t="shared" si="32"/>
        <v>312.01435917158074</v>
      </c>
      <c r="Z76" s="7">
        <f t="shared" si="33"/>
        <v>28.537066362559067</v>
      </c>
      <c r="AA76" s="9">
        <f t="shared" si="34"/>
        <v>134.28037508936896</v>
      </c>
      <c r="AB76" s="11" t="e">
        <f t="shared" si="35"/>
        <v>#VALUE!</v>
      </c>
      <c r="AC76" s="13" t="e">
        <f t="shared" si="36"/>
        <v>#VALUE!</v>
      </c>
      <c r="AD76" s="13" t="e">
        <f t="shared" si="37"/>
        <v>#VALUE!</v>
      </c>
      <c r="AE76" s="13" t="e">
        <f t="shared" si="38"/>
        <v>#VALUE!</v>
      </c>
      <c r="AF76" s="10" t="e">
        <f t="shared" si="39"/>
        <v>#VALUE!</v>
      </c>
      <c r="AG76" s="11" t="e">
        <f t="shared" si="40"/>
        <v>#VALUE!</v>
      </c>
      <c r="AH76" s="49"/>
      <c r="AI76" s="18"/>
      <c r="AJ76" s="19"/>
      <c r="AK76" s="52" t="s">
        <v>68</v>
      </c>
      <c r="AL76" s="33" t="s">
        <v>68</v>
      </c>
      <c r="AM76" s="72" t="e">
        <f t="shared" si="23"/>
        <v>#VALUE!</v>
      </c>
      <c r="AN76" s="72" t="e">
        <f t="shared" si="41"/>
        <v>#VALUE!</v>
      </c>
      <c r="AO76" s="72">
        <f t="shared" si="42"/>
        <v>28.537066362559067</v>
      </c>
      <c r="AP76" s="73" t="e">
        <f t="shared" si="43"/>
        <v>#VALUE!</v>
      </c>
      <c r="AQ76" s="74" t="e">
        <f t="shared" si="44"/>
        <v>#VALUE!</v>
      </c>
      <c r="AR76" s="75" t="e">
        <f t="shared" si="45"/>
        <v>#VALUE!</v>
      </c>
      <c r="AS76" s="39"/>
      <c r="AT76" s="112"/>
      <c r="AU76" s="112" t="s">
        <v>69</v>
      </c>
      <c r="AV76" s="58"/>
      <c r="AW76" s="112"/>
      <c r="AX76" s="112"/>
      <c r="AY76" s="112"/>
      <c r="AZ76" s="112"/>
      <c r="BA76" s="112"/>
      <c r="BB76" s="112"/>
      <c r="BC76" s="112"/>
      <c r="BD76" s="112"/>
      <c r="BE76" s="112">
        <v>0.8</v>
      </c>
      <c r="BF76" s="112">
        <v>1</v>
      </c>
      <c r="BG76" s="112">
        <v>3</v>
      </c>
      <c r="BH76" s="112" t="s">
        <v>69</v>
      </c>
      <c r="BI76" s="112"/>
      <c r="BJ76" s="112"/>
      <c r="BK76" s="112"/>
    </row>
    <row r="77" spans="1:63" ht="15">
      <c r="A77" s="5">
        <v>1519</v>
      </c>
      <c r="B77" s="5" t="s">
        <v>63</v>
      </c>
      <c r="C77" s="5">
        <v>17</v>
      </c>
      <c r="D77" s="56">
        <v>1</v>
      </c>
      <c r="E77" s="40" t="s">
        <v>65</v>
      </c>
      <c r="F77" s="65">
        <v>547.17999999999995</v>
      </c>
      <c r="G77" s="65">
        <v>547.19000000000005</v>
      </c>
      <c r="H77" s="57"/>
      <c r="I77" s="66">
        <v>8</v>
      </c>
      <c r="J77" s="67">
        <v>9</v>
      </c>
      <c r="K77" s="58">
        <f t="shared" si="25"/>
        <v>8.5</v>
      </c>
      <c r="L77" s="2"/>
      <c r="M77" s="18">
        <v>90</v>
      </c>
      <c r="N77" s="19">
        <v>2</v>
      </c>
      <c r="O77" s="19">
        <v>0</v>
      </c>
      <c r="P77" s="19">
        <v>20</v>
      </c>
      <c r="Q77" s="19" t="s">
        <v>68</v>
      </c>
      <c r="R77" s="20" t="s">
        <v>68</v>
      </c>
      <c r="S77" s="8">
        <f t="shared" si="26"/>
        <v>0.34181179389542971</v>
      </c>
      <c r="T77" s="8">
        <f t="shared" si="27"/>
        <v>3.2794799520482282E-2</v>
      </c>
      <c r="U77" s="8">
        <f t="shared" si="28"/>
        <v>-0.93912018543097053</v>
      </c>
      <c r="V77" s="3">
        <f t="shared" si="29"/>
        <v>5.4804126201220251</v>
      </c>
      <c r="W77" s="12">
        <f t="shared" si="30"/>
        <v>-69.915484482935923</v>
      </c>
      <c r="X77" s="6">
        <f t="shared" si="31"/>
        <v>5.4804126201220251</v>
      </c>
      <c r="Y77" s="3">
        <f t="shared" si="32"/>
        <v>275.48041262012202</v>
      </c>
      <c r="Z77" s="7">
        <f t="shared" si="33"/>
        <v>20.084515517064077</v>
      </c>
      <c r="AA77" s="9">
        <f t="shared" si="34"/>
        <v>174.16710062065479</v>
      </c>
      <c r="AB77" s="11" t="e">
        <f t="shared" si="35"/>
        <v>#VALUE!</v>
      </c>
      <c r="AC77" s="13" t="e">
        <f t="shared" si="36"/>
        <v>#VALUE!</v>
      </c>
      <c r="AD77" s="13" t="e">
        <f t="shared" si="37"/>
        <v>#VALUE!</v>
      </c>
      <c r="AE77" s="13" t="e">
        <f t="shared" si="38"/>
        <v>#VALUE!</v>
      </c>
      <c r="AF77" s="10" t="e">
        <f t="shared" si="39"/>
        <v>#VALUE!</v>
      </c>
      <c r="AG77" s="11" t="e">
        <f t="shared" si="40"/>
        <v>#VALUE!</v>
      </c>
      <c r="AH77" s="13"/>
      <c r="AI77" s="18"/>
      <c r="AJ77" s="19"/>
      <c r="AK77" s="52" t="s">
        <v>68</v>
      </c>
      <c r="AL77" s="33" t="s">
        <v>68</v>
      </c>
      <c r="AM77" s="72" t="e">
        <f t="shared" si="23"/>
        <v>#VALUE!</v>
      </c>
      <c r="AN77" s="72" t="e">
        <f t="shared" si="41"/>
        <v>#VALUE!</v>
      </c>
      <c r="AO77" s="72">
        <f t="shared" si="42"/>
        <v>20.084515517064077</v>
      </c>
      <c r="AP77" s="73" t="e">
        <f t="shared" si="43"/>
        <v>#VALUE!</v>
      </c>
      <c r="AQ77" s="74" t="e">
        <f t="shared" si="44"/>
        <v>#VALUE!</v>
      </c>
      <c r="AR77" s="75" t="e">
        <f t="shared" si="45"/>
        <v>#VALUE!</v>
      </c>
      <c r="AS77" s="39"/>
      <c r="AT77" s="112"/>
      <c r="AU77" s="112" t="s">
        <v>69</v>
      </c>
      <c r="AV77" s="58"/>
      <c r="AW77" s="112"/>
      <c r="AX77" s="112"/>
      <c r="AY77" s="112"/>
      <c r="AZ77" s="112"/>
      <c r="BA77" s="112"/>
      <c r="BB77" s="112"/>
      <c r="BC77" s="112"/>
      <c r="BD77" s="112"/>
      <c r="BE77" s="112">
        <v>0.8</v>
      </c>
      <c r="BF77" s="112">
        <v>1</v>
      </c>
      <c r="BG77" s="112">
        <v>3</v>
      </c>
      <c r="BH77" s="112" t="s">
        <v>69</v>
      </c>
      <c r="BI77" s="112"/>
      <c r="BJ77" s="112"/>
      <c r="BK77" s="112"/>
    </row>
    <row r="78" spans="1:63" ht="15">
      <c r="A78" s="5">
        <v>1519</v>
      </c>
      <c r="B78" s="5" t="s">
        <v>63</v>
      </c>
      <c r="C78" s="5">
        <v>17</v>
      </c>
      <c r="D78" s="56">
        <v>1</v>
      </c>
      <c r="E78" s="40" t="s">
        <v>65</v>
      </c>
      <c r="F78" s="65">
        <v>547.24</v>
      </c>
      <c r="G78" s="65">
        <v>547.26</v>
      </c>
      <c r="H78" s="57"/>
      <c r="I78" s="66">
        <v>14</v>
      </c>
      <c r="J78" s="67">
        <v>16</v>
      </c>
      <c r="K78" s="58">
        <f t="shared" si="25"/>
        <v>15</v>
      </c>
      <c r="L78" s="2"/>
      <c r="M78" s="18">
        <v>270</v>
      </c>
      <c r="N78" s="19">
        <v>33</v>
      </c>
      <c r="O78" s="19">
        <v>0</v>
      </c>
      <c r="P78" s="19">
        <v>40</v>
      </c>
      <c r="Q78" s="19" t="s">
        <v>68</v>
      </c>
      <c r="R78" s="20" t="s">
        <v>68</v>
      </c>
      <c r="S78" s="8">
        <f t="shared" si="26"/>
        <v>-0.53908704968409138</v>
      </c>
      <c r="T78" s="8">
        <f t="shared" si="27"/>
        <v>0.41721770627894411</v>
      </c>
      <c r="U78" s="8">
        <f t="shared" si="28"/>
        <v>0.64245892818202943</v>
      </c>
      <c r="V78" s="3">
        <f t="shared" si="29"/>
        <v>142.26249981212104</v>
      </c>
      <c r="W78" s="12">
        <f t="shared" si="30"/>
        <v>43.303458235743996</v>
      </c>
      <c r="X78" s="6">
        <f t="shared" si="31"/>
        <v>322.26249981212106</v>
      </c>
      <c r="Y78" s="3">
        <f t="shared" si="32"/>
        <v>232.26249981212106</v>
      </c>
      <c r="Z78" s="7">
        <f t="shared" si="33"/>
        <v>46.696541764256004</v>
      </c>
      <c r="AA78" s="9">
        <f t="shared" si="34"/>
        <v>48.452550123250376</v>
      </c>
      <c r="AB78" s="11" t="e">
        <f t="shared" si="35"/>
        <v>#VALUE!</v>
      </c>
      <c r="AC78" s="13" t="e">
        <f t="shared" si="36"/>
        <v>#VALUE!</v>
      </c>
      <c r="AD78" s="13" t="e">
        <f t="shared" si="37"/>
        <v>#VALUE!</v>
      </c>
      <c r="AE78" s="13" t="e">
        <f t="shared" si="38"/>
        <v>#VALUE!</v>
      </c>
      <c r="AF78" s="10" t="e">
        <f t="shared" si="39"/>
        <v>#VALUE!</v>
      </c>
      <c r="AG78" s="11" t="e">
        <f t="shared" si="40"/>
        <v>#VALUE!</v>
      </c>
      <c r="AH78" s="49"/>
      <c r="AI78" s="18"/>
      <c r="AJ78" s="19"/>
      <c r="AK78" s="52" t="s">
        <v>68</v>
      </c>
      <c r="AL78" s="33" t="s">
        <v>68</v>
      </c>
      <c r="AM78" s="72" t="e">
        <f t="shared" si="23"/>
        <v>#VALUE!</v>
      </c>
      <c r="AN78" s="72" t="e">
        <f t="shared" si="41"/>
        <v>#VALUE!</v>
      </c>
      <c r="AO78" s="72">
        <f t="shared" si="42"/>
        <v>46.696541764256004</v>
      </c>
      <c r="AP78" s="73" t="e">
        <f t="shared" si="43"/>
        <v>#VALUE!</v>
      </c>
      <c r="AQ78" s="74" t="e">
        <f t="shared" si="44"/>
        <v>#VALUE!</v>
      </c>
      <c r="AR78" s="75" t="e">
        <f t="shared" si="45"/>
        <v>#VALUE!</v>
      </c>
      <c r="AS78" s="39"/>
      <c r="AT78" s="112"/>
      <c r="AU78" s="112" t="s">
        <v>69</v>
      </c>
      <c r="AV78" s="58"/>
      <c r="AW78" s="112"/>
      <c r="AX78" s="112"/>
      <c r="AY78" s="112"/>
      <c r="AZ78" s="112"/>
      <c r="BA78" s="112"/>
      <c r="BB78" s="112"/>
      <c r="BC78" s="112"/>
      <c r="BD78" s="112"/>
      <c r="BE78" s="112">
        <v>0.8</v>
      </c>
      <c r="BF78" s="112">
        <v>1</v>
      </c>
      <c r="BG78" s="112">
        <v>3</v>
      </c>
      <c r="BH78" s="112" t="s">
        <v>69</v>
      </c>
      <c r="BI78" s="112"/>
      <c r="BJ78" s="112"/>
      <c r="BK78" s="112"/>
    </row>
    <row r="79" spans="1:63" ht="15">
      <c r="A79" s="5">
        <v>1519</v>
      </c>
      <c r="B79" s="5" t="s">
        <v>63</v>
      </c>
      <c r="C79" s="5">
        <v>17</v>
      </c>
      <c r="D79" s="56">
        <v>1</v>
      </c>
      <c r="E79" s="40" t="s">
        <v>65</v>
      </c>
      <c r="F79" s="65">
        <v>547.29</v>
      </c>
      <c r="G79" s="65">
        <v>547.29999999999995</v>
      </c>
      <c r="H79" s="57"/>
      <c r="I79" s="66">
        <v>19</v>
      </c>
      <c r="J79" s="67">
        <v>20</v>
      </c>
      <c r="K79" s="58">
        <f t="shared" si="25"/>
        <v>19.5</v>
      </c>
      <c r="L79" s="2"/>
      <c r="M79" s="18">
        <v>270</v>
      </c>
      <c r="N79" s="19">
        <v>15</v>
      </c>
      <c r="O79" s="19">
        <v>0</v>
      </c>
      <c r="P79" s="19">
        <v>52</v>
      </c>
      <c r="Q79" s="19" t="s">
        <v>68</v>
      </c>
      <c r="R79" s="20" t="s">
        <v>68</v>
      </c>
      <c r="S79" s="8">
        <f t="shared" si="26"/>
        <v>-0.76115993830224438</v>
      </c>
      <c r="T79" s="8">
        <f t="shared" si="27"/>
        <v>0.15934491515019616</v>
      </c>
      <c r="U79" s="8">
        <f t="shared" si="28"/>
        <v>0.59468331926828333</v>
      </c>
      <c r="V79" s="3">
        <f t="shared" si="29"/>
        <v>168.17617731843373</v>
      </c>
      <c r="W79" s="12">
        <f t="shared" si="30"/>
        <v>37.405452181120303</v>
      </c>
      <c r="X79" s="6">
        <f t="shared" si="31"/>
        <v>348.1761773184337</v>
      </c>
      <c r="Y79" s="3">
        <f t="shared" si="32"/>
        <v>258.1761773184337</v>
      </c>
      <c r="Z79" s="7">
        <f t="shared" si="33"/>
        <v>52.594547818879697</v>
      </c>
      <c r="AA79" s="9">
        <f t="shared" si="34"/>
        <v>19.015391990511574</v>
      </c>
      <c r="AB79" s="11" t="e">
        <f t="shared" si="35"/>
        <v>#VALUE!</v>
      </c>
      <c r="AC79" s="13" t="e">
        <f t="shared" si="36"/>
        <v>#VALUE!</v>
      </c>
      <c r="AD79" s="13" t="e">
        <f t="shared" si="37"/>
        <v>#VALUE!</v>
      </c>
      <c r="AE79" s="13" t="e">
        <f t="shared" si="38"/>
        <v>#VALUE!</v>
      </c>
      <c r="AF79" s="10" t="e">
        <f t="shared" si="39"/>
        <v>#VALUE!</v>
      </c>
      <c r="AG79" s="11" t="e">
        <f t="shared" si="40"/>
        <v>#VALUE!</v>
      </c>
      <c r="AH79" s="49"/>
      <c r="AI79" s="18"/>
      <c r="AJ79" s="19"/>
      <c r="AK79" s="52" t="s">
        <v>68</v>
      </c>
      <c r="AL79" s="33" t="s">
        <v>68</v>
      </c>
      <c r="AM79" s="72" t="e">
        <f t="shared" si="23"/>
        <v>#VALUE!</v>
      </c>
      <c r="AN79" s="72" t="e">
        <f t="shared" si="41"/>
        <v>#VALUE!</v>
      </c>
      <c r="AO79" s="72">
        <f t="shared" si="42"/>
        <v>52.594547818879697</v>
      </c>
      <c r="AP79" s="73" t="e">
        <f t="shared" si="43"/>
        <v>#VALUE!</v>
      </c>
      <c r="AQ79" s="74" t="e">
        <f t="shared" si="44"/>
        <v>#VALUE!</v>
      </c>
      <c r="AR79" s="75" t="e">
        <f t="shared" si="45"/>
        <v>#VALUE!</v>
      </c>
      <c r="AS79" s="39"/>
      <c r="AT79" s="112"/>
      <c r="AU79" s="112" t="s">
        <v>69</v>
      </c>
      <c r="AV79" s="58"/>
      <c r="AW79" s="112"/>
      <c r="AX79" s="112"/>
      <c r="AY79" s="112"/>
      <c r="AZ79" s="112"/>
      <c r="BA79" s="112"/>
      <c r="BB79" s="112"/>
      <c r="BC79" s="112"/>
      <c r="BD79" s="112"/>
      <c r="BE79" s="112">
        <v>0.8</v>
      </c>
      <c r="BF79" s="112">
        <v>1</v>
      </c>
      <c r="BG79" s="112">
        <v>3</v>
      </c>
      <c r="BH79" s="112" t="s">
        <v>69</v>
      </c>
      <c r="BI79" s="112"/>
      <c r="BJ79" s="112"/>
      <c r="BK79" s="112"/>
    </row>
    <row r="80" spans="1:63" ht="15">
      <c r="A80" s="5">
        <v>1519</v>
      </c>
      <c r="B80" s="5" t="s">
        <v>63</v>
      </c>
      <c r="C80" s="5">
        <v>17</v>
      </c>
      <c r="D80" s="56">
        <v>1</v>
      </c>
      <c r="E80" s="40" t="s">
        <v>65</v>
      </c>
      <c r="F80" s="65">
        <v>547.38</v>
      </c>
      <c r="G80" s="65">
        <v>547.39</v>
      </c>
      <c r="H80" s="57"/>
      <c r="I80" s="66">
        <v>28</v>
      </c>
      <c r="J80" s="67">
        <v>29</v>
      </c>
      <c r="K80" s="58">
        <f t="shared" si="25"/>
        <v>28.5</v>
      </c>
      <c r="L80" s="2"/>
      <c r="M80" s="18">
        <v>270</v>
      </c>
      <c r="N80" s="19">
        <v>22</v>
      </c>
      <c r="O80" s="19">
        <v>180</v>
      </c>
      <c r="P80" s="19">
        <v>42</v>
      </c>
      <c r="Q80" s="19">
        <v>45</v>
      </c>
      <c r="R80" s="20">
        <v>90</v>
      </c>
      <c r="S80" s="8">
        <f t="shared" si="26"/>
        <v>-0.62040709481241785</v>
      </c>
      <c r="T80" s="8">
        <f t="shared" si="27"/>
        <v>-0.27838695148674902</v>
      </c>
      <c r="U80" s="8">
        <f t="shared" si="28"/>
        <v>-0.68903188378749292</v>
      </c>
      <c r="V80" s="3">
        <f t="shared" si="29"/>
        <v>204.16656469508638</v>
      </c>
      <c r="W80" s="12">
        <f t="shared" si="30"/>
        <v>-45.377858804710286</v>
      </c>
      <c r="X80" s="6">
        <f t="shared" si="31"/>
        <v>204.16656469508638</v>
      </c>
      <c r="Y80" s="3">
        <f t="shared" si="32"/>
        <v>114.16656469508638</v>
      </c>
      <c r="Z80" s="7">
        <f t="shared" si="33"/>
        <v>44.622141195289714</v>
      </c>
      <c r="AA80" s="9">
        <f t="shared" si="34"/>
        <v>147.77114512789777</v>
      </c>
      <c r="AB80" s="11">
        <f t="shared" si="35"/>
        <v>102.77114512789777</v>
      </c>
      <c r="AC80" s="13">
        <f t="shared" si="36"/>
        <v>-0.22105737211800569</v>
      </c>
      <c r="AD80" s="13">
        <f t="shared" si="37"/>
        <v>0.69414641804830624</v>
      </c>
      <c r="AE80" s="13">
        <f t="shared" si="38"/>
        <v>0.68505064669919669</v>
      </c>
      <c r="AF80" s="10">
        <f t="shared" si="39"/>
        <v>221.83112393310353</v>
      </c>
      <c r="AG80" s="11">
        <f t="shared" si="40"/>
        <v>43.239590354763571</v>
      </c>
      <c r="AH80" s="49"/>
      <c r="AI80" s="18"/>
      <c r="AJ80" s="19"/>
      <c r="AK80" s="52" t="s">
        <v>68</v>
      </c>
      <c r="AL80" s="33" t="s">
        <v>68</v>
      </c>
      <c r="AM80" s="72" t="e">
        <f t="shared" si="23"/>
        <v>#VALUE!</v>
      </c>
      <c r="AN80" s="72" t="e">
        <f t="shared" si="41"/>
        <v>#VALUE!</v>
      </c>
      <c r="AO80" s="72">
        <f t="shared" si="42"/>
        <v>44.622141195289714</v>
      </c>
      <c r="AP80" s="73">
        <f t="shared" si="43"/>
        <v>102.77114512789777</v>
      </c>
      <c r="AQ80" s="74" t="e">
        <f t="shared" si="44"/>
        <v>#VALUE!</v>
      </c>
      <c r="AR80" s="75">
        <f t="shared" si="45"/>
        <v>43.239590354763571</v>
      </c>
      <c r="AS80" s="39"/>
      <c r="AT80" s="112"/>
      <c r="AU80" s="112" t="s">
        <v>69</v>
      </c>
      <c r="AV80" s="58"/>
      <c r="AW80" s="112"/>
      <c r="AX80" s="112"/>
      <c r="AY80" s="112"/>
      <c r="AZ80" s="112"/>
      <c r="BA80" s="112"/>
      <c r="BB80" s="112"/>
      <c r="BC80" s="112"/>
      <c r="BD80" s="112"/>
      <c r="BE80" s="112">
        <v>0.8</v>
      </c>
      <c r="BF80" s="112">
        <v>1</v>
      </c>
      <c r="BG80" s="112">
        <v>3</v>
      </c>
      <c r="BH80" s="112" t="s">
        <v>69</v>
      </c>
      <c r="BI80" s="112"/>
      <c r="BJ80" s="112"/>
      <c r="BK80" s="112"/>
    </row>
    <row r="81" spans="1:63" ht="15">
      <c r="A81" s="5">
        <v>1519</v>
      </c>
      <c r="B81" s="5" t="s">
        <v>63</v>
      </c>
      <c r="C81" s="5">
        <v>17</v>
      </c>
      <c r="D81" s="56">
        <v>1</v>
      </c>
      <c r="E81" s="40" t="s">
        <v>65</v>
      </c>
      <c r="F81" s="65">
        <v>547.39</v>
      </c>
      <c r="G81" s="65">
        <v>547.4</v>
      </c>
      <c r="H81" s="57"/>
      <c r="I81" s="66">
        <v>29</v>
      </c>
      <c r="J81" s="67">
        <v>30</v>
      </c>
      <c r="K81" s="58">
        <f t="shared" si="25"/>
        <v>29.5</v>
      </c>
      <c r="L81" s="2"/>
      <c r="M81" s="18">
        <v>270</v>
      </c>
      <c r="N81" s="19">
        <v>10</v>
      </c>
      <c r="O81" s="19">
        <v>180</v>
      </c>
      <c r="P81" s="19">
        <v>34</v>
      </c>
      <c r="Q81" s="19" t="s">
        <v>68</v>
      </c>
      <c r="R81" s="20" t="s">
        <v>68</v>
      </c>
      <c r="S81" s="8">
        <f t="shared" si="26"/>
        <v>-0.55069750676739881</v>
      </c>
      <c r="T81" s="8">
        <f t="shared" si="27"/>
        <v>-0.14396086369159841</v>
      </c>
      <c r="U81" s="8">
        <f t="shared" si="28"/>
        <v>-0.81644262899062592</v>
      </c>
      <c r="V81" s="3">
        <f t="shared" si="29"/>
        <v>194.65015675590038</v>
      </c>
      <c r="W81" s="12">
        <f t="shared" si="30"/>
        <v>-55.116756324340038</v>
      </c>
      <c r="X81" s="6">
        <f t="shared" si="31"/>
        <v>194.65015675590038</v>
      </c>
      <c r="Y81" s="3">
        <f t="shared" si="32"/>
        <v>104.65015675590038</v>
      </c>
      <c r="Z81" s="7">
        <f t="shared" si="33"/>
        <v>34.883243675659962</v>
      </c>
      <c r="AA81" s="9">
        <f t="shared" si="34"/>
        <v>162.32420164123357</v>
      </c>
      <c r="AB81" s="11" t="e">
        <f t="shared" si="35"/>
        <v>#VALUE!</v>
      </c>
      <c r="AC81" s="13" t="e">
        <f t="shared" si="36"/>
        <v>#VALUE!</v>
      </c>
      <c r="AD81" s="13" t="e">
        <f t="shared" si="37"/>
        <v>#VALUE!</v>
      </c>
      <c r="AE81" s="13" t="e">
        <f t="shared" si="38"/>
        <v>#VALUE!</v>
      </c>
      <c r="AF81" s="10" t="e">
        <f t="shared" si="39"/>
        <v>#VALUE!</v>
      </c>
      <c r="AG81" s="11" t="e">
        <f t="shared" si="40"/>
        <v>#VALUE!</v>
      </c>
      <c r="AH81" s="49"/>
      <c r="AI81" s="18"/>
      <c r="AJ81" s="19"/>
      <c r="AK81" s="52" t="s">
        <v>68</v>
      </c>
      <c r="AL81" s="33" t="s">
        <v>68</v>
      </c>
      <c r="AM81" s="72" t="e">
        <f t="shared" si="23"/>
        <v>#VALUE!</v>
      </c>
      <c r="AN81" s="72" t="e">
        <f t="shared" si="41"/>
        <v>#VALUE!</v>
      </c>
      <c r="AO81" s="72">
        <f t="shared" si="42"/>
        <v>34.883243675659962</v>
      </c>
      <c r="AP81" s="73" t="e">
        <f t="shared" si="43"/>
        <v>#VALUE!</v>
      </c>
      <c r="AQ81" s="74" t="e">
        <f t="shared" si="44"/>
        <v>#VALUE!</v>
      </c>
      <c r="AR81" s="75" t="e">
        <f t="shared" si="45"/>
        <v>#VALUE!</v>
      </c>
      <c r="AS81" s="39"/>
      <c r="AT81" s="112"/>
      <c r="AU81" s="112" t="s">
        <v>69</v>
      </c>
      <c r="AV81" s="58"/>
      <c r="AW81" s="112"/>
      <c r="AX81" s="112"/>
      <c r="AY81" s="112"/>
      <c r="AZ81" s="112"/>
      <c r="BA81" s="112"/>
      <c r="BB81" s="112"/>
      <c r="BC81" s="112"/>
      <c r="BD81" s="112"/>
      <c r="BE81" s="112">
        <v>0.8</v>
      </c>
      <c r="BF81" s="112">
        <v>1</v>
      </c>
      <c r="BG81" s="112">
        <v>3</v>
      </c>
      <c r="BH81" s="112" t="s">
        <v>69</v>
      </c>
      <c r="BI81" s="112"/>
      <c r="BJ81" s="112"/>
      <c r="BK81" s="112"/>
    </row>
    <row r="82" spans="1:63" ht="15">
      <c r="A82" s="5">
        <v>1519</v>
      </c>
      <c r="B82" s="5" t="s">
        <v>63</v>
      </c>
      <c r="C82" s="5">
        <v>17</v>
      </c>
      <c r="D82" s="56">
        <v>1</v>
      </c>
      <c r="E82" s="40" t="s">
        <v>66</v>
      </c>
      <c r="F82" s="65">
        <v>547.66999999999996</v>
      </c>
      <c r="G82" s="65">
        <v>547.77</v>
      </c>
      <c r="H82" s="57"/>
      <c r="I82" s="66">
        <v>57</v>
      </c>
      <c r="J82" s="67">
        <v>67</v>
      </c>
      <c r="K82" s="58">
        <f t="shared" si="25"/>
        <v>62</v>
      </c>
      <c r="L82" s="2"/>
      <c r="M82" s="18">
        <v>90</v>
      </c>
      <c r="N82" s="19">
        <v>40</v>
      </c>
      <c r="O82" s="19">
        <v>0</v>
      </c>
      <c r="P82" s="19">
        <v>68</v>
      </c>
      <c r="Q82" s="19" t="s">
        <v>68</v>
      </c>
      <c r="R82" s="20" t="s">
        <v>68</v>
      </c>
      <c r="S82" s="8">
        <f t="shared" si="26"/>
        <v>0.7102640395405222</v>
      </c>
      <c r="T82" s="8">
        <f t="shared" si="27"/>
        <v>0.24079247675463128</v>
      </c>
      <c r="U82" s="8">
        <f t="shared" si="28"/>
        <v>-0.28696529924198971</v>
      </c>
      <c r="V82" s="3">
        <f t="shared" si="29"/>
        <v>18.72759709272345</v>
      </c>
      <c r="W82" s="12">
        <f t="shared" si="30"/>
        <v>-20.938617771133362</v>
      </c>
      <c r="X82" s="6">
        <f t="shared" si="31"/>
        <v>18.72759709272345</v>
      </c>
      <c r="Y82" s="3">
        <f t="shared" si="32"/>
        <v>288.72759709272344</v>
      </c>
      <c r="Z82" s="7">
        <f t="shared" si="33"/>
        <v>69.061382228866634</v>
      </c>
      <c r="AA82" s="9">
        <f t="shared" si="34"/>
        <v>136.50935792987349</v>
      </c>
      <c r="AB82" s="11" t="e">
        <f t="shared" si="35"/>
        <v>#VALUE!</v>
      </c>
      <c r="AC82" s="13" t="e">
        <f t="shared" si="36"/>
        <v>#VALUE!</v>
      </c>
      <c r="AD82" s="13" t="e">
        <f t="shared" si="37"/>
        <v>#VALUE!</v>
      </c>
      <c r="AE82" s="13" t="e">
        <f t="shared" si="38"/>
        <v>#VALUE!</v>
      </c>
      <c r="AF82" s="10" t="e">
        <f t="shared" si="39"/>
        <v>#VALUE!</v>
      </c>
      <c r="AG82" s="11" t="e">
        <f t="shared" si="40"/>
        <v>#VALUE!</v>
      </c>
      <c r="AH82" s="49"/>
      <c r="AI82" s="50"/>
      <c r="AJ82" s="51"/>
      <c r="AK82" s="52" t="s">
        <v>68</v>
      </c>
      <c r="AL82" s="33" t="s">
        <v>68</v>
      </c>
      <c r="AM82" s="72" t="e">
        <f t="shared" si="23"/>
        <v>#VALUE!</v>
      </c>
      <c r="AN82" s="72" t="e">
        <f t="shared" si="41"/>
        <v>#VALUE!</v>
      </c>
      <c r="AO82" s="72">
        <f t="shared" si="42"/>
        <v>69.061382228866634</v>
      </c>
      <c r="AP82" s="73" t="e">
        <f t="shared" si="43"/>
        <v>#VALUE!</v>
      </c>
      <c r="AQ82" s="74" t="e">
        <f t="shared" si="44"/>
        <v>#VALUE!</v>
      </c>
      <c r="AR82" s="75" t="e">
        <f t="shared" si="45"/>
        <v>#VALUE!</v>
      </c>
      <c r="AS82" s="39"/>
      <c r="AT82" s="112"/>
      <c r="AU82" s="112" t="s">
        <v>76</v>
      </c>
      <c r="AV82" s="58"/>
      <c r="AW82" s="112"/>
      <c r="AX82" s="112"/>
      <c r="AY82" s="112"/>
      <c r="AZ82" s="112"/>
      <c r="BA82" s="112"/>
      <c r="BB82" s="112"/>
      <c r="BC82" s="112"/>
      <c r="BD82" s="112"/>
      <c r="BE82" s="112">
        <v>0.6</v>
      </c>
      <c r="BF82" s="112">
        <v>1</v>
      </c>
      <c r="BG82" s="112">
        <v>3</v>
      </c>
      <c r="BH82" s="112" t="s">
        <v>81</v>
      </c>
      <c r="BI82" s="112"/>
      <c r="BJ82" s="112"/>
      <c r="BK82" s="112"/>
    </row>
    <row r="83" spans="1:63" ht="15">
      <c r="A83" s="5">
        <v>1519</v>
      </c>
      <c r="B83" s="5" t="s">
        <v>63</v>
      </c>
      <c r="C83" s="5">
        <v>17</v>
      </c>
      <c r="D83" s="56">
        <v>1</v>
      </c>
      <c r="E83" s="40" t="s">
        <v>65</v>
      </c>
      <c r="F83" s="65">
        <v>547.78</v>
      </c>
      <c r="G83" s="65">
        <v>547.79</v>
      </c>
      <c r="H83" s="57"/>
      <c r="I83" s="66">
        <v>68</v>
      </c>
      <c r="J83" s="67">
        <v>69</v>
      </c>
      <c r="K83" s="58">
        <f t="shared" si="25"/>
        <v>68.5</v>
      </c>
      <c r="L83" s="2"/>
      <c r="M83" s="18">
        <v>270</v>
      </c>
      <c r="N83" s="19">
        <v>25</v>
      </c>
      <c r="O83" s="19">
        <v>180</v>
      </c>
      <c r="P83" s="19">
        <v>45</v>
      </c>
      <c r="Q83" s="19" t="s">
        <v>68</v>
      </c>
      <c r="R83" s="20" t="s">
        <v>68</v>
      </c>
      <c r="S83" s="8">
        <f t="shared" si="26"/>
        <v>-0.64085638205578843</v>
      </c>
      <c r="T83" s="8">
        <f t="shared" si="27"/>
        <v>-0.29883623873011972</v>
      </c>
      <c r="U83" s="8">
        <f t="shared" si="28"/>
        <v>-0.64085638205578854</v>
      </c>
      <c r="V83" s="3">
        <f t="shared" si="29"/>
        <v>205</v>
      </c>
      <c r="W83" s="12">
        <f t="shared" si="30"/>
        <v>-42.186261181045303</v>
      </c>
      <c r="X83" s="6">
        <f t="shared" si="31"/>
        <v>205</v>
      </c>
      <c r="Y83" s="3">
        <f t="shared" si="32"/>
        <v>115</v>
      </c>
      <c r="Z83" s="7">
        <f t="shared" si="33"/>
        <v>47.813738818954697</v>
      </c>
      <c r="AA83" s="9">
        <f t="shared" si="34"/>
        <v>145.22456333028109</v>
      </c>
      <c r="AB83" s="11" t="e">
        <f t="shared" si="35"/>
        <v>#VALUE!</v>
      </c>
      <c r="AC83" s="13" t="e">
        <f t="shared" si="36"/>
        <v>#VALUE!</v>
      </c>
      <c r="AD83" s="13" t="e">
        <f t="shared" si="37"/>
        <v>#VALUE!</v>
      </c>
      <c r="AE83" s="13" t="e">
        <f t="shared" si="38"/>
        <v>#VALUE!</v>
      </c>
      <c r="AF83" s="10" t="e">
        <f t="shared" si="39"/>
        <v>#VALUE!</v>
      </c>
      <c r="AG83" s="11" t="e">
        <f t="shared" si="40"/>
        <v>#VALUE!</v>
      </c>
      <c r="AH83" s="49"/>
      <c r="AI83" s="50"/>
      <c r="AJ83" s="51"/>
      <c r="AK83" s="52" t="s">
        <v>68</v>
      </c>
      <c r="AL83" s="33" t="s">
        <v>68</v>
      </c>
      <c r="AM83" s="72" t="e">
        <f t="shared" si="23"/>
        <v>#VALUE!</v>
      </c>
      <c r="AN83" s="72" t="e">
        <f t="shared" si="41"/>
        <v>#VALUE!</v>
      </c>
      <c r="AO83" s="72">
        <f t="shared" si="42"/>
        <v>47.813738818954697</v>
      </c>
      <c r="AP83" s="73" t="e">
        <f t="shared" si="43"/>
        <v>#VALUE!</v>
      </c>
      <c r="AQ83" s="74" t="e">
        <f t="shared" si="44"/>
        <v>#VALUE!</v>
      </c>
      <c r="AR83" s="75" t="e">
        <f t="shared" si="45"/>
        <v>#VALUE!</v>
      </c>
      <c r="AS83" s="39"/>
      <c r="AT83" s="112"/>
      <c r="AU83" s="112" t="s">
        <v>69</v>
      </c>
      <c r="AV83" s="58"/>
      <c r="AW83" s="112"/>
      <c r="AX83" s="112"/>
      <c r="AY83" s="112"/>
      <c r="AZ83" s="112"/>
      <c r="BA83" s="112"/>
      <c r="BB83" s="112"/>
      <c r="BC83" s="112"/>
      <c r="BD83" s="112"/>
      <c r="BE83" s="112">
        <v>0.8</v>
      </c>
      <c r="BF83" s="112">
        <v>1</v>
      </c>
      <c r="BG83" s="112">
        <v>3</v>
      </c>
      <c r="BH83" s="112" t="s">
        <v>69</v>
      </c>
      <c r="BI83" s="112"/>
      <c r="BJ83" s="112"/>
      <c r="BK83" s="112"/>
    </row>
    <row r="84" spans="1:63" s="56" customFormat="1" ht="15">
      <c r="A84" s="5">
        <v>1519</v>
      </c>
      <c r="B84" s="5" t="s">
        <v>63</v>
      </c>
      <c r="C84" s="5">
        <v>17</v>
      </c>
      <c r="D84" s="56">
        <v>1</v>
      </c>
      <c r="E84" s="40" t="s">
        <v>65</v>
      </c>
      <c r="F84" s="65">
        <v>547.9</v>
      </c>
      <c r="G84" s="65">
        <v>547.91</v>
      </c>
      <c r="H84" s="57"/>
      <c r="I84" s="66">
        <v>80</v>
      </c>
      <c r="J84" s="67">
        <v>81</v>
      </c>
      <c r="K84" s="58">
        <f t="shared" si="25"/>
        <v>80.5</v>
      </c>
      <c r="L84" s="2"/>
      <c r="M84" s="18">
        <v>90</v>
      </c>
      <c r="N84" s="19">
        <v>14</v>
      </c>
      <c r="O84" s="19">
        <v>0</v>
      </c>
      <c r="P84" s="19">
        <v>32</v>
      </c>
      <c r="Q84" s="19" t="s">
        <v>68</v>
      </c>
      <c r="R84" s="20" t="s">
        <v>68</v>
      </c>
      <c r="S84" s="8">
        <f t="shared" si="26"/>
        <v>0.51417839735679927</v>
      </c>
      <c r="T84" s="8">
        <f t="shared" si="27"/>
        <v>0.20516140298185184</v>
      </c>
      <c r="U84" s="8">
        <f t="shared" si="28"/>
        <v>-0.82285744337707545</v>
      </c>
      <c r="V84" s="3">
        <f t="shared" si="29"/>
        <v>21.752405440682452</v>
      </c>
      <c r="W84" s="12">
        <f t="shared" si="30"/>
        <v>-56.068321226739798</v>
      </c>
      <c r="X84" s="6">
        <f t="shared" si="31"/>
        <v>21.752405440682452</v>
      </c>
      <c r="Y84" s="3">
        <f t="shared" si="32"/>
        <v>291.75240544068242</v>
      </c>
      <c r="Z84" s="7">
        <f t="shared" si="33"/>
        <v>33.931678773260202</v>
      </c>
      <c r="AA84" s="9">
        <f t="shared" si="34"/>
        <v>154.31689331671308</v>
      </c>
      <c r="AB84" s="11" t="e">
        <f t="shared" si="35"/>
        <v>#VALUE!</v>
      </c>
      <c r="AC84" s="13" t="e">
        <f t="shared" si="36"/>
        <v>#VALUE!</v>
      </c>
      <c r="AD84" s="13" t="e">
        <f t="shared" si="37"/>
        <v>#VALUE!</v>
      </c>
      <c r="AE84" s="13" t="e">
        <f t="shared" si="38"/>
        <v>#VALUE!</v>
      </c>
      <c r="AF84" s="10" t="e">
        <f t="shared" si="39"/>
        <v>#VALUE!</v>
      </c>
      <c r="AG84" s="11" t="e">
        <f t="shared" si="40"/>
        <v>#VALUE!</v>
      </c>
      <c r="AH84" s="49"/>
      <c r="AI84" s="18"/>
      <c r="AJ84" s="19"/>
      <c r="AK84" s="52" t="s">
        <v>68</v>
      </c>
      <c r="AL84" s="33" t="s">
        <v>68</v>
      </c>
      <c r="AM84" s="72" t="e">
        <f t="shared" si="23"/>
        <v>#VALUE!</v>
      </c>
      <c r="AN84" s="72" t="e">
        <f t="shared" si="41"/>
        <v>#VALUE!</v>
      </c>
      <c r="AO84" s="72">
        <f t="shared" si="42"/>
        <v>33.931678773260202</v>
      </c>
      <c r="AP84" s="73" t="e">
        <f t="shared" si="43"/>
        <v>#VALUE!</v>
      </c>
      <c r="AQ84" s="74" t="e">
        <f t="shared" si="44"/>
        <v>#VALUE!</v>
      </c>
      <c r="AR84" s="75" t="e">
        <f t="shared" si="45"/>
        <v>#VALUE!</v>
      </c>
      <c r="AS84" s="39"/>
      <c r="AT84" s="112"/>
      <c r="AU84" s="112" t="s">
        <v>69</v>
      </c>
      <c r="AV84" s="58"/>
      <c r="AW84" s="112"/>
      <c r="AX84" s="112"/>
      <c r="AY84" s="112"/>
      <c r="AZ84" s="112"/>
      <c r="BA84" s="112"/>
      <c r="BB84" s="112"/>
      <c r="BC84" s="112"/>
      <c r="BD84" s="112"/>
      <c r="BE84" s="112">
        <v>0.8</v>
      </c>
      <c r="BF84" s="112">
        <v>1</v>
      </c>
      <c r="BG84" s="112">
        <v>3</v>
      </c>
      <c r="BH84" s="112" t="s">
        <v>69</v>
      </c>
      <c r="BI84" s="112"/>
      <c r="BJ84" s="112"/>
      <c r="BK84" s="112"/>
    </row>
    <row r="85" spans="1:63" s="56" customFormat="1" ht="15">
      <c r="A85" s="5">
        <v>1519</v>
      </c>
      <c r="B85" s="5" t="s">
        <v>63</v>
      </c>
      <c r="C85" s="5">
        <v>17</v>
      </c>
      <c r="D85" s="56">
        <v>1</v>
      </c>
      <c r="E85" s="40" t="s">
        <v>65</v>
      </c>
      <c r="F85" s="65">
        <v>547.97</v>
      </c>
      <c r="G85" s="65">
        <v>547.98</v>
      </c>
      <c r="H85" s="57"/>
      <c r="I85" s="66">
        <v>87</v>
      </c>
      <c r="J85" s="67">
        <v>88</v>
      </c>
      <c r="K85" s="58">
        <f t="shared" si="25"/>
        <v>87.5</v>
      </c>
      <c r="L85" s="2"/>
      <c r="M85" s="18">
        <v>90</v>
      </c>
      <c r="N85" s="19">
        <v>16</v>
      </c>
      <c r="O85" s="19">
        <v>0</v>
      </c>
      <c r="P85" s="19">
        <v>25</v>
      </c>
      <c r="Q85" s="19" t="s">
        <v>68</v>
      </c>
      <c r="R85" s="20" t="s">
        <v>68</v>
      </c>
      <c r="S85" s="8">
        <f t="shared" si="26"/>
        <v>0.40624674701536911</v>
      </c>
      <c r="T85" s="8">
        <f t="shared" si="27"/>
        <v>0.24981228197513816</v>
      </c>
      <c r="U85" s="8">
        <f t="shared" si="28"/>
        <v>-0.87119896040895484</v>
      </c>
      <c r="V85" s="3">
        <f t="shared" si="29"/>
        <v>31.588500133450047</v>
      </c>
      <c r="W85" s="12">
        <f t="shared" si="30"/>
        <v>-61.302938815730947</v>
      </c>
      <c r="X85" s="6">
        <f t="shared" si="31"/>
        <v>31.588500133450047</v>
      </c>
      <c r="Y85" s="3">
        <f t="shared" si="32"/>
        <v>301.58850013345005</v>
      </c>
      <c r="Z85" s="7">
        <f t="shared" si="33"/>
        <v>28.697061184269053</v>
      </c>
      <c r="AA85" s="9">
        <f t="shared" si="34"/>
        <v>144.96819813534043</v>
      </c>
      <c r="AB85" s="11" t="e">
        <f t="shared" si="35"/>
        <v>#VALUE!</v>
      </c>
      <c r="AC85" s="13" t="e">
        <f t="shared" si="36"/>
        <v>#VALUE!</v>
      </c>
      <c r="AD85" s="13" t="e">
        <f t="shared" si="37"/>
        <v>#VALUE!</v>
      </c>
      <c r="AE85" s="13" t="e">
        <f t="shared" si="38"/>
        <v>#VALUE!</v>
      </c>
      <c r="AF85" s="10" t="e">
        <f t="shared" si="39"/>
        <v>#VALUE!</v>
      </c>
      <c r="AG85" s="11" t="e">
        <f t="shared" si="40"/>
        <v>#VALUE!</v>
      </c>
      <c r="AH85" s="49"/>
      <c r="AI85" s="18"/>
      <c r="AJ85" s="19"/>
      <c r="AK85" s="52" t="s">
        <v>68</v>
      </c>
      <c r="AL85" s="33" t="s">
        <v>68</v>
      </c>
      <c r="AM85" s="72" t="e">
        <f t="shared" si="23"/>
        <v>#VALUE!</v>
      </c>
      <c r="AN85" s="72" t="e">
        <f t="shared" si="41"/>
        <v>#VALUE!</v>
      </c>
      <c r="AO85" s="72">
        <f t="shared" si="42"/>
        <v>28.697061184269053</v>
      </c>
      <c r="AP85" s="73" t="e">
        <f t="shared" si="43"/>
        <v>#VALUE!</v>
      </c>
      <c r="AQ85" s="74" t="e">
        <f t="shared" si="44"/>
        <v>#VALUE!</v>
      </c>
      <c r="AR85" s="75" t="e">
        <f t="shared" si="45"/>
        <v>#VALUE!</v>
      </c>
      <c r="AS85" s="39"/>
      <c r="AT85" s="112"/>
      <c r="AU85" s="112" t="s">
        <v>69</v>
      </c>
      <c r="AV85" s="58"/>
      <c r="AW85" s="112"/>
      <c r="AX85" s="112"/>
      <c r="AY85" s="112"/>
      <c r="AZ85" s="112"/>
      <c r="BA85" s="112"/>
      <c r="BB85" s="112"/>
      <c r="BC85" s="112"/>
      <c r="BD85" s="112"/>
      <c r="BE85" s="112">
        <v>0.8</v>
      </c>
      <c r="BF85" s="112">
        <v>1</v>
      </c>
      <c r="BG85" s="112">
        <v>3</v>
      </c>
      <c r="BH85" s="112" t="s">
        <v>69</v>
      </c>
      <c r="BI85" s="112"/>
      <c r="BJ85" s="112"/>
      <c r="BK85" s="112"/>
    </row>
    <row r="86" spans="1:63" s="56" customFormat="1" ht="15">
      <c r="A86" s="5">
        <v>1519</v>
      </c>
      <c r="B86" s="5" t="s">
        <v>63</v>
      </c>
      <c r="C86" s="5">
        <v>17</v>
      </c>
      <c r="D86" s="56">
        <v>1</v>
      </c>
      <c r="E86" s="40" t="s">
        <v>65</v>
      </c>
      <c r="F86" s="65">
        <v>548.01</v>
      </c>
      <c r="G86" s="86">
        <v>548.22</v>
      </c>
      <c r="H86" s="57"/>
      <c r="I86" s="66">
        <v>92</v>
      </c>
      <c r="J86" s="67">
        <v>96</v>
      </c>
      <c r="K86" s="58">
        <f t="shared" si="25"/>
        <v>94</v>
      </c>
      <c r="L86" s="2"/>
      <c r="M86" s="18">
        <v>270</v>
      </c>
      <c r="N86" s="19">
        <v>30</v>
      </c>
      <c r="O86" s="19">
        <v>0</v>
      </c>
      <c r="P86" s="19">
        <v>37</v>
      </c>
      <c r="Q86" s="19" t="s">
        <v>68</v>
      </c>
      <c r="R86" s="20" t="s">
        <v>68</v>
      </c>
      <c r="S86" s="8">
        <f t="shared" si="26"/>
        <v>-0.52118709842879396</v>
      </c>
      <c r="T86" s="8">
        <f t="shared" si="27"/>
        <v>0.39931775502364647</v>
      </c>
      <c r="U86" s="8">
        <f t="shared" si="28"/>
        <v>0.69163864006529796</v>
      </c>
      <c r="V86" s="3">
        <f t="shared" si="29"/>
        <v>142.54175858266535</v>
      </c>
      <c r="W86" s="12">
        <f t="shared" si="30"/>
        <v>46.489785351541556</v>
      </c>
      <c r="X86" s="6">
        <f t="shared" si="31"/>
        <v>322.54175858266535</v>
      </c>
      <c r="Y86" s="3">
        <f t="shared" si="32"/>
        <v>232.54175858266535</v>
      </c>
      <c r="Z86" s="7">
        <f t="shared" si="33"/>
        <v>43.510214648458444</v>
      </c>
      <c r="AA86" s="9">
        <f t="shared" si="34"/>
        <v>46.571550087003118</v>
      </c>
      <c r="AB86" s="11" t="e">
        <f t="shared" si="35"/>
        <v>#VALUE!</v>
      </c>
      <c r="AC86" s="13" t="e">
        <f t="shared" si="36"/>
        <v>#VALUE!</v>
      </c>
      <c r="AD86" s="13" t="e">
        <f t="shared" si="37"/>
        <v>#VALUE!</v>
      </c>
      <c r="AE86" s="13" t="e">
        <f t="shared" si="38"/>
        <v>#VALUE!</v>
      </c>
      <c r="AF86" s="10" t="e">
        <f t="shared" si="39"/>
        <v>#VALUE!</v>
      </c>
      <c r="AG86" s="11" t="e">
        <f t="shared" si="40"/>
        <v>#VALUE!</v>
      </c>
      <c r="AH86" s="13"/>
      <c r="AI86" s="18"/>
      <c r="AJ86" s="19"/>
      <c r="AK86" s="52" t="s">
        <v>68</v>
      </c>
      <c r="AL86" s="33" t="s">
        <v>68</v>
      </c>
      <c r="AM86" s="72" t="e">
        <f t="shared" si="23"/>
        <v>#VALUE!</v>
      </c>
      <c r="AN86" s="72" t="e">
        <f t="shared" si="41"/>
        <v>#VALUE!</v>
      </c>
      <c r="AO86" s="72">
        <f t="shared" si="42"/>
        <v>43.510214648458444</v>
      </c>
      <c r="AP86" s="73" t="e">
        <f t="shared" si="43"/>
        <v>#VALUE!</v>
      </c>
      <c r="AQ86" s="74" t="e">
        <f t="shared" si="44"/>
        <v>#VALUE!</v>
      </c>
      <c r="AR86" s="75" t="e">
        <f t="shared" si="45"/>
        <v>#VALUE!</v>
      </c>
      <c r="AS86" s="39"/>
      <c r="AT86" s="112"/>
      <c r="AU86" s="112" t="s">
        <v>69</v>
      </c>
      <c r="AV86" s="58"/>
      <c r="AW86" s="112"/>
      <c r="AX86" s="112"/>
      <c r="AY86" s="112"/>
      <c r="AZ86" s="112"/>
      <c r="BA86" s="112"/>
      <c r="BB86" s="112"/>
      <c r="BC86" s="112"/>
      <c r="BD86" s="112"/>
      <c r="BE86" s="112">
        <v>0.8</v>
      </c>
      <c r="BF86" s="112">
        <v>1</v>
      </c>
      <c r="BG86" s="112">
        <v>3</v>
      </c>
      <c r="BH86" s="112" t="s">
        <v>69</v>
      </c>
      <c r="BI86" s="112"/>
      <c r="BJ86" s="112"/>
      <c r="BK86" s="112"/>
    </row>
    <row r="87" spans="1:63" s="56" customFormat="1" ht="15">
      <c r="A87" s="5">
        <v>1519</v>
      </c>
      <c r="B87" s="5" t="s">
        <v>63</v>
      </c>
      <c r="C87" s="5">
        <v>17</v>
      </c>
      <c r="D87" s="56">
        <v>1</v>
      </c>
      <c r="E87" s="40" t="s">
        <v>65</v>
      </c>
      <c r="F87" s="65">
        <v>548.02</v>
      </c>
      <c r="G87" s="65">
        <v>548.05999999999995</v>
      </c>
      <c r="H87" s="57"/>
      <c r="I87" s="66">
        <v>96</v>
      </c>
      <c r="J87" s="67">
        <v>102</v>
      </c>
      <c r="K87" s="58">
        <f t="shared" si="25"/>
        <v>99</v>
      </c>
      <c r="L87" s="2"/>
      <c r="M87" s="18">
        <v>270</v>
      </c>
      <c r="N87" s="19">
        <v>36</v>
      </c>
      <c r="O87" s="19">
        <v>0</v>
      </c>
      <c r="P87" s="19">
        <v>25</v>
      </c>
      <c r="Q87" s="19" t="s">
        <v>68</v>
      </c>
      <c r="R87" s="20" t="s">
        <v>68</v>
      </c>
      <c r="S87" s="8">
        <f t="shared" si="26"/>
        <v>-0.34190535588142551</v>
      </c>
      <c r="T87" s="8">
        <f t="shared" si="27"/>
        <v>0.5327143512579704</v>
      </c>
      <c r="U87" s="8">
        <f t="shared" si="28"/>
        <v>0.73321840184700049</v>
      </c>
      <c r="V87" s="3">
        <f t="shared" si="29"/>
        <v>122.69305490424816</v>
      </c>
      <c r="W87" s="12">
        <f t="shared" si="30"/>
        <v>49.19557670198094</v>
      </c>
      <c r="X87" s="6">
        <f t="shared" si="31"/>
        <v>302.69305490424813</v>
      </c>
      <c r="Y87" s="3">
        <f t="shared" si="32"/>
        <v>212.69305490424813</v>
      </c>
      <c r="Z87" s="7">
        <f t="shared" si="33"/>
        <v>40.80442329801906</v>
      </c>
      <c r="AA87" s="9">
        <f t="shared" si="34"/>
        <v>64.088580126914593</v>
      </c>
      <c r="AB87" s="11" t="e">
        <f t="shared" si="35"/>
        <v>#VALUE!</v>
      </c>
      <c r="AC87" s="13" t="e">
        <f t="shared" si="36"/>
        <v>#VALUE!</v>
      </c>
      <c r="AD87" s="13" t="e">
        <f t="shared" si="37"/>
        <v>#VALUE!</v>
      </c>
      <c r="AE87" s="13" t="e">
        <f t="shared" si="38"/>
        <v>#VALUE!</v>
      </c>
      <c r="AF87" s="10" t="e">
        <f t="shared" si="39"/>
        <v>#VALUE!</v>
      </c>
      <c r="AG87" s="11" t="e">
        <f t="shared" si="40"/>
        <v>#VALUE!</v>
      </c>
      <c r="AH87" s="49"/>
      <c r="AI87" s="50"/>
      <c r="AJ87" s="51"/>
      <c r="AK87" s="52" t="s">
        <v>68</v>
      </c>
      <c r="AL87" s="33" t="s">
        <v>68</v>
      </c>
      <c r="AM87" s="72" t="e">
        <f t="shared" si="23"/>
        <v>#VALUE!</v>
      </c>
      <c r="AN87" s="72" t="e">
        <f t="shared" si="41"/>
        <v>#VALUE!</v>
      </c>
      <c r="AO87" s="72">
        <f t="shared" si="42"/>
        <v>40.80442329801906</v>
      </c>
      <c r="AP87" s="73" t="e">
        <f t="shared" si="43"/>
        <v>#VALUE!</v>
      </c>
      <c r="AQ87" s="74" t="e">
        <f t="shared" si="44"/>
        <v>#VALUE!</v>
      </c>
      <c r="AR87" s="75" t="e">
        <f t="shared" si="45"/>
        <v>#VALUE!</v>
      </c>
      <c r="AS87" s="39"/>
      <c r="AT87" s="112"/>
      <c r="AU87" s="112" t="s">
        <v>69</v>
      </c>
      <c r="AV87" s="58"/>
      <c r="AW87" s="112"/>
      <c r="AX87" s="112"/>
      <c r="AY87" s="112"/>
      <c r="AZ87" s="112"/>
      <c r="BA87" s="112"/>
      <c r="BB87" s="112"/>
      <c r="BC87" s="112"/>
      <c r="BD87" s="112"/>
      <c r="BE87" s="112">
        <v>0.8</v>
      </c>
      <c r="BF87" s="112">
        <v>1</v>
      </c>
      <c r="BG87" s="112">
        <v>3</v>
      </c>
      <c r="BH87" s="112" t="s">
        <v>69</v>
      </c>
      <c r="BI87" s="112"/>
      <c r="BJ87" s="112"/>
      <c r="BK87" s="112"/>
    </row>
    <row r="88" spans="1:63" s="56" customFormat="1" ht="15">
      <c r="A88" s="5">
        <v>1519</v>
      </c>
      <c r="B88" s="5" t="s">
        <v>63</v>
      </c>
      <c r="C88" s="5">
        <v>17</v>
      </c>
      <c r="D88" s="56">
        <v>1</v>
      </c>
      <c r="E88" s="40" t="s">
        <v>65</v>
      </c>
      <c r="F88" s="65">
        <v>548.05999999999995</v>
      </c>
      <c r="G88" s="65">
        <v>548.12</v>
      </c>
      <c r="H88" s="57"/>
      <c r="I88" s="66">
        <v>91</v>
      </c>
      <c r="J88" s="67">
        <v>112</v>
      </c>
      <c r="K88" s="58">
        <f t="shared" si="25"/>
        <v>101.5</v>
      </c>
      <c r="L88" s="2"/>
      <c r="M88" s="18">
        <v>90</v>
      </c>
      <c r="N88" s="19">
        <v>81</v>
      </c>
      <c r="O88" s="19">
        <v>324</v>
      </c>
      <c r="P88" s="19">
        <v>0</v>
      </c>
      <c r="Q88" s="19" t="s">
        <v>68</v>
      </c>
      <c r="R88" s="20" t="s">
        <v>68</v>
      </c>
      <c r="S88" s="8">
        <f t="shared" si="26"/>
        <v>0.58054864046304744</v>
      </c>
      <c r="T88" s="8">
        <f t="shared" si="27"/>
        <v>0.79905665268745762</v>
      </c>
      <c r="U88" s="8">
        <f t="shared" si="28"/>
        <v>-0.12655814072350041</v>
      </c>
      <c r="V88" s="3">
        <f t="shared" si="29"/>
        <v>53.999999999999986</v>
      </c>
      <c r="W88" s="12">
        <f t="shared" si="30"/>
        <v>-7.3018461002784889</v>
      </c>
      <c r="X88" s="6">
        <f t="shared" si="31"/>
        <v>53.999999999999986</v>
      </c>
      <c r="Y88" s="3">
        <f t="shared" si="32"/>
        <v>324</v>
      </c>
      <c r="Z88" s="7">
        <f t="shared" si="33"/>
        <v>82.698153899721518</v>
      </c>
      <c r="AA88" s="9">
        <f t="shared" si="34"/>
        <v>95.275791725943847</v>
      </c>
      <c r="AB88" s="11" t="e">
        <f t="shared" si="35"/>
        <v>#VALUE!</v>
      </c>
      <c r="AC88" s="13" t="e">
        <f t="shared" si="36"/>
        <v>#VALUE!</v>
      </c>
      <c r="AD88" s="13" t="e">
        <f t="shared" si="37"/>
        <v>#VALUE!</v>
      </c>
      <c r="AE88" s="13" t="e">
        <f t="shared" si="38"/>
        <v>#VALUE!</v>
      </c>
      <c r="AF88" s="10" t="e">
        <f t="shared" si="39"/>
        <v>#VALUE!</v>
      </c>
      <c r="AG88" s="11" t="e">
        <f t="shared" si="40"/>
        <v>#VALUE!</v>
      </c>
      <c r="AH88" s="49"/>
      <c r="AI88" s="50"/>
      <c r="AJ88" s="51"/>
      <c r="AK88" s="52" t="s">
        <v>68</v>
      </c>
      <c r="AL88" s="33" t="s">
        <v>68</v>
      </c>
      <c r="AM88" s="72" t="e">
        <f t="shared" si="23"/>
        <v>#VALUE!</v>
      </c>
      <c r="AN88" s="72" t="e">
        <f t="shared" si="41"/>
        <v>#VALUE!</v>
      </c>
      <c r="AO88" s="72">
        <f t="shared" si="42"/>
        <v>82.698153899721518</v>
      </c>
      <c r="AP88" s="73" t="e">
        <f t="shared" si="43"/>
        <v>#VALUE!</v>
      </c>
      <c r="AQ88" s="74" t="e">
        <f t="shared" si="44"/>
        <v>#VALUE!</v>
      </c>
      <c r="AR88" s="75" t="e">
        <f t="shared" si="45"/>
        <v>#VALUE!</v>
      </c>
      <c r="AS88" s="39"/>
      <c r="AT88" s="112"/>
      <c r="AU88" s="112" t="s">
        <v>69</v>
      </c>
      <c r="AV88" s="58"/>
      <c r="AW88" s="112"/>
      <c r="AX88" s="112"/>
      <c r="AY88" s="112"/>
      <c r="AZ88" s="112"/>
      <c r="BA88" s="112"/>
      <c r="BB88" s="112"/>
      <c r="BC88" s="112"/>
      <c r="BD88" s="112"/>
      <c r="BE88" s="112">
        <v>0.6</v>
      </c>
      <c r="BF88" s="112">
        <v>1</v>
      </c>
      <c r="BG88" s="112">
        <v>3</v>
      </c>
      <c r="BH88" s="112" t="s">
        <v>69</v>
      </c>
      <c r="BI88" s="112"/>
      <c r="BJ88" s="112"/>
      <c r="BK88" s="112"/>
    </row>
    <row r="89" spans="1:63" s="56" customFormat="1" ht="15">
      <c r="A89" s="5">
        <v>1519</v>
      </c>
      <c r="B89" s="5" t="s">
        <v>63</v>
      </c>
      <c r="C89" s="5">
        <v>17</v>
      </c>
      <c r="D89" s="56">
        <v>1</v>
      </c>
      <c r="E89" s="40" t="s">
        <v>65</v>
      </c>
      <c r="F89" s="65">
        <v>548.09</v>
      </c>
      <c r="G89" s="65">
        <v>548.45000000000005</v>
      </c>
      <c r="H89" s="57"/>
      <c r="I89" s="66">
        <v>99</v>
      </c>
      <c r="J89" s="67">
        <v>135</v>
      </c>
      <c r="K89" s="58">
        <f t="shared" si="25"/>
        <v>117</v>
      </c>
      <c r="L89" s="2"/>
      <c r="M89" s="18">
        <v>90</v>
      </c>
      <c r="N89" s="19">
        <v>69</v>
      </c>
      <c r="O89" s="19">
        <v>323</v>
      </c>
      <c r="P89" s="19">
        <v>0</v>
      </c>
      <c r="Q89" s="19" t="s">
        <v>68</v>
      </c>
      <c r="R89" s="20" t="s">
        <v>68</v>
      </c>
      <c r="S89" s="8">
        <f t="shared" si="26"/>
        <v>0.56184272598671259</v>
      </c>
      <c r="T89" s="8">
        <f t="shared" si="27"/>
        <v>0.7455904800857619</v>
      </c>
      <c r="U89" s="8">
        <f t="shared" si="28"/>
        <v>-0.28620537016971348</v>
      </c>
      <c r="V89" s="3">
        <f t="shared" si="29"/>
        <v>53</v>
      </c>
      <c r="W89" s="12">
        <f t="shared" si="30"/>
        <v>-17.043834758905437</v>
      </c>
      <c r="X89" s="6">
        <f t="shared" si="31"/>
        <v>53</v>
      </c>
      <c r="Y89" s="3">
        <f t="shared" si="32"/>
        <v>323</v>
      </c>
      <c r="Z89" s="7">
        <f t="shared" si="33"/>
        <v>72.956165241094567</v>
      </c>
      <c r="AA89" s="9">
        <f t="shared" si="34"/>
        <v>102.45490903247784</v>
      </c>
      <c r="AB89" s="11" t="e">
        <f t="shared" si="35"/>
        <v>#VALUE!</v>
      </c>
      <c r="AC89" s="13" t="e">
        <f t="shared" si="36"/>
        <v>#VALUE!</v>
      </c>
      <c r="AD89" s="13" t="e">
        <f t="shared" si="37"/>
        <v>#VALUE!</v>
      </c>
      <c r="AE89" s="13" t="e">
        <f t="shared" si="38"/>
        <v>#VALUE!</v>
      </c>
      <c r="AF89" s="10" t="e">
        <f t="shared" si="39"/>
        <v>#VALUE!</v>
      </c>
      <c r="AG89" s="11" t="e">
        <f t="shared" si="40"/>
        <v>#VALUE!</v>
      </c>
      <c r="AH89" s="13"/>
      <c r="AI89" s="50"/>
      <c r="AJ89" s="51"/>
      <c r="AK89" s="52" t="s">
        <v>68</v>
      </c>
      <c r="AL89" s="33" t="s">
        <v>68</v>
      </c>
      <c r="AM89" s="72" t="e">
        <f t="shared" si="23"/>
        <v>#VALUE!</v>
      </c>
      <c r="AN89" s="72" t="e">
        <f t="shared" si="41"/>
        <v>#VALUE!</v>
      </c>
      <c r="AO89" s="72">
        <f t="shared" si="42"/>
        <v>72.956165241094567</v>
      </c>
      <c r="AP89" s="73" t="e">
        <f t="shared" si="43"/>
        <v>#VALUE!</v>
      </c>
      <c r="AQ89" s="74" t="e">
        <f t="shared" si="44"/>
        <v>#VALUE!</v>
      </c>
      <c r="AR89" s="75" t="e">
        <f t="shared" si="45"/>
        <v>#VALUE!</v>
      </c>
      <c r="AS89" s="39"/>
      <c r="AT89" s="112"/>
      <c r="AU89" s="112" t="s">
        <v>69</v>
      </c>
      <c r="AV89" s="58"/>
      <c r="AW89" s="112"/>
      <c r="AX89" s="112"/>
      <c r="AY89" s="112"/>
      <c r="AZ89" s="112"/>
      <c r="BA89" s="112"/>
      <c r="BB89" s="112"/>
      <c r="BC89" s="112"/>
      <c r="BD89" s="112"/>
      <c r="BE89" s="112">
        <v>0.8</v>
      </c>
      <c r="BF89" s="112">
        <v>1</v>
      </c>
      <c r="BG89" s="112">
        <v>3</v>
      </c>
      <c r="BH89" s="112" t="s">
        <v>69</v>
      </c>
      <c r="BI89" s="112"/>
      <c r="BJ89" s="112"/>
      <c r="BK89" s="112"/>
    </row>
    <row r="90" spans="1:63" s="56" customFormat="1" ht="15">
      <c r="A90" s="5">
        <v>1519</v>
      </c>
      <c r="B90" s="5" t="s">
        <v>63</v>
      </c>
      <c r="C90" s="5">
        <v>17</v>
      </c>
      <c r="D90" s="56">
        <v>1</v>
      </c>
      <c r="E90" s="40" t="s">
        <v>65</v>
      </c>
      <c r="F90" s="65">
        <v>548.22</v>
      </c>
      <c r="G90" s="65">
        <v>548.24</v>
      </c>
      <c r="H90" s="57"/>
      <c r="I90" s="66">
        <v>112</v>
      </c>
      <c r="J90" s="67">
        <v>114</v>
      </c>
      <c r="K90" s="58">
        <f t="shared" si="25"/>
        <v>113</v>
      </c>
      <c r="L90" s="2"/>
      <c r="M90" s="18">
        <v>270</v>
      </c>
      <c r="N90" s="19">
        <v>2</v>
      </c>
      <c r="O90" s="19">
        <v>180</v>
      </c>
      <c r="P90" s="19">
        <v>5</v>
      </c>
      <c r="Q90" s="19" t="s">
        <v>68</v>
      </c>
      <c r="R90" s="20" t="s">
        <v>68</v>
      </c>
      <c r="S90" s="8">
        <f t="shared" si="26"/>
        <v>-8.7102649824045655E-2</v>
      </c>
      <c r="T90" s="8">
        <f t="shared" si="27"/>
        <v>-3.4766693581101807E-2</v>
      </c>
      <c r="U90" s="8">
        <f t="shared" si="28"/>
        <v>-0.99558784319794802</v>
      </c>
      <c r="V90" s="3">
        <f t="shared" si="29"/>
        <v>201.75922647955761</v>
      </c>
      <c r="W90" s="12">
        <f t="shared" si="30"/>
        <v>-84.618591521009023</v>
      </c>
      <c r="X90" s="6">
        <f t="shared" si="31"/>
        <v>201.75922647955761</v>
      </c>
      <c r="Y90" s="3">
        <f t="shared" si="32"/>
        <v>111.75922647955761</v>
      </c>
      <c r="Z90" s="7">
        <f t="shared" si="33"/>
        <v>5.3814084789909771</v>
      </c>
      <c r="AA90" s="9">
        <f t="shared" si="34"/>
        <v>158.15349578111139</v>
      </c>
      <c r="AB90" s="11" t="e">
        <f t="shared" si="35"/>
        <v>#VALUE!</v>
      </c>
      <c r="AC90" s="13" t="e">
        <f t="shared" si="36"/>
        <v>#VALUE!</v>
      </c>
      <c r="AD90" s="13" t="e">
        <f t="shared" si="37"/>
        <v>#VALUE!</v>
      </c>
      <c r="AE90" s="13" t="e">
        <f t="shared" si="38"/>
        <v>#VALUE!</v>
      </c>
      <c r="AF90" s="10" t="e">
        <f t="shared" si="39"/>
        <v>#VALUE!</v>
      </c>
      <c r="AG90" s="11" t="e">
        <f t="shared" si="40"/>
        <v>#VALUE!</v>
      </c>
      <c r="AH90" s="13"/>
      <c r="AI90" s="50"/>
      <c r="AJ90" s="51"/>
      <c r="AK90" s="52" t="s">
        <v>68</v>
      </c>
      <c r="AL90" s="33" t="s">
        <v>68</v>
      </c>
      <c r="AM90" s="72" t="e">
        <f t="shared" si="23"/>
        <v>#VALUE!</v>
      </c>
      <c r="AN90" s="72" t="e">
        <f t="shared" si="41"/>
        <v>#VALUE!</v>
      </c>
      <c r="AO90" s="72">
        <f t="shared" si="42"/>
        <v>5.3814084789909771</v>
      </c>
      <c r="AP90" s="73" t="e">
        <f t="shared" si="43"/>
        <v>#VALUE!</v>
      </c>
      <c r="AQ90" s="74" t="e">
        <f t="shared" si="44"/>
        <v>#VALUE!</v>
      </c>
      <c r="AR90" s="75" t="e">
        <f t="shared" si="45"/>
        <v>#VALUE!</v>
      </c>
      <c r="AS90" s="39"/>
      <c r="AT90" s="112"/>
      <c r="AU90" s="112" t="s">
        <v>69</v>
      </c>
      <c r="AV90" s="58"/>
      <c r="AW90" s="112"/>
      <c r="AX90" s="112"/>
      <c r="AY90" s="112"/>
      <c r="AZ90" s="112"/>
      <c r="BA90" s="112"/>
      <c r="BB90" s="112"/>
      <c r="BC90" s="112"/>
      <c r="BD90" s="112"/>
      <c r="BE90" s="112">
        <v>0.8</v>
      </c>
      <c r="BF90" s="112">
        <v>1</v>
      </c>
      <c r="BG90" s="112">
        <v>3</v>
      </c>
      <c r="BH90" s="112" t="s">
        <v>69</v>
      </c>
      <c r="BI90" s="112"/>
      <c r="BJ90" s="112"/>
      <c r="BK90" s="112"/>
    </row>
    <row r="91" spans="1:63" s="56" customFormat="1" ht="15">
      <c r="A91" s="5">
        <v>1519</v>
      </c>
      <c r="B91" s="5" t="s">
        <v>63</v>
      </c>
      <c r="C91" s="5">
        <v>17</v>
      </c>
      <c r="D91" s="56">
        <v>1</v>
      </c>
      <c r="E91" s="40" t="s">
        <v>65</v>
      </c>
      <c r="F91" s="65">
        <v>548.25</v>
      </c>
      <c r="G91" s="65">
        <v>548.26</v>
      </c>
      <c r="H91" s="57"/>
      <c r="I91" s="66">
        <v>115</v>
      </c>
      <c r="J91" s="67">
        <v>116</v>
      </c>
      <c r="K91" s="58">
        <f t="shared" si="25"/>
        <v>115.5</v>
      </c>
      <c r="L91" s="2"/>
      <c r="M91" s="18">
        <v>90</v>
      </c>
      <c r="N91" s="19">
        <v>10</v>
      </c>
      <c r="O91" s="19">
        <v>180</v>
      </c>
      <c r="P91" s="19">
        <v>28</v>
      </c>
      <c r="Q91" s="19" t="s">
        <v>68</v>
      </c>
      <c r="R91" s="20" t="s">
        <v>68</v>
      </c>
      <c r="S91" s="8">
        <f t="shared" si="26"/>
        <v>0.46233923485030287</v>
      </c>
      <c r="T91" s="8">
        <f t="shared" si="27"/>
        <v>-0.15332224047535545</v>
      </c>
      <c r="U91" s="8">
        <f t="shared" si="28"/>
        <v>0.86953363495093783</v>
      </c>
      <c r="V91" s="3">
        <f t="shared" si="29"/>
        <v>341.65330111111979</v>
      </c>
      <c r="W91" s="12">
        <f t="shared" si="30"/>
        <v>60.743148307825166</v>
      </c>
      <c r="X91" s="6">
        <f t="shared" si="31"/>
        <v>161.65330111111979</v>
      </c>
      <c r="Y91" s="3">
        <f t="shared" si="32"/>
        <v>71.653301111119788</v>
      </c>
      <c r="Z91" s="7">
        <f t="shared" si="33"/>
        <v>29.256851692174834</v>
      </c>
      <c r="AA91" s="9">
        <f t="shared" si="34"/>
        <v>20.812331074284689</v>
      </c>
      <c r="AB91" s="11" t="e">
        <f t="shared" si="35"/>
        <v>#VALUE!</v>
      </c>
      <c r="AC91" s="13" t="e">
        <f t="shared" si="36"/>
        <v>#VALUE!</v>
      </c>
      <c r="AD91" s="13" t="e">
        <f t="shared" si="37"/>
        <v>#VALUE!</v>
      </c>
      <c r="AE91" s="13" t="e">
        <f t="shared" si="38"/>
        <v>#VALUE!</v>
      </c>
      <c r="AF91" s="10" t="e">
        <f t="shared" si="39"/>
        <v>#VALUE!</v>
      </c>
      <c r="AG91" s="11" t="e">
        <f t="shared" si="40"/>
        <v>#VALUE!</v>
      </c>
      <c r="AH91" s="49"/>
      <c r="AI91" s="50"/>
      <c r="AJ91" s="51"/>
      <c r="AK91" s="52" t="s">
        <v>68</v>
      </c>
      <c r="AL91" s="33" t="s">
        <v>68</v>
      </c>
      <c r="AM91" s="72" t="e">
        <f t="shared" ref="AM91:AM154" si="46">IF(AL91&lt;=0,IF(X91&gt;=AK91,X91-AK91,X91-AK91+360),IF((X91-AK91-180)&lt;0,IF(X91-AK91+180&lt;0,X91-AK91+540,X91-AK91+180),X91-AK91-180))</f>
        <v>#VALUE!</v>
      </c>
      <c r="AN91" s="72" t="e">
        <f t="shared" si="41"/>
        <v>#VALUE!</v>
      </c>
      <c r="AO91" s="72">
        <f t="shared" si="42"/>
        <v>29.256851692174834</v>
      </c>
      <c r="AP91" s="73" t="e">
        <f t="shared" si="43"/>
        <v>#VALUE!</v>
      </c>
      <c r="AQ91" s="74" t="e">
        <f t="shared" si="44"/>
        <v>#VALUE!</v>
      </c>
      <c r="AR91" s="75" t="e">
        <f t="shared" si="45"/>
        <v>#VALUE!</v>
      </c>
      <c r="AS91" s="39"/>
      <c r="AT91" s="112"/>
      <c r="AU91" s="112" t="s">
        <v>69</v>
      </c>
      <c r="AV91" s="58"/>
      <c r="AW91" s="112"/>
      <c r="AX91" s="112"/>
      <c r="AY91" s="112"/>
      <c r="AZ91" s="112"/>
      <c r="BA91" s="112"/>
      <c r="BB91" s="112"/>
      <c r="BC91" s="112"/>
      <c r="BD91" s="112"/>
      <c r="BE91" s="112">
        <v>0.8</v>
      </c>
      <c r="BF91" s="112">
        <v>1</v>
      </c>
      <c r="BG91" s="112">
        <v>3</v>
      </c>
      <c r="BH91" s="112" t="s">
        <v>69</v>
      </c>
      <c r="BI91" s="112"/>
      <c r="BJ91" s="112"/>
      <c r="BK91" s="112"/>
    </row>
    <row r="92" spans="1:63" s="56" customFormat="1" ht="17" customHeight="1">
      <c r="A92" s="5">
        <v>1519</v>
      </c>
      <c r="B92" s="5" t="s">
        <v>63</v>
      </c>
      <c r="C92" s="5">
        <v>17</v>
      </c>
      <c r="D92" s="56">
        <v>1</v>
      </c>
      <c r="E92" s="40" t="s">
        <v>65</v>
      </c>
      <c r="F92" s="65">
        <v>548.26</v>
      </c>
      <c r="G92" s="65">
        <v>548.29</v>
      </c>
      <c r="H92" s="57"/>
      <c r="I92" s="66">
        <v>116</v>
      </c>
      <c r="J92" s="67">
        <v>119</v>
      </c>
      <c r="K92" s="58">
        <f t="shared" si="25"/>
        <v>117.5</v>
      </c>
      <c r="L92" s="2"/>
      <c r="M92" s="18">
        <v>270</v>
      </c>
      <c r="N92" s="19">
        <v>46</v>
      </c>
      <c r="O92" s="19">
        <v>180</v>
      </c>
      <c r="P92" s="19">
        <v>29</v>
      </c>
      <c r="Q92" s="19" t="s">
        <v>68</v>
      </c>
      <c r="R92" s="20" t="s">
        <v>68</v>
      </c>
      <c r="S92" s="8">
        <f t="shared" si="26"/>
        <v>-0.33677706078316588</v>
      </c>
      <c r="T92" s="8">
        <f t="shared" si="27"/>
        <v>-0.62914876550590226</v>
      </c>
      <c r="U92" s="8">
        <f t="shared" si="28"/>
        <v>-0.60756190053277814</v>
      </c>
      <c r="V92" s="3">
        <f t="shared" si="29"/>
        <v>241.84030081329132</v>
      </c>
      <c r="W92" s="12">
        <f t="shared" si="30"/>
        <v>-40.410595140954214</v>
      </c>
      <c r="X92" s="6">
        <f t="shared" si="31"/>
        <v>241.84030081329132</v>
      </c>
      <c r="Y92" s="3">
        <f t="shared" si="32"/>
        <v>151.84030081329132</v>
      </c>
      <c r="Z92" s="7">
        <f t="shared" si="33"/>
        <v>49.589404859045786</v>
      </c>
      <c r="AA92" s="9">
        <f t="shared" si="34"/>
        <v>109.1371575160712</v>
      </c>
      <c r="AB92" s="11" t="e">
        <f t="shared" si="35"/>
        <v>#VALUE!</v>
      </c>
      <c r="AC92" s="13" t="e">
        <f t="shared" si="36"/>
        <v>#VALUE!</v>
      </c>
      <c r="AD92" s="13" t="e">
        <f t="shared" si="37"/>
        <v>#VALUE!</v>
      </c>
      <c r="AE92" s="13" t="e">
        <f t="shared" si="38"/>
        <v>#VALUE!</v>
      </c>
      <c r="AF92" s="10" t="e">
        <f t="shared" si="39"/>
        <v>#VALUE!</v>
      </c>
      <c r="AG92" s="11" t="e">
        <f t="shared" si="40"/>
        <v>#VALUE!</v>
      </c>
      <c r="AH92" s="13"/>
      <c r="AI92" s="50"/>
      <c r="AJ92" s="51"/>
      <c r="AK92" s="52" t="s">
        <v>68</v>
      </c>
      <c r="AL92" s="33" t="s">
        <v>68</v>
      </c>
      <c r="AM92" s="72" t="e">
        <f t="shared" si="46"/>
        <v>#VALUE!</v>
      </c>
      <c r="AN92" s="72" t="e">
        <f t="shared" si="41"/>
        <v>#VALUE!</v>
      </c>
      <c r="AO92" s="72">
        <f t="shared" si="42"/>
        <v>49.589404859045786</v>
      </c>
      <c r="AP92" s="73" t="e">
        <f t="shared" si="43"/>
        <v>#VALUE!</v>
      </c>
      <c r="AQ92" s="74" t="e">
        <f t="shared" si="44"/>
        <v>#VALUE!</v>
      </c>
      <c r="AR92" s="75" t="e">
        <f t="shared" si="45"/>
        <v>#VALUE!</v>
      </c>
      <c r="AS92" s="39"/>
      <c r="AT92" s="112"/>
      <c r="AU92" s="112" t="s">
        <v>69</v>
      </c>
      <c r="AV92" s="58"/>
      <c r="AW92" s="112"/>
      <c r="AX92" s="112"/>
      <c r="AY92" s="112"/>
      <c r="AZ92" s="112"/>
      <c r="BA92" s="112"/>
      <c r="BB92" s="112"/>
      <c r="BC92" s="112"/>
      <c r="BD92" s="112"/>
      <c r="BE92" s="112">
        <v>0.8</v>
      </c>
      <c r="BF92" s="112">
        <v>1</v>
      </c>
      <c r="BG92" s="112">
        <v>3</v>
      </c>
      <c r="BH92" s="112" t="s">
        <v>69</v>
      </c>
      <c r="BI92" s="112"/>
      <c r="BJ92" s="112"/>
      <c r="BK92" s="112"/>
    </row>
    <row r="93" spans="1:63" s="56" customFormat="1" ht="15">
      <c r="A93" s="5">
        <v>1519</v>
      </c>
      <c r="B93" s="5" t="s">
        <v>63</v>
      </c>
      <c r="C93" s="5">
        <v>17</v>
      </c>
      <c r="D93" s="56">
        <v>1</v>
      </c>
      <c r="E93" s="40" t="s">
        <v>65</v>
      </c>
      <c r="F93" s="65">
        <v>548.29999999999995</v>
      </c>
      <c r="G93" s="65">
        <v>548.30999999999995</v>
      </c>
      <c r="H93" s="57"/>
      <c r="I93" s="66">
        <v>120</v>
      </c>
      <c r="J93" s="67">
        <v>121</v>
      </c>
      <c r="K93" s="58">
        <f t="shared" si="25"/>
        <v>120.5</v>
      </c>
      <c r="L93" s="2"/>
      <c r="M93" s="18">
        <v>90</v>
      </c>
      <c r="N93" s="19">
        <v>7</v>
      </c>
      <c r="O93" s="19">
        <v>180</v>
      </c>
      <c r="P93" s="19">
        <v>10</v>
      </c>
      <c r="Q93" s="19" t="s">
        <v>68</v>
      </c>
      <c r="R93" s="20" t="s">
        <v>68</v>
      </c>
      <c r="S93" s="8">
        <f t="shared" si="26"/>
        <v>0.17235383048284023</v>
      </c>
      <c r="T93" s="8">
        <f t="shared" si="27"/>
        <v>-0.12001787423989645</v>
      </c>
      <c r="U93" s="8">
        <f t="shared" si="28"/>
        <v>0.97746714535880463</v>
      </c>
      <c r="V93" s="3">
        <f t="shared" si="29"/>
        <v>325.14873625054901</v>
      </c>
      <c r="W93" s="12">
        <f t="shared" si="30"/>
        <v>77.873476982485911</v>
      </c>
      <c r="X93" s="6">
        <f t="shared" si="31"/>
        <v>145.14873625054901</v>
      </c>
      <c r="Y93" s="3">
        <f t="shared" si="32"/>
        <v>55.148736250549007</v>
      </c>
      <c r="Z93" s="7">
        <f t="shared" si="33"/>
        <v>12.126523017514089</v>
      </c>
      <c r="AA93" s="9">
        <f t="shared" si="34"/>
        <v>35.459939671717983</v>
      </c>
      <c r="AB93" s="11" t="e">
        <f t="shared" si="35"/>
        <v>#VALUE!</v>
      </c>
      <c r="AC93" s="13" t="e">
        <f t="shared" si="36"/>
        <v>#VALUE!</v>
      </c>
      <c r="AD93" s="13" t="e">
        <f t="shared" si="37"/>
        <v>#VALUE!</v>
      </c>
      <c r="AE93" s="13" t="e">
        <f t="shared" si="38"/>
        <v>#VALUE!</v>
      </c>
      <c r="AF93" s="10" t="e">
        <f t="shared" si="39"/>
        <v>#VALUE!</v>
      </c>
      <c r="AG93" s="11" t="e">
        <f t="shared" si="40"/>
        <v>#VALUE!</v>
      </c>
      <c r="AH93" s="49"/>
      <c r="AI93" s="50"/>
      <c r="AJ93" s="51"/>
      <c r="AK93" s="52" t="s">
        <v>68</v>
      </c>
      <c r="AL93" s="33" t="s">
        <v>68</v>
      </c>
      <c r="AM93" s="72" t="e">
        <f t="shared" si="46"/>
        <v>#VALUE!</v>
      </c>
      <c r="AN93" s="72" t="e">
        <f t="shared" si="41"/>
        <v>#VALUE!</v>
      </c>
      <c r="AO93" s="72">
        <f t="shared" si="42"/>
        <v>12.126523017514089</v>
      </c>
      <c r="AP93" s="73" t="e">
        <f t="shared" si="43"/>
        <v>#VALUE!</v>
      </c>
      <c r="AQ93" s="74" t="e">
        <f t="shared" si="44"/>
        <v>#VALUE!</v>
      </c>
      <c r="AR93" s="75" t="e">
        <f t="shared" si="45"/>
        <v>#VALUE!</v>
      </c>
      <c r="AS93" s="39"/>
      <c r="AT93" s="112"/>
      <c r="AU93" s="112" t="s">
        <v>69</v>
      </c>
      <c r="AV93" s="58"/>
      <c r="AW93" s="112"/>
      <c r="AX93" s="112"/>
      <c r="AY93" s="112"/>
      <c r="AZ93" s="112"/>
      <c r="BA93" s="112"/>
      <c r="BB93" s="112"/>
      <c r="BC93" s="112"/>
      <c r="BD93" s="112"/>
      <c r="BE93" s="112">
        <v>0.8</v>
      </c>
      <c r="BF93" s="112">
        <v>1</v>
      </c>
      <c r="BG93" s="112">
        <v>3</v>
      </c>
      <c r="BH93" s="112" t="s">
        <v>69</v>
      </c>
      <c r="BI93" s="112"/>
      <c r="BJ93" s="112"/>
      <c r="BK93" s="112"/>
    </row>
    <row r="94" spans="1:63" s="56" customFormat="1" ht="15">
      <c r="A94" s="5">
        <v>1519</v>
      </c>
      <c r="B94" s="5" t="s">
        <v>63</v>
      </c>
      <c r="C94" s="5">
        <v>17</v>
      </c>
      <c r="D94" s="56">
        <v>1</v>
      </c>
      <c r="E94" s="40" t="s">
        <v>65</v>
      </c>
      <c r="F94" s="65">
        <v>548.33000000000004</v>
      </c>
      <c r="G94" s="65">
        <v>548.34</v>
      </c>
      <c r="H94" s="57"/>
      <c r="I94" s="66">
        <v>123</v>
      </c>
      <c r="J94" s="67">
        <v>124</v>
      </c>
      <c r="K94" s="58">
        <f t="shared" si="25"/>
        <v>123.5</v>
      </c>
      <c r="L94" s="2"/>
      <c r="M94" s="18">
        <v>90</v>
      </c>
      <c r="N94" s="19">
        <v>4</v>
      </c>
      <c r="O94" s="19">
        <v>180</v>
      </c>
      <c r="P94" s="19">
        <v>11</v>
      </c>
      <c r="Q94" s="19" t="s">
        <v>68</v>
      </c>
      <c r="R94" s="20" t="s">
        <v>68</v>
      </c>
      <c r="S94" s="8">
        <f t="shared" si="26"/>
        <v>0.19034419425383411</v>
      </c>
      <c r="T94" s="8">
        <f t="shared" si="27"/>
        <v>-6.8474850848686653E-2</v>
      </c>
      <c r="U94" s="8">
        <f t="shared" si="28"/>
        <v>0.97923598896519515</v>
      </c>
      <c r="V94" s="3">
        <f t="shared" si="29"/>
        <v>340.21419779370478</v>
      </c>
      <c r="W94" s="12">
        <f t="shared" si="30"/>
        <v>78.328268250830789</v>
      </c>
      <c r="X94" s="6">
        <f t="shared" si="31"/>
        <v>160.21419779370478</v>
      </c>
      <c r="Y94" s="3">
        <f t="shared" si="32"/>
        <v>70.214197793704784</v>
      </c>
      <c r="Z94" s="7">
        <f t="shared" si="33"/>
        <v>11.671731749169211</v>
      </c>
      <c r="AA94" s="9">
        <f t="shared" si="34"/>
        <v>20.170192048287486</v>
      </c>
      <c r="AB94" s="11" t="e">
        <f t="shared" si="35"/>
        <v>#VALUE!</v>
      </c>
      <c r="AC94" s="13" t="e">
        <f t="shared" si="36"/>
        <v>#VALUE!</v>
      </c>
      <c r="AD94" s="13" t="e">
        <f t="shared" si="37"/>
        <v>#VALUE!</v>
      </c>
      <c r="AE94" s="13" t="e">
        <f t="shared" si="38"/>
        <v>#VALUE!</v>
      </c>
      <c r="AF94" s="10" t="e">
        <f t="shared" si="39"/>
        <v>#VALUE!</v>
      </c>
      <c r="AG94" s="11" t="e">
        <f t="shared" si="40"/>
        <v>#VALUE!</v>
      </c>
      <c r="AH94" s="13"/>
      <c r="AI94" s="50"/>
      <c r="AJ94" s="51"/>
      <c r="AK94" s="52" t="s">
        <v>68</v>
      </c>
      <c r="AL94" s="33" t="s">
        <v>68</v>
      </c>
      <c r="AM94" s="72" t="e">
        <f t="shared" si="46"/>
        <v>#VALUE!</v>
      </c>
      <c r="AN94" s="72" t="e">
        <f t="shared" si="41"/>
        <v>#VALUE!</v>
      </c>
      <c r="AO94" s="72">
        <f t="shared" si="42"/>
        <v>11.671731749169211</v>
      </c>
      <c r="AP94" s="73" t="e">
        <f t="shared" si="43"/>
        <v>#VALUE!</v>
      </c>
      <c r="AQ94" s="74" t="e">
        <f t="shared" si="44"/>
        <v>#VALUE!</v>
      </c>
      <c r="AR94" s="75" t="e">
        <f t="shared" si="45"/>
        <v>#VALUE!</v>
      </c>
      <c r="AS94" s="39"/>
      <c r="AT94" s="112"/>
      <c r="AU94" s="112" t="s">
        <v>69</v>
      </c>
      <c r="AV94" s="58"/>
      <c r="AW94" s="112"/>
      <c r="AX94" s="112"/>
      <c r="AY94" s="112"/>
      <c r="AZ94" s="112"/>
      <c r="BA94" s="112"/>
      <c r="BB94" s="112"/>
      <c r="BC94" s="112"/>
      <c r="BD94" s="112"/>
      <c r="BE94" s="112">
        <v>0.8</v>
      </c>
      <c r="BF94" s="112">
        <v>1</v>
      </c>
      <c r="BG94" s="112">
        <v>3</v>
      </c>
      <c r="BH94" s="112" t="s">
        <v>69</v>
      </c>
      <c r="BI94" s="112"/>
      <c r="BJ94" s="112"/>
      <c r="BK94" s="112"/>
    </row>
    <row r="95" spans="1:63" s="56" customFormat="1" ht="15">
      <c r="A95" s="5">
        <v>1519</v>
      </c>
      <c r="B95" s="5" t="s">
        <v>63</v>
      </c>
      <c r="C95" s="5">
        <v>17</v>
      </c>
      <c r="D95" s="56">
        <v>2</v>
      </c>
      <c r="E95" s="40" t="s">
        <v>65</v>
      </c>
      <c r="F95" s="65">
        <v>548.58000000000004</v>
      </c>
      <c r="G95" s="65">
        <v>548.61</v>
      </c>
      <c r="H95" s="57"/>
      <c r="I95" s="66">
        <v>0</v>
      </c>
      <c r="J95" s="67">
        <v>3</v>
      </c>
      <c r="K95" s="58">
        <f t="shared" si="25"/>
        <v>1.5</v>
      </c>
      <c r="L95" s="2"/>
      <c r="M95" s="18">
        <v>270</v>
      </c>
      <c r="N95" s="19">
        <v>39</v>
      </c>
      <c r="O95" s="19">
        <v>180</v>
      </c>
      <c r="P95" s="19">
        <v>14</v>
      </c>
      <c r="Q95" s="19" t="s">
        <v>68</v>
      </c>
      <c r="R95" s="20" t="s">
        <v>68</v>
      </c>
      <c r="S95" s="8">
        <f t="shared" si="26"/>
        <v>-0.1880086241532968</v>
      </c>
      <c r="T95" s="8">
        <f t="shared" si="27"/>
        <v>-0.61062688589399605</v>
      </c>
      <c r="U95" s="8">
        <f t="shared" si="28"/>
        <v>-0.75406140509434916</v>
      </c>
      <c r="V95" s="3">
        <f t="shared" si="29"/>
        <v>252.88669184049166</v>
      </c>
      <c r="W95" s="12">
        <f t="shared" si="30"/>
        <v>-49.725445968824836</v>
      </c>
      <c r="X95" s="6">
        <f t="shared" si="31"/>
        <v>252.88669184049166</v>
      </c>
      <c r="Y95" s="3">
        <f t="shared" si="32"/>
        <v>162.88669184049166</v>
      </c>
      <c r="Z95" s="7">
        <f t="shared" si="33"/>
        <v>40.274554031175164</v>
      </c>
      <c r="AA95" s="9">
        <f t="shared" si="34"/>
        <v>103.21965126010787</v>
      </c>
      <c r="AB95" s="11" t="e">
        <f t="shared" si="35"/>
        <v>#VALUE!</v>
      </c>
      <c r="AC95" s="13" t="e">
        <f t="shared" si="36"/>
        <v>#VALUE!</v>
      </c>
      <c r="AD95" s="13" t="e">
        <f t="shared" si="37"/>
        <v>#VALUE!</v>
      </c>
      <c r="AE95" s="13" t="e">
        <f t="shared" si="38"/>
        <v>#VALUE!</v>
      </c>
      <c r="AF95" s="10" t="e">
        <f t="shared" si="39"/>
        <v>#VALUE!</v>
      </c>
      <c r="AG95" s="11" t="e">
        <f t="shared" si="40"/>
        <v>#VALUE!</v>
      </c>
      <c r="AH95" s="49"/>
      <c r="AI95" s="50"/>
      <c r="AJ95" s="51"/>
      <c r="AK95" s="52" t="s">
        <v>68</v>
      </c>
      <c r="AL95" s="33" t="s">
        <v>68</v>
      </c>
      <c r="AM95" s="72" t="e">
        <f t="shared" si="46"/>
        <v>#VALUE!</v>
      </c>
      <c r="AN95" s="72" t="e">
        <f t="shared" si="41"/>
        <v>#VALUE!</v>
      </c>
      <c r="AO95" s="72">
        <f t="shared" si="42"/>
        <v>40.274554031175164</v>
      </c>
      <c r="AP95" s="73" t="e">
        <f t="shared" si="43"/>
        <v>#VALUE!</v>
      </c>
      <c r="AQ95" s="74" t="e">
        <f t="shared" si="44"/>
        <v>#VALUE!</v>
      </c>
      <c r="AR95" s="75" t="e">
        <f t="shared" si="45"/>
        <v>#VALUE!</v>
      </c>
      <c r="AS95" s="39"/>
      <c r="AT95" s="112"/>
      <c r="AU95" s="112" t="s">
        <v>69</v>
      </c>
      <c r="AV95" s="58"/>
      <c r="AW95" s="112"/>
      <c r="AX95" s="112"/>
      <c r="AY95" s="112"/>
      <c r="AZ95" s="112"/>
      <c r="BA95" s="112"/>
      <c r="BB95" s="112"/>
      <c r="BC95" s="112"/>
      <c r="BD95" s="112"/>
      <c r="BE95" s="112">
        <v>0.8</v>
      </c>
      <c r="BF95" s="112">
        <v>1</v>
      </c>
      <c r="BG95" s="112">
        <v>3</v>
      </c>
      <c r="BH95" s="112" t="s">
        <v>69</v>
      </c>
      <c r="BI95" s="112"/>
      <c r="BJ95" s="112"/>
      <c r="BK95" s="112"/>
    </row>
    <row r="96" spans="1:63" s="56" customFormat="1" ht="15.75" customHeight="1">
      <c r="A96" s="5">
        <v>1519</v>
      </c>
      <c r="B96" s="5" t="s">
        <v>63</v>
      </c>
      <c r="C96" s="5">
        <v>17</v>
      </c>
      <c r="D96" s="56">
        <v>2</v>
      </c>
      <c r="E96" s="40" t="s">
        <v>65</v>
      </c>
      <c r="F96" s="65">
        <v>548.75</v>
      </c>
      <c r="G96" s="65">
        <v>548.79</v>
      </c>
      <c r="H96" s="57"/>
      <c r="I96" s="66">
        <v>17</v>
      </c>
      <c r="J96" s="67">
        <v>21</v>
      </c>
      <c r="K96" s="58">
        <f t="shared" si="25"/>
        <v>19</v>
      </c>
      <c r="L96" s="2"/>
      <c r="M96" s="18">
        <v>270</v>
      </c>
      <c r="N96" s="19">
        <v>39</v>
      </c>
      <c r="O96" s="19">
        <v>180</v>
      </c>
      <c r="P96" s="19">
        <v>24</v>
      </c>
      <c r="Q96" s="19" t="s">
        <v>68</v>
      </c>
      <c r="R96" s="20" t="s">
        <v>68</v>
      </c>
      <c r="S96" s="8">
        <f t="shared" si="26"/>
        <v>-0.31609373954292358</v>
      </c>
      <c r="T96" s="8">
        <f t="shared" si="27"/>
        <v>-0.57491278464544415</v>
      </c>
      <c r="U96" s="8">
        <f t="shared" si="28"/>
        <v>-0.70995816301430759</v>
      </c>
      <c r="V96" s="3">
        <f t="shared" si="29"/>
        <v>241.19749280976504</v>
      </c>
      <c r="W96" s="12">
        <f t="shared" si="30"/>
        <v>-47.258676016578455</v>
      </c>
      <c r="X96" s="6">
        <f t="shared" si="31"/>
        <v>241.19749280976504</v>
      </c>
      <c r="Y96" s="3">
        <f t="shared" si="32"/>
        <v>151.19749280976504</v>
      </c>
      <c r="Z96" s="7">
        <f t="shared" si="33"/>
        <v>42.741323983421545</v>
      </c>
      <c r="AA96" s="9">
        <f t="shared" si="34"/>
        <v>111.98863805419958</v>
      </c>
      <c r="AB96" s="11" t="e">
        <f t="shared" si="35"/>
        <v>#VALUE!</v>
      </c>
      <c r="AC96" s="13" t="e">
        <f t="shared" si="36"/>
        <v>#VALUE!</v>
      </c>
      <c r="AD96" s="13" t="e">
        <f t="shared" si="37"/>
        <v>#VALUE!</v>
      </c>
      <c r="AE96" s="13" t="e">
        <f t="shared" si="38"/>
        <v>#VALUE!</v>
      </c>
      <c r="AF96" s="10" t="e">
        <f t="shared" si="39"/>
        <v>#VALUE!</v>
      </c>
      <c r="AG96" s="11" t="e">
        <f t="shared" si="40"/>
        <v>#VALUE!</v>
      </c>
      <c r="AH96" s="49"/>
      <c r="AI96" s="50"/>
      <c r="AJ96" s="51"/>
      <c r="AK96" s="52" t="s">
        <v>68</v>
      </c>
      <c r="AL96" s="33" t="s">
        <v>68</v>
      </c>
      <c r="AM96" s="72" t="e">
        <f t="shared" si="46"/>
        <v>#VALUE!</v>
      </c>
      <c r="AN96" s="72" t="e">
        <f t="shared" si="41"/>
        <v>#VALUE!</v>
      </c>
      <c r="AO96" s="72">
        <f t="shared" si="42"/>
        <v>42.741323983421545</v>
      </c>
      <c r="AP96" s="73" t="e">
        <f t="shared" si="43"/>
        <v>#VALUE!</v>
      </c>
      <c r="AQ96" s="74" t="e">
        <f t="shared" si="44"/>
        <v>#VALUE!</v>
      </c>
      <c r="AR96" s="75" t="e">
        <f t="shared" si="45"/>
        <v>#VALUE!</v>
      </c>
      <c r="AS96" s="39"/>
      <c r="AT96" s="112"/>
      <c r="AU96" s="112" t="s">
        <v>69</v>
      </c>
      <c r="AV96" s="58"/>
      <c r="AW96" s="112"/>
      <c r="AX96" s="112"/>
      <c r="AY96" s="112"/>
      <c r="AZ96" s="112"/>
      <c r="BA96" s="112"/>
      <c r="BB96" s="112"/>
      <c r="BC96" s="112"/>
      <c r="BD96" s="112"/>
      <c r="BE96" s="112">
        <v>0.8</v>
      </c>
      <c r="BF96" s="112">
        <v>1</v>
      </c>
      <c r="BG96" s="112">
        <v>3</v>
      </c>
      <c r="BH96" s="112" t="s">
        <v>69</v>
      </c>
      <c r="BI96" s="112"/>
      <c r="BJ96" s="112"/>
      <c r="BK96" s="112"/>
    </row>
    <row r="97" spans="1:63" s="56" customFormat="1" ht="15.75" customHeight="1">
      <c r="A97" s="5">
        <v>1519</v>
      </c>
      <c r="B97" s="5" t="s">
        <v>63</v>
      </c>
      <c r="C97" s="5">
        <v>17</v>
      </c>
      <c r="D97" s="56">
        <v>2</v>
      </c>
      <c r="E97" s="40" t="s">
        <v>65</v>
      </c>
      <c r="F97" s="65">
        <v>548.95000000000005</v>
      </c>
      <c r="G97" s="65">
        <v>549.37</v>
      </c>
      <c r="H97" s="57"/>
      <c r="I97" s="66">
        <v>37</v>
      </c>
      <c r="J97" s="67">
        <v>79</v>
      </c>
      <c r="K97" s="58">
        <f t="shared" si="25"/>
        <v>58</v>
      </c>
      <c r="L97" s="2"/>
      <c r="M97" s="18">
        <v>90</v>
      </c>
      <c r="N97" s="19">
        <v>90</v>
      </c>
      <c r="O97" s="19">
        <v>346</v>
      </c>
      <c r="P97" s="19">
        <v>0</v>
      </c>
      <c r="Q97" s="19" t="s">
        <v>68</v>
      </c>
      <c r="R97" s="20" t="s">
        <v>68</v>
      </c>
      <c r="S97" s="8">
        <f t="shared" si="26"/>
        <v>0.24192189559966787</v>
      </c>
      <c r="T97" s="8">
        <f t="shared" si="27"/>
        <v>0.97029572627599647</v>
      </c>
      <c r="U97" s="8">
        <f t="shared" si="28"/>
        <v>-5.943781549257372E-17</v>
      </c>
      <c r="V97" s="3">
        <f t="shared" si="29"/>
        <v>76</v>
      </c>
      <c r="W97" s="12">
        <f t="shared" si="30"/>
        <v>-3.4055359712017728E-15</v>
      </c>
      <c r="X97" s="6">
        <f t="shared" si="31"/>
        <v>76</v>
      </c>
      <c r="Y97" s="3">
        <f t="shared" si="32"/>
        <v>346</v>
      </c>
      <c r="Z97" s="7">
        <f t="shared" si="33"/>
        <v>90</v>
      </c>
      <c r="AA97" s="9">
        <f t="shared" si="34"/>
        <v>90</v>
      </c>
      <c r="AB97" s="11" t="e">
        <f t="shared" si="35"/>
        <v>#VALUE!</v>
      </c>
      <c r="AC97" s="13" t="e">
        <f t="shared" si="36"/>
        <v>#VALUE!</v>
      </c>
      <c r="AD97" s="13" t="e">
        <f t="shared" si="37"/>
        <v>#VALUE!</v>
      </c>
      <c r="AE97" s="13" t="e">
        <f t="shared" si="38"/>
        <v>#VALUE!</v>
      </c>
      <c r="AF97" s="10" t="e">
        <f t="shared" si="39"/>
        <v>#VALUE!</v>
      </c>
      <c r="AG97" s="11" t="e">
        <f t="shared" si="40"/>
        <v>#VALUE!</v>
      </c>
      <c r="AH97" s="49"/>
      <c r="AI97" s="50"/>
      <c r="AJ97" s="51"/>
      <c r="AK97" s="52" t="s">
        <v>68</v>
      </c>
      <c r="AL97" s="33" t="s">
        <v>68</v>
      </c>
      <c r="AM97" s="72" t="e">
        <f t="shared" si="46"/>
        <v>#VALUE!</v>
      </c>
      <c r="AN97" s="72" t="e">
        <f t="shared" si="41"/>
        <v>#VALUE!</v>
      </c>
      <c r="AO97" s="72">
        <f t="shared" si="42"/>
        <v>90</v>
      </c>
      <c r="AP97" s="73" t="e">
        <f t="shared" si="43"/>
        <v>#VALUE!</v>
      </c>
      <c r="AQ97" s="74" t="e">
        <f t="shared" si="44"/>
        <v>#VALUE!</v>
      </c>
      <c r="AR97" s="75" t="e">
        <f t="shared" si="45"/>
        <v>#VALUE!</v>
      </c>
      <c r="AS97" s="39"/>
      <c r="AT97" s="112"/>
      <c r="AU97" s="112" t="s">
        <v>69</v>
      </c>
      <c r="AV97" s="58"/>
      <c r="AW97" s="112"/>
      <c r="AX97" s="112"/>
      <c r="AY97" s="112"/>
      <c r="AZ97" s="112"/>
      <c r="BA97" s="112"/>
      <c r="BB97" s="112"/>
      <c r="BC97" s="112"/>
      <c r="BD97" s="112"/>
      <c r="BE97" s="112">
        <v>0.6</v>
      </c>
      <c r="BF97" s="112">
        <v>1</v>
      </c>
      <c r="BG97" s="112">
        <v>3</v>
      </c>
      <c r="BH97" s="112" t="s">
        <v>82</v>
      </c>
      <c r="BI97" s="112"/>
      <c r="BJ97" s="112"/>
      <c r="BK97" s="112"/>
    </row>
    <row r="98" spans="1:63" s="56" customFormat="1" ht="15">
      <c r="A98" s="5">
        <v>1519</v>
      </c>
      <c r="B98" s="5" t="s">
        <v>63</v>
      </c>
      <c r="C98" s="5">
        <v>17</v>
      </c>
      <c r="D98" s="56">
        <v>2</v>
      </c>
      <c r="E98" s="40" t="s">
        <v>65</v>
      </c>
      <c r="F98" s="65">
        <v>549.29</v>
      </c>
      <c r="G98" s="65">
        <v>549.29999999999995</v>
      </c>
      <c r="H98" s="57"/>
      <c r="I98" s="66">
        <v>71</v>
      </c>
      <c r="J98" s="67">
        <v>72</v>
      </c>
      <c r="K98" s="58">
        <f t="shared" si="25"/>
        <v>71.5</v>
      </c>
      <c r="L98" s="2"/>
      <c r="M98" s="18">
        <v>270</v>
      </c>
      <c r="N98" s="19">
        <v>10</v>
      </c>
      <c r="O98" s="19">
        <v>0</v>
      </c>
      <c r="P98" s="19">
        <v>15</v>
      </c>
      <c r="Q98" s="19" t="s">
        <v>68</v>
      </c>
      <c r="R98" s="20" t="s">
        <v>68</v>
      </c>
      <c r="S98" s="8">
        <f t="shared" si="26"/>
        <v>-0.25488700224417876</v>
      </c>
      <c r="T98" s="8">
        <f t="shared" si="27"/>
        <v>0.16773125949652068</v>
      </c>
      <c r="U98" s="8">
        <f t="shared" si="28"/>
        <v>0.95125124256419769</v>
      </c>
      <c r="V98" s="3">
        <f t="shared" si="29"/>
        <v>146.65263460982806</v>
      </c>
      <c r="W98" s="12">
        <f t="shared" si="30"/>
        <v>72.215756423426498</v>
      </c>
      <c r="X98" s="6">
        <f t="shared" si="31"/>
        <v>326.65263460982806</v>
      </c>
      <c r="Y98" s="3">
        <f t="shared" si="32"/>
        <v>236.65263460982806</v>
      </c>
      <c r="Z98" s="7">
        <f t="shared" si="33"/>
        <v>17.784243576573502</v>
      </c>
      <c r="AA98" s="9">
        <f t="shared" si="34"/>
        <v>34.647803260377572</v>
      </c>
      <c r="AB98" s="11" t="e">
        <f t="shared" si="35"/>
        <v>#VALUE!</v>
      </c>
      <c r="AC98" s="13" t="e">
        <f t="shared" si="36"/>
        <v>#VALUE!</v>
      </c>
      <c r="AD98" s="13" t="e">
        <f t="shared" si="37"/>
        <v>#VALUE!</v>
      </c>
      <c r="AE98" s="13" t="e">
        <f t="shared" si="38"/>
        <v>#VALUE!</v>
      </c>
      <c r="AF98" s="10" t="e">
        <f t="shared" si="39"/>
        <v>#VALUE!</v>
      </c>
      <c r="AG98" s="11" t="e">
        <f t="shared" si="40"/>
        <v>#VALUE!</v>
      </c>
      <c r="AH98" s="13"/>
      <c r="AI98" s="50"/>
      <c r="AJ98" s="51"/>
      <c r="AK98" s="52" t="s">
        <v>68</v>
      </c>
      <c r="AL98" s="33" t="s">
        <v>68</v>
      </c>
      <c r="AM98" s="72" t="e">
        <f t="shared" si="46"/>
        <v>#VALUE!</v>
      </c>
      <c r="AN98" s="72" t="e">
        <f t="shared" si="41"/>
        <v>#VALUE!</v>
      </c>
      <c r="AO98" s="72">
        <f t="shared" si="42"/>
        <v>17.784243576573502</v>
      </c>
      <c r="AP98" s="73" t="e">
        <f t="shared" si="43"/>
        <v>#VALUE!</v>
      </c>
      <c r="AQ98" s="74" t="e">
        <f t="shared" si="44"/>
        <v>#VALUE!</v>
      </c>
      <c r="AR98" s="75" t="e">
        <f t="shared" si="45"/>
        <v>#VALUE!</v>
      </c>
      <c r="AS98" s="39"/>
      <c r="AT98" s="112"/>
      <c r="AU98" s="112" t="s">
        <v>69</v>
      </c>
      <c r="AV98" s="58"/>
      <c r="AW98" s="112"/>
      <c r="AX98" s="112"/>
      <c r="AY98" s="112"/>
      <c r="AZ98" s="112"/>
      <c r="BA98" s="112"/>
      <c r="BB98" s="112"/>
      <c r="BC98" s="112"/>
      <c r="BD98" s="112"/>
      <c r="BE98" s="112">
        <v>0.7</v>
      </c>
      <c r="BF98" s="112">
        <v>1</v>
      </c>
      <c r="BG98" s="112">
        <v>3</v>
      </c>
      <c r="BH98" s="112" t="s">
        <v>69</v>
      </c>
      <c r="BI98" s="112"/>
      <c r="BJ98" s="112"/>
      <c r="BK98" s="112"/>
    </row>
    <row r="99" spans="1:63" s="56" customFormat="1" ht="15">
      <c r="A99" s="5">
        <v>1519</v>
      </c>
      <c r="B99" s="5" t="s">
        <v>63</v>
      </c>
      <c r="C99" s="5">
        <v>17</v>
      </c>
      <c r="D99" s="56">
        <v>2</v>
      </c>
      <c r="E99" s="40" t="s">
        <v>65</v>
      </c>
      <c r="F99" s="65">
        <v>549.42999999999995</v>
      </c>
      <c r="G99" s="65">
        <v>549.45000000000005</v>
      </c>
      <c r="H99" s="57"/>
      <c r="I99" s="66">
        <v>85</v>
      </c>
      <c r="J99" s="67">
        <v>87</v>
      </c>
      <c r="K99" s="58">
        <f t="shared" si="25"/>
        <v>86</v>
      </c>
      <c r="L99" s="2"/>
      <c r="M99" s="18">
        <v>270</v>
      </c>
      <c r="N99" s="19">
        <v>20</v>
      </c>
      <c r="O99" s="19">
        <v>180</v>
      </c>
      <c r="P99" s="19">
        <v>36</v>
      </c>
      <c r="Q99" s="19" t="s">
        <v>68</v>
      </c>
      <c r="R99" s="20" t="s">
        <v>68</v>
      </c>
      <c r="S99" s="8">
        <f t="shared" si="26"/>
        <v>-0.55233746418602048</v>
      </c>
      <c r="T99" s="8">
        <f t="shared" si="27"/>
        <v>-0.27670010836902115</v>
      </c>
      <c r="U99" s="8">
        <f t="shared" si="28"/>
        <v>-0.76022729970453296</v>
      </c>
      <c r="V99" s="3">
        <f t="shared" si="29"/>
        <v>206.60913133073967</v>
      </c>
      <c r="W99" s="12">
        <f t="shared" si="30"/>
        <v>-50.902273531939095</v>
      </c>
      <c r="X99" s="6">
        <f t="shared" si="31"/>
        <v>206.60913133073967</v>
      </c>
      <c r="Y99" s="3">
        <f t="shared" si="32"/>
        <v>116.60913133073967</v>
      </c>
      <c r="Z99" s="7">
        <f t="shared" si="33"/>
        <v>39.097726468060905</v>
      </c>
      <c r="AA99" s="9">
        <f t="shared" si="34"/>
        <v>147.15734351350369</v>
      </c>
      <c r="AB99" s="11" t="e">
        <f t="shared" si="35"/>
        <v>#VALUE!</v>
      </c>
      <c r="AC99" s="13" t="e">
        <f t="shared" si="36"/>
        <v>#VALUE!</v>
      </c>
      <c r="AD99" s="13" t="e">
        <f t="shared" si="37"/>
        <v>#VALUE!</v>
      </c>
      <c r="AE99" s="13" t="e">
        <f t="shared" si="38"/>
        <v>#VALUE!</v>
      </c>
      <c r="AF99" s="10" t="e">
        <f t="shared" si="39"/>
        <v>#VALUE!</v>
      </c>
      <c r="AG99" s="11" t="e">
        <f t="shared" si="40"/>
        <v>#VALUE!</v>
      </c>
      <c r="AH99" s="49"/>
      <c r="AI99" s="50"/>
      <c r="AJ99" s="51"/>
      <c r="AK99" s="52" t="s">
        <v>68</v>
      </c>
      <c r="AL99" s="33" t="s">
        <v>68</v>
      </c>
      <c r="AM99" s="72" t="e">
        <f t="shared" si="46"/>
        <v>#VALUE!</v>
      </c>
      <c r="AN99" s="72" t="e">
        <f t="shared" si="41"/>
        <v>#VALUE!</v>
      </c>
      <c r="AO99" s="72">
        <f t="shared" si="42"/>
        <v>39.097726468060905</v>
      </c>
      <c r="AP99" s="73" t="e">
        <f t="shared" si="43"/>
        <v>#VALUE!</v>
      </c>
      <c r="AQ99" s="74" t="e">
        <f t="shared" si="44"/>
        <v>#VALUE!</v>
      </c>
      <c r="AR99" s="75" t="e">
        <f t="shared" si="45"/>
        <v>#VALUE!</v>
      </c>
      <c r="AS99" s="39"/>
      <c r="AT99" s="112"/>
      <c r="AU99" s="112" t="s">
        <v>69</v>
      </c>
      <c r="AV99" s="58"/>
      <c r="AW99" s="112"/>
      <c r="AX99" s="112"/>
      <c r="AY99" s="112"/>
      <c r="AZ99" s="112"/>
      <c r="BA99" s="112"/>
      <c r="BB99" s="112"/>
      <c r="BC99" s="112"/>
      <c r="BD99" s="112"/>
      <c r="BE99" s="112">
        <v>0.7</v>
      </c>
      <c r="BF99" s="112">
        <v>1</v>
      </c>
      <c r="BG99" s="112">
        <v>3</v>
      </c>
      <c r="BH99" s="112" t="s">
        <v>69</v>
      </c>
      <c r="BI99" s="112"/>
      <c r="BJ99" s="112"/>
      <c r="BK99" s="112"/>
    </row>
    <row r="100" spans="1:63" s="56" customFormat="1" ht="15">
      <c r="A100" s="5">
        <v>1519</v>
      </c>
      <c r="B100" s="5" t="s">
        <v>63</v>
      </c>
      <c r="C100" s="5">
        <v>17</v>
      </c>
      <c r="D100" s="56">
        <v>3</v>
      </c>
      <c r="E100" s="40" t="s">
        <v>65</v>
      </c>
      <c r="F100" s="65">
        <v>550.13</v>
      </c>
      <c r="G100" s="65">
        <v>550.16</v>
      </c>
      <c r="H100" s="57"/>
      <c r="I100" s="66">
        <v>16</v>
      </c>
      <c r="J100" s="67">
        <v>19</v>
      </c>
      <c r="K100" s="58">
        <f t="shared" si="25"/>
        <v>17.5</v>
      </c>
      <c r="L100" s="2"/>
      <c r="M100" s="18">
        <v>90</v>
      </c>
      <c r="N100" s="19">
        <v>14</v>
      </c>
      <c r="O100" s="19">
        <v>0</v>
      </c>
      <c r="P100" s="19">
        <v>36</v>
      </c>
      <c r="Q100" s="19" t="s">
        <v>68</v>
      </c>
      <c r="R100" s="20" t="s">
        <v>68</v>
      </c>
      <c r="S100" s="8">
        <f t="shared" si="26"/>
        <v>0.57032551826744504</v>
      </c>
      <c r="T100" s="8">
        <f t="shared" si="27"/>
        <v>0.19571892485153297</v>
      </c>
      <c r="U100" s="8">
        <f t="shared" si="28"/>
        <v>-0.78498573212666334</v>
      </c>
      <c r="V100" s="3">
        <f t="shared" si="29"/>
        <v>18.940711233196165</v>
      </c>
      <c r="W100" s="12">
        <f t="shared" si="30"/>
        <v>-52.47093998622416</v>
      </c>
      <c r="X100" s="6">
        <f t="shared" si="31"/>
        <v>18.940711233196165</v>
      </c>
      <c r="Y100" s="3">
        <f t="shared" si="32"/>
        <v>288.94071123319617</v>
      </c>
      <c r="Z100" s="7">
        <f t="shared" si="33"/>
        <v>37.52906001377584</v>
      </c>
      <c r="AA100" s="9">
        <f t="shared" si="34"/>
        <v>156.60063503550427</v>
      </c>
      <c r="AB100" s="11" t="e">
        <f t="shared" si="35"/>
        <v>#VALUE!</v>
      </c>
      <c r="AC100" s="13" t="e">
        <f t="shared" si="36"/>
        <v>#VALUE!</v>
      </c>
      <c r="AD100" s="13" t="e">
        <f t="shared" si="37"/>
        <v>#VALUE!</v>
      </c>
      <c r="AE100" s="13" t="e">
        <f t="shared" si="38"/>
        <v>#VALUE!</v>
      </c>
      <c r="AF100" s="10" t="e">
        <f t="shared" si="39"/>
        <v>#VALUE!</v>
      </c>
      <c r="AG100" s="11" t="e">
        <f t="shared" si="40"/>
        <v>#VALUE!</v>
      </c>
      <c r="AH100" s="49"/>
      <c r="AI100" s="50"/>
      <c r="AJ100" s="51"/>
      <c r="AK100" s="50">
        <v>285</v>
      </c>
      <c r="AL100" s="51">
        <v>-30</v>
      </c>
      <c r="AM100" s="72">
        <f t="shared" si="46"/>
        <v>93.940711233196168</v>
      </c>
      <c r="AN100" s="72">
        <f t="shared" si="41"/>
        <v>3.9407112331961685</v>
      </c>
      <c r="AO100" s="72">
        <f t="shared" si="42"/>
        <v>37.52906001377584</v>
      </c>
      <c r="AP100" s="73" t="e">
        <f t="shared" si="43"/>
        <v>#VALUE!</v>
      </c>
      <c r="AQ100" s="74" t="e">
        <f t="shared" si="44"/>
        <v>#VALUE!</v>
      </c>
      <c r="AR100" s="75" t="e">
        <f t="shared" si="45"/>
        <v>#VALUE!</v>
      </c>
      <c r="AS100" s="39"/>
      <c r="AT100" s="112"/>
      <c r="AU100" s="112" t="s">
        <v>69</v>
      </c>
      <c r="AV100" s="58"/>
      <c r="AW100" s="112"/>
      <c r="AX100" s="112"/>
      <c r="AY100" s="112"/>
      <c r="AZ100" s="112"/>
      <c r="BA100" s="112"/>
      <c r="BB100" s="112"/>
      <c r="BC100" s="112"/>
      <c r="BD100" s="112"/>
      <c r="BE100" s="112">
        <v>0.7</v>
      </c>
      <c r="BF100" s="112">
        <v>1</v>
      </c>
      <c r="BG100" s="112">
        <v>3</v>
      </c>
      <c r="BH100" s="112" t="s">
        <v>83</v>
      </c>
      <c r="BI100" s="112"/>
      <c r="BJ100" s="112"/>
      <c r="BK100" s="112"/>
    </row>
    <row r="101" spans="1:63" s="56" customFormat="1" ht="15">
      <c r="A101" s="5">
        <v>1519</v>
      </c>
      <c r="B101" s="5" t="s">
        <v>63</v>
      </c>
      <c r="C101" s="5">
        <v>17</v>
      </c>
      <c r="D101" s="56">
        <v>3</v>
      </c>
      <c r="E101" s="40" t="s">
        <v>65</v>
      </c>
      <c r="F101" s="65">
        <v>550.19000000000005</v>
      </c>
      <c r="G101" s="65">
        <v>550.25</v>
      </c>
      <c r="H101" s="57"/>
      <c r="I101" s="66">
        <v>22</v>
      </c>
      <c r="J101" s="67">
        <v>28</v>
      </c>
      <c r="K101" s="58">
        <f t="shared" si="25"/>
        <v>25</v>
      </c>
      <c r="L101" s="2"/>
      <c r="M101" s="18">
        <v>90</v>
      </c>
      <c r="N101" s="19">
        <v>44</v>
      </c>
      <c r="O101" s="19">
        <v>0</v>
      </c>
      <c r="P101" s="19">
        <v>29</v>
      </c>
      <c r="Q101" s="19" t="s">
        <v>68</v>
      </c>
      <c r="R101" s="20" t="s">
        <v>68</v>
      </c>
      <c r="S101" s="8">
        <f t="shared" si="26"/>
        <v>0.3487428554302574</v>
      </c>
      <c r="T101" s="8">
        <f t="shared" si="27"/>
        <v>0.60756190053277803</v>
      </c>
      <c r="U101" s="8">
        <f t="shared" si="28"/>
        <v>-0.62914876550590249</v>
      </c>
      <c r="V101" s="3">
        <f t="shared" si="29"/>
        <v>60.14401118080476</v>
      </c>
      <c r="W101" s="12">
        <f t="shared" si="30"/>
        <v>-41.926824125200056</v>
      </c>
      <c r="X101" s="6">
        <f t="shared" si="31"/>
        <v>60.14401118080476</v>
      </c>
      <c r="Y101" s="3">
        <f t="shared" si="32"/>
        <v>330.14401118080474</v>
      </c>
      <c r="Z101" s="7">
        <f t="shared" si="33"/>
        <v>48.073175874799944</v>
      </c>
      <c r="AA101" s="9">
        <f t="shared" si="34"/>
        <v>110.98373782916897</v>
      </c>
      <c r="AB101" s="11" t="e">
        <f t="shared" si="35"/>
        <v>#VALUE!</v>
      </c>
      <c r="AC101" s="13" t="e">
        <f t="shared" si="36"/>
        <v>#VALUE!</v>
      </c>
      <c r="AD101" s="13" t="e">
        <f t="shared" si="37"/>
        <v>#VALUE!</v>
      </c>
      <c r="AE101" s="13" t="e">
        <f t="shared" si="38"/>
        <v>#VALUE!</v>
      </c>
      <c r="AF101" s="10" t="e">
        <f t="shared" si="39"/>
        <v>#VALUE!</v>
      </c>
      <c r="AG101" s="11" t="e">
        <f t="shared" si="40"/>
        <v>#VALUE!</v>
      </c>
      <c r="AH101" s="13"/>
      <c r="AI101" s="50"/>
      <c r="AJ101" s="51"/>
      <c r="AK101" s="52" t="s">
        <v>68</v>
      </c>
      <c r="AL101" s="33" t="s">
        <v>68</v>
      </c>
      <c r="AM101" s="72" t="e">
        <f t="shared" si="46"/>
        <v>#VALUE!</v>
      </c>
      <c r="AN101" s="72" t="e">
        <f t="shared" si="41"/>
        <v>#VALUE!</v>
      </c>
      <c r="AO101" s="72">
        <f t="shared" si="42"/>
        <v>48.073175874799944</v>
      </c>
      <c r="AP101" s="73" t="e">
        <f t="shared" si="43"/>
        <v>#VALUE!</v>
      </c>
      <c r="AQ101" s="74" t="e">
        <f t="shared" si="44"/>
        <v>#VALUE!</v>
      </c>
      <c r="AR101" s="75" t="e">
        <f t="shared" si="45"/>
        <v>#VALUE!</v>
      </c>
      <c r="AS101" s="39"/>
      <c r="AT101" s="112"/>
      <c r="AU101" s="112" t="s">
        <v>69</v>
      </c>
      <c r="AV101" s="58"/>
      <c r="AW101" s="112"/>
      <c r="AX101" s="112"/>
      <c r="AY101" s="112"/>
      <c r="AZ101" s="112"/>
      <c r="BA101" s="112"/>
      <c r="BB101" s="112"/>
      <c r="BC101" s="112"/>
      <c r="BD101" s="112"/>
      <c r="BE101" s="112">
        <v>0.8</v>
      </c>
      <c r="BF101" s="112">
        <v>1</v>
      </c>
      <c r="BG101" s="112">
        <v>3</v>
      </c>
      <c r="BH101" s="112" t="s">
        <v>69</v>
      </c>
      <c r="BI101" s="112"/>
      <c r="BJ101" s="112"/>
      <c r="BK101" s="112"/>
    </row>
    <row r="102" spans="1:63" s="56" customFormat="1" ht="15">
      <c r="A102" s="5">
        <v>1519</v>
      </c>
      <c r="B102" s="5" t="s">
        <v>63</v>
      </c>
      <c r="C102" s="5">
        <v>17</v>
      </c>
      <c r="D102" s="56">
        <v>3</v>
      </c>
      <c r="E102" s="40" t="s">
        <v>65</v>
      </c>
      <c r="F102" s="65">
        <v>550.36</v>
      </c>
      <c r="G102" s="65">
        <v>550.37</v>
      </c>
      <c r="H102" s="57"/>
      <c r="I102" s="66">
        <v>39</v>
      </c>
      <c r="J102" s="67">
        <v>40</v>
      </c>
      <c r="K102" s="58">
        <f t="shared" si="25"/>
        <v>39.5</v>
      </c>
      <c r="L102" s="2"/>
      <c r="M102" s="18">
        <v>90</v>
      </c>
      <c r="N102" s="19">
        <v>20</v>
      </c>
      <c r="O102" s="19">
        <v>0</v>
      </c>
      <c r="P102" s="19">
        <v>28</v>
      </c>
      <c r="Q102" s="19" t="s">
        <v>68</v>
      </c>
      <c r="R102" s="20" t="s">
        <v>68</v>
      </c>
      <c r="S102" s="8">
        <f t="shared" si="26"/>
        <v>0.44115896321872988</v>
      </c>
      <c r="T102" s="8">
        <f t="shared" si="27"/>
        <v>0.30198586225866442</v>
      </c>
      <c r="U102" s="8">
        <f t="shared" si="28"/>
        <v>-0.8296993375502143</v>
      </c>
      <c r="V102" s="3">
        <f t="shared" si="29"/>
        <v>34.392750258306449</v>
      </c>
      <c r="W102" s="12">
        <f t="shared" si="30"/>
        <v>-57.204219117834128</v>
      </c>
      <c r="X102" s="6">
        <f t="shared" si="31"/>
        <v>34.392750258306449</v>
      </c>
      <c r="Y102" s="3">
        <f t="shared" si="32"/>
        <v>304.39275025830648</v>
      </c>
      <c r="Z102" s="7">
        <f t="shared" si="33"/>
        <v>32.795780882165872</v>
      </c>
      <c r="AA102" s="9">
        <f t="shared" si="34"/>
        <v>140.84314803982738</v>
      </c>
      <c r="AB102" s="11" t="e">
        <f t="shared" si="35"/>
        <v>#VALUE!</v>
      </c>
      <c r="AC102" s="13" t="e">
        <f t="shared" si="36"/>
        <v>#VALUE!</v>
      </c>
      <c r="AD102" s="13" t="e">
        <f t="shared" si="37"/>
        <v>#VALUE!</v>
      </c>
      <c r="AE102" s="13" t="e">
        <f t="shared" si="38"/>
        <v>#VALUE!</v>
      </c>
      <c r="AF102" s="10" t="e">
        <f t="shared" si="39"/>
        <v>#VALUE!</v>
      </c>
      <c r="AG102" s="11" t="e">
        <f t="shared" si="40"/>
        <v>#VALUE!</v>
      </c>
      <c r="AH102" s="49"/>
      <c r="AI102" s="50"/>
      <c r="AJ102" s="51"/>
      <c r="AK102" s="52" t="s">
        <v>68</v>
      </c>
      <c r="AL102" s="33" t="s">
        <v>68</v>
      </c>
      <c r="AM102" s="72" t="e">
        <f t="shared" si="46"/>
        <v>#VALUE!</v>
      </c>
      <c r="AN102" s="72" t="e">
        <f t="shared" si="41"/>
        <v>#VALUE!</v>
      </c>
      <c r="AO102" s="72">
        <f t="shared" si="42"/>
        <v>32.795780882165872</v>
      </c>
      <c r="AP102" s="73" t="e">
        <f t="shared" si="43"/>
        <v>#VALUE!</v>
      </c>
      <c r="AQ102" s="74" t="e">
        <f t="shared" si="44"/>
        <v>#VALUE!</v>
      </c>
      <c r="AR102" s="75" t="e">
        <f t="shared" si="45"/>
        <v>#VALUE!</v>
      </c>
      <c r="AS102" s="39"/>
      <c r="AT102" s="112"/>
      <c r="AU102" s="112" t="s">
        <v>69</v>
      </c>
      <c r="AV102" s="58"/>
      <c r="AW102" s="112"/>
      <c r="AX102" s="112"/>
      <c r="AY102" s="112"/>
      <c r="AZ102" s="112"/>
      <c r="BA102" s="112"/>
      <c r="BB102" s="112"/>
      <c r="BC102" s="112"/>
      <c r="BD102" s="112"/>
      <c r="BE102" s="112">
        <v>0.8</v>
      </c>
      <c r="BF102" s="112">
        <v>1</v>
      </c>
      <c r="BG102" s="112">
        <v>3</v>
      </c>
      <c r="BH102" s="112" t="s">
        <v>69</v>
      </c>
      <c r="BI102" s="112"/>
      <c r="BJ102" s="112"/>
      <c r="BK102" s="112"/>
    </row>
    <row r="103" spans="1:63" s="56" customFormat="1" ht="15">
      <c r="A103" s="5">
        <v>1519</v>
      </c>
      <c r="B103" s="5" t="s">
        <v>63</v>
      </c>
      <c r="C103" s="5">
        <v>17</v>
      </c>
      <c r="D103" s="56">
        <v>4</v>
      </c>
      <c r="E103" s="40" t="s">
        <v>65</v>
      </c>
      <c r="F103" s="65">
        <v>552.04</v>
      </c>
      <c r="G103" s="65">
        <v>552.07000000000005</v>
      </c>
      <c r="H103" s="57"/>
      <c r="I103" s="66">
        <v>75</v>
      </c>
      <c r="J103" s="67">
        <v>78</v>
      </c>
      <c r="K103" s="58">
        <f t="shared" si="25"/>
        <v>76.5</v>
      </c>
      <c r="L103" s="2"/>
      <c r="M103" s="18">
        <v>270</v>
      </c>
      <c r="N103" s="19">
        <v>25</v>
      </c>
      <c r="O103" s="19">
        <v>0</v>
      </c>
      <c r="P103" s="19">
        <v>0</v>
      </c>
      <c r="Q103" s="19" t="s">
        <v>68</v>
      </c>
      <c r="R103" s="20" t="s">
        <v>68</v>
      </c>
      <c r="S103" s="8">
        <f t="shared" si="26"/>
        <v>0</v>
      </c>
      <c r="T103" s="8">
        <f t="shared" si="27"/>
        <v>0.42261826174069944</v>
      </c>
      <c r="U103" s="8">
        <f t="shared" si="28"/>
        <v>0.90630778703664994</v>
      </c>
      <c r="V103" s="3">
        <f t="shared" si="29"/>
        <v>90</v>
      </c>
      <c r="W103" s="12">
        <f t="shared" si="30"/>
        <v>65</v>
      </c>
      <c r="X103" s="6">
        <f t="shared" si="31"/>
        <v>270</v>
      </c>
      <c r="Y103" s="3">
        <f t="shared" si="32"/>
        <v>180</v>
      </c>
      <c r="Z103" s="7">
        <f t="shared" si="33"/>
        <v>25</v>
      </c>
      <c r="AA103" s="9">
        <f t="shared" si="34"/>
        <v>90</v>
      </c>
      <c r="AB103" s="11" t="e">
        <f t="shared" si="35"/>
        <v>#VALUE!</v>
      </c>
      <c r="AC103" s="13" t="e">
        <f t="shared" si="36"/>
        <v>#VALUE!</v>
      </c>
      <c r="AD103" s="13" t="e">
        <f t="shared" si="37"/>
        <v>#VALUE!</v>
      </c>
      <c r="AE103" s="13" t="e">
        <f t="shared" si="38"/>
        <v>#VALUE!</v>
      </c>
      <c r="AF103" s="10" t="e">
        <f t="shared" si="39"/>
        <v>#VALUE!</v>
      </c>
      <c r="AG103" s="11" t="e">
        <f t="shared" si="40"/>
        <v>#VALUE!</v>
      </c>
      <c r="AH103" s="49"/>
      <c r="AI103" s="50"/>
      <c r="AJ103" s="51"/>
      <c r="AK103" s="52" t="s">
        <v>68</v>
      </c>
      <c r="AL103" s="33" t="s">
        <v>68</v>
      </c>
      <c r="AM103" s="72" t="e">
        <f t="shared" si="46"/>
        <v>#VALUE!</v>
      </c>
      <c r="AN103" s="72" t="e">
        <f t="shared" si="41"/>
        <v>#VALUE!</v>
      </c>
      <c r="AO103" s="72">
        <f t="shared" si="42"/>
        <v>25</v>
      </c>
      <c r="AP103" s="73" t="e">
        <f t="shared" si="43"/>
        <v>#VALUE!</v>
      </c>
      <c r="AQ103" s="74" t="e">
        <f t="shared" si="44"/>
        <v>#VALUE!</v>
      </c>
      <c r="AR103" s="75" t="e">
        <f t="shared" si="45"/>
        <v>#VALUE!</v>
      </c>
      <c r="AS103" s="39"/>
      <c r="AT103" s="112"/>
      <c r="AU103" s="112" t="s">
        <v>69</v>
      </c>
      <c r="AV103" s="58"/>
      <c r="AW103" s="112"/>
      <c r="AX103" s="112"/>
      <c r="AY103" s="112"/>
      <c r="AZ103" s="112"/>
      <c r="BA103" s="112"/>
      <c r="BB103" s="112"/>
      <c r="BC103" s="112"/>
      <c r="BD103" s="112"/>
      <c r="BE103" s="112">
        <v>0.6</v>
      </c>
      <c r="BF103" s="112">
        <v>1</v>
      </c>
      <c r="BG103" s="112">
        <v>3</v>
      </c>
      <c r="BH103" s="112" t="s">
        <v>84</v>
      </c>
      <c r="BI103" s="112"/>
      <c r="BJ103" s="112"/>
      <c r="BK103" s="112"/>
    </row>
    <row r="104" spans="1:63" s="56" customFormat="1" ht="15">
      <c r="A104" s="5">
        <v>1519</v>
      </c>
      <c r="B104" s="5" t="s">
        <v>63</v>
      </c>
      <c r="C104" s="5">
        <v>17</v>
      </c>
      <c r="D104" s="56">
        <v>5</v>
      </c>
      <c r="E104" s="40" t="s">
        <v>65</v>
      </c>
      <c r="F104" s="65">
        <v>552.26</v>
      </c>
      <c r="G104" s="65">
        <v>552.29</v>
      </c>
      <c r="H104" s="57"/>
      <c r="I104" s="66">
        <v>3</v>
      </c>
      <c r="J104" s="67">
        <v>6</v>
      </c>
      <c r="K104" s="58">
        <f t="shared" si="25"/>
        <v>4.5</v>
      </c>
      <c r="L104" s="2"/>
      <c r="M104" s="18">
        <v>270</v>
      </c>
      <c r="N104" s="19">
        <v>54</v>
      </c>
      <c r="O104" s="19">
        <v>180</v>
      </c>
      <c r="P104" s="19">
        <v>37</v>
      </c>
      <c r="Q104" s="19" t="s">
        <v>68</v>
      </c>
      <c r="R104" s="20" t="s">
        <v>68</v>
      </c>
      <c r="S104" s="8">
        <f t="shared" si="26"/>
        <v>-0.35373799521682731</v>
      </c>
      <c r="T104" s="8">
        <f t="shared" si="27"/>
        <v>-0.64610969993956391</v>
      </c>
      <c r="U104" s="8">
        <f t="shared" si="28"/>
        <v>-0.46942617476287596</v>
      </c>
      <c r="V104" s="3">
        <f t="shared" si="29"/>
        <v>241.29977710173864</v>
      </c>
      <c r="W104" s="12">
        <f t="shared" si="30"/>
        <v>-32.50865443335384</v>
      </c>
      <c r="X104" s="6">
        <f t="shared" si="31"/>
        <v>241.29977710173864</v>
      </c>
      <c r="Y104" s="3">
        <f t="shared" si="32"/>
        <v>151.29977710173864</v>
      </c>
      <c r="Z104" s="7">
        <f t="shared" si="33"/>
        <v>57.49134556664616</v>
      </c>
      <c r="AA104" s="9">
        <f t="shared" si="34"/>
        <v>106.39574986979522</v>
      </c>
      <c r="AB104" s="11" t="e">
        <f t="shared" si="35"/>
        <v>#VALUE!</v>
      </c>
      <c r="AC104" s="13" t="e">
        <f t="shared" si="36"/>
        <v>#VALUE!</v>
      </c>
      <c r="AD104" s="13" t="e">
        <f t="shared" si="37"/>
        <v>#VALUE!</v>
      </c>
      <c r="AE104" s="13" t="e">
        <f t="shared" si="38"/>
        <v>#VALUE!</v>
      </c>
      <c r="AF104" s="10" t="e">
        <f t="shared" si="39"/>
        <v>#VALUE!</v>
      </c>
      <c r="AG104" s="11" t="e">
        <f t="shared" si="40"/>
        <v>#VALUE!</v>
      </c>
      <c r="AH104" s="49"/>
      <c r="AI104" s="50"/>
      <c r="AJ104" s="51"/>
      <c r="AK104" s="52" t="s">
        <v>68</v>
      </c>
      <c r="AL104" s="33" t="s">
        <v>68</v>
      </c>
      <c r="AM104" s="72" t="e">
        <f t="shared" si="46"/>
        <v>#VALUE!</v>
      </c>
      <c r="AN104" s="72" t="e">
        <f t="shared" si="41"/>
        <v>#VALUE!</v>
      </c>
      <c r="AO104" s="72">
        <f t="shared" si="42"/>
        <v>57.49134556664616</v>
      </c>
      <c r="AP104" s="73" t="e">
        <f t="shared" si="43"/>
        <v>#VALUE!</v>
      </c>
      <c r="AQ104" s="74" t="e">
        <f t="shared" si="44"/>
        <v>#VALUE!</v>
      </c>
      <c r="AR104" s="75" t="e">
        <f t="shared" si="45"/>
        <v>#VALUE!</v>
      </c>
      <c r="AS104" s="39"/>
      <c r="AT104" s="112"/>
      <c r="AU104" s="112" t="s">
        <v>69</v>
      </c>
      <c r="AV104" s="58"/>
      <c r="AW104" s="112"/>
      <c r="AX104" s="112"/>
      <c r="AY104" s="112"/>
      <c r="AZ104" s="112"/>
      <c r="BA104" s="112"/>
      <c r="BB104" s="112"/>
      <c r="BC104" s="112"/>
      <c r="BD104" s="112"/>
      <c r="BE104" s="112">
        <v>0.7</v>
      </c>
      <c r="BF104" s="112">
        <v>1</v>
      </c>
      <c r="BG104" s="112">
        <v>3</v>
      </c>
      <c r="BH104" s="112" t="s">
        <v>69</v>
      </c>
      <c r="BI104" s="112"/>
      <c r="BJ104" s="112"/>
      <c r="BK104" s="112"/>
    </row>
    <row r="105" spans="1:63" s="56" customFormat="1" ht="15">
      <c r="A105" s="5">
        <v>1519</v>
      </c>
      <c r="B105" s="5" t="s">
        <v>63</v>
      </c>
      <c r="C105" s="5">
        <v>17</v>
      </c>
      <c r="D105" s="56">
        <v>5</v>
      </c>
      <c r="E105" s="40" t="s">
        <v>65</v>
      </c>
      <c r="F105" s="65">
        <v>552.41999999999996</v>
      </c>
      <c r="G105" s="65">
        <v>552.49</v>
      </c>
      <c r="H105" s="57"/>
      <c r="I105" s="66">
        <v>19</v>
      </c>
      <c r="J105" s="67">
        <v>26</v>
      </c>
      <c r="K105" s="58">
        <f t="shared" si="25"/>
        <v>22.5</v>
      </c>
      <c r="L105" s="2"/>
      <c r="M105" s="18">
        <v>270</v>
      </c>
      <c r="N105" s="19">
        <v>50</v>
      </c>
      <c r="O105" s="19">
        <v>0</v>
      </c>
      <c r="P105" s="19">
        <v>66</v>
      </c>
      <c r="Q105" s="19">
        <v>90</v>
      </c>
      <c r="R105" s="20">
        <v>90</v>
      </c>
      <c r="S105" s="8">
        <f t="shared" si="26"/>
        <v>-0.58721570105808307</v>
      </c>
      <c r="T105" s="8">
        <f t="shared" si="27"/>
        <v>0.31157834524108402</v>
      </c>
      <c r="U105" s="8">
        <f t="shared" si="28"/>
        <v>0.26144527457462075</v>
      </c>
      <c r="V105" s="3">
        <f t="shared" si="29"/>
        <v>152.04944942718919</v>
      </c>
      <c r="W105" s="12">
        <f t="shared" si="30"/>
        <v>21.469409032381208</v>
      </c>
      <c r="X105" s="6">
        <f t="shared" si="31"/>
        <v>332.04944942718919</v>
      </c>
      <c r="Y105" s="3">
        <f t="shared" si="32"/>
        <v>242.04944942718919</v>
      </c>
      <c r="Z105" s="7">
        <f t="shared" si="33"/>
        <v>68.530590967618792</v>
      </c>
      <c r="AA105" s="9">
        <f t="shared" si="34"/>
        <v>55.402487644368932</v>
      </c>
      <c r="AB105" s="11">
        <f t="shared" si="35"/>
        <v>145.40248764436893</v>
      </c>
      <c r="AC105" s="13">
        <f t="shared" si="36"/>
        <v>-0.82316102216257847</v>
      </c>
      <c r="AD105" s="13">
        <f t="shared" si="37"/>
        <v>0.20782023555088103</v>
      </c>
      <c r="AE105" s="13">
        <f t="shared" si="38"/>
        <v>0.52840957721055293</v>
      </c>
      <c r="AF105" s="10">
        <f t="shared" si="39"/>
        <v>47.88029893014189</v>
      </c>
      <c r="AG105" s="11">
        <f t="shared" si="40"/>
        <v>31.898059220690559</v>
      </c>
      <c r="AH105" s="49"/>
      <c r="AI105" s="50"/>
      <c r="AJ105" s="51"/>
      <c r="AK105" s="52" t="s">
        <v>68</v>
      </c>
      <c r="AL105" s="33" t="s">
        <v>68</v>
      </c>
      <c r="AM105" s="72" t="e">
        <f t="shared" si="46"/>
        <v>#VALUE!</v>
      </c>
      <c r="AN105" s="72" t="e">
        <f t="shared" si="41"/>
        <v>#VALUE!</v>
      </c>
      <c r="AO105" s="72">
        <f t="shared" si="42"/>
        <v>68.530590967618792</v>
      </c>
      <c r="AP105" s="73">
        <f t="shared" si="43"/>
        <v>145.40248764436893</v>
      </c>
      <c r="AQ105" s="74" t="e">
        <f t="shared" si="44"/>
        <v>#VALUE!</v>
      </c>
      <c r="AR105" s="75">
        <f t="shared" si="45"/>
        <v>31.898059220690559</v>
      </c>
      <c r="AS105" s="39"/>
      <c r="AT105" s="112"/>
      <c r="AU105" s="112" t="s">
        <v>69</v>
      </c>
      <c r="AV105" s="58"/>
      <c r="AW105" s="112"/>
      <c r="AX105" s="112"/>
      <c r="AY105" s="112"/>
      <c r="AZ105" s="112"/>
      <c r="BA105" s="112"/>
      <c r="BB105" s="112"/>
      <c r="BC105" s="112"/>
      <c r="BD105" s="112"/>
      <c r="BE105" s="112">
        <v>0.8</v>
      </c>
      <c r="BF105" s="112">
        <v>1</v>
      </c>
      <c r="BG105" s="112">
        <v>3</v>
      </c>
      <c r="BH105" s="112" t="s">
        <v>69</v>
      </c>
      <c r="BI105" s="112"/>
      <c r="BJ105" s="112"/>
      <c r="BK105" s="112"/>
    </row>
    <row r="106" spans="1:63" s="56" customFormat="1" ht="15">
      <c r="A106" s="5">
        <v>1519</v>
      </c>
      <c r="B106" s="5" t="s">
        <v>63</v>
      </c>
      <c r="C106" s="5">
        <v>17</v>
      </c>
      <c r="D106" s="56">
        <v>5</v>
      </c>
      <c r="E106" s="40" t="s">
        <v>66</v>
      </c>
      <c r="F106" s="65">
        <v>552.96</v>
      </c>
      <c r="G106" s="65">
        <v>552.98</v>
      </c>
      <c r="H106" s="57"/>
      <c r="I106" s="66">
        <v>73</v>
      </c>
      <c r="J106" s="67">
        <v>75</v>
      </c>
      <c r="K106" s="58">
        <f t="shared" si="25"/>
        <v>74</v>
      </c>
      <c r="L106" s="2"/>
      <c r="M106" s="18">
        <v>90</v>
      </c>
      <c r="N106" s="19">
        <v>23</v>
      </c>
      <c r="O106" s="19">
        <v>0</v>
      </c>
      <c r="P106" s="19">
        <v>7</v>
      </c>
      <c r="Q106" s="80" t="s">
        <v>68</v>
      </c>
      <c r="R106" s="99" t="s">
        <v>68</v>
      </c>
      <c r="S106" s="8">
        <f t="shared" si="26"/>
        <v>0.1121813220915004</v>
      </c>
      <c r="T106" s="8">
        <f t="shared" si="27"/>
        <v>0.38781867790849955</v>
      </c>
      <c r="U106" s="8">
        <f t="shared" si="28"/>
        <v>-0.91364354986137875</v>
      </c>
      <c r="V106" s="3">
        <f t="shared" si="29"/>
        <v>73.86683695373614</v>
      </c>
      <c r="W106" s="12">
        <f t="shared" si="30"/>
        <v>-66.160487001012697</v>
      </c>
      <c r="X106" s="6">
        <f t="shared" si="31"/>
        <v>73.86683695373614</v>
      </c>
      <c r="Y106" s="3">
        <f t="shared" si="32"/>
        <v>343.86683695373614</v>
      </c>
      <c r="Z106" s="7">
        <f t="shared" si="33"/>
        <v>23.839512998987303</v>
      </c>
      <c r="AA106" s="9">
        <f t="shared" si="34"/>
        <v>104.81988797081551</v>
      </c>
      <c r="AB106" s="11" t="e">
        <f t="shared" si="35"/>
        <v>#VALUE!</v>
      </c>
      <c r="AC106" s="13" t="e">
        <f t="shared" si="36"/>
        <v>#VALUE!</v>
      </c>
      <c r="AD106" s="13" t="e">
        <f t="shared" si="37"/>
        <v>#VALUE!</v>
      </c>
      <c r="AE106" s="13" t="e">
        <f t="shared" si="38"/>
        <v>#VALUE!</v>
      </c>
      <c r="AF106" s="10" t="e">
        <f t="shared" si="39"/>
        <v>#VALUE!</v>
      </c>
      <c r="AG106" s="11" t="e">
        <f t="shared" si="40"/>
        <v>#VALUE!</v>
      </c>
      <c r="AH106" s="13"/>
      <c r="AI106" s="50"/>
      <c r="AJ106" s="51"/>
      <c r="AK106" s="52" t="s">
        <v>68</v>
      </c>
      <c r="AL106" s="33" t="s">
        <v>68</v>
      </c>
      <c r="AM106" s="72" t="e">
        <f t="shared" si="46"/>
        <v>#VALUE!</v>
      </c>
      <c r="AN106" s="72" t="e">
        <f t="shared" si="41"/>
        <v>#VALUE!</v>
      </c>
      <c r="AO106" s="72">
        <f t="shared" si="42"/>
        <v>23.839512998987303</v>
      </c>
      <c r="AP106" s="73" t="e">
        <f t="shared" si="43"/>
        <v>#VALUE!</v>
      </c>
      <c r="AQ106" s="74" t="e">
        <f t="shared" si="44"/>
        <v>#VALUE!</v>
      </c>
      <c r="AR106" s="75" t="e">
        <f t="shared" si="45"/>
        <v>#VALUE!</v>
      </c>
      <c r="AS106" s="39"/>
      <c r="AT106" s="112"/>
      <c r="AU106" s="112" t="s">
        <v>76</v>
      </c>
      <c r="AV106" s="58"/>
      <c r="AW106" s="112"/>
      <c r="AX106" s="112"/>
      <c r="AY106" s="112"/>
      <c r="AZ106" s="112"/>
      <c r="BA106" s="112"/>
      <c r="BB106" s="112"/>
      <c r="BC106" s="112"/>
      <c r="BD106" s="112"/>
      <c r="BE106" s="112">
        <v>0.6</v>
      </c>
      <c r="BF106" s="112">
        <v>1</v>
      </c>
      <c r="BG106" s="112">
        <v>3</v>
      </c>
      <c r="BH106" s="112" t="s">
        <v>85</v>
      </c>
      <c r="BI106" s="112"/>
      <c r="BJ106" s="112"/>
      <c r="BK106" s="112"/>
    </row>
    <row r="107" spans="1:63" s="56" customFormat="1" ht="15">
      <c r="A107" s="5">
        <v>1519</v>
      </c>
      <c r="B107" s="5" t="s">
        <v>63</v>
      </c>
      <c r="C107" s="5">
        <v>17</v>
      </c>
      <c r="D107" s="56">
        <v>5</v>
      </c>
      <c r="E107" s="40" t="s">
        <v>64</v>
      </c>
      <c r="F107" s="65">
        <v>553.11</v>
      </c>
      <c r="G107" s="65">
        <v>553.16</v>
      </c>
      <c r="H107" s="57"/>
      <c r="I107" s="66">
        <v>88</v>
      </c>
      <c r="J107" s="67">
        <v>93</v>
      </c>
      <c r="K107" s="58">
        <f t="shared" si="25"/>
        <v>90.5</v>
      </c>
      <c r="L107" s="2"/>
      <c r="M107" s="18">
        <v>90</v>
      </c>
      <c r="N107" s="19">
        <v>40</v>
      </c>
      <c r="O107" s="19">
        <v>180</v>
      </c>
      <c r="P107" s="19">
        <v>45</v>
      </c>
      <c r="Q107" s="80" t="s">
        <v>68</v>
      </c>
      <c r="R107" s="99" t="s">
        <v>68</v>
      </c>
      <c r="S107" s="8">
        <f t="shared" si="26"/>
        <v>0.54167522041970173</v>
      </c>
      <c r="T107" s="8">
        <f t="shared" si="27"/>
        <v>-0.4545194776720437</v>
      </c>
      <c r="U107" s="8">
        <f t="shared" si="28"/>
        <v>0.54167522041970184</v>
      </c>
      <c r="V107" s="3">
        <f t="shared" si="29"/>
        <v>320</v>
      </c>
      <c r="W107" s="12">
        <f t="shared" si="30"/>
        <v>37.453719557105146</v>
      </c>
      <c r="X107" s="6">
        <f t="shared" si="31"/>
        <v>140</v>
      </c>
      <c r="Y107" s="3">
        <f t="shared" si="32"/>
        <v>50</v>
      </c>
      <c r="Z107" s="7">
        <f t="shared" si="33"/>
        <v>52.546280442894854</v>
      </c>
      <c r="AA107" s="9">
        <f t="shared" si="34"/>
        <v>54.068041679649738</v>
      </c>
      <c r="AB107" s="11" t="e">
        <f t="shared" si="35"/>
        <v>#VALUE!</v>
      </c>
      <c r="AC107" s="13" t="e">
        <f t="shared" si="36"/>
        <v>#VALUE!</v>
      </c>
      <c r="AD107" s="13" t="e">
        <f t="shared" si="37"/>
        <v>#VALUE!</v>
      </c>
      <c r="AE107" s="13" t="e">
        <f t="shared" si="38"/>
        <v>#VALUE!</v>
      </c>
      <c r="AF107" s="10" t="e">
        <f t="shared" si="39"/>
        <v>#VALUE!</v>
      </c>
      <c r="AG107" s="11" t="e">
        <f t="shared" si="40"/>
        <v>#VALUE!</v>
      </c>
      <c r="AH107" s="49"/>
      <c r="AI107" s="50"/>
      <c r="AJ107" s="51"/>
      <c r="AK107" s="52" t="s">
        <v>68</v>
      </c>
      <c r="AL107" s="33" t="s">
        <v>68</v>
      </c>
      <c r="AM107" s="72" t="e">
        <f t="shared" si="46"/>
        <v>#VALUE!</v>
      </c>
      <c r="AN107" s="72" t="e">
        <f t="shared" si="41"/>
        <v>#VALUE!</v>
      </c>
      <c r="AO107" s="72">
        <f t="shared" si="42"/>
        <v>52.546280442894854</v>
      </c>
      <c r="AP107" s="73" t="e">
        <f t="shared" si="43"/>
        <v>#VALUE!</v>
      </c>
      <c r="AQ107" s="74" t="e">
        <f t="shared" si="44"/>
        <v>#VALUE!</v>
      </c>
      <c r="AR107" s="75" t="e">
        <f t="shared" si="45"/>
        <v>#VALUE!</v>
      </c>
      <c r="AS107" s="39"/>
      <c r="AT107" s="112" t="s">
        <v>75</v>
      </c>
      <c r="AU107" s="112"/>
      <c r="AV107" s="58"/>
      <c r="AW107" s="112"/>
      <c r="AX107" s="112"/>
      <c r="AY107" s="112"/>
      <c r="AZ107" s="112"/>
      <c r="BA107" s="112"/>
      <c r="BB107" s="112"/>
      <c r="BC107" s="112"/>
      <c r="BD107" s="112"/>
      <c r="BE107" s="112">
        <v>0.7</v>
      </c>
      <c r="BF107" s="112">
        <v>0</v>
      </c>
      <c r="BG107" s="112">
        <v>3</v>
      </c>
      <c r="BH107" s="112" t="s">
        <v>86</v>
      </c>
      <c r="BI107" s="112"/>
      <c r="BJ107" s="112"/>
      <c r="BK107" s="112"/>
    </row>
    <row r="108" spans="1:63" s="56" customFormat="1" ht="15">
      <c r="A108" s="56">
        <v>1519</v>
      </c>
      <c r="B108" s="56" t="s">
        <v>63</v>
      </c>
      <c r="C108" s="56">
        <v>18</v>
      </c>
      <c r="D108" s="56">
        <v>1</v>
      </c>
      <c r="E108" s="40" t="s">
        <v>65</v>
      </c>
      <c r="F108" s="65">
        <v>556.80999999999995</v>
      </c>
      <c r="G108" s="65">
        <v>556.82000000000005</v>
      </c>
      <c r="H108" s="57"/>
      <c r="I108" s="66">
        <v>11</v>
      </c>
      <c r="J108" s="67">
        <v>12</v>
      </c>
      <c r="K108" s="58">
        <f t="shared" si="25"/>
        <v>11.5</v>
      </c>
      <c r="L108" s="59"/>
      <c r="M108" s="50">
        <v>90</v>
      </c>
      <c r="N108" s="51">
        <v>8</v>
      </c>
      <c r="O108" s="51">
        <v>0</v>
      </c>
      <c r="P108" s="51">
        <v>15</v>
      </c>
      <c r="Q108" s="101" t="s">
        <v>68</v>
      </c>
      <c r="R108" s="102" t="s">
        <v>68</v>
      </c>
      <c r="S108" s="61">
        <f t="shared" si="26"/>
        <v>0.25630023594721063</v>
      </c>
      <c r="T108" s="61">
        <f t="shared" si="27"/>
        <v>0.13443089254206311</v>
      </c>
      <c r="U108" s="61">
        <f t="shared" si="28"/>
        <v>-0.95652550254688129</v>
      </c>
      <c r="V108" s="53">
        <f t="shared" si="29"/>
        <v>27.677259002535088</v>
      </c>
      <c r="W108" s="53">
        <f t="shared" si="30"/>
        <v>-73.165769071277296</v>
      </c>
      <c r="X108" s="62">
        <f t="shared" si="31"/>
        <v>27.677259002535088</v>
      </c>
      <c r="Y108" s="53">
        <f t="shared" si="32"/>
        <v>297.6772590025351</v>
      </c>
      <c r="Z108" s="63">
        <f t="shared" si="33"/>
        <v>16.834230928722704</v>
      </c>
      <c r="AA108" s="54">
        <f t="shared" si="34"/>
        <v>151.27775714274219</v>
      </c>
      <c r="AB108" s="60" t="e">
        <f t="shared" si="35"/>
        <v>#VALUE!</v>
      </c>
      <c r="AC108" s="49" t="e">
        <f t="shared" si="36"/>
        <v>#VALUE!</v>
      </c>
      <c r="AD108" s="49" t="e">
        <f t="shared" si="37"/>
        <v>#VALUE!</v>
      </c>
      <c r="AE108" s="49" t="e">
        <f t="shared" si="38"/>
        <v>#VALUE!</v>
      </c>
      <c r="AF108" s="81" t="e">
        <f t="shared" si="39"/>
        <v>#VALUE!</v>
      </c>
      <c r="AG108" s="60" t="e">
        <f t="shared" si="40"/>
        <v>#VALUE!</v>
      </c>
      <c r="AH108" s="49"/>
      <c r="AI108" s="50"/>
      <c r="AJ108" s="51"/>
      <c r="AK108" s="52" t="s">
        <v>68</v>
      </c>
      <c r="AL108" s="33" t="s">
        <v>68</v>
      </c>
      <c r="AM108" s="82" t="e">
        <f t="shared" si="46"/>
        <v>#VALUE!</v>
      </c>
      <c r="AN108" s="82" t="e">
        <f t="shared" si="41"/>
        <v>#VALUE!</v>
      </c>
      <c r="AO108" s="82">
        <f t="shared" si="42"/>
        <v>16.834230928722704</v>
      </c>
      <c r="AP108" s="83" t="e">
        <f t="shared" si="43"/>
        <v>#VALUE!</v>
      </c>
      <c r="AQ108" s="84" t="e">
        <f t="shared" si="44"/>
        <v>#VALUE!</v>
      </c>
      <c r="AR108" s="85" t="e">
        <f t="shared" si="45"/>
        <v>#VALUE!</v>
      </c>
      <c r="AS108" s="64"/>
      <c r="AT108" s="112"/>
      <c r="AU108" s="112" t="s">
        <v>69</v>
      </c>
      <c r="AV108" s="58"/>
      <c r="AW108" s="112"/>
      <c r="AX108" s="112"/>
      <c r="AY108" s="112"/>
      <c r="AZ108" s="112"/>
      <c r="BA108" s="112"/>
      <c r="BB108" s="112"/>
      <c r="BC108" s="112"/>
      <c r="BD108" s="112"/>
      <c r="BE108" s="112">
        <v>0.6</v>
      </c>
      <c r="BF108" s="112">
        <v>1</v>
      </c>
      <c r="BG108" s="112">
        <v>3</v>
      </c>
      <c r="BH108" s="112" t="s">
        <v>87</v>
      </c>
      <c r="BI108" s="112"/>
      <c r="BJ108" s="112"/>
      <c r="BK108" s="112"/>
    </row>
    <row r="109" spans="1:63" s="56" customFormat="1" ht="15">
      <c r="A109" s="56">
        <v>1519</v>
      </c>
      <c r="B109" s="56" t="s">
        <v>63</v>
      </c>
      <c r="C109" s="56">
        <v>18</v>
      </c>
      <c r="D109" s="56">
        <v>1</v>
      </c>
      <c r="E109" s="40" t="s">
        <v>64</v>
      </c>
      <c r="F109" s="65">
        <v>556.91</v>
      </c>
      <c r="G109" s="65">
        <v>556.92999999999995</v>
      </c>
      <c r="H109" s="57"/>
      <c r="I109" s="66">
        <v>21</v>
      </c>
      <c r="J109" s="67">
        <v>23</v>
      </c>
      <c r="K109" s="58">
        <f t="shared" si="25"/>
        <v>22</v>
      </c>
      <c r="L109" s="59"/>
      <c r="M109" s="50">
        <v>90</v>
      </c>
      <c r="N109" s="51">
        <v>8</v>
      </c>
      <c r="O109" s="51">
        <v>0</v>
      </c>
      <c r="P109" s="51">
        <v>14</v>
      </c>
      <c r="Q109" s="101" t="s">
        <v>68</v>
      </c>
      <c r="R109" s="102" t="s">
        <v>68</v>
      </c>
      <c r="S109" s="61">
        <f t="shared" si="26"/>
        <v>0.23956752834178277</v>
      </c>
      <c r="T109" s="61">
        <f t="shared" si="27"/>
        <v>0.13503906507412924</v>
      </c>
      <c r="U109" s="61">
        <f t="shared" si="28"/>
        <v>-0.96085287496753047</v>
      </c>
      <c r="V109" s="53">
        <f t="shared" si="29"/>
        <v>29.409021215184598</v>
      </c>
      <c r="W109" s="53">
        <f t="shared" si="30"/>
        <v>-74.028347376130128</v>
      </c>
      <c r="X109" s="62">
        <f t="shared" si="31"/>
        <v>29.409021215184598</v>
      </c>
      <c r="Y109" s="53">
        <f t="shared" si="32"/>
        <v>299.40902121518462</v>
      </c>
      <c r="Z109" s="63">
        <f t="shared" si="33"/>
        <v>15.971652623869872</v>
      </c>
      <c r="AA109" s="54">
        <f t="shared" si="34"/>
        <v>149.61642141263263</v>
      </c>
      <c r="AB109" s="60" t="e">
        <f t="shared" si="35"/>
        <v>#VALUE!</v>
      </c>
      <c r="AC109" s="49" t="e">
        <f t="shared" si="36"/>
        <v>#VALUE!</v>
      </c>
      <c r="AD109" s="49" t="e">
        <f t="shared" si="37"/>
        <v>#VALUE!</v>
      </c>
      <c r="AE109" s="49" t="e">
        <f t="shared" si="38"/>
        <v>#VALUE!</v>
      </c>
      <c r="AF109" s="81" t="e">
        <f t="shared" si="39"/>
        <v>#VALUE!</v>
      </c>
      <c r="AG109" s="60" t="e">
        <f t="shared" si="40"/>
        <v>#VALUE!</v>
      </c>
      <c r="AH109" s="49"/>
      <c r="AI109" s="50"/>
      <c r="AJ109" s="51"/>
      <c r="AK109" s="52" t="s">
        <v>68</v>
      </c>
      <c r="AL109" s="33" t="s">
        <v>68</v>
      </c>
      <c r="AM109" s="82" t="e">
        <f t="shared" si="46"/>
        <v>#VALUE!</v>
      </c>
      <c r="AN109" s="82" t="e">
        <f t="shared" si="41"/>
        <v>#VALUE!</v>
      </c>
      <c r="AO109" s="82">
        <f t="shared" si="42"/>
        <v>15.971652623869872</v>
      </c>
      <c r="AP109" s="83" t="e">
        <f t="shared" si="43"/>
        <v>#VALUE!</v>
      </c>
      <c r="AQ109" s="84" t="e">
        <f t="shared" si="44"/>
        <v>#VALUE!</v>
      </c>
      <c r="AR109" s="85" t="e">
        <f t="shared" si="45"/>
        <v>#VALUE!</v>
      </c>
      <c r="AS109" s="64"/>
      <c r="AT109" s="112" t="s">
        <v>75</v>
      </c>
      <c r="AU109" s="112"/>
      <c r="AV109" s="58"/>
      <c r="AW109" s="112"/>
      <c r="AX109" s="112"/>
      <c r="AY109" s="112"/>
      <c r="AZ109" s="112"/>
      <c r="BA109" s="112"/>
      <c r="BB109" s="112"/>
      <c r="BC109" s="112"/>
      <c r="BD109" s="112"/>
      <c r="BE109" s="112">
        <v>0.8</v>
      </c>
      <c r="BF109" s="112">
        <v>0</v>
      </c>
      <c r="BG109" s="112">
        <v>3</v>
      </c>
      <c r="BH109" s="112" t="s">
        <v>88</v>
      </c>
      <c r="BI109" s="112"/>
      <c r="BJ109" s="112"/>
      <c r="BK109" s="112"/>
    </row>
    <row r="110" spans="1:63" ht="15">
      <c r="A110" s="56">
        <v>1519</v>
      </c>
      <c r="B110" s="56" t="s">
        <v>63</v>
      </c>
      <c r="C110" s="56">
        <v>18</v>
      </c>
      <c r="D110" s="56">
        <v>1</v>
      </c>
      <c r="E110" s="40" t="s">
        <v>64</v>
      </c>
      <c r="F110" s="65">
        <v>557.01</v>
      </c>
      <c r="G110" s="65">
        <v>557.01</v>
      </c>
      <c r="H110" s="57"/>
      <c r="I110" s="66">
        <v>31</v>
      </c>
      <c r="J110" s="67">
        <v>31</v>
      </c>
      <c r="K110" s="58">
        <f t="shared" si="25"/>
        <v>31</v>
      </c>
      <c r="L110" s="59"/>
      <c r="M110" s="50">
        <v>90</v>
      </c>
      <c r="N110" s="51">
        <v>6</v>
      </c>
      <c r="O110" s="51">
        <v>0</v>
      </c>
      <c r="P110" s="51">
        <v>18</v>
      </c>
      <c r="Q110" s="101" t="s">
        <v>68</v>
      </c>
      <c r="R110" s="102" t="s">
        <v>68</v>
      </c>
      <c r="S110" s="61">
        <f t="shared" si="26"/>
        <v>0.30732416694677972</v>
      </c>
      <c r="T110" s="61">
        <f t="shared" si="27"/>
        <v>9.9412476129020405E-2</v>
      </c>
      <c r="U110" s="61">
        <f t="shared" si="28"/>
        <v>-0.94584652918820322</v>
      </c>
      <c r="V110" s="53">
        <f t="shared" si="29"/>
        <v>17.925231090787207</v>
      </c>
      <c r="W110" s="53">
        <f t="shared" si="30"/>
        <v>-71.145154835909608</v>
      </c>
      <c r="X110" s="62">
        <f t="shared" si="31"/>
        <v>17.925231090787207</v>
      </c>
      <c r="Y110" s="53">
        <f t="shared" si="32"/>
        <v>287.92523109078718</v>
      </c>
      <c r="Z110" s="63">
        <f t="shared" si="33"/>
        <v>18.854845164090392</v>
      </c>
      <c r="AA110" s="54">
        <f t="shared" si="34"/>
        <v>161.12857195147177</v>
      </c>
      <c r="AB110" s="60" t="e">
        <f t="shared" si="35"/>
        <v>#VALUE!</v>
      </c>
      <c r="AC110" s="49" t="e">
        <f t="shared" si="36"/>
        <v>#VALUE!</v>
      </c>
      <c r="AD110" s="49" t="e">
        <f t="shared" si="37"/>
        <v>#VALUE!</v>
      </c>
      <c r="AE110" s="49" t="e">
        <f t="shared" si="38"/>
        <v>#VALUE!</v>
      </c>
      <c r="AF110" s="81" t="e">
        <f t="shared" si="39"/>
        <v>#VALUE!</v>
      </c>
      <c r="AG110" s="60" t="e">
        <f t="shared" si="40"/>
        <v>#VALUE!</v>
      </c>
      <c r="AH110" s="49"/>
      <c r="AI110" s="50"/>
      <c r="AJ110" s="51"/>
      <c r="AK110" s="52" t="s">
        <v>68</v>
      </c>
      <c r="AL110" s="33" t="s">
        <v>68</v>
      </c>
      <c r="AM110" s="82" t="e">
        <f t="shared" si="46"/>
        <v>#VALUE!</v>
      </c>
      <c r="AN110" s="82" t="e">
        <f t="shared" si="41"/>
        <v>#VALUE!</v>
      </c>
      <c r="AO110" s="82">
        <f t="shared" si="42"/>
        <v>18.854845164090392</v>
      </c>
      <c r="AP110" s="83" t="e">
        <f t="shared" si="43"/>
        <v>#VALUE!</v>
      </c>
      <c r="AQ110" s="84" t="e">
        <f t="shared" si="44"/>
        <v>#VALUE!</v>
      </c>
      <c r="AR110" s="85" t="e">
        <f t="shared" si="45"/>
        <v>#VALUE!</v>
      </c>
      <c r="AS110" s="64"/>
      <c r="AT110" s="112" t="s">
        <v>77</v>
      </c>
      <c r="AU110" s="112"/>
      <c r="AV110" s="58"/>
      <c r="AW110" s="112"/>
      <c r="AX110" s="112"/>
      <c r="AY110" s="112"/>
      <c r="AZ110" s="112"/>
      <c r="BA110" s="112"/>
      <c r="BB110" s="112"/>
      <c r="BC110" s="112"/>
      <c r="BD110" s="112"/>
      <c r="BE110" s="112">
        <v>0.8</v>
      </c>
      <c r="BF110" s="112">
        <v>0</v>
      </c>
      <c r="BG110" s="112">
        <v>3</v>
      </c>
      <c r="BH110" s="112" t="s">
        <v>89</v>
      </c>
      <c r="BI110" s="112"/>
      <c r="BJ110" s="112"/>
      <c r="BK110" s="112"/>
    </row>
    <row r="111" spans="1:63" ht="15">
      <c r="A111" s="56">
        <v>1519</v>
      </c>
      <c r="B111" s="56" t="s">
        <v>63</v>
      </c>
      <c r="C111" s="56">
        <v>18</v>
      </c>
      <c r="D111" s="56">
        <v>1</v>
      </c>
      <c r="E111" s="40" t="s">
        <v>64</v>
      </c>
      <c r="F111" s="65">
        <v>557.01</v>
      </c>
      <c r="G111" s="65">
        <v>557.08000000000004</v>
      </c>
      <c r="H111" s="57"/>
      <c r="I111" s="66">
        <v>31</v>
      </c>
      <c r="J111" s="67">
        <v>38</v>
      </c>
      <c r="K111" s="58">
        <f t="shared" si="25"/>
        <v>34.5</v>
      </c>
      <c r="L111" s="59"/>
      <c r="M111" s="50">
        <v>90</v>
      </c>
      <c r="N111" s="51">
        <v>38</v>
      </c>
      <c r="O111" s="51">
        <v>180</v>
      </c>
      <c r="P111" s="51">
        <v>25</v>
      </c>
      <c r="Q111" s="101" t="s">
        <v>68</v>
      </c>
      <c r="R111" s="102" t="s">
        <v>68</v>
      </c>
      <c r="S111" s="61">
        <f t="shared" si="26"/>
        <v>0.33302773492225141</v>
      </c>
      <c r="T111" s="61">
        <f t="shared" si="27"/>
        <v>-0.55797878926611633</v>
      </c>
      <c r="U111" s="61">
        <f t="shared" si="28"/>
        <v>0.71418028226239105</v>
      </c>
      <c r="V111" s="53">
        <f t="shared" si="29"/>
        <v>300.83072068543015</v>
      </c>
      <c r="W111" s="53">
        <f t="shared" si="30"/>
        <v>47.702110360504953</v>
      </c>
      <c r="X111" s="62">
        <f t="shared" si="31"/>
        <v>120.83072068543015</v>
      </c>
      <c r="Y111" s="53">
        <f t="shared" si="32"/>
        <v>30.830720685430151</v>
      </c>
      <c r="Z111" s="63">
        <f t="shared" si="33"/>
        <v>42.297889639495047</v>
      </c>
      <c r="AA111" s="54">
        <f t="shared" si="34"/>
        <v>66.180407419986736</v>
      </c>
      <c r="AB111" s="60" t="e">
        <f t="shared" si="35"/>
        <v>#VALUE!</v>
      </c>
      <c r="AC111" s="49" t="e">
        <f t="shared" si="36"/>
        <v>#VALUE!</v>
      </c>
      <c r="AD111" s="49" t="e">
        <f t="shared" si="37"/>
        <v>#VALUE!</v>
      </c>
      <c r="AE111" s="49" t="e">
        <f t="shared" si="38"/>
        <v>#VALUE!</v>
      </c>
      <c r="AF111" s="81" t="e">
        <f t="shared" si="39"/>
        <v>#VALUE!</v>
      </c>
      <c r="AG111" s="60" t="e">
        <f t="shared" si="40"/>
        <v>#VALUE!</v>
      </c>
      <c r="AH111" s="49"/>
      <c r="AI111" s="50"/>
      <c r="AJ111" s="51"/>
      <c r="AK111" s="52" t="s">
        <v>68</v>
      </c>
      <c r="AL111" s="33" t="s">
        <v>68</v>
      </c>
      <c r="AM111" s="82" t="e">
        <f t="shared" si="46"/>
        <v>#VALUE!</v>
      </c>
      <c r="AN111" s="82" t="e">
        <f t="shared" si="41"/>
        <v>#VALUE!</v>
      </c>
      <c r="AO111" s="82">
        <f t="shared" si="42"/>
        <v>42.297889639495047</v>
      </c>
      <c r="AP111" s="83" t="e">
        <f t="shared" si="43"/>
        <v>#VALUE!</v>
      </c>
      <c r="AQ111" s="84" t="e">
        <f t="shared" si="44"/>
        <v>#VALUE!</v>
      </c>
      <c r="AR111" s="85" t="e">
        <f t="shared" si="45"/>
        <v>#VALUE!</v>
      </c>
      <c r="AS111" s="64"/>
      <c r="AT111" s="112" t="s">
        <v>75</v>
      </c>
      <c r="AU111" s="112"/>
      <c r="AV111" s="58"/>
      <c r="AW111" s="112"/>
      <c r="AX111" s="112"/>
      <c r="AY111" s="112"/>
      <c r="AZ111" s="112"/>
      <c r="BA111" s="112"/>
      <c r="BB111" s="112"/>
      <c r="BC111" s="112"/>
      <c r="BD111" s="112"/>
      <c r="BE111" s="112">
        <v>0.8</v>
      </c>
      <c r="BF111" s="112">
        <v>0</v>
      </c>
      <c r="BG111" s="112">
        <v>3</v>
      </c>
      <c r="BH111" s="112" t="s">
        <v>90</v>
      </c>
      <c r="BI111" s="112"/>
      <c r="BJ111" s="112"/>
      <c r="BK111" s="112"/>
    </row>
    <row r="112" spans="1:63" ht="15">
      <c r="A112" s="56">
        <v>1519</v>
      </c>
      <c r="B112" s="56" t="s">
        <v>63</v>
      </c>
      <c r="C112" s="56">
        <v>18</v>
      </c>
      <c r="D112" s="56">
        <v>1</v>
      </c>
      <c r="E112" s="40" t="s">
        <v>64</v>
      </c>
      <c r="F112" s="65">
        <v>557.09</v>
      </c>
      <c r="G112" s="65">
        <v>557.12</v>
      </c>
      <c r="H112" s="57"/>
      <c r="I112" s="66">
        <v>39</v>
      </c>
      <c r="J112" s="67">
        <v>42</v>
      </c>
      <c r="K112" s="58">
        <f t="shared" si="25"/>
        <v>40.5</v>
      </c>
      <c r="L112" s="59"/>
      <c r="M112" s="50">
        <v>90</v>
      </c>
      <c r="N112" s="51">
        <v>30</v>
      </c>
      <c r="O112" s="51">
        <v>0</v>
      </c>
      <c r="P112" s="51">
        <v>18</v>
      </c>
      <c r="Q112" s="101" t="s">
        <v>68</v>
      </c>
      <c r="R112" s="102" t="s">
        <v>68</v>
      </c>
      <c r="S112" s="61">
        <f t="shared" si="26"/>
        <v>0.26761656732981742</v>
      </c>
      <c r="T112" s="61">
        <f t="shared" si="27"/>
        <v>0.47552825814757671</v>
      </c>
      <c r="U112" s="61">
        <f t="shared" si="28"/>
        <v>-0.82363910354633196</v>
      </c>
      <c r="V112" s="53">
        <f t="shared" si="29"/>
        <v>60.630173254039569</v>
      </c>
      <c r="W112" s="53">
        <f t="shared" si="30"/>
        <v>-56.475529987026029</v>
      </c>
      <c r="X112" s="62">
        <f t="shared" si="31"/>
        <v>60.630173254039569</v>
      </c>
      <c r="Y112" s="53">
        <f t="shared" si="32"/>
        <v>330.63017325403956</v>
      </c>
      <c r="Z112" s="63">
        <f t="shared" si="33"/>
        <v>33.524470012973971</v>
      </c>
      <c r="AA112" s="54">
        <f t="shared" si="34"/>
        <v>115.13406366155421</v>
      </c>
      <c r="AB112" s="60" t="e">
        <f t="shared" si="35"/>
        <v>#VALUE!</v>
      </c>
      <c r="AC112" s="49" t="e">
        <f t="shared" si="36"/>
        <v>#VALUE!</v>
      </c>
      <c r="AD112" s="49" t="e">
        <f t="shared" si="37"/>
        <v>#VALUE!</v>
      </c>
      <c r="AE112" s="49" t="e">
        <f t="shared" si="38"/>
        <v>#VALUE!</v>
      </c>
      <c r="AF112" s="81" t="e">
        <f t="shared" si="39"/>
        <v>#VALUE!</v>
      </c>
      <c r="AG112" s="60" t="e">
        <f t="shared" si="40"/>
        <v>#VALUE!</v>
      </c>
      <c r="AH112" s="49"/>
      <c r="AI112" s="50"/>
      <c r="AJ112" s="51"/>
      <c r="AK112" s="52" t="s">
        <v>68</v>
      </c>
      <c r="AL112" s="33" t="s">
        <v>68</v>
      </c>
      <c r="AM112" s="82" t="e">
        <f t="shared" si="46"/>
        <v>#VALUE!</v>
      </c>
      <c r="AN112" s="82" t="e">
        <f t="shared" si="41"/>
        <v>#VALUE!</v>
      </c>
      <c r="AO112" s="82">
        <f t="shared" si="42"/>
        <v>33.524470012973971</v>
      </c>
      <c r="AP112" s="83" t="e">
        <f t="shared" si="43"/>
        <v>#VALUE!</v>
      </c>
      <c r="AQ112" s="84" t="e">
        <f t="shared" si="44"/>
        <v>#VALUE!</v>
      </c>
      <c r="AR112" s="85" t="e">
        <f t="shared" si="45"/>
        <v>#VALUE!</v>
      </c>
      <c r="AS112" s="64"/>
      <c r="AT112" s="112" t="s">
        <v>75</v>
      </c>
      <c r="AU112" s="112"/>
      <c r="AV112" s="58"/>
      <c r="AW112" s="112"/>
      <c r="AX112" s="112"/>
      <c r="AY112" s="112"/>
      <c r="AZ112" s="112"/>
      <c r="BA112" s="112"/>
      <c r="BB112" s="112"/>
      <c r="BC112" s="112"/>
      <c r="BD112" s="112"/>
      <c r="BE112" s="112">
        <v>0.8</v>
      </c>
      <c r="BF112" s="112">
        <v>0</v>
      </c>
      <c r="BG112" s="112">
        <v>3</v>
      </c>
      <c r="BH112" s="112" t="s">
        <v>77</v>
      </c>
      <c r="BI112" s="112"/>
      <c r="BJ112" s="112"/>
      <c r="BK112" s="112"/>
    </row>
    <row r="113" spans="1:63" ht="15">
      <c r="A113" s="56">
        <v>1519</v>
      </c>
      <c r="B113" s="56" t="s">
        <v>63</v>
      </c>
      <c r="C113" s="56">
        <v>18</v>
      </c>
      <c r="D113" s="56">
        <v>1</v>
      </c>
      <c r="E113" s="40" t="s">
        <v>65</v>
      </c>
      <c r="F113" s="65">
        <v>557.27</v>
      </c>
      <c r="G113" s="65">
        <v>557.35</v>
      </c>
      <c r="H113" s="57"/>
      <c r="I113" s="66">
        <v>57</v>
      </c>
      <c r="J113" s="67">
        <v>65</v>
      </c>
      <c r="K113" s="58">
        <f t="shared" si="25"/>
        <v>61</v>
      </c>
      <c r="L113" s="59"/>
      <c r="M113" s="50">
        <v>90</v>
      </c>
      <c r="N113" s="51">
        <v>56</v>
      </c>
      <c r="O113" s="51">
        <v>180</v>
      </c>
      <c r="P113" s="51">
        <v>22</v>
      </c>
      <c r="Q113" s="101" t="s">
        <v>68</v>
      </c>
      <c r="R113" s="102" t="s">
        <v>68</v>
      </c>
      <c r="S113" s="61">
        <f t="shared" si="26"/>
        <v>0.20947734863152931</v>
      </c>
      <c r="T113" s="61">
        <f t="shared" si="27"/>
        <v>-0.76867025210227624</v>
      </c>
      <c r="U113" s="61">
        <f t="shared" si="28"/>
        <v>0.51847463168640051</v>
      </c>
      <c r="V113" s="53">
        <f t="shared" si="29"/>
        <v>285.24401806109654</v>
      </c>
      <c r="W113" s="53">
        <f t="shared" si="30"/>
        <v>33.055103782770374</v>
      </c>
      <c r="X113" s="62">
        <f t="shared" si="31"/>
        <v>105.24401806109654</v>
      </c>
      <c r="Y113" s="53">
        <f t="shared" si="32"/>
        <v>15.24401806109654</v>
      </c>
      <c r="Z113" s="63">
        <f t="shared" si="33"/>
        <v>56.944896217229626</v>
      </c>
      <c r="AA113" s="54">
        <f t="shared" si="34"/>
        <v>81.545216243313732</v>
      </c>
      <c r="AB113" s="60" t="e">
        <f t="shared" si="35"/>
        <v>#VALUE!</v>
      </c>
      <c r="AC113" s="49" t="e">
        <f t="shared" si="36"/>
        <v>#VALUE!</v>
      </c>
      <c r="AD113" s="49" t="e">
        <f t="shared" si="37"/>
        <v>#VALUE!</v>
      </c>
      <c r="AE113" s="49" t="e">
        <f t="shared" si="38"/>
        <v>#VALUE!</v>
      </c>
      <c r="AF113" s="81" t="e">
        <f t="shared" si="39"/>
        <v>#VALUE!</v>
      </c>
      <c r="AG113" s="60" t="e">
        <f t="shared" si="40"/>
        <v>#VALUE!</v>
      </c>
      <c r="AH113" s="49"/>
      <c r="AI113" s="50"/>
      <c r="AJ113" s="51"/>
      <c r="AK113" s="50">
        <v>330</v>
      </c>
      <c r="AL113" s="51">
        <v>-60</v>
      </c>
      <c r="AM113" s="82">
        <f t="shared" si="46"/>
        <v>135.24401806109654</v>
      </c>
      <c r="AN113" s="82">
        <f t="shared" si="41"/>
        <v>45.24401806109654</v>
      </c>
      <c r="AO113" s="82">
        <f t="shared" si="42"/>
        <v>56.944896217229626</v>
      </c>
      <c r="AP113" s="83" t="e">
        <f t="shared" si="43"/>
        <v>#VALUE!</v>
      </c>
      <c r="AQ113" s="84" t="e">
        <f t="shared" si="44"/>
        <v>#VALUE!</v>
      </c>
      <c r="AR113" s="85" t="e">
        <f t="shared" si="45"/>
        <v>#VALUE!</v>
      </c>
      <c r="AS113" s="64"/>
      <c r="AT113" s="112"/>
      <c r="AU113" s="112" t="s">
        <v>69</v>
      </c>
      <c r="AV113" s="58"/>
      <c r="AW113" s="112"/>
      <c r="AX113" s="112"/>
      <c r="AY113" s="112"/>
      <c r="AZ113" s="112"/>
      <c r="BA113" s="112"/>
      <c r="BB113" s="112"/>
      <c r="BC113" s="112"/>
      <c r="BD113" s="112"/>
      <c r="BE113" s="112">
        <v>0.8</v>
      </c>
      <c r="BF113" s="112">
        <v>1</v>
      </c>
      <c r="BG113" s="112">
        <v>3</v>
      </c>
      <c r="BH113" s="112" t="s">
        <v>91</v>
      </c>
      <c r="BI113" s="112"/>
      <c r="BJ113" s="112"/>
      <c r="BK113" s="112"/>
    </row>
    <row r="114" spans="1:63" ht="15">
      <c r="A114" s="56">
        <v>1519</v>
      </c>
      <c r="B114" s="56" t="s">
        <v>63</v>
      </c>
      <c r="C114" s="56">
        <v>18</v>
      </c>
      <c r="D114" s="56">
        <v>1</v>
      </c>
      <c r="E114" s="40" t="s">
        <v>65</v>
      </c>
      <c r="F114" s="65">
        <v>557.29</v>
      </c>
      <c r="G114" s="65">
        <v>557.32000000000005</v>
      </c>
      <c r="H114" s="57"/>
      <c r="I114" s="66">
        <v>59</v>
      </c>
      <c r="J114" s="67">
        <v>62</v>
      </c>
      <c r="K114" s="58">
        <f t="shared" si="25"/>
        <v>60.5</v>
      </c>
      <c r="L114" s="59"/>
      <c r="M114" s="50">
        <v>90</v>
      </c>
      <c r="N114" s="51">
        <v>31</v>
      </c>
      <c r="O114" s="51">
        <v>180</v>
      </c>
      <c r="P114" s="51">
        <v>21</v>
      </c>
      <c r="Q114" s="101" t="s">
        <v>68</v>
      </c>
      <c r="R114" s="102" t="s">
        <v>68</v>
      </c>
      <c r="S114" s="61">
        <f t="shared" si="26"/>
        <v>0.30718128796989574</v>
      </c>
      <c r="T114" s="61">
        <f t="shared" si="27"/>
        <v>-0.4808294656368261</v>
      </c>
      <c r="U114" s="61">
        <f t="shared" si="28"/>
        <v>0.80023461416893316</v>
      </c>
      <c r="V114" s="53">
        <f t="shared" si="29"/>
        <v>302.57276115212528</v>
      </c>
      <c r="W114" s="53">
        <f t="shared" si="30"/>
        <v>54.510702365287216</v>
      </c>
      <c r="X114" s="62">
        <f t="shared" si="31"/>
        <v>122.57276115212528</v>
      </c>
      <c r="Y114" s="53">
        <f t="shared" si="32"/>
        <v>32.572761152125281</v>
      </c>
      <c r="Z114" s="63">
        <f t="shared" si="33"/>
        <v>35.489297634712784</v>
      </c>
      <c r="AA114" s="54">
        <f t="shared" si="34"/>
        <v>62.517779320952869</v>
      </c>
      <c r="AB114" s="60" t="e">
        <f t="shared" si="35"/>
        <v>#VALUE!</v>
      </c>
      <c r="AC114" s="49" t="e">
        <f t="shared" si="36"/>
        <v>#VALUE!</v>
      </c>
      <c r="AD114" s="49" t="e">
        <f t="shared" si="37"/>
        <v>#VALUE!</v>
      </c>
      <c r="AE114" s="49" t="e">
        <f t="shared" si="38"/>
        <v>#VALUE!</v>
      </c>
      <c r="AF114" s="81" t="e">
        <f t="shared" si="39"/>
        <v>#VALUE!</v>
      </c>
      <c r="AG114" s="60" t="e">
        <f t="shared" si="40"/>
        <v>#VALUE!</v>
      </c>
      <c r="AH114" s="49"/>
      <c r="AI114" s="50"/>
      <c r="AJ114" s="51"/>
      <c r="AK114" s="50">
        <v>330</v>
      </c>
      <c r="AL114" s="51">
        <v>-60</v>
      </c>
      <c r="AM114" s="82">
        <f t="shared" si="46"/>
        <v>152.57276115212528</v>
      </c>
      <c r="AN114" s="82">
        <f t="shared" si="41"/>
        <v>62.572761152125281</v>
      </c>
      <c r="AO114" s="82">
        <f t="shared" si="42"/>
        <v>35.489297634712784</v>
      </c>
      <c r="AP114" s="83" t="e">
        <f t="shared" si="43"/>
        <v>#VALUE!</v>
      </c>
      <c r="AQ114" s="84" t="e">
        <f t="shared" si="44"/>
        <v>#VALUE!</v>
      </c>
      <c r="AR114" s="85" t="e">
        <f t="shared" si="45"/>
        <v>#VALUE!</v>
      </c>
      <c r="AS114" s="64"/>
      <c r="AT114" s="112"/>
      <c r="AU114" s="112" t="s">
        <v>69</v>
      </c>
      <c r="AV114" s="58"/>
      <c r="AW114" s="112"/>
      <c r="AX114" s="112"/>
      <c r="AY114" s="112"/>
      <c r="AZ114" s="112"/>
      <c r="BA114" s="112"/>
      <c r="BB114" s="112"/>
      <c r="BC114" s="112"/>
      <c r="BD114" s="112"/>
      <c r="BE114" s="112">
        <v>0.8</v>
      </c>
      <c r="BF114" s="112">
        <v>1</v>
      </c>
      <c r="BG114" s="112">
        <v>3</v>
      </c>
      <c r="BH114" s="112" t="s">
        <v>91</v>
      </c>
      <c r="BI114" s="112"/>
      <c r="BJ114" s="112"/>
      <c r="BK114" s="112"/>
    </row>
    <row r="115" spans="1:63" ht="15">
      <c r="A115" s="56">
        <v>1519</v>
      </c>
      <c r="B115" s="56" t="s">
        <v>63</v>
      </c>
      <c r="C115" s="56">
        <v>18</v>
      </c>
      <c r="D115" s="56">
        <v>1</v>
      </c>
      <c r="E115" s="40" t="s">
        <v>65</v>
      </c>
      <c r="F115" s="65">
        <v>557.32000000000005</v>
      </c>
      <c r="G115" s="86">
        <v>557.35</v>
      </c>
      <c r="H115" s="57"/>
      <c r="I115" s="66">
        <v>62</v>
      </c>
      <c r="J115" s="67">
        <v>65</v>
      </c>
      <c r="K115" s="58">
        <f t="shared" si="25"/>
        <v>63.5</v>
      </c>
      <c r="L115" s="59"/>
      <c r="M115" s="50">
        <v>90</v>
      </c>
      <c r="N115" s="51">
        <v>40</v>
      </c>
      <c r="O115" s="51">
        <v>180</v>
      </c>
      <c r="P115" s="51">
        <v>8</v>
      </c>
      <c r="Q115" s="101" t="s">
        <v>68</v>
      </c>
      <c r="R115" s="102" t="s">
        <v>68</v>
      </c>
      <c r="S115" s="61">
        <f t="shared" si="26"/>
        <v>0.10661278062209455</v>
      </c>
      <c r="T115" s="61">
        <f t="shared" si="27"/>
        <v>-0.63653204485529957</v>
      </c>
      <c r="U115" s="61">
        <f t="shared" si="28"/>
        <v>0.75858935125764215</v>
      </c>
      <c r="V115" s="53">
        <f t="shared" si="29"/>
        <v>279.50821712510418</v>
      </c>
      <c r="W115" s="53">
        <f t="shared" si="30"/>
        <v>49.609268185201032</v>
      </c>
      <c r="X115" s="62">
        <f t="shared" si="31"/>
        <v>99.508217125104181</v>
      </c>
      <c r="Y115" s="53">
        <f t="shared" si="32"/>
        <v>9.5082171251041814</v>
      </c>
      <c r="Z115" s="63">
        <f t="shared" si="33"/>
        <v>40.390731814798968</v>
      </c>
      <c r="AA115" s="54">
        <f t="shared" si="34"/>
        <v>82.730177914581958</v>
      </c>
      <c r="AB115" s="60" t="e">
        <f t="shared" si="35"/>
        <v>#VALUE!</v>
      </c>
      <c r="AC115" s="49" t="e">
        <f t="shared" si="36"/>
        <v>#VALUE!</v>
      </c>
      <c r="AD115" s="49" t="e">
        <f t="shared" si="37"/>
        <v>#VALUE!</v>
      </c>
      <c r="AE115" s="49" t="e">
        <f t="shared" si="38"/>
        <v>#VALUE!</v>
      </c>
      <c r="AF115" s="81" t="e">
        <f t="shared" si="39"/>
        <v>#VALUE!</v>
      </c>
      <c r="AG115" s="60" t="e">
        <f t="shared" si="40"/>
        <v>#VALUE!</v>
      </c>
      <c r="AH115" s="49"/>
      <c r="AI115" s="50"/>
      <c r="AJ115" s="51"/>
      <c r="AK115" s="50">
        <v>330</v>
      </c>
      <c r="AL115" s="51">
        <v>-60</v>
      </c>
      <c r="AM115" s="82">
        <f t="shared" si="46"/>
        <v>129.50821712510418</v>
      </c>
      <c r="AN115" s="82">
        <f t="shared" si="41"/>
        <v>39.508217125104181</v>
      </c>
      <c r="AO115" s="82">
        <f t="shared" si="42"/>
        <v>40.390731814798968</v>
      </c>
      <c r="AP115" s="83" t="e">
        <f t="shared" si="43"/>
        <v>#VALUE!</v>
      </c>
      <c r="AQ115" s="84" t="e">
        <f t="shared" si="44"/>
        <v>#VALUE!</v>
      </c>
      <c r="AR115" s="85" t="e">
        <f t="shared" si="45"/>
        <v>#VALUE!</v>
      </c>
      <c r="AS115" s="64"/>
      <c r="AT115" s="112"/>
      <c r="AU115" s="112" t="s">
        <v>69</v>
      </c>
      <c r="AV115" s="58"/>
      <c r="AW115" s="112"/>
      <c r="AX115" s="112"/>
      <c r="AY115" s="112"/>
      <c r="AZ115" s="112"/>
      <c r="BA115" s="112"/>
      <c r="BB115" s="112"/>
      <c r="BC115" s="112"/>
      <c r="BD115" s="112"/>
      <c r="BE115" s="112">
        <v>0.8</v>
      </c>
      <c r="BF115" s="112">
        <v>1</v>
      </c>
      <c r="BG115" s="112">
        <v>3</v>
      </c>
      <c r="BH115" s="112" t="s">
        <v>69</v>
      </c>
      <c r="BI115" s="112"/>
      <c r="BJ115" s="112"/>
      <c r="BK115" s="112"/>
    </row>
    <row r="116" spans="1:63" ht="15">
      <c r="A116" s="56">
        <v>1519</v>
      </c>
      <c r="B116" s="56" t="s">
        <v>63</v>
      </c>
      <c r="C116" s="56">
        <v>18</v>
      </c>
      <c r="D116" s="56">
        <v>1</v>
      </c>
      <c r="E116" s="40" t="s">
        <v>65</v>
      </c>
      <c r="F116" s="65">
        <v>557.38</v>
      </c>
      <c r="G116" s="86">
        <v>557.41</v>
      </c>
      <c r="H116" s="57"/>
      <c r="I116" s="66">
        <v>68</v>
      </c>
      <c r="J116" s="67">
        <v>71</v>
      </c>
      <c r="K116" s="58">
        <f t="shared" si="25"/>
        <v>69.5</v>
      </c>
      <c r="L116" s="59"/>
      <c r="M116" s="50">
        <v>90</v>
      </c>
      <c r="N116" s="51">
        <v>21</v>
      </c>
      <c r="O116" s="51">
        <v>180</v>
      </c>
      <c r="P116" s="51">
        <v>11</v>
      </c>
      <c r="Q116" s="101" t="s">
        <v>68</v>
      </c>
      <c r="R116" s="102" t="s">
        <v>68</v>
      </c>
      <c r="S116" s="61">
        <f t="shared" si="26"/>
        <v>0.17813554328313724</v>
      </c>
      <c r="T116" s="61">
        <f t="shared" si="27"/>
        <v>-0.35178372095006766</v>
      </c>
      <c r="U116" s="61">
        <f t="shared" si="28"/>
        <v>0.91642792458431699</v>
      </c>
      <c r="V116" s="53">
        <f t="shared" si="29"/>
        <v>296.85665151801766</v>
      </c>
      <c r="W116" s="53">
        <f t="shared" si="30"/>
        <v>66.719070459310444</v>
      </c>
      <c r="X116" s="62">
        <f t="shared" si="31"/>
        <v>116.85665151801766</v>
      </c>
      <c r="Y116" s="53">
        <f t="shared" si="32"/>
        <v>26.856651518017657</v>
      </c>
      <c r="Z116" s="63">
        <f t="shared" si="33"/>
        <v>23.280929540689556</v>
      </c>
      <c r="AA116" s="54">
        <f t="shared" si="34"/>
        <v>65.05461470610517</v>
      </c>
      <c r="AB116" s="60" t="e">
        <f t="shared" si="35"/>
        <v>#VALUE!</v>
      </c>
      <c r="AC116" s="49" t="e">
        <f t="shared" si="36"/>
        <v>#VALUE!</v>
      </c>
      <c r="AD116" s="49" t="e">
        <f t="shared" si="37"/>
        <v>#VALUE!</v>
      </c>
      <c r="AE116" s="49" t="e">
        <f t="shared" si="38"/>
        <v>#VALUE!</v>
      </c>
      <c r="AF116" s="81" t="e">
        <f t="shared" si="39"/>
        <v>#VALUE!</v>
      </c>
      <c r="AG116" s="60" t="e">
        <f t="shared" si="40"/>
        <v>#VALUE!</v>
      </c>
      <c r="AH116" s="49"/>
      <c r="AI116" s="50"/>
      <c r="AJ116" s="51"/>
      <c r="AK116" s="50">
        <v>330</v>
      </c>
      <c r="AL116" s="51">
        <v>-60</v>
      </c>
      <c r="AM116" s="82">
        <f t="shared" si="46"/>
        <v>146.85665151801766</v>
      </c>
      <c r="AN116" s="82">
        <f t="shared" si="41"/>
        <v>56.856651518017657</v>
      </c>
      <c r="AO116" s="82">
        <f t="shared" si="42"/>
        <v>23.280929540689556</v>
      </c>
      <c r="AP116" s="83" t="e">
        <f t="shared" si="43"/>
        <v>#VALUE!</v>
      </c>
      <c r="AQ116" s="84" t="e">
        <f t="shared" si="44"/>
        <v>#VALUE!</v>
      </c>
      <c r="AR116" s="85" t="e">
        <f t="shared" si="45"/>
        <v>#VALUE!</v>
      </c>
      <c r="AS116" s="64"/>
      <c r="AT116" s="112"/>
      <c r="AU116" s="112" t="s">
        <v>69</v>
      </c>
      <c r="AV116" s="58"/>
      <c r="AW116" s="112"/>
      <c r="AX116" s="112"/>
      <c r="AY116" s="112"/>
      <c r="AZ116" s="112"/>
      <c r="BA116" s="112"/>
      <c r="BB116" s="112"/>
      <c r="BC116" s="112"/>
      <c r="BD116" s="112"/>
      <c r="BE116" s="112">
        <v>0.8</v>
      </c>
      <c r="BF116" s="112">
        <v>1</v>
      </c>
      <c r="BG116" s="112">
        <v>3</v>
      </c>
      <c r="BH116" s="112" t="s">
        <v>69</v>
      </c>
      <c r="BI116" s="112"/>
      <c r="BJ116" s="112"/>
      <c r="BK116" s="112"/>
    </row>
    <row r="117" spans="1:63" ht="15">
      <c r="A117" s="56">
        <v>1519</v>
      </c>
      <c r="B117" s="56" t="s">
        <v>63</v>
      </c>
      <c r="C117" s="56">
        <v>18</v>
      </c>
      <c r="D117" s="56">
        <v>1</v>
      </c>
      <c r="E117" s="40" t="s">
        <v>65</v>
      </c>
      <c r="F117" s="65">
        <v>557.39</v>
      </c>
      <c r="G117" s="86">
        <v>557.54</v>
      </c>
      <c r="H117" s="57"/>
      <c r="I117" s="66">
        <v>69</v>
      </c>
      <c r="J117" s="67">
        <v>84</v>
      </c>
      <c r="K117" s="58">
        <f t="shared" si="25"/>
        <v>76.5</v>
      </c>
      <c r="L117" s="59"/>
      <c r="M117" s="50">
        <v>90</v>
      </c>
      <c r="N117" s="51">
        <v>61</v>
      </c>
      <c r="O117" s="51">
        <v>180</v>
      </c>
      <c r="P117" s="51">
        <v>38</v>
      </c>
      <c r="Q117" s="101" t="s">
        <v>68</v>
      </c>
      <c r="R117" s="102" t="s">
        <v>68</v>
      </c>
      <c r="S117" s="61">
        <f t="shared" si="26"/>
        <v>0.29847860605293186</v>
      </c>
      <c r="T117" s="61">
        <f t="shared" si="27"/>
        <v>-0.6892097345422058</v>
      </c>
      <c r="U117" s="61">
        <f t="shared" si="28"/>
        <v>0.38203519420610482</v>
      </c>
      <c r="V117" s="53">
        <f t="shared" si="29"/>
        <v>293.41616722003442</v>
      </c>
      <c r="W117" s="53">
        <f t="shared" si="30"/>
        <v>26.960508617969897</v>
      </c>
      <c r="X117" s="62">
        <f t="shared" si="31"/>
        <v>113.41616722003442</v>
      </c>
      <c r="Y117" s="53">
        <f t="shared" si="32"/>
        <v>23.416167220034424</v>
      </c>
      <c r="Z117" s="63">
        <f t="shared" si="33"/>
        <v>63.039491382030107</v>
      </c>
      <c r="AA117" s="54">
        <f t="shared" si="34"/>
        <v>78.891551588507213</v>
      </c>
      <c r="AB117" s="60" t="e">
        <f t="shared" si="35"/>
        <v>#VALUE!</v>
      </c>
      <c r="AC117" s="49" t="e">
        <f t="shared" si="36"/>
        <v>#VALUE!</v>
      </c>
      <c r="AD117" s="49" t="e">
        <f t="shared" si="37"/>
        <v>#VALUE!</v>
      </c>
      <c r="AE117" s="49" t="e">
        <f t="shared" si="38"/>
        <v>#VALUE!</v>
      </c>
      <c r="AF117" s="81" t="e">
        <f t="shared" si="39"/>
        <v>#VALUE!</v>
      </c>
      <c r="AG117" s="60" t="e">
        <f t="shared" si="40"/>
        <v>#VALUE!</v>
      </c>
      <c r="AH117" s="49"/>
      <c r="AI117" s="50"/>
      <c r="AJ117" s="51"/>
      <c r="AK117" s="50">
        <v>330</v>
      </c>
      <c r="AL117" s="51">
        <v>-60</v>
      </c>
      <c r="AM117" s="82">
        <f t="shared" si="46"/>
        <v>143.41616722003442</v>
      </c>
      <c r="AN117" s="82">
        <f t="shared" si="41"/>
        <v>53.416167220034424</v>
      </c>
      <c r="AO117" s="82">
        <f t="shared" si="42"/>
        <v>63.039491382030107</v>
      </c>
      <c r="AP117" s="83" t="e">
        <f t="shared" si="43"/>
        <v>#VALUE!</v>
      </c>
      <c r="AQ117" s="84" t="e">
        <f t="shared" si="44"/>
        <v>#VALUE!</v>
      </c>
      <c r="AR117" s="85" t="e">
        <f t="shared" si="45"/>
        <v>#VALUE!</v>
      </c>
      <c r="AS117" s="64"/>
      <c r="AT117" s="112"/>
      <c r="AU117" s="112" t="s">
        <v>69</v>
      </c>
      <c r="AV117" s="58"/>
      <c r="AW117" s="112"/>
      <c r="AX117" s="112"/>
      <c r="AY117" s="112"/>
      <c r="AZ117" s="112"/>
      <c r="BA117" s="112"/>
      <c r="BB117" s="112"/>
      <c r="BC117" s="112"/>
      <c r="BD117" s="112"/>
      <c r="BE117" s="112">
        <v>0.8</v>
      </c>
      <c r="BF117" s="112">
        <v>1</v>
      </c>
      <c r="BG117" s="112">
        <v>3</v>
      </c>
      <c r="BH117" s="112" t="s">
        <v>92</v>
      </c>
      <c r="BI117" s="112"/>
      <c r="BJ117" s="112"/>
      <c r="BK117" s="112"/>
    </row>
    <row r="118" spans="1:63" s="56" customFormat="1" ht="15">
      <c r="A118" s="56">
        <v>1519</v>
      </c>
      <c r="B118" s="56" t="s">
        <v>63</v>
      </c>
      <c r="C118" s="56">
        <v>18</v>
      </c>
      <c r="D118" s="56">
        <v>1</v>
      </c>
      <c r="E118" s="40" t="s">
        <v>65</v>
      </c>
      <c r="F118" s="65">
        <v>557.57000000000005</v>
      </c>
      <c r="G118" s="86">
        <v>557.61</v>
      </c>
      <c r="H118" s="57"/>
      <c r="I118" s="66">
        <v>87</v>
      </c>
      <c r="J118" s="67">
        <v>91</v>
      </c>
      <c r="K118" s="58">
        <f t="shared" si="25"/>
        <v>89</v>
      </c>
      <c r="L118" s="59"/>
      <c r="M118" s="50">
        <v>90</v>
      </c>
      <c r="N118" s="51">
        <v>33</v>
      </c>
      <c r="O118" s="51">
        <v>180</v>
      </c>
      <c r="P118" s="51">
        <v>11</v>
      </c>
      <c r="Q118" s="101" t="s">
        <v>68</v>
      </c>
      <c r="R118" s="102" t="s">
        <v>68</v>
      </c>
      <c r="S118" s="61">
        <f t="shared" si="26"/>
        <v>0.16002588852154256</v>
      </c>
      <c r="T118" s="61">
        <f t="shared" si="27"/>
        <v>-0.53463248193745472</v>
      </c>
      <c r="U118" s="61">
        <f t="shared" si="28"/>
        <v>0.82326182745271936</v>
      </c>
      <c r="V118" s="53">
        <f t="shared" si="29"/>
        <v>286.66346329727583</v>
      </c>
      <c r="W118" s="53">
        <f t="shared" si="30"/>
        <v>55.867653179425268</v>
      </c>
      <c r="X118" s="62">
        <f t="shared" si="31"/>
        <v>106.66346329727583</v>
      </c>
      <c r="Y118" s="53">
        <f t="shared" si="32"/>
        <v>16.663463297275825</v>
      </c>
      <c r="Z118" s="63">
        <f t="shared" si="33"/>
        <v>34.132346820574732</v>
      </c>
      <c r="AA118" s="54">
        <f t="shared" si="34"/>
        <v>76.084625596678208</v>
      </c>
      <c r="AB118" s="60" t="e">
        <f t="shared" si="35"/>
        <v>#VALUE!</v>
      </c>
      <c r="AC118" s="49" t="e">
        <f t="shared" si="36"/>
        <v>#VALUE!</v>
      </c>
      <c r="AD118" s="49" t="e">
        <f t="shared" si="37"/>
        <v>#VALUE!</v>
      </c>
      <c r="AE118" s="49" t="e">
        <f t="shared" si="38"/>
        <v>#VALUE!</v>
      </c>
      <c r="AF118" s="81" t="e">
        <f t="shared" si="39"/>
        <v>#VALUE!</v>
      </c>
      <c r="AG118" s="60" t="e">
        <f t="shared" si="40"/>
        <v>#VALUE!</v>
      </c>
      <c r="AH118" s="49"/>
      <c r="AI118" s="50"/>
      <c r="AJ118" s="51"/>
      <c r="AK118" s="50">
        <v>330</v>
      </c>
      <c r="AL118" s="51">
        <v>-60</v>
      </c>
      <c r="AM118" s="82">
        <f t="shared" si="46"/>
        <v>136.66346329727583</v>
      </c>
      <c r="AN118" s="82">
        <f t="shared" si="41"/>
        <v>46.663463297275825</v>
      </c>
      <c r="AO118" s="82">
        <f t="shared" si="42"/>
        <v>34.132346820574732</v>
      </c>
      <c r="AP118" s="83" t="e">
        <f t="shared" si="43"/>
        <v>#VALUE!</v>
      </c>
      <c r="AQ118" s="84" t="e">
        <f t="shared" si="44"/>
        <v>#VALUE!</v>
      </c>
      <c r="AR118" s="85" t="e">
        <f t="shared" si="45"/>
        <v>#VALUE!</v>
      </c>
      <c r="AS118" s="64"/>
      <c r="AT118" s="112"/>
      <c r="AU118" s="112" t="s">
        <v>69</v>
      </c>
      <c r="AV118" s="58"/>
      <c r="AW118" s="112"/>
      <c r="AX118" s="112"/>
      <c r="AY118" s="112"/>
      <c r="AZ118" s="112"/>
      <c r="BA118" s="112"/>
      <c r="BB118" s="112"/>
      <c r="BC118" s="112"/>
      <c r="BD118" s="112"/>
      <c r="BE118" s="112">
        <v>0.8</v>
      </c>
      <c r="BF118" s="112">
        <v>1</v>
      </c>
      <c r="BG118" s="112">
        <v>3</v>
      </c>
      <c r="BH118" s="112" t="s">
        <v>69</v>
      </c>
      <c r="BI118" s="112"/>
      <c r="BJ118" s="112"/>
      <c r="BK118" s="112"/>
    </row>
    <row r="119" spans="1:63" s="56" customFormat="1" ht="15">
      <c r="A119" s="56">
        <v>1519</v>
      </c>
      <c r="B119" s="56" t="s">
        <v>63</v>
      </c>
      <c r="C119" s="56">
        <v>18</v>
      </c>
      <c r="D119" s="56">
        <v>1</v>
      </c>
      <c r="E119" s="40" t="s">
        <v>65</v>
      </c>
      <c r="F119" s="65">
        <v>557.69000000000005</v>
      </c>
      <c r="G119" s="86">
        <v>557.74</v>
      </c>
      <c r="H119" s="57"/>
      <c r="I119" s="66">
        <v>99</v>
      </c>
      <c r="J119" s="67">
        <v>104</v>
      </c>
      <c r="K119" s="58">
        <f t="shared" si="25"/>
        <v>101.5</v>
      </c>
      <c r="L119" s="59"/>
      <c r="M119" s="50">
        <v>90</v>
      </c>
      <c r="N119" s="51">
        <v>42</v>
      </c>
      <c r="O119" s="51">
        <v>0</v>
      </c>
      <c r="P119" s="51">
        <v>90</v>
      </c>
      <c r="Q119" s="101" t="s">
        <v>68</v>
      </c>
      <c r="R119" s="102" t="s">
        <v>68</v>
      </c>
      <c r="S119" s="61">
        <f t="shared" si="26"/>
        <v>0.74314482547739424</v>
      </c>
      <c r="T119" s="61">
        <f t="shared" si="27"/>
        <v>-4.5339203097171202E-18</v>
      </c>
      <c r="U119" s="61">
        <f t="shared" si="28"/>
        <v>-4.5523136735348281E-17</v>
      </c>
      <c r="V119" s="53">
        <f t="shared" si="29"/>
        <v>360</v>
      </c>
      <c r="W119" s="53">
        <f t="shared" si="30"/>
        <v>-3.5097917871618886E-15</v>
      </c>
      <c r="X119" s="62">
        <f t="shared" si="31"/>
        <v>360</v>
      </c>
      <c r="Y119" s="53">
        <f t="shared" si="32"/>
        <v>270</v>
      </c>
      <c r="Z119" s="63">
        <f t="shared" si="33"/>
        <v>90</v>
      </c>
      <c r="AA119" s="54">
        <f t="shared" si="34"/>
        <v>5.6876713969972466</v>
      </c>
      <c r="AB119" s="60" t="e">
        <f t="shared" si="35"/>
        <v>#VALUE!</v>
      </c>
      <c r="AC119" s="49" t="e">
        <f t="shared" si="36"/>
        <v>#VALUE!</v>
      </c>
      <c r="AD119" s="49" t="e">
        <f t="shared" si="37"/>
        <v>#VALUE!</v>
      </c>
      <c r="AE119" s="49" t="e">
        <f t="shared" si="38"/>
        <v>#VALUE!</v>
      </c>
      <c r="AF119" s="81" t="e">
        <f t="shared" si="39"/>
        <v>#VALUE!</v>
      </c>
      <c r="AG119" s="60" t="e">
        <f t="shared" si="40"/>
        <v>#VALUE!</v>
      </c>
      <c r="AH119" s="49"/>
      <c r="AI119" s="50"/>
      <c r="AJ119" s="51"/>
      <c r="AK119" s="50">
        <v>330</v>
      </c>
      <c r="AL119" s="51">
        <v>-60</v>
      </c>
      <c r="AM119" s="82">
        <f t="shared" si="46"/>
        <v>30</v>
      </c>
      <c r="AN119" s="82">
        <f t="shared" si="41"/>
        <v>300</v>
      </c>
      <c r="AO119" s="82">
        <f t="shared" si="42"/>
        <v>90</v>
      </c>
      <c r="AP119" s="83" t="e">
        <f t="shared" si="43"/>
        <v>#VALUE!</v>
      </c>
      <c r="AQ119" s="84" t="e">
        <f t="shared" si="44"/>
        <v>#VALUE!</v>
      </c>
      <c r="AR119" s="85" t="e">
        <f t="shared" si="45"/>
        <v>#VALUE!</v>
      </c>
      <c r="AS119" s="64"/>
      <c r="AT119" s="112"/>
      <c r="AU119" s="112" t="s">
        <v>69</v>
      </c>
      <c r="AV119" s="58"/>
      <c r="AW119" s="112"/>
      <c r="AX119" s="112"/>
      <c r="AY119" s="112"/>
      <c r="AZ119" s="112"/>
      <c r="BA119" s="112"/>
      <c r="BB119" s="112"/>
      <c r="BC119" s="112"/>
      <c r="BD119" s="112"/>
      <c r="BE119" s="112">
        <v>0.8</v>
      </c>
      <c r="BF119" s="112">
        <v>1</v>
      </c>
      <c r="BG119" s="112">
        <v>3</v>
      </c>
      <c r="BH119" s="112" t="s">
        <v>69</v>
      </c>
      <c r="BI119" s="112"/>
      <c r="BJ119" s="112"/>
      <c r="BK119" s="112"/>
    </row>
    <row r="120" spans="1:63" s="56" customFormat="1" ht="15">
      <c r="A120" s="56">
        <v>1519</v>
      </c>
      <c r="B120" s="56" t="s">
        <v>63</v>
      </c>
      <c r="C120" s="56">
        <v>18</v>
      </c>
      <c r="D120" s="56">
        <v>1</v>
      </c>
      <c r="E120" s="40" t="s">
        <v>65</v>
      </c>
      <c r="F120" s="65">
        <v>558.07000000000005</v>
      </c>
      <c r="G120" s="86">
        <v>558.1</v>
      </c>
      <c r="H120" s="57"/>
      <c r="I120" s="66">
        <v>137</v>
      </c>
      <c r="J120" s="67">
        <v>140</v>
      </c>
      <c r="K120" s="58">
        <f t="shared" si="25"/>
        <v>138.5</v>
      </c>
      <c r="L120" s="59"/>
      <c r="M120" s="50">
        <v>90</v>
      </c>
      <c r="N120" s="51">
        <v>35</v>
      </c>
      <c r="O120" s="51">
        <v>0</v>
      </c>
      <c r="P120" s="51">
        <v>38</v>
      </c>
      <c r="Q120" s="101" t="s">
        <v>68</v>
      </c>
      <c r="R120" s="102" t="s">
        <v>68</v>
      </c>
      <c r="S120" s="61">
        <f t="shared" si="26"/>
        <v>0.50432035610298953</v>
      </c>
      <c r="T120" s="61">
        <f t="shared" si="27"/>
        <v>0.45198439986004574</v>
      </c>
      <c r="U120" s="61">
        <f t="shared" si="28"/>
        <v>-0.64550061973865536</v>
      </c>
      <c r="V120" s="53">
        <f t="shared" si="29"/>
        <v>41.867482826423746</v>
      </c>
      <c r="W120" s="53">
        <f t="shared" si="30"/>
        <v>-43.626224998486265</v>
      </c>
      <c r="X120" s="62">
        <f t="shared" si="31"/>
        <v>41.867482826423746</v>
      </c>
      <c r="Y120" s="53">
        <f t="shared" si="32"/>
        <v>311.86748282642372</v>
      </c>
      <c r="Z120" s="63">
        <f t="shared" si="33"/>
        <v>46.373775001513735</v>
      </c>
      <c r="AA120" s="54">
        <f t="shared" si="34"/>
        <v>127.59056575878111</v>
      </c>
      <c r="AB120" s="60" t="e">
        <f t="shared" si="35"/>
        <v>#VALUE!</v>
      </c>
      <c r="AC120" s="49" t="e">
        <f t="shared" si="36"/>
        <v>#VALUE!</v>
      </c>
      <c r="AD120" s="49" t="e">
        <f t="shared" si="37"/>
        <v>#VALUE!</v>
      </c>
      <c r="AE120" s="49" t="e">
        <f t="shared" si="38"/>
        <v>#VALUE!</v>
      </c>
      <c r="AF120" s="81" t="e">
        <f t="shared" si="39"/>
        <v>#VALUE!</v>
      </c>
      <c r="AG120" s="60" t="e">
        <f t="shared" si="40"/>
        <v>#VALUE!</v>
      </c>
      <c r="AH120" s="49"/>
      <c r="AI120" s="50"/>
      <c r="AJ120" s="51"/>
      <c r="AK120" s="50">
        <v>330</v>
      </c>
      <c r="AL120" s="51">
        <v>-60</v>
      </c>
      <c r="AM120" s="82">
        <f t="shared" si="46"/>
        <v>71.867482826423725</v>
      </c>
      <c r="AN120" s="82">
        <f t="shared" si="41"/>
        <v>341.86748282642372</v>
      </c>
      <c r="AO120" s="82">
        <f t="shared" si="42"/>
        <v>46.373775001513735</v>
      </c>
      <c r="AP120" s="83" t="e">
        <f t="shared" si="43"/>
        <v>#VALUE!</v>
      </c>
      <c r="AQ120" s="84" t="e">
        <f t="shared" si="44"/>
        <v>#VALUE!</v>
      </c>
      <c r="AR120" s="85" t="e">
        <f t="shared" si="45"/>
        <v>#VALUE!</v>
      </c>
      <c r="AS120" s="64"/>
      <c r="AT120" s="112"/>
      <c r="AU120" s="112" t="s">
        <v>69</v>
      </c>
      <c r="AV120" s="58"/>
      <c r="AW120" s="112"/>
      <c r="AX120" s="112"/>
      <c r="AY120" s="112"/>
      <c r="AZ120" s="112"/>
      <c r="BA120" s="112"/>
      <c r="BB120" s="112"/>
      <c r="BC120" s="112"/>
      <c r="BD120" s="112"/>
      <c r="BE120" s="112">
        <v>0.8</v>
      </c>
      <c r="BF120" s="112">
        <v>1</v>
      </c>
      <c r="BG120" s="112">
        <v>3</v>
      </c>
      <c r="BH120" s="112" t="s">
        <v>69</v>
      </c>
      <c r="BI120" s="112"/>
      <c r="BJ120" s="112"/>
      <c r="BK120" s="112"/>
    </row>
    <row r="121" spans="1:63" s="56" customFormat="1" ht="15">
      <c r="A121" s="56">
        <v>1519</v>
      </c>
      <c r="B121" s="56" t="s">
        <v>63</v>
      </c>
      <c r="C121" s="56">
        <v>18</v>
      </c>
      <c r="D121" s="56">
        <v>2</v>
      </c>
      <c r="E121" s="40" t="s">
        <v>66</v>
      </c>
      <c r="F121" s="65">
        <v>558.21</v>
      </c>
      <c r="G121" s="86">
        <v>558.34</v>
      </c>
      <c r="H121" s="57"/>
      <c r="I121" s="66">
        <v>1</v>
      </c>
      <c r="J121" s="67">
        <v>14</v>
      </c>
      <c r="K121" s="58">
        <f t="shared" si="25"/>
        <v>7.5</v>
      </c>
      <c r="L121" s="59"/>
      <c r="M121" s="50">
        <v>90</v>
      </c>
      <c r="N121" s="51">
        <v>70</v>
      </c>
      <c r="O121" s="51">
        <v>180</v>
      </c>
      <c r="P121" s="51">
        <v>40</v>
      </c>
      <c r="Q121" s="101" t="s">
        <v>68</v>
      </c>
      <c r="R121" s="102" t="s">
        <v>68</v>
      </c>
      <c r="S121" s="61">
        <f t="shared" si="26"/>
        <v>0.21984631039295413</v>
      </c>
      <c r="T121" s="61">
        <f t="shared" si="27"/>
        <v>-0.7198463103929541</v>
      </c>
      <c r="U121" s="61">
        <f t="shared" si="28"/>
        <v>0.26200263022938503</v>
      </c>
      <c r="V121" s="53">
        <f t="shared" si="29"/>
        <v>286.98305334596864</v>
      </c>
      <c r="W121" s="53">
        <f t="shared" si="30"/>
        <v>19.192901094002647</v>
      </c>
      <c r="X121" s="62">
        <f t="shared" si="31"/>
        <v>106.98305334596864</v>
      </c>
      <c r="Y121" s="53">
        <f t="shared" si="32"/>
        <v>16.983053345968642</v>
      </c>
      <c r="Z121" s="63">
        <f t="shared" si="33"/>
        <v>70.80709890599735</v>
      </c>
      <c r="AA121" s="54">
        <f t="shared" si="34"/>
        <v>84.266572546452423</v>
      </c>
      <c r="AB121" s="60" t="e">
        <f t="shared" si="35"/>
        <v>#VALUE!</v>
      </c>
      <c r="AC121" s="49" t="e">
        <f t="shared" si="36"/>
        <v>#VALUE!</v>
      </c>
      <c r="AD121" s="49" t="e">
        <f t="shared" si="37"/>
        <v>#VALUE!</v>
      </c>
      <c r="AE121" s="49" t="e">
        <f t="shared" si="38"/>
        <v>#VALUE!</v>
      </c>
      <c r="AF121" s="81" t="e">
        <f t="shared" si="39"/>
        <v>#VALUE!</v>
      </c>
      <c r="AG121" s="60" t="e">
        <f t="shared" si="40"/>
        <v>#VALUE!</v>
      </c>
      <c r="AH121" s="49"/>
      <c r="AI121" s="50"/>
      <c r="AJ121" s="51"/>
      <c r="AK121" s="50">
        <v>345</v>
      </c>
      <c r="AL121" s="51">
        <v>-60</v>
      </c>
      <c r="AM121" s="82">
        <f t="shared" si="46"/>
        <v>121.98305334596864</v>
      </c>
      <c r="AN121" s="82">
        <f t="shared" si="41"/>
        <v>31.983053345968642</v>
      </c>
      <c r="AO121" s="82">
        <f t="shared" si="42"/>
        <v>70.80709890599735</v>
      </c>
      <c r="AP121" s="83" t="e">
        <f t="shared" si="43"/>
        <v>#VALUE!</v>
      </c>
      <c r="AQ121" s="84" t="e">
        <f t="shared" si="44"/>
        <v>#VALUE!</v>
      </c>
      <c r="AR121" s="85" t="e">
        <f t="shared" si="45"/>
        <v>#VALUE!</v>
      </c>
      <c r="AS121" s="64"/>
      <c r="AT121" s="112"/>
      <c r="AU121" s="112" t="s">
        <v>76</v>
      </c>
      <c r="AV121" s="58"/>
      <c r="AW121" s="112"/>
      <c r="AX121" s="112"/>
      <c r="AY121" s="112"/>
      <c r="AZ121" s="112"/>
      <c r="BA121" s="112"/>
      <c r="BB121" s="112"/>
      <c r="BC121" s="112"/>
      <c r="BD121" s="112"/>
      <c r="BE121" s="112">
        <v>0.8</v>
      </c>
      <c r="BF121" s="112">
        <v>1</v>
      </c>
      <c r="BG121" s="112">
        <v>3</v>
      </c>
      <c r="BH121" s="112" t="s">
        <v>93</v>
      </c>
      <c r="BI121" s="112"/>
      <c r="BJ121" s="112"/>
      <c r="BK121" s="112"/>
    </row>
    <row r="122" spans="1:63" s="56" customFormat="1" ht="15">
      <c r="A122" s="56">
        <v>1519</v>
      </c>
      <c r="B122" s="56" t="s">
        <v>63</v>
      </c>
      <c r="C122" s="56">
        <v>18</v>
      </c>
      <c r="D122" s="56">
        <v>2</v>
      </c>
      <c r="E122" s="40" t="s">
        <v>65</v>
      </c>
      <c r="F122" s="65">
        <v>558.23</v>
      </c>
      <c r="G122" s="86">
        <v>558.29</v>
      </c>
      <c r="H122" s="57"/>
      <c r="I122" s="66">
        <v>3</v>
      </c>
      <c r="J122" s="67">
        <v>9</v>
      </c>
      <c r="K122" s="58">
        <f t="shared" si="25"/>
        <v>6</v>
      </c>
      <c r="L122" s="59"/>
      <c r="M122" s="50">
        <v>90</v>
      </c>
      <c r="N122" s="51">
        <v>48</v>
      </c>
      <c r="O122" s="51">
        <v>0</v>
      </c>
      <c r="P122" s="51">
        <v>18</v>
      </c>
      <c r="Q122" s="101" t="s">
        <v>68</v>
      </c>
      <c r="R122" s="102" t="s">
        <v>68</v>
      </c>
      <c r="S122" s="61">
        <f t="shared" si="26"/>
        <v>0.20677272882130043</v>
      </c>
      <c r="T122" s="61">
        <f t="shared" si="27"/>
        <v>0.70677272882130027</v>
      </c>
      <c r="U122" s="61">
        <f t="shared" si="28"/>
        <v>-0.63638102343011937</v>
      </c>
      <c r="V122" s="53">
        <f t="shared" si="29"/>
        <v>73.692687567327653</v>
      </c>
      <c r="W122" s="53">
        <f t="shared" si="30"/>
        <v>-40.832930164553858</v>
      </c>
      <c r="X122" s="62">
        <f t="shared" si="31"/>
        <v>73.692687567327653</v>
      </c>
      <c r="Y122" s="53">
        <f t="shared" si="32"/>
        <v>343.69268756732765</v>
      </c>
      <c r="Z122" s="63">
        <f t="shared" si="33"/>
        <v>49.167069835446142</v>
      </c>
      <c r="AA122" s="54">
        <f t="shared" si="34"/>
        <v>100.82936043160061</v>
      </c>
      <c r="AB122" s="60" t="e">
        <f t="shared" si="35"/>
        <v>#VALUE!</v>
      </c>
      <c r="AC122" s="49" t="e">
        <f t="shared" si="36"/>
        <v>#VALUE!</v>
      </c>
      <c r="AD122" s="49" t="e">
        <f t="shared" si="37"/>
        <v>#VALUE!</v>
      </c>
      <c r="AE122" s="49" t="e">
        <f t="shared" si="38"/>
        <v>#VALUE!</v>
      </c>
      <c r="AF122" s="81" t="e">
        <f t="shared" si="39"/>
        <v>#VALUE!</v>
      </c>
      <c r="AG122" s="60" t="e">
        <f t="shared" si="40"/>
        <v>#VALUE!</v>
      </c>
      <c r="AH122" s="49"/>
      <c r="AI122" s="50"/>
      <c r="AJ122" s="51"/>
      <c r="AK122" s="50">
        <v>345</v>
      </c>
      <c r="AL122" s="51">
        <v>-60</v>
      </c>
      <c r="AM122" s="82">
        <f t="shared" si="46"/>
        <v>88.692687567327653</v>
      </c>
      <c r="AN122" s="82">
        <f t="shared" si="41"/>
        <v>358.69268756732765</v>
      </c>
      <c r="AO122" s="82">
        <f t="shared" si="42"/>
        <v>49.167069835446142</v>
      </c>
      <c r="AP122" s="83" t="e">
        <f t="shared" si="43"/>
        <v>#VALUE!</v>
      </c>
      <c r="AQ122" s="84" t="e">
        <f t="shared" si="44"/>
        <v>#VALUE!</v>
      </c>
      <c r="AR122" s="85" t="e">
        <f t="shared" si="45"/>
        <v>#VALUE!</v>
      </c>
      <c r="AS122" s="64"/>
      <c r="AT122" s="112"/>
      <c r="AU122" s="112" t="s">
        <v>69</v>
      </c>
      <c r="AV122" s="58"/>
      <c r="AW122" s="112"/>
      <c r="AX122" s="112"/>
      <c r="AY122" s="112"/>
      <c r="AZ122" s="112"/>
      <c r="BA122" s="112"/>
      <c r="BB122" s="112"/>
      <c r="BC122" s="112"/>
      <c r="BD122" s="112"/>
      <c r="BE122" s="112">
        <v>0.8</v>
      </c>
      <c r="BF122" s="112">
        <v>1</v>
      </c>
      <c r="BG122" s="112">
        <v>3</v>
      </c>
      <c r="BH122" s="112" t="s">
        <v>69</v>
      </c>
      <c r="BI122" s="112"/>
      <c r="BJ122" s="112"/>
      <c r="BK122" s="112"/>
    </row>
    <row r="123" spans="1:63" s="56" customFormat="1" ht="15">
      <c r="A123" s="56">
        <v>1519</v>
      </c>
      <c r="B123" s="56" t="s">
        <v>63</v>
      </c>
      <c r="C123" s="56">
        <v>18</v>
      </c>
      <c r="D123" s="56">
        <v>2</v>
      </c>
      <c r="E123" s="40" t="s">
        <v>66</v>
      </c>
      <c r="F123" s="65">
        <v>558.26</v>
      </c>
      <c r="G123" s="65">
        <v>558.38</v>
      </c>
      <c r="H123" s="57"/>
      <c r="I123" s="66">
        <v>6</v>
      </c>
      <c r="J123" s="67">
        <v>18</v>
      </c>
      <c r="K123" s="58">
        <f t="shared" si="25"/>
        <v>12</v>
      </c>
      <c r="L123" s="59"/>
      <c r="M123" s="50">
        <v>90</v>
      </c>
      <c r="N123" s="51">
        <v>83</v>
      </c>
      <c r="O123" s="51">
        <v>0</v>
      </c>
      <c r="P123" s="51">
        <v>0</v>
      </c>
      <c r="Q123" s="101" t="s">
        <v>68</v>
      </c>
      <c r="R123" s="102" t="s">
        <v>68</v>
      </c>
      <c r="S123" s="61">
        <f t="shared" si="26"/>
        <v>0</v>
      </c>
      <c r="T123" s="61">
        <f t="shared" si="27"/>
        <v>0.99254615164132198</v>
      </c>
      <c r="U123" s="61">
        <f t="shared" si="28"/>
        <v>-0.12186934340514749</v>
      </c>
      <c r="V123" s="53">
        <f t="shared" si="29"/>
        <v>90</v>
      </c>
      <c r="W123" s="53">
        <f t="shared" si="30"/>
        <v>-7</v>
      </c>
      <c r="X123" s="62">
        <f t="shared" si="31"/>
        <v>90</v>
      </c>
      <c r="Y123" s="53">
        <f t="shared" si="32"/>
        <v>0</v>
      </c>
      <c r="Z123" s="63">
        <f t="shared" si="33"/>
        <v>83</v>
      </c>
      <c r="AA123" s="54">
        <f t="shared" si="34"/>
        <v>90</v>
      </c>
      <c r="AB123" s="60" t="e">
        <f t="shared" si="35"/>
        <v>#VALUE!</v>
      </c>
      <c r="AC123" s="49" t="e">
        <f t="shared" si="36"/>
        <v>#VALUE!</v>
      </c>
      <c r="AD123" s="49" t="e">
        <f t="shared" si="37"/>
        <v>#VALUE!</v>
      </c>
      <c r="AE123" s="49" t="e">
        <f t="shared" si="38"/>
        <v>#VALUE!</v>
      </c>
      <c r="AF123" s="81" t="e">
        <f t="shared" si="39"/>
        <v>#VALUE!</v>
      </c>
      <c r="AG123" s="60" t="e">
        <f t="shared" si="40"/>
        <v>#VALUE!</v>
      </c>
      <c r="AH123" s="49"/>
      <c r="AI123" s="50"/>
      <c r="AJ123" s="51"/>
      <c r="AK123" s="50">
        <v>345</v>
      </c>
      <c r="AL123" s="51">
        <v>-60</v>
      </c>
      <c r="AM123" s="82">
        <f t="shared" si="46"/>
        <v>105</v>
      </c>
      <c r="AN123" s="82">
        <f t="shared" si="41"/>
        <v>15</v>
      </c>
      <c r="AO123" s="82">
        <f t="shared" si="42"/>
        <v>83</v>
      </c>
      <c r="AP123" s="83" t="e">
        <f t="shared" si="43"/>
        <v>#VALUE!</v>
      </c>
      <c r="AQ123" s="84" t="e">
        <f t="shared" si="44"/>
        <v>#VALUE!</v>
      </c>
      <c r="AR123" s="85" t="e">
        <f t="shared" si="45"/>
        <v>#VALUE!</v>
      </c>
      <c r="AS123" s="64"/>
      <c r="AT123" s="112"/>
      <c r="AU123" s="112" t="s">
        <v>76</v>
      </c>
      <c r="AV123" s="58"/>
      <c r="AW123" s="112"/>
      <c r="AX123" s="112"/>
      <c r="AY123" s="112"/>
      <c r="AZ123" s="112"/>
      <c r="BA123" s="112"/>
      <c r="BB123" s="112"/>
      <c r="BC123" s="112"/>
      <c r="BD123" s="112"/>
      <c r="BE123" s="112">
        <v>0.8</v>
      </c>
      <c r="BF123" s="112">
        <v>1</v>
      </c>
      <c r="BG123" s="112">
        <v>3</v>
      </c>
      <c r="BH123" s="112" t="s">
        <v>93</v>
      </c>
      <c r="BI123" s="112"/>
      <c r="BJ123" s="112"/>
      <c r="BK123" s="112"/>
    </row>
    <row r="124" spans="1:63" s="56" customFormat="1" ht="15">
      <c r="A124" s="56">
        <v>1519</v>
      </c>
      <c r="B124" s="56" t="s">
        <v>63</v>
      </c>
      <c r="C124" s="56">
        <v>18</v>
      </c>
      <c r="D124" s="56">
        <v>2</v>
      </c>
      <c r="E124" s="40" t="s">
        <v>65</v>
      </c>
      <c r="F124" s="65">
        <v>558.30999999999995</v>
      </c>
      <c r="G124" s="86">
        <v>558.42999999999995</v>
      </c>
      <c r="H124" s="57"/>
      <c r="I124" s="66">
        <v>11</v>
      </c>
      <c r="J124" s="67">
        <v>23</v>
      </c>
      <c r="K124" s="58">
        <f t="shared" si="25"/>
        <v>17</v>
      </c>
      <c r="L124" s="59"/>
      <c r="M124" s="50">
        <v>90</v>
      </c>
      <c r="N124" s="51">
        <v>68</v>
      </c>
      <c r="O124" s="51">
        <v>0</v>
      </c>
      <c r="P124" s="51">
        <v>50</v>
      </c>
      <c r="Q124" s="101" t="s">
        <v>68</v>
      </c>
      <c r="R124" s="102" t="s">
        <v>68</v>
      </c>
      <c r="S124" s="61">
        <f t="shared" si="26"/>
        <v>0.28696529924198971</v>
      </c>
      <c r="T124" s="61">
        <f t="shared" si="27"/>
        <v>0.59598229361693722</v>
      </c>
      <c r="U124" s="61">
        <f t="shared" si="28"/>
        <v>-0.24079247675463136</v>
      </c>
      <c r="V124" s="53">
        <f t="shared" si="29"/>
        <v>64.289198542653409</v>
      </c>
      <c r="W124" s="53">
        <f t="shared" si="30"/>
        <v>-20.002806706394836</v>
      </c>
      <c r="X124" s="62">
        <f t="shared" si="31"/>
        <v>64.289198542653409</v>
      </c>
      <c r="Y124" s="53">
        <f t="shared" si="32"/>
        <v>334.28919854265342</v>
      </c>
      <c r="Z124" s="63">
        <f t="shared" si="33"/>
        <v>69.997193293605164</v>
      </c>
      <c r="AA124" s="54">
        <f t="shared" si="34"/>
        <v>99.352916794096856</v>
      </c>
      <c r="AB124" s="60" t="e">
        <f t="shared" si="35"/>
        <v>#VALUE!</v>
      </c>
      <c r="AC124" s="49" t="e">
        <f t="shared" si="36"/>
        <v>#VALUE!</v>
      </c>
      <c r="AD124" s="49" t="e">
        <f t="shared" si="37"/>
        <v>#VALUE!</v>
      </c>
      <c r="AE124" s="49" t="e">
        <f t="shared" si="38"/>
        <v>#VALUE!</v>
      </c>
      <c r="AF124" s="81" t="e">
        <f t="shared" si="39"/>
        <v>#VALUE!</v>
      </c>
      <c r="AG124" s="60" t="e">
        <f t="shared" si="40"/>
        <v>#VALUE!</v>
      </c>
      <c r="AH124" s="49"/>
      <c r="AI124" s="50"/>
      <c r="AJ124" s="51"/>
      <c r="AK124" s="50">
        <v>345</v>
      </c>
      <c r="AL124" s="51">
        <v>-60</v>
      </c>
      <c r="AM124" s="82">
        <f t="shared" si="46"/>
        <v>79.289198542653423</v>
      </c>
      <c r="AN124" s="82">
        <f t="shared" si="41"/>
        <v>349.28919854265342</v>
      </c>
      <c r="AO124" s="82">
        <f t="shared" si="42"/>
        <v>69.997193293605164</v>
      </c>
      <c r="AP124" s="83" t="e">
        <f t="shared" si="43"/>
        <v>#VALUE!</v>
      </c>
      <c r="AQ124" s="84" t="e">
        <f t="shared" si="44"/>
        <v>#VALUE!</v>
      </c>
      <c r="AR124" s="85" t="e">
        <f t="shared" si="45"/>
        <v>#VALUE!</v>
      </c>
      <c r="AS124" s="64"/>
      <c r="AT124" s="112"/>
      <c r="AU124" s="112" t="s">
        <v>69</v>
      </c>
      <c r="AV124" s="58"/>
      <c r="AW124" s="112"/>
      <c r="AX124" s="112"/>
      <c r="AY124" s="112"/>
      <c r="AZ124" s="112"/>
      <c r="BA124" s="112"/>
      <c r="BB124" s="112"/>
      <c r="BC124" s="112"/>
      <c r="BD124" s="112"/>
      <c r="BE124" s="112">
        <v>0.8</v>
      </c>
      <c r="BF124" s="112">
        <v>1</v>
      </c>
      <c r="BG124" s="112">
        <v>2</v>
      </c>
      <c r="BH124" s="112" t="s">
        <v>94</v>
      </c>
      <c r="BI124" s="112"/>
      <c r="BJ124" s="112"/>
      <c r="BK124" s="112"/>
    </row>
    <row r="125" spans="1:63" s="56" customFormat="1" ht="15">
      <c r="A125" s="56">
        <v>1519</v>
      </c>
      <c r="B125" s="56" t="s">
        <v>63</v>
      </c>
      <c r="C125" s="56">
        <v>18</v>
      </c>
      <c r="D125" s="56">
        <v>2</v>
      </c>
      <c r="E125" s="40" t="s">
        <v>66</v>
      </c>
      <c r="F125" s="65">
        <v>558.39</v>
      </c>
      <c r="G125" s="65">
        <v>558.45000000000005</v>
      </c>
      <c r="H125" s="57"/>
      <c r="I125" s="66">
        <v>19</v>
      </c>
      <c r="J125" s="67">
        <v>25</v>
      </c>
      <c r="K125" s="58">
        <f t="shared" si="25"/>
        <v>22</v>
      </c>
      <c r="L125" s="59"/>
      <c r="M125" s="50">
        <v>90</v>
      </c>
      <c r="N125" s="51">
        <v>43</v>
      </c>
      <c r="O125" s="51">
        <v>0</v>
      </c>
      <c r="P125" s="51">
        <v>19</v>
      </c>
      <c r="Q125" s="101" t="s">
        <v>68</v>
      </c>
      <c r="R125" s="102" t="s">
        <v>68</v>
      </c>
      <c r="S125" s="61">
        <f t="shared" si="26"/>
        <v>0.23810547489156339</v>
      </c>
      <c r="T125" s="61">
        <f t="shared" si="27"/>
        <v>0.64484211796736357</v>
      </c>
      <c r="U125" s="61">
        <f t="shared" si="28"/>
        <v>-0.69150851021424597</v>
      </c>
      <c r="V125" s="53">
        <f t="shared" si="29"/>
        <v>69.733526580076926</v>
      </c>
      <c r="W125" s="53">
        <f t="shared" si="30"/>
        <v>-45.17081101402335</v>
      </c>
      <c r="X125" s="62">
        <f t="shared" si="31"/>
        <v>69.733526580076926</v>
      </c>
      <c r="Y125" s="53">
        <f t="shared" si="32"/>
        <v>339.73352658007695</v>
      </c>
      <c r="Z125" s="63">
        <f t="shared" si="33"/>
        <v>44.82918898597665</v>
      </c>
      <c r="AA125" s="54">
        <f t="shared" si="34"/>
        <v>104.67472688699745</v>
      </c>
      <c r="AB125" s="60" t="e">
        <f t="shared" si="35"/>
        <v>#VALUE!</v>
      </c>
      <c r="AC125" s="49" t="e">
        <f t="shared" si="36"/>
        <v>#VALUE!</v>
      </c>
      <c r="AD125" s="49" t="e">
        <f t="shared" si="37"/>
        <v>#VALUE!</v>
      </c>
      <c r="AE125" s="49" t="e">
        <f t="shared" si="38"/>
        <v>#VALUE!</v>
      </c>
      <c r="AF125" s="81" t="e">
        <f t="shared" si="39"/>
        <v>#VALUE!</v>
      </c>
      <c r="AG125" s="60" t="e">
        <f t="shared" si="40"/>
        <v>#VALUE!</v>
      </c>
      <c r="AH125" s="49"/>
      <c r="AI125" s="50"/>
      <c r="AJ125" s="51"/>
      <c r="AK125" s="50">
        <v>345</v>
      </c>
      <c r="AL125" s="51">
        <v>-60</v>
      </c>
      <c r="AM125" s="82">
        <f t="shared" si="46"/>
        <v>84.733526580076955</v>
      </c>
      <c r="AN125" s="82">
        <f t="shared" si="41"/>
        <v>354.73352658007695</v>
      </c>
      <c r="AO125" s="82">
        <f t="shared" si="42"/>
        <v>44.82918898597665</v>
      </c>
      <c r="AP125" s="83" t="e">
        <f t="shared" si="43"/>
        <v>#VALUE!</v>
      </c>
      <c r="AQ125" s="84" t="e">
        <f t="shared" si="44"/>
        <v>#VALUE!</v>
      </c>
      <c r="AR125" s="85" t="e">
        <f t="shared" si="45"/>
        <v>#VALUE!</v>
      </c>
      <c r="AS125" s="64"/>
      <c r="AT125" s="112"/>
      <c r="AU125" s="112" t="s">
        <v>76</v>
      </c>
      <c r="AV125" s="58"/>
      <c r="AW125" s="112"/>
      <c r="AX125" s="112"/>
      <c r="AY125" s="112"/>
      <c r="AZ125" s="112"/>
      <c r="BA125" s="112"/>
      <c r="BB125" s="112"/>
      <c r="BC125" s="112"/>
      <c r="BD125" s="112"/>
      <c r="BE125" s="112">
        <v>0.8</v>
      </c>
      <c r="BF125" s="112">
        <v>1</v>
      </c>
      <c r="BG125" s="112">
        <v>3</v>
      </c>
      <c r="BH125" s="112" t="s">
        <v>93</v>
      </c>
      <c r="BI125" s="112"/>
      <c r="BJ125" s="112"/>
      <c r="BK125" s="112"/>
    </row>
    <row r="126" spans="1:63" s="56" customFormat="1" ht="15">
      <c r="A126" s="56">
        <v>1519</v>
      </c>
      <c r="B126" s="56" t="s">
        <v>63</v>
      </c>
      <c r="C126" s="56">
        <v>18</v>
      </c>
      <c r="D126" s="56">
        <v>2</v>
      </c>
      <c r="E126" s="40" t="s">
        <v>66</v>
      </c>
      <c r="F126" s="65">
        <v>558.45000000000005</v>
      </c>
      <c r="G126" s="65">
        <v>558.47</v>
      </c>
      <c r="H126" s="57"/>
      <c r="I126" s="66">
        <v>25</v>
      </c>
      <c r="J126" s="67">
        <v>27</v>
      </c>
      <c r="K126" s="58">
        <f t="shared" si="25"/>
        <v>26</v>
      </c>
      <c r="L126" s="59"/>
      <c r="M126" s="50">
        <v>90</v>
      </c>
      <c r="N126" s="51">
        <v>26</v>
      </c>
      <c r="O126" s="51">
        <v>0</v>
      </c>
      <c r="P126" s="51">
        <v>10</v>
      </c>
      <c r="Q126" s="101" t="s">
        <v>68</v>
      </c>
      <c r="R126" s="102" t="s">
        <v>68</v>
      </c>
      <c r="S126" s="61">
        <f t="shared" si="26"/>
        <v>0.15607394823773696</v>
      </c>
      <c r="T126" s="61">
        <f t="shared" si="27"/>
        <v>0.43171130405473612</v>
      </c>
      <c r="U126" s="61">
        <f t="shared" si="28"/>
        <v>-0.88513934515663317</v>
      </c>
      <c r="V126" s="53">
        <f t="shared" si="29"/>
        <v>70.123866390208946</v>
      </c>
      <c r="W126" s="53">
        <f t="shared" si="30"/>
        <v>-62.587512472399396</v>
      </c>
      <c r="X126" s="62">
        <f t="shared" si="31"/>
        <v>70.123866390208946</v>
      </c>
      <c r="Y126" s="53">
        <f t="shared" si="32"/>
        <v>340.12386639020895</v>
      </c>
      <c r="Z126" s="63">
        <f t="shared" si="33"/>
        <v>27.412487527600604</v>
      </c>
      <c r="AA126" s="54">
        <f t="shared" si="34"/>
        <v>107.79300445508721</v>
      </c>
      <c r="AB126" s="60" t="e">
        <f t="shared" si="35"/>
        <v>#VALUE!</v>
      </c>
      <c r="AC126" s="49" t="e">
        <f t="shared" si="36"/>
        <v>#VALUE!</v>
      </c>
      <c r="AD126" s="49" t="e">
        <f t="shared" si="37"/>
        <v>#VALUE!</v>
      </c>
      <c r="AE126" s="49" t="e">
        <f t="shared" si="38"/>
        <v>#VALUE!</v>
      </c>
      <c r="AF126" s="81" t="e">
        <f t="shared" si="39"/>
        <v>#VALUE!</v>
      </c>
      <c r="AG126" s="60" t="e">
        <f t="shared" si="40"/>
        <v>#VALUE!</v>
      </c>
      <c r="AH126" s="49"/>
      <c r="AI126" s="50"/>
      <c r="AJ126" s="51"/>
      <c r="AK126" s="50">
        <v>345</v>
      </c>
      <c r="AL126" s="51">
        <v>-60</v>
      </c>
      <c r="AM126" s="82">
        <f t="shared" si="46"/>
        <v>85.123866390208946</v>
      </c>
      <c r="AN126" s="82">
        <f t="shared" si="41"/>
        <v>355.12386639020895</v>
      </c>
      <c r="AO126" s="82">
        <f t="shared" si="42"/>
        <v>27.412487527600604</v>
      </c>
      <c r="AP126" s="83" t="e">
        <f t="shared" si="43"/>
        <v>#VALUE!</v>
      </c>
      <c r="AQ126" s="84" t="e">
        <f t="shared" si="44"/>
        <v>#VALUE!</v>
      </c>
      <c r="AR126" s="85" t="e">
        <f t="shared" si="45"/>
        <v>#VALUE!</v>
      </c>
      <c r="AS126" s="64"/>
      <c r="AT126" s="112"/>
      <c r="AU126" s="112" t="s">
        <v>76</v>
      </c>
      <c r="AV126" s="58"/>
      <c r="AW126" s="112"/>
      <c r="AX126" s="112"/>
      <c r="AY126" s="112"/>
      <c r="AZ126" s="112"/>
      <c r="BA126" s="112"/>
      <c r="BB126" s="112"/>
      <c r="BC126" s="112"/>
      <c r="BD126" s="112"/>
      <c r="BE126" s="112">
        <v>0.8</v>
      </c>
      <c r="BF126" s="112">
        <v>1</v>
      </c>
      <c r="BG126" s="112">
        <v>3</v>
      </c>
      <c r="BH126" s="112" t="s">
        <v>95</v>
      </c>
      <c r="BI126" s="112"/>
      <c r="BJ126" s="112"/>
      <c r="BK126" s="112"/>
    </row>
    <row r="127" spans="1:63" s="56" customFormat="1" ht="15">
      <c r="A127" s="56">
        <v>1519</v>
      </c>
      <c r="B127" s="56" t="s">
        <v>63</v>
      </c>
      <c r="C127" s="56">
        <v>18</v>
      </c>
      <c r="D127" s="56">
        <v>2</v>
      </c>
      <c r="E127" s="40" t="s">
        <v>66</v>
      </c>
      <c r="F127" s="65">
        <v>558.53</v>
      </c>
      <c r="G127" s="65">
        <v>558.63</v>
      </c>
      <c r="H127" s="57"/>
      <c r="I127" s="66">
        <v>33</v>
      </c>
      <c r="J127" s="67">
        <v>43</v>
      </c>
      <c r="K127" s="58">
        <f t="shared" si="25"/>
        <v>38</v>
      </c>
      <c r="L127" s="59"/>
      <c r="M127" s="50">
        <v>90</v>
      </c>
      <c r="N127" s="51">
        <v>60</v>
      </c>
      <c r="O127" s="51">
        <v>0</v>
      </c>
      <c r="P127" s="51">
        <v>30</v>
      </c>
      <c r="Q127" s="101" t="s">
        <v>68</v>
      </c>
      <c r="R127" s="102" t="s">
        <v>68</v>
      </c>
      <c r="S127" s="61">
        <f t="shared" si="26"/>
        <v>0.25</v>
      </c>
      <c r="T127" s="61">
        <f t="shared" si="27"/>
        <v>0.75</v>
      </c>
      <c r="U127" s="61">
        <f t="shared" si="28"/>
        <v>-0.43301270189221946</v>
      </c>
      <c r="V127" s="53">
        <f t="shared" si="29"/>
        <v>71.56505117707799</v>
      </c>
      <c r="W127" s="53">
        <f t="shared" si="30"/>
        <v>-28.710514803597952</v>
      </c>
      <c r="X127" s="62">
        <f t="shared" si="31"/>
        <v>71.56505117707799</v>
      </c>
      <c r="Y127" s="53">
        <f t="shared" si="32"/>
        <v>341.56505117707798</v>
      </c>
      <c r="Z127" s="63">
        <f t="shared" si="33"/>
        <v>61.289485196402048</v>
      </c>
      <c r="AA127" s="54">
        <f t="shared" si="34"/>
        <v>99.097436169383386</v>
      </c>
      <c r="AB127" s="60" t="e">
        <f t="shared" si="35"/>
        <v>#VALUE!</v>
      </c>
      <c r="AC127" s="49" t="e">
        <f t="shared" si="36"/>
        <v>#VALUE!</v>
      </c>
      <c r="AD127" s="49" t="e">
        <f t="shared" si="37"/>
        <v>#VALUE!</v>
      </c>
      <c r="AE127" s="49" t="e">
        <f t="shared" si="38"/>
        <v>#VALUE!</v>
      </c>
      <c r="AF127" s="81" t="e">
        <f t="shared" si="39"/>
        <v>#VALUE!</v>
      </c>
      <c r="AG127" s="60" t="e">
        <f t="shared" si="40"/>
        <v>#VALUE!</v>
      </c>
      <c r="AH127" s="49"/>
      <c r="AI127" s="50"/>
      <c r="AJ127" s="51"/>
      <c r="AK127" s="50">
        <v>345</v>
      </c>
      <c r="AL127" s="51">
        <v>-60</v>
      </c>
      <c r="AM127" s="82">
        <f t="shared" si="46"/>
        <v>86.565051177077976</v>
      </c>
      <c r="AN127" s="82">
        <f t="shared" si="41"/>
        <v>356.56505117707798</v>
      </c>
      <c r="AO127" s="82">
        <f t="shared" si="42"/>
        <v>61.289485196402048</v>
      </c>
      <c r="AP127" s="83" t="e">
        <f t="shared" si="43"/>
        <v>#VALUE!</v>
      </c>
      <c r="AQ127" s="84" t="e">
        <f t="shared" si="44"/>
        <v>#VALUE!</v>
      </c>
      <c r="AR127" s="85" t="e">
        <f t="shared" si="45"/>
        <v>#VALUE!</v>
      </c>
      <c r="AS127" s="64"/>
      <c r="AT127" s="112"/>
      <c r="AU127" s="112" t="s">
        <v>76</v>
      </c>
      <c r="AV127" s="58"/>
      <c r="AW127" s="112"/>
      <c r="AX127" s="112"/>
      <c r="AY127" s="112"/>
      <c r="AZ127" s="112"/>
      <c r="BA127" s="112"/>
      <c r="BB127" s="112"/>
      <c r="BC127" s="112"/>
      <c r="BD127" s="112"/>
      <c r="BE127" s="112">
        <v>0.8</v>
      </c>
      <c r="BF127" s="112">
        <v>1</v>
      </c>
      <c r="BG127" s="112">
        <v>3</v>
      </c>
      <c r="BH127" s="112" t="s">
        <v>96</v>
      </c>
      <c r="BI127" s="112"/>
      <c r="BJ127" s="112"/>
      <c r="BK127" s="112"/>
    </row>
    <row r="128" spans="1:63" s="56" customFormat="1" ht="15">
      <c r="A128" s="56">
        <v>1519</v>
      </c>
      <c r="B128" s="56" t="s">
        <v>63</v>
      </c>
      <c r="C128" s="56">
        <v>18</v>
      </c>
      <c r="D128" s="56">
        <v>2</v>
      </c>
      <c r="E128" s="40" t="s">
        <v>65</v>
      </c>
      <c r="F128" s="65">
        <v>558.66</v>
      </c>
      <c r="G128" s="65">
        <v>558.72</v>
      </c>
      <c r="H128" s="57"/>
      <c r="I128" s="66">
        <v>46</v>
      </c>
      <c r="J128" s="67">
        <v>52</v>
      </c>
      <c r="K128" s="58">
        <f t="shared" si="25"/>
        <v>49</v>
      </c>
      <c r="L128" s="59"/>
      <c r="M128" s="50">
        <v>90</v>
      </c>
      <c r="N128" s="51">
        <v>48</v>
      </c>
      <c r="O128" s="51">
        <v>180</v>
      </c>
      <c r="P128" s="51">
        <v>2</v>
      </c>
      <c r="Q128" s="101" t="s">
        <v>68</v>
      </c>
      <c r="R128" s="102" t="s">
        <v>68</v>
      </c>
      <c r="S128" s="61">
        <f t="shared" si="26"/>
        <v>2.3352321390163355E-2</v>
      </c>
      <c r="T128" s="61">
        <f t="shared" si="27"/>
        <v>-0.74269212172881449</v>
      </c>
      <c r="U128" s="61">
        <f t="shared" si="28"/>
        <v>0.66872299007276836</v>
      </c>
      <c r="V128" s="53">
        <f t="shared" si="29"/>
        <v>271.80094650985586</v>
      </c>
      <c r="W128" s="53">
        <f t="shared" si="30"/>
        <v>41.985923533607867</v>
      </c>
      <c r="X128" s="62">
        <f t="shared" si="31"/>
        <v>91.800946509855862</v>
      </c>
      <c r="Y128" s="53">
        <f t="shared" si="32"/>
        <v>1.8009465098558621</v>
      </c>
      <c r="Z128" s="63">
        <f t="shared" si="33"/>
        <v>48.014076466392133</v>
      </c>
      <c r="AA128" s="54">
        <f t="shared" si="34"/>
        <v>88.79504117442832</v>
      </c>
      <c r="AB128" s="60" t="e">
        <f t="shared" si="35"/>
        <v>#VALUE!</v>
      </c>
      <c r="AC128" s="49" t="e">
        <f t="shared" si="36"/>
        <v>#VALUE!</v>
      </c>
      <c r="AD128" s="49" t="e">
        <f t="shared" si="37"/>
        <v>#VALUE!</v>
      </c>
      <c r="AE128" s="49" t="e">
        <f t="shared" si="38"/>
        <v>#VALUE!</v>
      </c>
      <c r="AF128" s="81" t="e">
        <f t="shared" si="39"/>
        <v>#VALUE!</v>
      </c>
      <c r="AG128" s="60" t="e">
        <f t="shared" si="40"/>
        <v>#VALUE!</v>
      </c>
      <c r="AH128" s="49"/>
      <c r="AI128" s="50"/>
      <c r="AJ128" s="51"/>
      <c r="AK128" s="50">
        <v>345</v>
      </c>
      <c r="AL128" s="51">
        <v>-60</v>
      </c>
      <c r="AM128" s="82">
        <f t="shared" si="46"/>
        <v>106.80094650985586</v>
      </c>
      <c r="AN128" s="82">
        <f t="shared" si="41"/>
        <v>16.800946509855862</v>
      </c>
      <c r="AO128" s="82">
        <f t="shared" si="42"/>
        <v>48.014076466392133</v>
      </c>
      <c r="AP128" s="83" t="e">
        <f t="shared" si="43"/>
        <v>#VALUE!</v>
      </c>
      <c r="AQ128" s="84" t="e">
        <f t="shared" si="44"/>
        <v>#VALUE!</v>
      </c>
      <c r="AR128" s="85" t="e">
        <f t="shared" si="45"/>
        <v>#VALUE!</v>
      </c>
      <c r="AS128" s="64"/>
      <c r="AT128" s="112"/>
      <c r="AU128" s="112" t="s">
        <v>69</v>
      </c>
      <c r="AV128" s="58"/>
      <c r="AW128" s="112"/>
      <c r="AX128" s="112"/>
      <c r="AY128" s="112"/>
      <c r="AZ128" s="112"/>
      <c r="BA128" s="112"/>
      <c r="BB128" s="112"/>
      <c r="BC128" s="112"/>
      <c r="BD128" s="112"/>
      <c r="BE128" s="112">
        <v>0.8</v>
      </c>
      <c r="BF128" s="112">
        <v>1</v>
      </c>
      <c r="BG128" s="112">
        <v>3</v>
      </c>
      <c r="BH128" s="112" t="s">
        <v>69</v>
      </c>
      <c r="BI128" s="112"/>
      <c r="BJ128" s="112"/>
      <c r="BK128" s="112"/>
    </row>
    <row r="129" spans="1:63" s="56" customFormat="1" ht="15">
      <c r="A129" s="56">
        <v>1519</v>
      </c>
      <c r="B129" s="56" t="s">
        <v>63</v>
      </c>
      <c r="C129" s="56">
        <v>18</v>
      </c>
      <c r="D129" s="56">
        <v>2</v>
      </c>
      <c r="E129" s="40" t="s">
        <v>65</v>
      </c>
      <c r="F129" s="65">
        <v>558.79999999999995</v>
      </c>
      <c r="G129" s="65">
        <v>558.80999999999995</v>
      </c>
      <c r="H129" s="57"/>
      <c r="I129" s="66">
        <v>60</v>
      </c>
      <c r="J129" s="67">
        <v>61</v>
      </c>
      <c r="K129" s="58">
        <f t="shared" si="25"/>
        <v>60.5</v>
      </c>
      <c r="L129" s="59"/>
      <c r="M129" s="50">
        <v>90</v>
      </c>
      <c r="N129" s="51">
        <v>18</v>
      </c>
      <c r="O129" s="51">
        <v>0</v>
      </c>
      <c r="P129" s="51">
        <v>3</v>
      </c>
      <c r="Q129" s="101" t="s">
        <v>68</v>
      </c>
      <c r="R129" s="102" t="s">
        <v>68</v>
      </c>
      <c r="S129" s="61">
        <f t="shared" si="26"/>
        <v>4.9774452221389751E-2</v>
      </c>
      <c r="T129" s="61">
        <f t="shared" si="27"/>
        <v>0.3085934973239105</v>
      </c>
      <c r="U129" s="61">
        <f t="shared" si="28"/>
        <v>-0.94975312639313492</v>
      </c>
      <c r="V129" s="53">
        <f t="shared" si="29"/>
        <v>80.837416350870754</v>
      </c>
      <c r="W129" s="53">
        <f t="shared" si="30"/>
        <v>-71.782637041272707</v>
      </c>
      <c r="X129" s="62">
        <f t="shared" si="31"/>
        <v>80.837416350870754</v>
      </c>
      <c r="Y129" s="53">
        <f t="shared" si="32"/>
        <v>350.83741635087074</v>
      </c>
      <c r="Z129" s="63">
        <f t="shared" si="33"/>
        <v>18.217362958727293</v>
      </c>
      <c r="AA129" s="54">
        <f t="shared" si="34"/>
        <v>98.71055548131163</v>
      </c>
      <c r="AB129" s="60" t="e">
        <f t="shared" si="35"/>
        <v>#VALUE!</v>
      </c>
      <c r="AC129" s="49" t="e">
        <f t="shared" si="36"/>
        <v>#VALUE!</v>
      </c>
      <c r="AD129" s="49" t="e">
        <f t="shared" si="37"/>
        <v>#VALUE!</v>
      </c>
      <c r="AE129" s="49" t="e">
        <f t="shared" si="38"/>
        <v>#VALUE!</v>
      </c>
      <c r="AF129" s="81" t="e">
        <f t="shared" si="39"/>
        <v>#VALUE!</v>
      </c>
      <c r="AG129" s="60" t="e">
        <f t="shared" si="40"/>
        <v>#VALUE!</v>
      </c>
      <c r="AH129" s="49"/>
      <c r="AI129" s="50"/>
      <c r="AJ129" s="51"/>
      <c r="AK129" s="50">
        <v>345</v>
      </c>
      <c r="AL129" s="51">
        <v>-60</v>
      </c>
      <c r="AM129" s="82">
        <f t="shared" si="46"/>
        <v>95.83741635087074</v>
      </c>
      <c r="AN129" s="82">
        <f t="shared" si="41"/>
        <v>5.8374163508707397</v>
      </c>
      <c r="AO129" s="82">
        <f t="shared" si="42"/>
        <v>18.217362958727293</v>
      </c>
      <c r="AP129" s="83" t="e">
        <f t="shared" si="43"/>
        <v>#VALUE!</v>
      </c>
      <c r="AQ129" s="84" t="e">
        <f t="shared" si="44"/>
        <v>#VALUE!</v>
      </c>
      <c r="AR129" s="85" t="e">
        <f t="shared" si="45"/>
        <v>#VALUE!</v>
      </c>
      <c r="AS129" s="64"/>
      <c r="AT129" s="112"/>
      <c r="AU129" s="112" t="s">
        <v>69</v>
      </c>
      <c r="AV129" s="58"/>
      <c r="AW129" s="112"/>
      <c r="AX129" s="112"/>
      <c r="AY129" s="112"/>
      <c r="AZ129" s="112"/>
      <c r="BA129" s="112"/>
      <c r="BB129" s="112"/>
      <c r="BC129" s="112"/>
      <c r="BD129" s="112"/>
      <c r="BE129" s="112">
        <v>0.8</v>
      </c>
      <c r="BF129" s="112">
        <v>1</v>
      </c>
      <c r="BG129" s="112">
        <v>3</v>
      </c>
      <c r="BH129" s="112" t="s">
        <v>69</v>
      </c>
      <c r="BI129" s="112"/>
      <c r="BJ129" s="112"/>
      <c r="BK129" s="112"/>
    </row>
    <row r="130" spans="1:63" ht="15">
      <c r="A130" s="56">
        <v>1519</v>
      </c>
      <c r="B130" s="56" t="s">
        <v>63</v>
      </c>
      <c r="C130" s="56">
        <v>18</v>
      </c>
      <c r="D130" s="56">
        <v>2</v>
      </c>
      <c r="E130" s="40" t="s">
        <v>65</v>
      </c>
      <c r="F130" s="65">
        <v>558.98</v>
      </c>
      <c r="G130" s="65">
        <v>559</v>
      </c>
      <c r="H130" s="57"/>
      <c r="I130" s="66">
        <v>78</v>
      </c>
      <c r="J130" s="67">
        <v>80</v>
      </c>
      <c r="K130" s="58">
        <f t="shared" si="25"/>
        <v>79</v>
      </c>
      <c r="L130" s="59"/>
      <c r="M130" s="50">
        <v>90</v>
      </c>
      <c r="N130" s="51">
        <v>18</v>
      </c>
      <c r="O130" s="51">
        <v>0</v>
      </c>
      <c r="P130" s="51">
        <v>15</v>
      </c>
      <c r="Q130" s="101" t="s">
        <v>68</v>
      </c>
      <c r="R130" s="102" t="s">
        <v>68</v>
      </c>
      <c r="S130" s="61">
        <f t="shared" si="26"/>
        <v>0.24615153938604159</v>
      </c>
      <c r="T130" s="61">
        <f t="shared" si="27"/>
        <v>0.29848749562898541</v>
      </c>
      <c r="U130" s="61">
        <f t="shared" si="28"/>
        <v>-0.91865005134999889</v>
      </c>
      <c r="V130" s="53">
        <f t="shared" si="29"/>
        <v>50.488865810997488</v>
      </c>
      <c r="W130" s="53">
        <f t="shared" si="30"/>
        <v>-67.161476935100112</v>
      </c>
      <c r="X130" s="62">
        <f t="shared" si="31"/>
        <v>50.488865810997488</v>
      </c>
      <c r="Y130" s="53">
        <f t="shared" si="32"/>
        <v>320.48886581099748</v>
      </c>
      <c r="Z130" s="63">
        <f t="shared" si="33"/>
        <v>22.838523064899888</v>
      </c>
      <c r="AA130" s="54">
        <f t="shared" si="34"/>
        <v>127.23524179172628</v>
      </c>
      <c r="AB130" s="60" t="e">
        <f t="shared" si="35"/>
        <v>#VALUE!</v>
      </c>
      <c r="AC130" s="49" t="e">
        <f t="shared" si="36"/>
        <v>#VALUE!</v>
      </c>
      <c r="AD130" s="49" t="e">
        <f t="shared" si="37"/>
        <v>#VALUE!</v>
      </c>
      <c r="AE130" s="49" t="e">
        <f t="shared" si="38"/>
        <v>#VALUE!</v>
      </c>
      <c r="AF130" s="81" t="e">
        <f t="shared" si="39"/>
        <v>#VALUE!</v>
      </c>
      <c r="AG130" s="60" t="e">
        <f t="shared" si="40"/>
        <v>#VALUE!</v>
      </c>
      <c r="AH130" s="49"/>
      <c r="AI130" s="50"/>
      <c r="AJ130" s="51"/>
      <c r="AK130" s="50">
        <v>345</v>
      </c>
      <c r="AL130" s="51">
        <v>-60</v>
      </c>
      <c r="AM130" s="82">
        <f t="shared" si="46"/>
        <v>65.488865810997481</v>
      </c>
      <c r="AN130" s="82">
        <f t="shared" si="41"/>
        <v>335.48886581099748</v>
      </c>
      <c r="AO130" s="82">
        <f t="shared" si="42"/>
        <v>22.838523064899888</v>
      </c>
      <c r="AP130" s="83" t="e">
        <f t="shared" si="43"/>
        <v>#VALUE!</v>
      </c>
      <c r="AQ130" s="84" t="e">
        <f t="shared" si="44"/>
        <v>#VALUE!</v>
      </c>
      <c r="AR130" s="85" t="e">
        <f t="shared" si="45"/>
        <v>#VALUE!</v>
      </c>
      <c r="AS130" s="64"/>
      <c r="AT130" s="112"/>
      <c r="AU130" s="112" t="s">
        <v>69</v>
      </c>
      <c r="AV130" s="58"/>
      <c r="AW130" s="112"/>
      <c r="AX130" s="112"/>
      <c r="AY130" s="112"/>
      <c r="AZ130" s="112"/>
      <c r="BA130" s="112"/>
      <c r="BB130" s="112"/>
      <c r="BC130" s="112"/>
      <c r="BD130" s="112"/>
      <c r="BE130" s="112">
        <v>0.8</v>
      </c>
      <c r="BF130" s="112">
        <v>1</v>
      </c>
      <c r="BG130" s="112">
        <v>3</v>
      </c>
      <c r="BH130" s="112" t="s">
        <v>69</v>
      </c>
      <c r="BI130" s="112"/>
      <c r="BJ130" s="112"/>
      <c r="BK130" s="112"/>
    </row>
    <row r="131" spans="1:63" ht="15">
      <c r="A131" s="56">
        <v>1519</v>
      </c>
      <c r="B131" s="56" t="s">
        <v>63</v>
      </c>
      <c r="C131" s="56">
        <v>18</v>
      </c>
      <c r="D131" s="56">
        <v>3</v>
      </c>
      <c r="E131" s="40" t="s">
        <v>65</v>
      </c>
      <c r="F131" s="65">
        <v>559.29</v>
      </c>
      <c r="G131" s="65">
        <v>559.29999999999995</v>
      </c>
      <c r="H131" s="57"/>
      <c r="I131" s="66">
        <v>2</v>
      </c>
      <c r="J131" s="67">
        <v>3</v>
      </c>
      <c r="K131" s="58">
        <f t="shared" ref="K131:K194" si="47">(+I131+J131)/2</f>
        <v>2.5</v>
      </c>
      <c r="L131" s="59"/>
      <c r="M131" s="50">
        <v>90</v>
      </c>
      <c r="N131" s="51">
        <v>9</v>
      </c>
      <c r="O131" s="51">
        <v>180</v>
      </c>
      <c r="P131" s="51">
        <v>38</v>
      </c>
      <c r="Q131" s="101" t="s">
        <v>68</v>
      </c>
      <c r="R131" s="102" t="s">
        <v>68</v>
      </c>
      <c r="S131" s="61">
        <f t="shared" ref="S131:S194" si="48">COS(N131*PI()/180)*SIN(M131*PI()/180)*(SIN(P131*PI()/180))-(COS(P131*PI()/180)*SIN(O131*PI()/180))*(SIN(N131*PI()/180))</f>
        <v>0.60808166093275373</v>
      </c>
      <c r="T131" s="61">
        <f t="shared" ref="T131:T194" si="49">(SIN(N131*PI()/180))*(COS(P131*PI()/180)*COS(O131*PI()/180))-(SIN(P131*PI()/180))*(COS(N131*PI()/180)*COS(M131*PI()/180))</f>
        <v>-0.12327204068641678</v>
      </c>
      <c r="U131" s="61">
        <f t="shared" ref="U131:U194" si="50">(COS(N131*PI()/180)*COS(M131*PI()/180))*(COS(P131*PI()/180)*SIN(O131*PI()/180))-(COS(N131*PI()/180)*SIN(M131*PI()/180))*(COS(P131*PI()/180)*COS(O131*PI()/180))</f>
        <v>0.77830903360094728</v>
      </c>
      <c r="V131" s="53">
        <f t="shared" ref="V131:V194" si="51">IF(S131=0,IF(T131&gt;=0,90,270),IF(S131&gt;0,IF(T131&gt;=0,ATAN(T131/S131)*180/PI(),ATAN(T131/S131)*180/PI()+360),ATAN(T131/S131)*180/PI()+180))</f>
        <v>348.54013946393383</v>
      </c>
      <c r="W131" s="53">
        <f t="shared" ref="W131:W194" si="52">ASIN(U131/SQRT(S131^2+T131^2+U131^2))*180/PI()</f>
        <v>51.43891607723419</v>
      </c>
      <c r="X131" s="62">
        <f t="shared" ref="X131:X194" si="53">IF(U131&lt;0,V131,IF(V131+180&gt;=360,V131-180,V131+180))</f>
        <v>168.54013946393383</v>
      </c>
      <c r="Y131" s="53">
        <f t="shared" ref="Y131:Y194" si="54">IF(X131-90&lt;0,X131+270,X131-90)</f>
        <v>78.540139463933826</v>
      </c>
      <c r="Z131" s="63">
        <f t="shared" ref="Z131:Z194" si="55">IF(U131&lt;0,90+W131,90-W131)</f>
        <v>38.56108392276581</v>
      </c>
      <c r="AA131" s="54">
        <f t="shared" ref="AA131:AA194" si="56">IF(-T131&lt;0,180-ACOS(SIN((X131-90)*PI()/180)*U131/SQRT(T131^2+U131^2))*180/PI(),ACOS(SIN((X131-90)*PI()/180)*U131/SQRT(T131^2+U131^2))*180/PI())</f>
        <v>14.534222091152728</v>
      </c>
      <c r="AB131" s="60" t="e">
        <f t="shared" ref="AB131:AB194" si="57">IF(R131=90,IF(AA131-Q131&lt;0,AA131-Q131+180,AA131-Q131),IF(AA131+Q131&gt;180,AA131+Q131-180,AA131+Q131))</f>
        <v>#VALUE!</v>
      </c>
      <c r="AC131" s="49" t="e">
        <f t="shared" ref="AC131:AC194" si="58">COS(AB131*PI()/180)</f>
        <v>#VALUE!</v>
      </c>
      <c r="AD131" s="49" t="e">
        <f t="shared" ref="AD131:AD194" si="59">SIN(AB131*PI()/180)*COS(Z131*PI()/180)</f>
        <v>#VALUE!</v>
      </c>
      <c r="AE131" s="49" t="e">
        <f t="shared" ref="AE131:AE194" si="60">SIN(AB131*PI()/180)*SIN(Z131*PI()/180)</f>
        <v>#VALUE!</v>
      </c>
      <c r="AF131" s="81" t="e">
        <f t="shared" ref="AF131:AF194" si="61">IF(IF(AC131=0,IF(AD131&gt;=0,90,270),IF(AC131&gt;0,IF(AD131&gt;=0,ATAN(AD131/AC131)*180/PI(),ATAN(AD131/AC131)*180/PI()+360),ATAN(AD131/AC131)*180/PI()+180))-(360-Y131)&lt;0,IF(AC131=0,IF(AD131&gt;=0,90,270),IF(AC131&gt;0,IF(AD131&gt;=0,ATAN(AD131/AC131)*180/PI(),ATAN(AD131/AC131)*180/PI()+360),ATAN(AD131/AC131)*180/PI()+180))+Y131,IF(AC131=0,IF(AD131&gt;=0,90,270),IF(AC131&gt;0,IF(AD131&gt;=0,ATAN(AD131/AC131)*180/PI(),ATAN(AD131/AC131)*180/PI()+360),ATAN(AD131/AC131)*180/PI()+180))-(360-Y131))</f>
        <v>#VALUE!</v>
      </c>
      <c r="AG131" s="60" t="e">
        <f t="shared" ref="AG131:AG194" si="62">ASIN(AE131/SQRT(AC131^2+AD131^2+AE131^2))*180/PI()</f>
        <v>#VALUE!</v>
      </c>
      <c r="AH131" s="49"/>
      <c r="AI131" s="50"/>
      <c r="AJ131" s="51"/>
      <c r="AK131" s="52" t="s">
        <v>68</v>
      </c>
      <c r="AL131" s="33" t="s">
        <v>68</v>
      </c>
      <c r="AM131" s="82" t="e">
        <f t="shared" si="46"/>
        <v>#VALUE!</v>
      </c>
      <c r="AN131" s="82" t="e">
        <f t="shared" si="41"/>
        <v>#VALUE!</v>
      </c>
      <c r="AO131" s="82">
        <f t="shared" si="42"/>
        <v>38.56108392276581</v>
      </c>
      <c r="AP131" s="83" t="e">
        <f t="shared" si="43"/>
        <v>#VALUE!</v>
      </c>
      <c r="AQ131" s="84" t="e">
        <f t="shared" si="44"/>
        <v>#VALUE!</v>
      </c>
      <c r="AR131" s="85" t="e">
        <f t="shared" si="45"/>
        <v>#VALUE!</v>
      </c>
      <c r="AS131" s="64"/>
      <c r="AT131" s="112"/>
      <c r="AU131" s="112" t="s">
        <v>69</v>
      </c>
      <c r="AV131" s="58"/>
      <c r="AW131" s="112"/>
      <c r="AX131" s="112"/>
      <c r="AY131" s="112"/>
      <c r="AZ131" s="112"/>
      <c r="BA131" s="112"/>
      <c r="BB131" s="112"/>
      <c r="BC131" s="112"/>
      <c r="BD131" s="112"/>
      <c r="BE131" s="112">
        <v>0.6</v>
      </c>
      <c r="BF131" s="112">
        <v>1</v>
      </c>
      <c r="BG131" s="112">
        <v>3</v>
      </c>
      <c r="BH131" s="112" t="s">
        <v>69</v>
      </c>
      <c r="BI131" s="112"/>
      <c r="BJ131" s="112"/>
      <c r="BK131" s="112"/>
    </row>
    <row r="132" spans="1:63" ht="15">
      <c r="A132" s="56">
        <v>1519</v>
      </c>
      <c r="B132" s="56" t="s">
        <v>63</v>
      </c>
      <c r="C132" s="56">
        <v>18</v>
      </c>
      <c r="D132" s="56">
        <v>3</v>
      </c>
      <c r="E132" s="40" t="s">
        <v>64</v>
      </c>
      <c r="F132" s="65">
        <v>559.4</v>
      </c>
      <c r="G132" s="65">
        <v>559.41</v>
      </c>
      <c r="H132" s="57"/>
      <c r="I132" s="66">
        <v>13</v>
      </c>
      <c r="J132" s="67">
        <v>14</v>
      </c>
      <c r="K132" s="58">
        <f t="shared" si="47"/>
        <v>13.5</v>
      </c>
      <c r="L132" s="59"/>
      <c r="M132" s="50">
        <v>90</v>
      </c>
      <c r="N132" s="51">
        <v>12</v>
      </c>
      <c r="O132" s="51">
        <v>0</v>
      </c>
      <c r="P132" s="51">
        <v>30</v>
      </c>
      <c r="Q132" s="101" t="s">
        <v>68</v>
      </c>
      <c r="R132" s="102" t="s">
        <v>68</v>
      </c>
      <c r="S132" s="61">
        <f t="shared" si="48"/>
        <v>0.48907380036690279</v>
      </c>
      <c r="T132" s="61">
        <f t="shared" si="49"/>
        <v>0.18005680599195537</v>
      </c>
      <c r="U132" s="61">
        <f t="shared" si="50"/>
        <v>-0.84710067088627405</v>
      </c>
      <c r="V132" s="53">
        <f t="shared" si="51"/>
        <v>20.211626321785356</v>
      </c>
      <c r="W132" s="53">
        <f t="shared" si="52"/>
        <v>-58.398732080731456</v>
      </c>
      <c r="X132" s="62">
        <f t="shared" si="53"/>
        <v>20.211626321785356</v>
      </c>
      <c r="Y132" s="53">
        <f t="shared" si="54"/>
        <v>290.21162632178533</v>
      </c>
      <c r="Z132" s="63">
        <f t="shared" si="55"/>
        <v>31.601267919268544</v>
      </c>
      <c r="AA132" s="54">
        <f t="shared" si="56"/>
        <v>156.62331285724591</v>
      </c>
      <c r="AB132" s="60" t="e">
        <f t="shared" si="57"/>
        <v>#VALUE!</v>
      </c>
      <c r="AC132" s="49" t="e">
        <f t="shared" si="58"/>
        <v>#VALUE!</v>
      </c>
      <c r="AD132" s="49" t="e">
        <f t="shared" si="59"/>
        <v>#VALUE!</v>
      </c>
      <c r="AE132" s="49" t="e">
        <f t="shared" si="60"/>
        <v>#VALUE!</v>
      </c>
      <c r="AF132" s="81" t="e">
        <f t="shared" si="61"/>
        <v>#VALUE!</v>
      </c>
      <c r="AG132" s="60" t="e">
        <f t="shared" si="62"/>
        <v>#VALUE!</v>
      </c>
      <c r="AH132" s="49"/>
      <c r="AI132" s="50"/>
      <c r="AJ132" s="51"/>
      <c r="AK132" s="52" t="s">
        <v>68</v>
      </c>
      <c r="AL132" s="33" t="s">
        <v>68</v>
      </c>
      <c r="AM132" s="82" t="e">
        <f t="shared" si="46"/>
        <v>#VALUE!</v>
      </c>
      <c r="AN132" s="82" t="e">
        <f t="shared" si="41"/>
        <v>#VALUE!</v>
      </c>
      <c r="AO132" s="82">
        <f t="shared" si="42"/>
        <v>31.601267919268544</v>
      </c>
      <c r="AP132" s="83" t="e">
        <f t="shared" si="43"/>
        <v>#VALUE!</v>
      </c>
      <c r="AQ132" s="84" t="e">
        <f t="shared" si="44"/>
        <v>#VALUE!</v>
      </c>
      <c r="AR132" s="85" t="e">
        <f t="shared" si="45"/>
        <v>#VALUE!</v>
      </c>
      <c r="AS132" s="64"/>
      <c r="AT132" s="112" t="s">
        <v>75</v>
      </c>
      <c r="AU132" s="112"/>
      <c r="AV132" s="58"/>
      <c r="AW132" s="112"/>
      <c r="AX132" s="112"/>
      <c r="AY132" s="112"/>
      <c r="AZ132" s="112"/>
      <c r="BA132" s="112"/>
      <c r="BB132" s="112"/>
      <c r="BC132" s="112"/>
      <c r="BD132" s="112"/>
      <c r="BE132" s="112">
        <v>0.8</v>
      </c>
      <c r="BF132" s="112">
        <v>0</v>
      </c>
      <c r="BG132" s="112">
        <v>3</v>
      </c>
      <c r="BH132" s="112" t="s">
        <v>75</v>
      </c>
      <c r="BI132" s="112"/>
      <c r="BJ132" s="112"/>
      <c r="BK132" s="112"/>
    </row>
    <row r="133" spans="1:63" ht="15">
      <c r="A133" s="56">
        <v>1519</v>
      </c>
      <c r="B133" s="56" t="s">
        <v>63</v>
      </c>
      <c r="C133" s="56">
        <v>18</v>
      </c>
      <c r="D133" s="56">
        <v>3</v>
      </c>
      <c r="E133" s="134" t="s">
        <v>65</v>
      </c>
      <c r="F133" s="65">
        <v>559.4</v>
      </c>
      <c r="G133" s="86">
        <v>559.45000000000005</v>
      </c>
      <c r="H133" s="57"/>
      <c r="I133" s="66">
        <v>13</v>
      </c>
      <c r="J133" s="67">
        <v>18</v>
      </c>
      <c r="K133" s="58">
        <f t="shared" si="47"/>
        <v>15.5</v>
      </c>
      <c r="L133" s="59"/>
      <c r="M133" s="50">
        <v>90</v>
      </c>
      <c r="N133" s="51">
        <v>50</v>
      </c>
      <c r="O133" s="51">
        <v>0</v>
      </c>
      <c r="P133" s="51">
        <v>70</v>
      </c>
      <c r="Q133" s="101" t="s">
        <v>68</v>
      </c>
      <c r="R133" s="102" t="s">
        <v>68</v>
      </c>
      <c r="S133" s="61">
        <f t="shared" si="48"/>
        <v>0.60402277355505363</v>
      </c>
      <c r="T133" s="61">
        <f t="shared" si="49"/>
        <v>0.26200263022938497</v>
      </c>
      <c r="U133" s="61">
        <f t="shared" si="50"/>
        <v>-0.21984631039295427</v>
      </c>
      <c r="V133" s="53">
        <f t="shared" si="51"/>
        <v>23.449407740243132</v>
      </c>
      <c r="W133" s="53">
        <f t="shared" si="52"/>
        <v>-18.464710725804132</v>
      </c>
      <c r="X133" s="62">
        <f t="shared" si="53"/>
        <v>23.449407740243132</v>
      </c>
      <c r="Y133" s="53">
        <f t="shared" si="54"/>
        <v>293.44940774024315</v>
      </c>
      <c r="Z133" s="63">
        <f t="shared" si="55"/>
        <v>71.535289274195861</v>
      </c>
      <c r="AA133" s="54">
        <f t="shared" si="56"/>
        <v>126.13578931430071</v>
      </c>
      <c r="AB133" s="60" t="e">
        <f t="shared" si="57"/>
        <v>#VALUE!</v>
      </c>
      <c r="AC133" s="49" t="e">
        <f t="shared" si="58"/>
        <v>#VALUE!</v>
      </c>
      <c r="AD133" s="49" t="e">
        <f t="shared" si="59"/>
        <v>#VALUE!</v>
      </c>
      <c r="AE133" s="49" t="e">
        <f t="shared" si="60"/>
        <v>#VALUE!</v>
      </c>
      <c r="AF133" s="81" t="e">
        <f t="shared" si="61"/>
        <v>#VALUE!</v>
      </c>
      <c r="AG133" s="60" t="e">
        <f t="shared" si="62"/>
        <v>#VALUE!</v>
      </c>
      <c r="AH133" s="49"/>
      <c r="AI133" s="50"/>
      <c r="AJ133" s="51"/>
      <c r="AK133" s="50">
        <v>315</v>
      </c>
      <c r="AL133" s="51">
        <v>-60</v>
      </c>
      <c r="AM133" s="82">
        <f t="shared" si="46"/>
        <v>68.449407740243146</v>
      </c>
      <c r="AN133" s="82">
        <f t="shared" si="41"/>
        <v>338.44940774024315</v>
      </c>
      <c r="AO133" s="82">
        <f t="shared" si="42"/>
        <v>71.535289274195861</v>
      </c>
      <c r="AP133" s="83" t="e">
        <f t="shared" si="43"/>
        <v>#VALUE!</v>
      </c>
      <c r="AQ133" s="84" t="e">
        <f t="shared" si="44"/>
        <v>#VALUE!</v>
      </c>
      <c r="AR133" s="85" t="e">
        <f t="shared" si="45"/>
        <v>#VALUE!</v>
      </c>
      <c r="AS133" s="64"/>
      <c r="AT133" s="112"/>
      <c r="AU133" s="112" t="s">
        <v>69</v>
      </c>
      <c r="AV133" s="118"/>
      <c r="AW133" s="112"/>
      <c r="AX133" s="112"/>
      <c r="AY133" s="112"/>
      <c r="AZ133" s="112"/>
      <c r="BA133" s="112"/>
      <c r="BB133" s="112"/>
      <c r="BC133" s="112"/>
      <c r="BD133" s="112"/>
      <c r="BE133" s="112">
        <v>0.8</v>
      </c>
      <c r="BF133" s="112">
        <v>1</v>
      </c>
      <c r="BG133" s="112">
        <v>3</v>
      </c>
      <c r="BH133" s="112" t="s">
        <v>69</v>
      </c>
      <c r="BI133" s="112"/>
      <c r="BJ133" s="112"/>
      <c r="BK133" s="112"/>
    </row>
    <row r="134" spans="1:63" s="78" customFormat="1" ht="15">
      <c r="A134" s="5">
        <v>1519</v>
      </c>
      <c r="B134" s="5" t="s">
        <v>63</v>
      </c>
      <c r="C134" s="5">
        <v>18</v>
      </c>
      <c r="D134" s="56">
        <v>3</v>
      </c>
      <c r="E134" s="40" t="s">
        <v>64</v>
      </c>
      <c r="F134" s="65">
        <v>559.94000000000005</v>
      </c>
      <c r="G134" s="86">
        <v>559.96</v>
      </c>
      <c r="H134" s="57"/>
      <c r="I134" s="66">
        <v>67</v>
      </c>
      <c r="J134" s="67">
        <v>69</v>
      </c>
      <c r="K134" s="58">
        <f t="shared" si="47"/>
        <v>68</v>
      </c>
      <c r="L134" s="2"/>
      <c r="M134" s="44">
        <v>270</v>
      </c>
      <c r="N134" s="45">
        <v>23</v>
      </c>
      <c r="O134" s="45">
        <v>0</v>
      </c>
      <c r="P134" s="45">
        <v>8</v>
      </c>
      <c r="Q134" s="80" t="s">
        <v>68</v>
      </c>
      <c r="R134" s="99" t="s">
        <v>68</v>
      </c>
      <c r="S134" s="8">
        <f t="shared" si="48"/>
        <v>-0.12810951490376674</v>
      </c>
      <c r="T134" s="8">
        <f t="shared" si="49"/>
        <v>0.38692856000628745</v>
      </c>
      <c r="U134" s="8">
        <f t="shared" si="50"/>
        <v>0.91154656349559038</v>
      </c>
      <c r="V134" s="3">
        <f t="shared" si="51"/>
        <v>108.31936944797107</v>
      </c>
      <c r="W134" s="12">
        <f t="shared" si="52"/>
        <v>65.908862823968121</v>
      </c>
      <c r="X134" s="6">
        <f t="shared" si="53"/>
        <v>288.3193694479711</v>
      </c>
      <c r="Y134" s="3">
        <f t="shared" si="54"/>
        <v>198.3193694479711</v>
      </c>
      <c r="Z134" s="7">
        <f t="shared" si="55"/>
        <v>24.091137176031879</v>
      </c>
      <c r="AA134" s="9">
        <f t="shared" si="56"/>
        <v>73.182330522065229</v>
      </c>
      <c r="AB134" s="11" t="e">
        <f t="shared" si="57"/>
        <v>#VALUE!</v>
      </c>
      <c r="AC134" s="13" t="e">
        <f t="shared" si="58"/>
        <v>#VALUE!</v>
      </c>
      <c r="AD134" s="13" t="e">
        <f t="shared" si="59"/>
        <v>#VALUE!</v>
      </c>
      <c r="AE134" s="13" t="e">
        <f t="shared" si="60"/>
        <v>#VALUE!</v>
      </c>
      <c r="AF134" s="10" t="e">
        <f t="shared" si="61"/>
        <v>#VALUE!</v>
      </c>
      <c r="AG134" s="11" t="e">
        <f t="shared" si="62"/>
        <v>#VALUE!</v>
      </c>
      <c r="AH134" s="49"/>
      <c r="AI134" s="18"/>
      <c r="AJ134" s="19"/>
      <c r="AK134" s="50">
        <v>315</v>
      </c>
      <c r="AL134" s="51">
        <v>-60</v>
      </c>
      <c r="AM134" s="72">
        <f t="shared" si="46"/>
        <v>333.3193694479711</v>
      </c>
      <c r="AN134" s="72">
        <f t="shared" si="41"/>
        <v>243.3193694479711</v>
      </c>
      <c r="AO134" s="72">
        <f t="shared" si="42"/>
        <v>24.091137176031879</v>
      </c>
      <c r="AP134" s="73" t="e">
        <f t="shared" si="43"/>
        <v>#VALUE!</v>
      </c>
      <c r="AQ134" s="74" t="e">
        <f t="shared" si="44"/>
        <v>#VALUE!</v>
      </c>
      <c r="AR134" s="75" t="e">
        <f t="shared" si="45"/>
        <v>#VALUE!</v>
      </c>
      <c r="AS134" s="39"/>
      <c r="AT134" s="112" t="s">
        <v>77</v>
      </c>
      <c r="AU134" s="112"/>
      <c r="AV134" s="58"/>
      <c r="AW134" s="112"/>
      <c r="AX134" s="112"/>
      <c r="AY134" s="112"/>
      <c r="AZ134" s="112"/>
      <c r="BA134" s="112"/>
      <c r="BB134" s="112"/>
      <c r="BC134" s="112"/>
      <c r="BD134" s="112"/>
      <c r="BE134" s="112">
        <v>0.8</v>
      </c>
      <c r="BF134" s="112">
        <v>1</v>
      </c>
      <c r="BG134" s="112">
        <v>3</v>
      </c>
      <c r="BH134" s="112" t="s">
        <v>77</v>
      </c>
      <c r="BI134" s="112"/>
      <c r="BJ134" s="112"/>
      <c r="BK134" s="112"/>
    </row>
    <row r="135" spans="1:63" s="78" customFormat="1" ht="15">
      <c r="A135" s="5">
        <v>1519</v>
      </c>
      <c r="B135" s="5" t="s">
        <v>63</v>
      </c>
      <c r="C135" s="5">
        <v>18</v>
      </c>
      <c r="D135" s="56">
        <v>3</v>
      </c>
      <c r="E135" s="40" t="s">
        <v>64</v>
      </c>
      <c r="F135" s="65">
        <v>560.05999999999995</v>
      </c>
      <c r="G135" s="86">
        <v>560.07000000000005</v>
      </c>
      <c r="H135" s="57"/>
      <c r="I135" s="66">
        <v>79</v>
      </c>
      <c r="J135" s="67">
        <v>80</v>
      </c>
      <c r="K135" s="58">
        <f t="shared" si="47"/>
        <v>79.5</v>
      </c>
      <c r="L135" s="2"/>
      <c r="M135" s="44">
        <v>270</v>
      </c>
      <c r="N135" s="45">
        <v>20</v>
      </c>
      <c r="O135" s="45">
        <v>0</v>
      </c>
      <c r="P135" s="45">
        <v>10</v>
      </c>
      <c r="Q135" s="80" t="s">
        <v>68</v>
      </c>
      <c r="R135" s="99" t="s">
        <v>68</v>
      </c>
      <c r="S135" s="8">
        <f t="shared" si="48"/>
        <v>-0.16317591116653482</v>
      </c>
      <c r="T135" s="8">
        <f t="shared" si="49"/>
        <v>0.33682408883346521</v>
      </c>
      <c r="U135" s="8">
        <f t="shared" si="50"/>
        <v>0.92541657839832336</v>
      </c>
      <c r="V135" s="3">
        <f t="shared" si="51"/>
        <v>115.84807211187916</v>
      </c>
      <c r="W135" s="12">
        <f t="shared" si="52"/>
        <v>67.979998392282766</v>
      </c>
      <c r="X135" s="6">
        <f t="shared" si="53"/>
        <v>295.84807211187916</v>
      </c>
      <c r="Y135" s="3">
        <f t="shared" si="54"/>
        <v>205.84807211187916</v>
      </c>
      <c r="Z135" s="7">
        <f t="shared" si="55"/>
        <v>22.020001607717234</v>
      </c>
      <c r="AA135" s="9">
        <f t="shared" si="56"/>
        <v>65.814440476555177</v>
      </c>
      <c r="AB135" s="11" t="e">
        <f t="shared" si="57"/>
        <v>#VALUE!</v>
      </c>
      <c r="AC135" s="13" t="e">
        <f t="shared" si="58"/>
        <v>#VALUE!</v>
      </c>
      <c r="AD135" s="13" t="e">
        <f t="shared" si="59"/>
        <v>#VALUE!</v>
      </c>
      <c r="AE135" s="13" t="e">
        <f t="shared" si="60"/>
        <v>#VALUE!</v>
      </c>
      <c r="AF135" s="10" t="e">
        <f t="shared" si="61"/>
        <v>#VALUE!</v>
      </c>
      <c r="AG135" s="11" t="e">
        <f t="shared" si="62"/>
        <v>#VALUE!</v>
      </c>
      <c r="AH135" s="13"/>
      <c r="AI135" s="18"/>
      <c r="AJ135" s="19"/>
      <c r="AK135" s="50">
        <v>315</v>
      </c>
      <c r="AL135" s="51">
        <v>-60</v>
      </c>
      <c r="AM135" s="72">
        <f t="shared" si="46"/>
        <v>340.84807211187916</v>
      </c>
      <c r="AN135" s="72">
        <f t="shared" si="41"/>
        <v>250.84807211187916</v>
      </c>
      <c r="AO135" s="72">
        <f t="shared" si="42"/>
        <v>22.020001607717234</v>
      </c>
      <c r="AP135" s="73" t="e">
        <f t="shared" si="43"/>
        <v>#VALUE!</v>
      </c>
      <c r="AQ135" s="74" t="e">
        <f t="shared" si="44"/>
        <v>#VALUE!</v>
      </c>
      <c r="AR135" s="75" t="e">
        <f t="shared" si="45"/>
        <v>#VALUE!</v>
      </c>
      <c r="AS135" s="39"/>
      <c r="AT135" s="112" t="s">
        <v>77</v>
      </c>
      <c r="AU135" s="112"/>
      <c r="AV135" s="58"/>
      <c r="AW135" s="112"/>
      <c r="AX135" s="112"/>
      <c r="AY135" s="112"/>
      <c r="AZ135" s="112"/>
      <c r="BA135" s="112"/>
      <c r="BB135" s="112"/>
      <c r="BC135" s="112"/>
      <c r="BD135" s="112"/>
      <c r="BE135" s="112">
        <v>0.8</v>
      </c>
      <c r="BF135" s="112">
        <v>0</v>
      </c>
      <c r="BG135" s="112">
        <v>3</v>
      </c>
      <c r="BH135" s="112" t="s">
        <v>77</v>
      </c>
      <c r="BI135" s="112"/>
      <c r="BJ135" s="112"/>
      <c r="BK135" s="112"/>
    </row>
    <row r="136" spans="1:63" s="78" customFormat="1" ht="15">
      <c r="A136" s="5">
        <v>1519</v>
      </c>
      <c r="B136" s="5" t="s">
        <v>63</v>
      </c>
      <c r="C136" s="5">
        <v>18</v>
      </c>
      <c r="D136" s="56">
        <v>3</v>
      </c>
      <c r="E136" s="40" t="s">
        <v>64</v>
      </c>
      <c r="F136" s="65">
        <v>560.41</v>
      </c>
      <c r="G136" s="86">
        <v>560.49</v>
      </c>
      <c r="H136" s="57"/>
      <c r="I136" s="66">
        <v>114</v>
      </c>
      <c r="J136" s="67">
        <v>122</v>
      </c>
      <c r="K136" s="58">
        <f t="shared" si="47"/>
        <v>118</v>
      </c>
      <c r="L136" s="2"/>
      <c r="M136" s="44">
        <v>270</v>
      </c>
      <c r="N136" s="45">
        <v>50</v>
      </c>
      <c r="O136" s="45">
        <v>0</v>
      </c>
      <c r="P136" s="45">
        <v>10</v>
      </c>
      <c r="Q136" s="80" t="s">
        <v>68</v>
      </c>
      <c r="R136" s="99" t="s">
        <v>68</v>
      </c>
      <c r="S136" s="8">
        <f t="shared" si="48"/>
        <v>-0.11161889704894966</v>
      </c>
      <c r="T136" s="8">
        <f t="shared" si="49"/>
        <v>0.75440650673548892</v>
      </c>
      <c r="U136" s="8">
        <f t="shared" si="50"/>
        <v>0.63302222155948906</v>
      </c>
      <c r="V136" s="3">
        <f t="shared" si="51"/>
        <v>98.416190528755436</v>
      </c>
      <c r="W136" s="12">
        <f t="shared" si="52"/>
        <v>39.694823199359675</v>
      </c>
      <c r="X136" s="6">
        <f t="shared" si="53"/>
        <v>278.41619052875546</v>
      </c>
      <c r="Y136" s="3">
        <f t="shared" si="54"/>
        <v>188.41619052875546</v>
      </c>
      <c r="Z136" s="7">
        <f t="shared" si="55"/>
        <v>50.305176800640325</v>
      </c>
      <c r="AA136" s="9">
        <f t="shared" si="56"/>
        <v>84.601626809699397</v>
      </c>
      <c r="AB136" s="11" t="e">
        <f t="shared" si="57"/>
        <v>#VALUE!</v>
      </c>
      <c r="AC136" s="13" t="e">
        <f t="shared" si="58"/>
        <v>#VALUE!</v>
      </c>
      <c r="AD136" s="13" t="e">
        <f t="shared" si="59"/>
        <v>#VALUE!</v>
      </c>
      <c r="AE136" s="13" t="e">
        <f t="shared" si="60"/>
        <v>#VALUE!</v>
      </c>
      <c r="AF136" s="10" t="e">
        <f t="shared" si="61"/>
        <v>#VALUE!</v>
      </c>
      <c r="AG136" s="11" t="e">
        <f t="shared" si="62"/>
        <v>#VALUE!</v>
      </c>
      <c r="AH136" s="13"/>
      <c r="AI136" s="18"/>
      <c r="AJ136" s="19"/>
      <c r="AK136" s="50">
        <v>315</v>
      </c>
      <c r="AL136" s="51">
        <v>-60</v>
      </c>
      <c r="AM136" s="72">
        <f t="shared" si="46"/>
        <v>323.41619052875546</v>
      </c>
      <c r="AN136" s="72">
        <f t="shared" si="41"/>
        <v>233.41619052875546</v>
      </c>
      <c r="AO136" s="72">
        <f t="shared" si="42"/>
        <v>50.305176800640325</v>
      </c>
      <c r="AP136" s="73" t="e">
        <f t="shared" si="43"/>
        <v>#VALUE!</v>
      </c>
      <c r="AQ136" s="74" t="e">
        <f t="shared" si="44"/>
        <v>#VALUE!</v>
      </c>
      <c r="AR136" s="75" t="e">
        <f t="shared" si="45"/>
        <v>#VALUE!</v>
      </c>
      <c r="AS136" s="39"/>
      <c r="AT136" s="112" t="s">
        <v>77</v>
      </c>
      <c r="AU136" s="112"/>
      <c r="AV136" s="58"/>
      <c r="AW136" s="112"/>
      <c r="AX136" s="112"/>
      <c r="AY136" s="112"/>
      <c r="AZ136" s="112"/>
      <c r="BA136" s="112"/>
      <c r="BB136" s="112"/>
      <c r="BC136" s="112"/>
      <c r="BD136" s="112"/>
      <c r="BE136" s="112">
        <v>0.8</v>
      </c>
      <c r="BF136" s="112">
        <v>0</v>
      </c>
      <c r="BG136" s="112">
        <v>3</v>
      </c>
      <c r="BH136" s="112" t="s">
        <v>77</v>
      </c>
      <c r="BI136" s="112"/>
      <c r="BJ136" s="112"/>
      <c r="BK136" s="112"/>
    </row>
    <row r="137" spans="1:63" ht="15">
      <c r="A137" s="5">
        <v>1519</v>
      </c>
      <c r="B137" s="5" t="s">
        <v>63</v>
      </c>
      <c r="C137" s="5">
        <v>18</v>
      </c>
      <c r="D137" s="56">
        <v>3</v>
      </c>
      <c r="E137" s="134" t="s">
        <v>66</v>
      </c>
      <c r="F137" s="65">
        <v>560.46</v>
      </c>
      <c r="G137" s="86">
        <v>560.52</v>
      </c>
      <c r="H137" s="57"/>
      <c r="I137" s="66">
        <v>119</v>
      </c>
      <c r="J137" s="67">
        <v>125</v>
      </c>
      <c r="K137" s="58">
        <f t="shared" si="47"/>
        <v>122</v>
      </c>
      <c r="L137" s="2"/>
      <c r="M137" s="44">
        <v>270</v>
      </c>
      <c r="N137" s="45">
        <v>63</v>
      </c>
      <c r="O137" s="45">
        <v>0</v>
      </c>
      <c r="P137" s="45">
        <v>5</v>
      </c>
      <c r="Q137" s="80" t="s">
        <v>68</v>
      </c>
      <c r="R137" s="99" t="s">
        <v>68</v>
      </c>
      <c r="S137" s="8">
        <f t="shared" si="48"/>
        <v>-3.9567879205180713E-2</v>
      </c>
      <c r="T137" s="8">
        <f t="shared" si="49"/>
        <v>0.88761597536160664</v>
      </c>
      <c r="U137" s="8">
        <f t="shared" si="50"/>
        <v>0.45226292882455854</v>
      </c>
      <c r="V137" s="3">
        <f t="shared" si="51"/>
        <v>92.552424298754104</v>
      </c>
      <c r="W137" s="12">
        <f t="shared" si="52"/>
        <v>26.977001594447675</v>
      </c>
      <c r="X137" s="6">
        <f t="shared" si="53"/>
        <v>272.55242429875409</v>
      </c>
      <c r="Y137" s="3">
        <f t="shared" si="54"/>
        <v>182.55242429875409</v>
      </c>
      <c r="Z137" s="7">
        <f t="shared" si="55"/>
        <v>63.022998405552329</v>
      </c>
      <c r="AA137" s="9">
        <f t="shared" si="56"/>
        <v>88.841527920916803</v>
      </c>
      <c r="AB137" s="11" t="e">
        <f t="shared" si="57"/>
        <v>#VALUE!</v>
      </c>
      <c r="AC137" s="13" t="e">
        <f t="shared" si="58"/>
        <v>#VALUE!</v>
      </c>
      <c r="AD137" s="13" t="e">
        <f t="shared" si="59"/>
        <v>#VALUE!</v>
      </c>
      <c r="AE137" s="13" t="e">
        <f t="shared" si="60"/>
        <v>#VALUE!</v>
      </c>
      <c r="AF137" s="10" t="e">
        <f t="shared" si="61"/>
        <v>#VALUE!</v>
      </c>
      <c r="AG137" s="11" t="e">
        <f t="shared" si="62"/>
        <v>#VALUE!</v>
      </c>
      <c r="AH137" s="13"/>
      <c r="AI137" s="50"/>
      <c r="AJ137" s="51"/>
      <c r="AK137" s="50">
        <v>315</v>
      </c>
      <c r="AL137" s="51">
        <v>-60</v>
      </c>
      <c r="AM137" s="72">
        <f t="shared" si="46"/>
        <v>317.55242429875409</v>
      </c>
      <c r="AN137" s="72">
        <f t="shared" si="41"/>
        <v>227.55242429875409</v>
      </c>
      <c r="AO137" s="72">
        <f t="shared" si="42"/>
        <v>63.022998405552329</v>
      </c>
      <c r="AP137" s="73" t="e">
        <f t="shared" si="43"/>
        <v>#VALUE!</v>
      </c>
      <c r="AQ137" s="74" t="e">
        <f t="shared" si="44"/>
        <v>#VALUE!</v>
      </c>
      <c r="AR137" s="75" t="e">
        <f t="shared" si="45"/>
        <v>#VALUE!</v>
      </c>
      <c r="AS137" s="39"/>
      <c r="AT137" s="112"/>
      <c r="AU137" s="112" t="s">
        <v>76</v>
      </c>
      <c r="AV137" s="118"/>
      <c r="AW137" s="112"/>
      <c r="AX137" s="112"/>
      <c r="AY137" s="112"/>
      <c r="AZ137" s="112"/>
      <c r="BA137" s="112"/>
      <c r="BB137" s="112"/>
      <c r="BC137" s="112"/>
      <c r="BD137" s="112"/>
      <c r="BE137" s="112">
        <v>0.8</v>
      </c>
      <c r="BF137" s="112">
        <v>1</v>
      </c>
      <c r="BG137" s="112">
        <v>3</v>
      </c>
      <c r="BH137" s="112" t="s">
        <v>93</v>
      </c>
      <c r="BI137" s="112"/>
      <c r="BJ137" s="112"/>
      <c r="BK137" s="112"/>
    </row>
    <row r="138" spans="1:63" s="103" customFormat="1" ht="15">
      <c r="A138" s="5">
        <v>1519</v>
      </c>
      <c r="B138" s="5" t="s">
        <v>63</v>
      </c>
      <c r="C138" s="5">
        <v>18</v>
      </c>
      <c r="D138" s="56">
        <v>4</v>
      </c>
      <c r="E138" s="40" t="s">
        <v>64</v>
      </c>
      <c r="F138" s="65">
        <v>560.79</v>
      </c>
      <c r="G138" s="86">
        <v>560.85</v>
      </c>
      <c r="H138" s="57"/>
      <c r="I138" s="66">
        <v>1</v>
      </c>
      <c r="J138" s="67">
        <v>7</v>
      </c>
      <c r="K138" s="58">
        <f t="shared" si="47"/>
        <v>4</v>
      </c>
      <c r="L138" s="2"/>
      <c r="M138" s="44">
        <v>270</v>
      </c>
      <c r="N138" s="45">
        <v>64</v>
      </c>
      <c r="O138" s="45">
        <v>0</v>
      </c>
      <c r="P138" s="45">
        <v>0</v>
      </c>
      <c r="Q138" s="80" t="s">
        <v>68</v>
      </c>
      <c r="R138" s="99" t="s">
        <v>68</v>
      </c>
      <c r="S138" s="8">
        <f t="shared" si="48"/>
        <v>0</v>
      </c>
      <c r="T138" s="8">
        <f t="shared" si="49"/>
        <v>0.89879404629916704</v>
      </c>
      <c r="U138" s="8">
        <f t="shared" si="50"/>
        <v>0.43837114678907746</v>
      </c>
      <c r="V138" s="3">
        <f t="shared" si="51"/>
        <v>90</v>
      </c>
      <c r="W138" s="12">
        <f t="shared" si="52"/>
        <v>26.000000000000004</v>
      </c>
      <c r="X138" s="6">
        <f t="shared" si="53"/>
        <v>270</v>
      </c>
      <c r="Y138" s="3">
        <f t="shared" si="54"/>
        <v>180</v>
      </c>
      <c r="Z138" s="7">
        <f t="shared" si="55"/>
        <v>64</v>
      </c>
      <c r="AA138" s="9">
        <f t="shared" si="56"/>
        <v>90</v>
      </c>
      <c r="AB138" s="11" t="e">
        <f t="shared" si="57"/>
        <v>#VALUE!</v>
      </c>
      <c r="AC138" s="13" t="e">
        <f t="shared" si="58"/>
        <v>#VALUE!</v>
      </c>
      <c r="AD138" s="13" t="e">
        <f t="shared" si="59"/>
        <v>#VALUE!</v>
      </c>
      <c r="AE138" s="13" t="e">
        <f t="shared" si="60"/>
        <v>#VALUE!</v>
      </c>
      <c r="AF138" s="10" t="e">
        <f t="shared" si="61"/>
        <v>#VALUE!</v>
      </c>
      <c r="AG138" s="11" t="e">
        <f t="shared" si="62"/>
        <v>#VALUE!</v>
      </c>
      <c r="AH138" s="13"/>
      <c r="AI138" s="50"/>
      <c r="AJ138" s="51"/>
      <c r="AK138" s="50">
        <v>300</v>
      </c>
      <c r="AL138" s="51">
        <v>-60</v>
      </c>
      <c r="AM138" s="72">
        <f t="shared" si="46"/>
        <v>330</v>
      </c>
      <c r="AN138" s="72">
        <f t="shared" ref="AN138:AN201" si="63">IF(AM138-90&lt;0,AM138+270,AM138-90)</f>
        <v>240</v>
      </c>
      <c r="AO138" s="72">
        <f t="shared" ref="AO138:AO201" si="64">Z138</f>
        <v>64</v>
      </c>
      <c r="AP138" s="73" t="e">
        <f t="shared" ref="AP138:AP201" si="65">AB138</f>
        <v>#VALUE!</v>
      </c>
      <c r="AQ138" s="74" t="e">
        <f t="shared" ref="AQ138:AQ201" si="66">IF(AL138&lt;=0,IF(AF138&gt;=AK138,AF138-AK138,AF138-AK138+360),IF((AF138-AK138-180)&lt;0,IF(AF138-AK138+180&lt;0,AF138-AK138+540,AF138-AK138+180),AF138-AK138-180))</f>
        <v>#VALUE!</v>
      </c>
      <c r="AR138" s="75" t="e">
        <f t="shared" ref="AR138:AR201" si="67">AG138</f>
        <v>#VALUE!</v>
      </c>
      <c r="AS138" s="39"/>
      <c r="AT138" s="112" t="s">
        <v>77</v>
      </c>
      <c r="AU138" s="112"/>
      <c r="AV138" s="58"/>
      <c r="AW138" s="112"/>
      <c r="AX138" s="112"/>
      <c r="AY138" s="112"/>
      <c r="AZ138" s="112"/>
      <c r="BA138" s="112"/>
      <c r="BB138" s="112"/>
      <c r="BC138" s="112"/>
      <c r="BD138" s="112"/>
      <c r="BE138" s="112">
        <v>0.8</v>
      </c>
      <c r="BF138" s="112">
        <v>0</v>
      </c>
      <c r="BG138" s="112">
        <v>3</v>
      </c>
      <c r="BH138" s="112" t="s">
        <v>77</v>
      </c>
      <c r="BI138" s="112"/>
      <c r="BJ138" s="112"/>
      <c r="BK138" s="112"/>
    </row>
    <row r="139" spans="1:63" s="103" customFormat="1" ht="15">
      <c r="A139" s="5">
        <v>1519</v>
      </c>
      <c r="B139" s="5" t="s">
        <v>63</v>
      </c>
      <c r="C139" s="5">
        <v>18</v>
      </c>
      <c r="D139" s="56">
        <v>4</v>
      </c>
      <c r="E139" s="40" t="s">
        <v>64</v>
      </c>
      <c r="F139" s="65">
        <v>561.02</v>
      </c>
      <c r="G139" s="86">
        <v>561.02</v>
      </c>
      <c r="H139" s="57"/>
      <c r="I139" s="66">
        <v>24</v>
      </c>
      <c r="J139" s="67">
        <v>24</v>
      </c>
      <c r="K139" s="58">
        <f t="shared" si="47"/>
        <v>24</v>
      </c>
      <c r="L139" s="2"/>
      <c r="M139" s="18">
        <v>270</v>
      </c>
      <c r="N139" s="19">
        <v>80</v>
      </c>
      <c r="O139" s="19">
        <v>44</v>
      </c>
      <c r="P139" s="19">
        <v>0</v>
      </c>
      <c r="Q139" s="80" t="s">
        <v>68</v>
      </c>
      <c r="R139" s="99" t="s">
        <v>68</v>
      </c>
      <c r="S139" s="8">
        <f t="shared" si="48"/>
        <v>-0.68410494892284712</v>
      </c>
      <c r="T139" s="8">
        <f t="shared" si="49"/>
        <v>0.70841141242375738</v>
      </c>
      <c r="U139" s="8">
        <f t="shared" si="50"/>
        <v>0.12491204545210033</v>
      </c>
      <c r="V139" s="3">
        <f t="shared" si="51"/>
        <v>134</v>
      </c>
      <c r="W139" s="12">
        <f t="shared" si="52"/>
        <v>7.2287395192284372</v>
      </c>
      <c r="X139" s="6">
        <f t="shared" si="53"/>
        <v>314</v>
      </c>
      <c r="Y139" s="3">
        <f t="shared" si="54"/>
        <v>224</v>
      </c>
      <c r="Z139" s="7">
        <f t="shared" si="55"/>
        <v>82.771260480771559</v>
      </c>
      <c r="AA139" s="9">
        <f t="shared" si="56"/>
        <v>83.071758574579533</v>
      </c>
      <c r="AB139" s="11" t="e">
        <f t="shared" si="57"/>
        <v>#VALUE!</v>
      </c>
      <c r="AC139" s="13" t="e">
        <f t="shared" si="58"/>
        <v>#VALUE!</v>
      </c>
      <c r="AD139" s="13" t="e">
        <f t="shared" si="59"/>
        <v>#VALUE!</v>
      </c>
      <c r="AE139" s="13" t="e">
        <f t="shared" si="60"/>
        <v>#VALUE!</v>
      </c>
      <c r="AF139" s="10" t="e">
        <f t="shared" si="61"/>
        <v>#VALUE!</v>
      </c>
      <c r="AG139" s="11" t="e">
        <f t="shared" si="62"/>
        <v>#VALUE!</v>
      </c>
      <c r="AH139" s="13"/>
      <c r="AI139" s="50"/>
      <c r="AJ139" s="51"/>
      <c r="AK139" s="50">
        <v>300</v>
      </c>
      <c r="AL139" s="51">
        <v>-60</v>
      </c>
      <c r="AM139" s="72">
        <f t="shared" si="46"/>
        <v>14</v>
      </c>
      <c r="AN139" s="72">
        <f t="shared" si="63"/>
        <v>284</v>
      </c>
      <c r="AO139" s="72">
        <f t="shared" si="64"/>
        <v>82.771260480771559</v>
      </c>
      <c r="AP139" s="73" t="e">
        <f t="shared" si="65"/>
        <v>#VALUE!</v>
      </c>
      <c r="AQ139" s="74" t="e">
        <f t="shared" si="66"/>
        <v>#VALUE!</v>
      </c>
      <c r="AR139" s="75" t="e">
        <f t="shared" si="67"/>
        <v>#VALUE!</v>
      </c>
      <c r="AS139" s="39"/>
      <c r="AT139" s="112" t="s">
        <v>75</v>
      </c>
      <c r="AU139" s="112"/>
      <c r="AV139" s="58"/>
      <c r="AW139" s="112"/>
      <c r="AX139" s="112"/>
      <c r="AY139" s="112"/>
      <c r="AZ139" s="112"/>
      <c r="BA139" s="112"/>
      <c r="BB139" s="112"/>
      <c r="BC139" s="112"/>
      <c r="BD139" s="112"/>
      <c r="BE139" s="112">
        <v>0.8</v>
      </c>
      <c r="BF139" s="112">
        <v>0</v>
      </c>
      <c r="BG139" s="112">
        <v>3</v>
      </c>
      <c r="BH139" s="112" t="s">
        <v>64</v>
      </c>
      <c r="BI139" s="112"/>
      <c r="BJ139" s="112"/>
      <c r="BK139" s="112"/>
    </row>
    <row r="140" spans="1:63" s="56" customFormat="1" ht="15">
      <c r="A140" s="5">
        <v>1519</v>
      </c>
      <c r="B140" s="5" t="s">
        <v>63</v>
      </c>
      <c r="C140" s="5">
        <v>18</v>
      </c>
      <c r="D140" s="56">
        <v>4</v>
      </c>
      <c r="E140" s="40" t="s">
        <v>66</v>
      </c>
      <c r="F140" s="65">
        <v>561.04</v>
      </c>
      <c r="G140" s="86">
        <v>561.08000000000004</v>
      </c>
      <c r="H140" s="57"/>
      <c r="I140" s="66">
        <v>26</v>
      </c>
      <c r="J140" s="67">
        <v>30</v>
      </c>
      <c r="K140" s="58">
        <f t="shared" si="47"/>
        <v>28</v>
      </c>
      <c r="L140" s="2"/>
      <c r="M140" s="18">
        <v>270</v>
      </c>
      <c r="N140" s="19">
        <v>23</v>
      </c>
      <c r="O140" s="19">
        <v>180</v>
      </c>
      <c r="P140" s="19">
        <v>40</v>
      </c>
      <c r="Q140" s="80" t="s">
        <v>68</v>
      </c>
      <c r="R140" s="99" t="s">
        <v>68</v>
      </c>
      <c r="S140" s="8">
        <f t="shared" si="48"/>
        <v>-0.59168911445555228</v>
      </c>
      <c r="T140" s="8">
        <f t="shared" si="49"/>
        <v>-0.2993174097328154</v>
      </c>
      <c r="U140" s="8">
        <f t="shared" si="50"/>
        <v>-0.70514762785129115</v>
      </c>
      <c r="V140" s="3">
        <f t="shared" si="51"/>
        <v>206.83345196106816</v>
      </c>
      <c r="W140" s="12">
        <f t="shared" si="52"/>
        <v>-46.760680705370632</v>
      </c>
      <c r="X140" s="6">
        <f t="shared" si="53"/>
        <v>206.83345196106816</v>
      </c>
      <c r="Y140" s="3">
        <f t="shared" si="54"/>
        <v>116.83345196106816</v>
      </c>
      <c r="Z140" s="7">
        <f t="shared" si="55"/>
        <v>43.239319294629368</v>
      </c>
      <c r="AA140" s="9">
        <f t="shared" si="56"/>
        <v>145.22389192143311</v>
      </c>
      <c r="AB140" s="11" t="e">
        <f t="shared" si="57"/>
        <v>#VALUE!</v>
      </c>
      <c r="AC140" s="13" t="e">
        <f t="shared" si="58"/>
        <v>#VALUE!</v>
      </c>
      <c r="AD140" s="13" t="e">
        <f t="shared" si="59"/>
        <v>#VALUE!</v>
      </c>
      <c r="AE140" s="13" t="e">
        <f t="shared" si="60"/>
        <v>#VALUE!</v>
      </c>
      <c r="AF140" s="10" t="e">
        <f t="shared" si="61"/>
        <v>#VALUE!</v>
      </c>
      <c r="AG140" s="11" t="e">
        <f t="shared" si="62"/>
        <v>#VALUE!</v>
      </c>
      <c r="AH140" s="49"/>
      <c r="AI140" s="50"/>
      <c r="AJ140" s="51"/>
      <c r="AK140" s="50">
        <v>300</v>
      </c>
      <c r="AL140" s="51">
        <v>-60</v>
      </c>
      <c r="AM140" s="72">
        <f t="shared" si="46"/>
        <v>266.83345196106814</v>
      </c>
      <c r="AN140" s="72">
        <f t="shared" si="63"/>
        <v>176.83345196106814</v>
      </c>
      <c r="AO140" s="72">
        <f t="shared" si="64"/>
        <v>43.239319294629368</v>
      </c>
      <c r="AP140" s="73" t="e">
        <f t="shared" si="65"/>
        <v>#VALUE!</v>
      </c>
      <c r="AQ140" s="74" t="e">
        <f t="shared" si="66"/>
        <v>#VALUE!</v>
      </c>
      <c r="AR140" s="75" t="e">
        <f t="shared" si="67"/>
        <v>#VALUE!</v>
      </c>
      <c r="AS140" s="39"/>
      <c r="AT140" s="112"/>
      <c r="AU140" s="112"/>
      <c r="AV140" s="58"/>
      <c r="AW140" s="112"/>
      <c r="AX140" s="112"/>
      <c r="AY140" s="112"/>
      <c r="AZ140" s="112"/>
      <c r="BA140" s="112"/>
      <c r="BB140" s="112"/>
      <c r="BC140" s="112"/>
      <c r="BD140" s="112"/>
      <c r="BE140" s="112">
        <v>0.8</v>
      </c>
      <c r="BF140" s="112">
        <v>1</v>
      </c>
      <c r="BG140" s="112">
        <v>3</v>
      </c>
      <c r="BH140" s="112" t="s">
        <v>97</v>
      </c>
      <c r="BI140" s="112"/>
      <c r="BJ140" s="112"/>
      <c r="BK140" s="112"/>
    </row>
    <row r="141" spans="1:63" s="56" customFormat="1" ht="15">
      <c r="A141" s="5">
        <v>1519</v>
      </c>
      <c r="B141" s="5" t="s">
        <v>63</v>
      </c>
      <c r="C141" s="5">
        <v>18</v>
      </c>
      <c r="D141" s="56">
        <v>4</v>
      </c>
      <c r="E141" s="40" t="s">
        <v>64</v>
      </c>
      <c r="F141" s="65">
        <v>561.05999999999995</v>
      </c>
      <c r="G141" s="86">
        <v>561.11</v>
      </c>
      <c r="H141" s="57"/>
      <c r="I141" s="66">
        <v>28</v>
      </c>
      <c r="J141" s="67">
        <v>33</v>
      </c>
      <c r="K141" s="58">
        <f t="shared" si="47"/>
        <v>30.5</v>
      </c>
      <c r="L141" s="2"/>
      <c r="M141" s="18">
        <v>270</v>
      </c>
      <c r="N141" s="19">
        <v>43</v>
      </c>
      <c r="O141" s="19">
        <v>180</v>
      </c>
      <c r="P141" s="19">
        <v>36</v>
      </c>
      <c r="Q141" s="80" t="s">
        <v>68</v>
      </c>
      <c r="R141" s="99" t="s">
        <v>68</v>
      </c>
      <c r="S141" s="8">
        <f t="shared" si="48"/>
        <v>-0.42987892002125833</v>
      </c>
      <c r="T141" s="8">
        <f t="shared" si="49"/>
        <v>-0.55174826342640559</v>
      </c>
      <c r="U141" s="8">
        <f t="shared" si="50"/>
        <v>-0.59167757350893346</v>
      </c>
      <c r="V141" s="3">
        <f t="shared" si="51"/>
        <v>232.07707807045915</v>
      </c>
      <c r="W141" s="12">
        <f t="shared" si="52"/>
        <v>-40.228732285715402</v>
      </c>
      <c r="X141" s="6">
        <f t="shared" si="53"/>
        <v>232.07707807045915</v>
      </c>
      <c r="Y141" s="3">
        <f t="shared" si="54"/>
        <v>142.07707807045915</v>
      </c>
      <c r="Z141" s="7">
        <f t="shared" si="55"/>
        <v>49.771267714284598</v>
      </c>
      <c r="AA141" s="9">
        <f t="shared" si="56"/>
        <v>116.71100576760038</v>
      </c>
      <c r="AB141" s="11" t="e">
        <f t="shared" si="57"/>
        <v>#VALUE!</v>
      </c>
      <c r="AC141" s="13" t="e">
        <f t="shared" si="58"/>
        <v>#VALUE!</v>
      </c>
      <c r="AD141" s="13" t="e">
        <f t="shared" si="59"/>
        <v>#VALUE!</v>
      </c>
      <c r="AE141" s="13" t="e">
        <f t="shared" si="60"/>
        <v>#VALUE!</v>
      </c>
      <c r="AF141" s="10" t="e">
        <f t="shared" si="61"/>
        <v>#VALUE!</v>
      </c>
      <c r="AG141" s="11" t="e">
        <f t="shared" si="62"/>
        <v>#VALUE!</v>
      </c>
      <c r="AH141" s="49"/>
      <c r="AI141" s="50"/>
      <c r="AJ141" s="51"/>
      <c r="AK141" s="50">
        <v>300</v>
      </c>
      <c r="AL141" s="51">
        <v>-60</v>
      </c>
      <c r="AM141" s="72">
        <f t="shared" si="46"/>
        <v>292.07707807045915</v>
      </c>
      <c r="AN141" s="72">
        <f t="shared" si="63"/>
        <v>202.07707807045915</v>
      </c>
      <c r="AO141" s="72">
        <f t="shared" si="64"/>
        <v>49.771267714284598</v>
      </c>
      <c r="AP141" s="73" t="e">
        <f t="shared" si="65"/>
        <v>#VALUE!</v>
      </c>
      <c r="AQ141" s="74" t="e">
        <f t="shared" si="66"/>
        <v>#VALUE!</v>
      </c>
      <c r="AR141" s="75" t="e">
        <f t="shared" si="67"/>
        <v>#VALUE!</v>
      </c>
      <c r="AS141" s="39"/>
      <c r="AT141" s="112" t="s">
        <v>75</v>
      </c>
      <c r="AU141" s="112"/>
      <c r="AV141" s="58"/>
      <c r="AW141" s="112"/>
      <c r="AX141" s="112"/>
      <c r="AY141" s="112"/>
      <c r="AZ141" s="112"/>
      <c r="BA141" s="112"/>
      <c r="BB141" s="112"/>
      <c r="BC141" s="112"/>
      <c r="BD141" s="112"/>
      <c r="BE141" s="112">
        <v>0.8</v>
      </c>
      <c r="BF141" s="112">
        <v>0</v>
      </c>
      <c r="BG141" s="112">
        <v>3</v>
      </c>
      <c r="BH141" s="112" t="s">
        <v>64</v>
      </c>
      <c r="BI141" s="112"/>
      <c r="BJ141" s="112"/>
      <c r="BK141" s="112"/>
    </row>
    <row r="142" spans="1:63" s="56" customFormat="1" ht="15">
      <c r="A142" s="56">
        <v>1519</v>
      </c>
      <c r="B142" s="56" t="s">
        <v>63</v>
      </c>
      <c r="C142" s="56">
        <v>18</v>
      </c>
      <c r="D142" s="56">
        <v>4</v>
      </c>
      <c r="E142" s="134" t="s">
        <v>65</v>
      </c>
      <c r="F142" s="65">
        <v>561.59</v>
      </c>
      <c r="G142" s="86">
        <v>561.62</v>
      </c>
      <c r="H142" s="57"/>
      <c r="I142" s="66">
        <v>81</v>
      </c>
      <c r="J142" s="67">
        <v>84</v>
      </c>
      <c r="K142" s="58">
        <f t="shared" si="47"/>
        <v>82.5</v>
      </c>
      <c r="L142" s="59"/>
      <c r="M142" s="50">
        <v>270</v>
      </c>
      <c r="N142" s="51">
        <v>30</v>
      </c>
      <c r="O142" s="51">
        <v>0</v>
      </c>
      <c r="P142" s="51">
        <v>15</v>
      </c>
      <c r="Q142" s="101" t="s">
        <v>68</v>
      </c>
      <c r="R142" s="102" t="s">
        <v>68</v>
      </c>
      <c r="S142" s="61">
        <f t="shared" si="48"/>
        <v>-0.22414386804201339</v>
      </c>
      <c r="T142" s="61">
        <f t="shared" si="49"/>
        <v>0.48296291314453416</v>
      </c>
      <c r="U142" s="61">
        <f t="shared" si="50"/>
        <v>0.83651630373780794</v>
      </c>
      <c r="V142" s="53">
        <f t="shared" si="51"/>
        <v>114.8960906389829</v>
      </c>
      <c r="W142" s="53">
        <f t="shared" si="52"/>
        <v>57.523315761554748</v>
      </c>
      <c r="X142" s="62">
        <f t="shared" si="53"/>
        <v>294.89609063898291</v>
      </c>
      <c r="Y142" s="53">
        <f t="shared" si="54"/>
        <v>204.89609063898291</v>
      </c>
      <c r="Z142" s="63">
        <f t="shared" si="55"/>
        <v>32.476684238445252</v>
      </c>
      <c r="AA142" s="54">
        <f t="shared" si="56"/>
        <v>68.618624802136154</v>
      </c>
      <c r="AB142" s="60" t="e">
        <f t="shared" si="57"/>
        <v>#VALUE!</v>
      </c>
      <c r="AC142" s="49" t="e">
        <f t="shared" si="58"/>
        <v>#VALUE!</v>
      </c>
      <c r="AD142" s="49" t="e">
        <f t="shared" si="59"/>
        <v>#VALUE!</v>
      </c>
      <c r="AE142" s="49" t="e">
        <f t="shared" si="60"/>
        <v>#VALUE!</v>
      </c>
      <c r="AF142" s="81" t="e">
        <f t="shared" si="61"/>
        <v>#VALUE!</v>
      </c>
      <c r="AG142" s="60" t="e">
        <f t="shared" si="62"/>
        <v>#VALUE!</v>
      </c>
      <c r="AH142" s="49"/>
      <c r="AI142" s="50"/>
      <c r="AJ142" s="51"/>
      <c r="AK142" s="50">
        <v>300</v>
      </c>
      <c r="AL142" s="51">
        <v>-60</v>
      </c>
      <c r="AM142" s="82">
        <f t="shared" si="46"/>
        <v>354.89609063898291</v>
      </c>
      <c r="AN142" s="82">
        <f t="shared" si="63"/>
        <v>264.89609063898291</v>
      </c>
      <c r="AO142" s="82">
        <f t="shared" si="64"/>
        <v>32.476684238445252</v>
      </c>
      <c r="AP142" s="83" t="e">
        <f t="shared" si="65"/>
        <v>#VALUE!</v>
      </c>
      <c r="AQ142" s="84" t="e">
        <f t="shared" si="66"/>
        <v>#VALUE!</v>
      </c>
      <c r="AR142" s="85" t="e">
        <f t="shared" si="67"/>
        <v>#VALUE!</v>
      </c>
      <c r="AS142" s="64"/>
      <c r="AT142" s="112"/>
      <c r="AU142" s="112" t="s">
        <v>69</v>
      </c>
      <c r="AV142" s="118"/>
      <c r="AW142" s="112"/>
      <c r="AX142" s="112"/>
      <c r="AY142" s="112"/>
      <c r="AZ142" s="112"/>
      <c r="BA142" s="112"/>
      <c r="BB142" s="112"/>
      <c r="BC142" s="112"/>
      <c r="BD142" s="112"/>
      <c r="BE142" s="112">
        <v>0.8</v>
      </c>
      <c r="BF142" s="112">
        <v>0</v>
      </c>
      <c r="BG142" s="112">
        <v>3</v>
      </c>
      <c r="BH142" s="112" t="s">
        <v>69</v>
      </c>
      <c r="BI142" s="112"/>
      <c r="BJ142" s="112"/>
      <c r="BK142" s="112"/>
    </row>
    <row r="143" spans="1:63" s="56" customFormat="1" ht="15">
      <c r="A143" s="56">
        <v>1519</v>
      </c>
      <c r="B143" s="56" t="s">
        <v>63</v>
      </c>
      <c r="C143" s="56">
        <v>18</v>
      </c>
      <c r="D143" s="56">
        <v>4</v>
      </c>
      <c r="E143" s="40" t="s">
        <v>64</v>
      </c>
      <c r="F143" s="65">
        <v>561.89</v>
      </c>
      <c r="G143" s="86">
        <v>561.9</v>
      </c>
      <c r="H143" s="57"/>
      <c r="I143" s="66">
        <v>111</v>
      </c>
      <c r="J143" s="67">
        <v>112</v>
      </c>
      <c r="K143" s="58">
        <f t="shared" si="47"/>
        <v>111.5</v>
      </c>
      <c r="L143" s="59"/>
      <c r="M143" s="50">
        <v>270</v>
      </c>
      <c r="N143" s="51">
        <v>8</v>
      </c>
      <c r="O143" s="51">
        <v>0</v>
      </c>
      <c r="P143" s="51">
        <v>5</v>
      </c>
      <c r="Q143" s="101" t="s">
        <v>68</v>
      </c>
      <c r="R143" s="102" t="s">
        <v>68</v>
      </c>
      <c r="S143" s="61">
        <f t="shared" si="48"/>
        <v>-8.6307549050460577E-2</v>
      </c>
      <c r="T143" s="61">
        <f t="shared" si="49"/>
        <v>0.13864350529340444</v>
      </c>
      <c r="U143" s="61">
        <f t="shared" si="50"/>
        <v>0.98649979976990465</v>
      </c>
      <c r="V143" s="53">
        <f t="shared" si="51"/>
        <v>121.90284966229621</v>
      </c>
      <c r="W143" s="53">
        <f t="shared" si="52"/>
        <v>80.600076568026708</v>
      </c>
      <c r="X143" s="62">
        <f t="shared" si="53"/>
        <v>301.90284966229621</v>
      </c>
      <c r="Y143" s="53">
        <f t="shared" si="54"/>
        <v>211.90284966229621</v>
      </c>
      <c r="Z143" s="63">
        <f t="shared" si="55"/>
        <v>9.3999234319732921</v>
      </c>
      <c r="AA143" s="54">
        <f t="shared" si="56"/>
        <v>58.443613388422492</v>
      </c>
      <c r="AB143" s="60" t="e">
        <f t="shared" si="57"/>
        <v>#VALUE!</v>
      </c>
      <c r="AC143" s="49" t="e">
        <f t="shared" si="58"/>
        <v>#VALUE!</v>
      </c>
      <c r="AD143" s="49" t="e">
        <f t="shared" si="59"/>
        <v>#VALUE!</v>
      </c>
      <c r="AE143" s="49" t="e">
        <f t="shared" si="60"/>
        <v>#VALUE!</v>
      </c>
      <c r="AF143" s="81" t="e">
        <f t="shared" si="61"/>
        <v>#VALUE!</v>
      </c>
      <c r="AG143" s="60" t="e">
        <f t="shared" si="62"/>
        <v>#VALUE!</v>
      </c>
      <c r="AH143" s="49"/>
      <c r="AI143" s="50"/>
      <c r="AJ143" s="51"/>
      <c r="AK143" s="50">
        <v>300</v>
      </c>
      <c r="AL143" s="51">
        <v>-60</v>
      </c>
      <c r="AM143" s="82">
        <f t="shared" si="46"/>
        <v>1.9028496622962052</v>
      </c>
      <c r="AN143" s="82">
        <f t="shared" si="63"/>
        <v>271.90284966229621</v>
      </c>
      <c r="AO143" s="82">
        <f t="shared" si="64"/>
        <v>9.3999234319732921</v>
      </c>
      <c r="AP143" s="83" t="e">
        <f t="shared" si="65"/>
        <v>#VALUE!</v>
      </c>
      <c r="AQ143" s="84" t="e">
        <f t="shared" si="66"/>
        <v>#VALUE!</v>
      </c>
      <c r="AR143" s="85" t="e">
        <f t="shared" si="67"/>
        <v>#VALUE!</v>
      </c>
      <c r="AS143" s="64"/>
      <c r="AT143" s="112" t="s">
        <v>75</v>
      </c>
      <c r="AU143" s="112"/>
      <c r="AV143" s="58"/>
      <c r="AW143" s="112"/>
      <c r="AX143" s="112"/>
      <c r="AY143" s="112"/>
      <c r="AZ143" s="112"/>
      <c r="BA143" s="112"/>
      <c r="BB143" s="112"/>
      <c r="BC143" s="112"/>
      <c r="BD143" s="112"/>
      <c r="BE143" s="112">
        <v>0.8</v>
      </c>
      <c r="BF143" s="112">
        <v>0</v>
      </c>
      <c r="BG143" s="112">
        <v>3</v>
      </c>
      <c r="BH143" s="112" t="s">
        <v>64</v>
      </c>
      <c r="BI143" s="112"/>
      <c r="BJ143" s="112"/>
      <c r="BK143" s="112"/>
    </row>
    <row r="144" spans="1:63" s="56" customFormat="1" ht="15">
      <c r="A144" s="56">
        <v>1519</v>
      </c>
      <c r="B144" s="56" t="s">
        <v>63</v>
      </c>
      <c r="C144" s="56">
        <v>18</v>
      </c>
      <c r="D144" s="56">
        <v>4</v>
      </c>
      <c r="E144" s="40" t="s">
        <v>64</v>
      </c>
      <c r="F144" s="65">
        <v>562.08000000000004</v>
      </c>
      <c r="G144" s="86">
        <v>562.1</v>
      </c>
      <c r="H144" s="57"/>
      <c r="I144" s="66">
        <v>130</v>
      </c>
      <c r="J144" s="67">
        <v>132</v>
      </c>
      <c r="K144" s="58">
        <f t="shared" si="47"/>
        <v>131</v>
      </c>
      <c r="L144" s="59"/>
      <c r="M144" s="50">
        <v>270</v>
      </c>
      <c r="N144" s="51">
        <v>7</v>
      </c>
      <c r="O144" s="51">
        <v>0</v>
      </c>
      <c r="P144" s="51">
        <v>15</v>
      </c>
      <c r="Q144" s="101" t="s">
        <v>68</v>
      </c>
      <c r="R144" s="102" t="s">
        <v>68</v>
      </c>
      <c r="S144" s="61">
        <f t="shared" si="48"/>
        <v>-0.25688984718798868</v>
      </c>
      <c r="T144" s="61">
        <f t="shared" si="49"/>
        <v>0.11771674622792333</v>
      </c>
      <c r="U144" s="61">
        <f t="shared" si="50"/>
        <v>0.95872596165417878</v>
      </c>
      <c r="V144" s="53">
        <f t="shared" si="51"/>
        <v>155.38093892853044</v>
      </c>
      <c r="W144" s="53">
        <f t="shared" si="52"/>
        <v>73.577543140447318</v>
      </c>
      <c r="X144" s="62">
        <f t="shared" si="53"/>
        <v>335.38093892853044</v>
      </c>
      <c r="Y144" s="53">
        <f t="shared" si="54"/>
        <v>245.38093892853044</v>
      </c>
      <c r="Z144" s="63">
        <f t="shared" si="55"/>
        <v>16.422456859552682</v>
      </c>
      <c r="AA144" s="54">
        <f t="shared" si="56"/>
        <v>25.535111126124377</v>
      </c>
      <c r="AB144" s="60" t="e">
        <f t="shared" si="57"/>
        <v>#VALUE!</v>
      </c>
      <c r="AC144" s="49" t="e">
        <f t="shared" si="58"/>
        <v>#VALUE!</v>
      </c>
      <c r="AD144" s="49" t="e">
        <f t="shared" si="59"/>
        <v>#VALUE!</v>
      </c>
      <c r="AE144" s="49" t="e">
        <f t="shared" si="60"/>
        <v>#VALUE!</v>
      </c>
      <c r="AF144" s="81" t="e">
        <f t="shared" si="61"/>
        <v>#VALUE!</v>
      </c>
      <c r="AG144" s="60" t="e">
        <f t="shared" si="62"/>
        <v>#VALUE!</v>
      </c>
      <c r="AH144" s="49"/>
      <c r="AI144" s="50"/>
      <c r="AJ144" s="51"/>
      <c r="AK144" s="50">
        <v>300</v>
      </c>
      <c r="AL144" s="51">
        <v>-60</v>
      </c>
      <c r="AM144" s="82">
        <f t="shared" si="46"/>
        <v>35.380938928530441</v>
      </c>
      <c r="AN144" s="82">
        <f t="shared" si="63"/>
        <v>305.38093892853044</v>
      </c>
      <c r="AO144" s="82">
        <f t="shared" si="64"/>
        <v>16.422456859552682</v>
      </c>
      <c r="AP144" s="83" t="e">
        <f t="shared" si="65"/>
        <v>#VALUE!</v>
      </c>
      <c r="AQ144" s="84" t="e">
        <f t="shared" si="66"/>
        <v>#VALUE!</v>
      </c>
      <c r="AR144" s="85" t="e">
        <f t="shared" si="67"/>
        <v>#VALUE!</v>
      </c>
      <c r="AS144" s="64"/>
      <c r="AT144" s="112" t="s">
        <v>75</v>
      </c>
      <c r="AU144" s="112"/>
      <c r="AV144" s="58"/>
      <c r="AW144" s="112"/>
      <c r="AX144" s="112"/>
      <c r="AY144" s="112"/>
      <c r="AZ144" s="112"/>
      <c r="BA144" s="112"/>
      <c r="BB144" s="112"/>
      <c r="BC144" s="112"/>
      <c r="BD144" s="112"/>
      <c r="BE144" s="112">
        <v>0.8</v>
      </c>
      <c r="BF144" s="112">
        <v>0</v>
      </c>
      <c r="BG144" s="112">
        <v>3</v>
      </c>
      <c r="BH144" s="112" t="s">
        <v>64</v>
      </c>
      <c r="BI144" s="112"/>
      <c r="BJ144" s="112"/>
      <c r="BK144" s="112"/>
    </row>
    <row r="145" spans="1:63" s="103" customFormat="1" ht="15">
      <c r="A145" s="56">
        <v>1519</v>
      </c>
      <c r="B145" s="56" t="s">
        <v>63</v>
      </c>
      <c r="C145" s="56">
        <v>18</v>
      </c>
      <c r="D145" s="56">
        <v>4</v>
      </c>
      <c r="E145" s="40" t="s">
        <v>64</v>
      </c>
      <c r="F145" s="65">
        <v>562.20000000000005</v>
      </c>
      <c r="G145" s="86">
        <v>562.22</v>
      </c>
      <c r="H145" s="57"/>
      <c r="I145" s="66">
        <v>142</v>
      </c>
      <c r="J145" s="67">
        <v>144</v>
      </c>
      <c r="K145" s="58">
        <f t="shared" si="47"/>
        <v>143</v>
      </c>
      <c r="L145" s="59"/>
      <c r="M145" s="50">
        <v>270</v>
      </c>
      <c r="N145" s="51">
        <v>3</v>
      </c>
      <c r="O145" s="51">
        <v>0</v>
      </c>
      <c r="P145" s="51">
        <v>8</v>
      </c>
      <c r="Q145" s="101" t="s">
        <v>68</v>
      </c>
      <c r="R145" s="102" t="s">
        <v>68</v>
      </c>
      <c r="S145" s="61">
        <f t="shared" si="48"/>
        <v>-0.13898236906210149</v>
      </c>
      <c r="T145" s="61">
        <f t="shared" si="49"/>
        <v>5.1826626314443347E-2</v>
      </c>
      <c r="U145" s="61">
        <f t="shared" si="50"/>
        <v>0.98891094076970476</v>
      </c>
      <c r="V145" s="53">
        <f t="shared" si="51"/>
        <v>159.5494780498733</v>
      </c>
      <c r="W145" s="53">
        <f t="shared" si="52"/>
        <v>81.469551638742331</v>
      </c>
      <c r="X145" s="62">
        <f t="shared" si="53"/>
        <v>339.5494780498733</v>
      </c>
      <c r="Y145" s="53">
        <f t="shared" si="54"/>
        <v>249.5494780498733</v>
      </c>
      <c r="Z145" s="63">
        <f t="shared" si="55"/>
        <v>8.5304483612576689</v>
      </c>
      <c r="AA145" s="54">
        <f t="shared" si="56"/>
        <v>20.660065322988601</v>
      </c>
      <c r="AB145" s="60" t="e">
        <f t="shared" si="57"/>
        <v>#VALUE!</v>
      </c>
      <c r="AC145" s="49" t="e">
        <f t="shared" si="58"/>
        <v>#VALUE!</v>
      </c>
      <c r="AD145" s="49" t="e">
        <f t="shared" si="59"/>
        <v>#VALUE!</v>
      </c>
      <c r="AE145" s="49" t="e">
        <f t="shared" si="60"/>
        <v>#VALUE!</v>
      </c>
      <c r="AF145" s="81" t="e">
        <f t="shared" si="61"/>
        <v>#VALUE!</v>
      </c>
      <c r="AG145" s="60" t="e">
        <f t="shared" si="62"/>
        <v>#VALUE!</v>
      </c>
      <c r="AH145" s="49"/>
      <c r="AI145" s="50"/>
      <c r="AJ145" s="51"/>
      <c r="AK145" s="50">
        <v>300</v>
      </c>
      <c r="AL145" s="51">
        <v>-60</v>
      </c>
      <c r="AM145" s="82">
        <f t="shared" si="46"/>
        <v>39.549478049873301</v>
      </c>
      <c r="AN145" s="82">
        <f t="shared" si="63"/>
        <v>309.5494780498733</v>
      </c>
      <c r="AO145" s="82">
        <f t="shared" si="64"/>
        <v>8.5304483612576689</v>
      </c>
      <c r="AP145" s="83" t="e">
        <f t="shared" si="65"/>
        <v>#VALUE!</v>
      </c>
      <c r="AQ145" s="84" t="e">
        <f t="shared" si="66"/>
        <v>#VALUE!</v>
      </c>
      <c r="AR145" s="85" t="e">
        <f t="shared" si="67"/>
        <v>#VALUE!</v>
      </c>
      <c r="AS145" s="64"/>
      <c r="AT145" s="112" t="s">
        <v>75</v>
      </c>
      <c r="AU145" s="112"/>
      <c r="AV145" s="58"/>
      <c r="AW145" s="112"/>
      <c r="AX145" s="112"/>
      <c r="AY145" s="112"/>
      <c r="AZ145" s="112"/>
      <c r="BA145" s="112"/>
      <c r="BB145" s="112"/>
      <c r="BC145" s="112"/>
      <c r="BD145" s="112"/>
      <c r="BE145" s="112">
        <v>0.8</v>
      </c>
      <c r="BF145" s="112">
        <v>0</v>
      </c>
      <c r="BG145" s="112">
        <v>3</v>
      </c>
      <c r="BH145" s="112" t="s">
        <v>64</v>
      </c>
      <c r="BI145" s="112"/>
      <c r="BJ145" s="112"/>
      <c r="BK145" s="112"/>
    </row>
    <row r="146" spans="1:63" s="56" customFormat="1" ht="15">
      <c r="A146" s="56">
        <v>1519</v>
      </c>
      <c r="B146" s="56" t="s">
        <v>63</v>
      </c>
      <c r="C146" s="56">
        <v>18</v>
      </c>
      <c r="D146" s="56">
        <v>5</v>
      </c>
      <c r="E146" s="40" t="s">
        <v>64</v>
      </c>
      <c r="F146" s="65">
        <v>562.37</v>
      </c>
      <c r="G146" s="86">
        <v>562.38</v>
      </c>
      <c r="H146" s="57"/>
      <c r="I146" s="66">
        <v>8</v>
      </c>
      <c r="J146" s="67">
        <v>9</v>
      </c>
      <c r="K146" s="58">
        <f t="shared" si="47"/>
        <v>8.5</v>
      </c>
      <c r="L146" s="59"/>
      <c r="M146" s="50">
        <v>270</v>
      </c>
      <c r="N146" s="51">
        <v>1</v>
      </c>
      <c r="O146" s="51">
        <v>0</v>
      </c>
      <c r="P146" s="51">
        <v>12</v>
      </c>
      <c r="Q146" s="101" t="s">
        <v>68</v>
      </c>
      <c r="R146" s="102" t="s">
        <v>68</v>
      </c>
      <c r="S146" s="61">
        <f t="shared" si="48"/>
        <v>-0.20788002486020488</v>
      </c>
      <c r="T146" s="61">
        <f t="shared" si="49"/>
        <v>1.7071029483660131E-2</v>
      </c>
      <c r="U146" s="61">
        <f t="shared" si="50"/>
        <v>0.97799862411644967</v>
      </c>
      <c r="V146" s="53">
        <f t="shared" si="51"/>
        <v>175.30542604518399</v>
      </c>
      <c r="W146" s="53">
        <f t="shared" si="52"/>
        <v>77.960782829840937</v>
      </c>
      <c r="X146" s="62">
        <f t="shared" si="53"/>
        <v>355.30542604518399</v>
      </c>
      <c r="Y146" s="53">
        <f t="shared" si="54"/>
        <v>265.30542604518399</v>
      </c>
      <c r="Z146" s="63">
        <f t="shared" si="55"/>
        <v>12.039217170159063</v>
      </c>
      <c r="AA146" s="54">
        <f t="shared" si="56"/>
        <v>4.7996651702001145</v>
      </c>
      <c r="AB146" s="60" t="e">
        <f t="shared" si="57"/>
        <v>#VALUE!</v>
      </c>
      <c r="AC146" s="49" t="e">
        <f t="shared" si="58"/>
        <v>#VALUE!</v>
      </c>
      <c r="AD146" s="49" t="e">
        <f t="shared" si="59"/>
        <v>#VALUE!</v>
      </c>
      <c r="AE146" s="49" t="e">
        <f t="shared" si="60"/>
        <v>#VALUE!</v>
      </c>
      <c r="AF146" s="81" t="e">
        <f t="shared" si="61"/>
        <v>#VALUE!</v>
      </c>
      <c r="AG146" s="60" t="e">
        <f t="shared" si="62"/>
        <v>#VALUE!</v>
      </c>
      <c r="AH146" s="49"/>
      <c r="AI146" s="50"/>
      <c r="AJ146" s="51"/>
      <c r="AK146" s="50">
        <v>300</v>
      </c>
      <c r="AL146" s="51">
        <v>-60</v>
      </c>
      <c r="AM146" s="82">
        <f t="shared" si="46"/>
        <v>55.305426045183992</v>
      </c>
      <c r="AN146" s="82">
        <f t="shared" si="63"/>
        <v>325.30542604518399</v>
      </c>
      <c r="AO146" s="82">
        <f t="shared" si="64"/>
        <v>12.039217170159063</v>
      </c>
      <c r="AP146" s="83" t="e">
        <f t="shared" si="65"/>
        <v>#VALUE!</v>
      </c>
      <c r="AQ146" s="84" t="e">
        <f t="shared" si="66"/>
        <v>#VALUE!</v>
      </c>
      <c r="AR146" s="85" t="e">
        <f t="shared" si="67"/>
        <v>#VALUE!</v>
      </c>
      <c r="AS146" s="64"/>
      <c r="AT146" s="112" t="s">
        <v>75</v>
      </c>
      <c r="AU146" s="112"/>
      <c r="AV146" s="58"/>
      <c r="AW146" s="112"/>
      <c r="AX146" s="112"/>
      <c r="AY146" s="112"/>
      <c r="AZ146" s="112"/>
      <c r="BA146" s="112"/>
      <c r="BB146" s="112"/>
      <c r="BC146" s="112"/>
      <c r="BD146" s="112"/>
      <c r="BE146" s="112">
        <v>0.8</v>
      </c>
      <c r="BF146" s="112">
        <v>0</v>
      </c>
      <c r="BG146" s="112">
        <v>3</v>
      </c>
      <c r="BH146" s="112" t="s">
        <v>64</v>
      </c>
      <c r="BI146" s="112"/>
      <c r="BJ146" s="112"/>
      <c r="BK146" s="112"/>
    </row>
    <row r="147" spans="1:63" s="56" customFormat="1" ht="15">
      <c r="A147" s="56">
        <v>1519</v>
      </c>
      <c r="B147" s="56" t="s">
        <v>63</v>
      </c>
      <c r="C147" s="56">
        <v>18</v>
      </c>
      <c r="D147" s="56">
        <v>5</v>
      </c>
      <c r="E147" s="40" t="s">
        <v>64</v>
      </c>
      <c r="F147" s="65">
        <v>562.47</v>
      </c>
      <c r="G147" s="86">
        <v>562.47</v>
      </c>
      <c r="H147" s="57"/>
      <c r="I147" s="66">
        <v>18</v>
      </c>
      <c r="J147" s="67">
        <v>18</v>
      </c>
      <c r="K147" s="58">
        <f t="shared" si="47"/>
        <v>18</v>
      </c>
      <c r="L147" s="59"/>
      <c r="M147" s="50">
        <v>270</v>
      </c>
      <c r="N147" s="51">
        <v>2</v>
      </c>
      <c r="O147" s="51">
        <v>0</v>
      </c>
      <c r="P147" s="51">
        <v>15</v>
      </c>
      <c r="Q147" s="101" t="s">
        <v>68</v>
      </c>
      <c r="R147" s="102" t="s">
        <v>68</v>
      </c>
      <c r="S147" s="61">
        <f t="shared" si="48"/>
        <v>-0.25866137953330087</v>
      </c>
      <c r="T147" s="61">
        <f t="shared" si="49"/>
        <v>3.3710325189435911E-2</v>
      </c>
      <c r="U147" s="61">
        <f t="shared" si="50"/>
        <v>0.96533741037413545</v>
      </c>
      <c r="V147" s="53">
        <f t="shared" si="51"/>
        <v>172.57471578859887</v>
      </c>
      <c r="W147" s="53">
        <f t="shared" si="52"/>
        <v>74.878935649806706</v>
      </c>
      <c r="X147" s="62">
        <f t="shared" si="53"/>
        <v>352.57471578859884</v>
      </c>
      <c r="Y147" s="53">
        <f t="shared" si="54"/>
        <v>262.57471578859884</v>
      </c>
      <c r="Z147" s="63">
        <f t="shared" si="55"/>
        <v>15.121064350193294</v>
      </c>
      <c r="AA147" s="54">
        <f t="shared" si="56"/>
        <v>7.6884605295282711</v>
      </c>
      <c r="AB147" s="60" t="e">
        <f t="shared" si="57"/>
        <v>#VALUE!</v>
      </c>
      <c r="AC147" s="49" t="e">
        <f t="shared" si="58"/>
        <v>#VALUE!</v>
      </c>
      <c r="AD147" s="49" t="e">
        <f t="shared" si="59"/>
        <v>#VALUE!</v>
      </c>
      <c r="AE147" s="49" t="e">
        <f t="shared" si="60"/>
        <v>#VALUE!</v>
      </c>
      <c r="AF147" s="81" t="e">
        <f t="shared" si="61"/>
        <v>#VALUE!</v>
      </c>
      <c r="AG147" s="60" t="e">
        <f t="shared" si="62"/>
        <v>#VALUE!</v>
      </c>
      <c r="AH147" s="49"/>
      <c r="AI147" s="50"/>
      <c r="AJ147" s="51"/>
      <c r="AK147" s="50">
        <v>300</v>
      </c>
      <c r="AL147" s="51">
        <v>-60</v>
      </c>
      <c r="AM147" s="82">
        <f t="shared" si="46"/>
        <v>52.574715788598837</v>
      </c>
      <c r="AN147" s="82">
        <f t="shared" si="63"/>
        <v>322.57471578859884</v>
      </c>
      <c r="AO147" s="82">
        <f t="shared" si="64"/>
        <v>15.121064350193294</v>
      </c>
      <c r="AP147" s="83" t="e">
        <f t="shared" si="65"/>
        <v>#VALUE!</v>
      </c>
      <c r="AQ147" s="84" t="e">
        <f t="shared" si="66"/>
        <v>#VALUE!</v>
      </c>
      <c r="AR147" s="85" t="e">
        <f t="shared" si="67"/>
        <v>#VALUE!</v>
      </c>
      <c r="AS147" s="64"/>
      <c r="AT147" s="112" t="s">
        <v>75</v>
      </c>
      <c r="AU147" s="112"/>
      <c r="AV147" s="58"/>
      <c r="AW147" s="112"/>
      <c r="AX147" s="112"/>
      <c r="AY147" s="112"/>
      <c r="AZ147" s="112"/>
      <c r="BA147" s="112"/>
      <c r="BB147" s="112"/>
      <c r="BC147" s="112"/>
      <c r="BD147" s="112"/>
      <c r="BE147" s="112">
        <v>0.8</v>
      </c>
      <c r="BF147" s="112">
        <v>0</v>
      </c>
      <c r="BG147" s="112">
        <v>3</v>
      </c>
      <c r="BH147" s="112" t="s">
        <v>64</v>
      </c>
      <c r="BI147" s="112"/>
      <c r="BJ147" s="112"/>
      <c r="BK147" s="112"/>
    </row>
    <row r="148" spans="1:63" s="56" customFormat="1" ht="15">
      <c r="A148" s="56">
        <v>1519</v>
      </c>
      <c r="B148" s="56" t="s">
        <v>63</v>
      </c>
      <c r="C148" s="56">
        <v>18</v>
      </c>
      <c r="D148" s="56">
        <v>5</v>
      </c>
      <c r="E148" s="40" t="s">
        <v>64</v>
      </c>
      <c r="F148" s="65">
        <v>562.63</v>
      </c>
      <c r="G148" s="65">
        <v>562.64</v>
      </c>
      <c r="H148" s="57"/>
      <c r="I148" s="66">
        <v>34</v>
      </c>
      <c r="J148" s="67">
        <v>35</v>
      </c>
      <c r="K148" s="58">
        <f t="shared" si="47"/>
        <v>34.5</v>
      </c>
      <c r="L148" s="59"/>
      <c r="M148" s="50">
        <v>270</v>
      </c>
      <c r="N148" s="51">
        <v>6</v>
      </c>
      <c r="O148" s="51">
        <v>0</v>
      </c>
      <c r="P148" s="51">
        <v>17</v>
      </c>
      <c r="Q148" s="101" t="s">
        <v>68</v>
      </c>
      <c r="R148" s="102" t="s">
        <v>68</v>
      </c>
      <c r="S148" s="61">
        <f t="shared" si="48"/>
        <v>-0.29077006193290933</v>
      </c>
      <c r="T148" s="61">
        <f t="shared" si="49"/>
        <v>9.9961066556364511E-2</v>
      </c>
      <c r="U148" s="61">
        <f t="shared" si="50"/>
        <v>0.95106601845005201</v>
      </c>
      <c r="V148" s="53">
        <f t="shared" si="51"/>
        <v>161.0280312465359</v>
      </c>
      <c r="W148" s="53">
        <f t="shared" si="52"/>
        <v>72.084360179968854</v>
      </c>
      <c r="X148" s="62">
        <f t="shared" si="53"/>
        <v>341.02803124653587</v>
      </c>
      <c r="Y148" s="53">
        <f t="shared" si="54"/>
        <v>251.02803124653587</v>
      </c>
      <c r="Z148" s="63">
        <f t="shared" si="55"/>
        <v>17.915639820031146</v>
      </c>
      <c r="AA148" s="54">
        <f t="shared" si="56"/>
        <v>19.864773485862202</v>
      </c>
      <c r="AB148" s="60" t="e">
        <f t="shared" si="57"/>
        <v>#VALUE!</v>
      </c>
      <c r="AC148" s="49" t="e">
        <f t="shared" si="58"/>
        <v>#VALUE!</v>
      </c>
      <c r="AD148" s="49" t="e">
        <f t="shared" si="59"/>
        <v>#VALUE!</v>
      </c>
      <c r="AE148" s="49" t="e">
        <f t="shared" si="60"/>
        <v>#VALUE!</v>
      </c>
      <c r="AF148" s="81" t="e">
        <f t="shared" si="61"/>
        <v>#VALUE!</v>
      </c>
      <c r="AG148" s="60" t="e">
        <f t="shared" si="62"/>
        <v>#VALUE!</v>
      </c>
      <c r="AH148" s="49"/>
      <c r="AI148" s="50"/>
      <c r="AJ148" s="51"/>
      <c r="AK148" s="50">
        <v>300</v>
      </c>
      <c r="AL148" s="51">
        <v>-60</v>
      </c>
      <c r="AM148" s="82">
        <f t="shared" si="46"/>
        <v>41.028031246535875</v>
      </c>
      <c r="AN148" s="82">
        <f t="shared" si="63"/>
        <v>311.02803124653587</v>
      </c>
      <c r="AO148" s="82">
        <f t="shared" si="64"/>
        <v>17.915639820031146</v>
      </c>
      <c r="AP148" s="83" t="e">
        <f t="shared" si="65"/>
        <v>#VALUE!</v>
      </c>
      <c r="AQ148" s="84" t="e">
        <f t="shared" si="66"/>
        <v>#VALUE!</v>
      </c>
      <c r="AR148" s="85" t="e">
        <f t="shared" si="67"/>
        <v>#VALUE!</v>
      </c>
      <c r="AS148" s="64"/>
      <c r="AT148" s="112" t="s">
        <v>75</v>
      </c>
      <c r="AU148" s="112"/>
      <c r="AV148" s="58"/>
      <c r="AW148" s="112"/>
      <c r="AX148" s="112"/>
      <c r="AY148" s="112"/>
      <c r="AZ148" s="112"/>
      <c r="BA148" s="112"/>
      <c r="BB148" s="112"/>
      <c r="BC148" s="112"/>
      <c r="BD148" s="112"/>
      <c r="BE148" s="112">
        <v>0.8</v>
      </c>
      <c r="BF148" s="112">
        <v>0</v>
      </c>
      <c r="BG148" s="112">
        <v>3</v>
      </c>
      <c r="BH148" s="112" t="s">
        <v>64</v>
      </c>
      <c r="BI148" s="112"/>
      <c r="BJ148" s="112"/>
      <c r="BK148" s="112"/>
    </row>
    <row r="149" spans="1:63" s="56" customFormat="1" ht="15">
      <c r="A149" s="56">
        <v>1519</v>
      </c>
      <c r="B149" s="56" t="s">
        <v>63</v>
      </c>
      <c r="C149" s="56">
        <v>18</v>
      </c>
      <c r="D149" s="56">
        <v>5</v>
      </c>
      <c r="E149" s="40" t="s">
        <v>64</v>
      </c>
      <c r="F149" s="65">
        <v>562.76</v>
      </c>
      <c r="G149" s="65">
        <v>562.77</v>
      </c>
      <c r="H149" s="57"/>
      <c r="I149" s="66">
        <v>47</v>
      </c>
      <c r="J149" s="67">
        <v>48</v>
      </c>
      <c r="K149" s="58">
        <f t="shared" si="47"/>
        <v>47.5</v>
      </c>
      <c r="L149" s="59"/>
      <c r="M149" s="50">
        <v>270</v>
      </c>
      <c r="N149" s="51">
        <v>9</v>
      </c>
      <c r="O149" s="51">
        <v>0</v>
      </c>
      <c r="P149" s="51">
        <v>6</v>
      </c>
      <c r="Q149" s="101" t="s">
        <v>68</v>
      </c>
      <c r="R149" s="102" t="s">
        <v>68</v>
      </c>
      <c r="S149" s="61">
        <f t="shared" si="48"/>
        <v>-0.10324154442978846</v>
      </c>
      <c r="T149" s="61">
        <f t="shared" si="49"/>
        <v>0.15557750067273232</v>
      </c>
      <c r="U149" s="61">
        <f t="shared" si="50"/>
        <v>0.98227768052182107</v>
      </c>
      <c r="V149" s="53">
        <f t="shared" si="51"/>
        <v>123.56833248217686</v>
      </c>
      <c r="W149" s="53">
        <f t="shared" si="52"/>
        <v>79.237299950629406</v>
      </c>
      <c r="X149" s="62">
        <f t="shared" si="53"/>
        <v>303.56833248217686</v>
      </c>
      <c r="Y149" s="53">
        <f t="shared" si="54"/>
        <v>213.56833248217686</v>
      </c>
      <c r="Z149" s="63">
        <f t="shared" si="55"/>
        <v>10.762700049370594</v>
      </c>
      <c r="AA149" s="54">
        <f t="shared" si="56"/>
        <v>56.898519464701081</v>
      </c>
      <c r="AB149" s="60" t="e">
        <f t="shared" si="57"/>
        <v>#VALUE!</v>
      </c>
      <c r="AC149" s="49" t="e">
        <f t="shared" si="58"/>
        <v>#VALUE!</v>
      </c>
      <c r="AD149" s="49" t="e">
        <f t="shared" si="59"/>
        <v>#VALUE!</v>
      </c>
      <c r="AE149" s="49" t="e">
        <f t="shared" si="60"/>
        <v>#VALUE!</v>
      </c>
      <c r="AF149" s="81" t="e">
        <f t="shared" si="61"/>
        <v>#VALUE!</v>
      </c>
      <c r="AG149" s="60" t="e">
        <f t="shared" si="62"/>
        <v>#VALUE!</v>
      </c>
      <c r="AH149" s="49"/>
      <c r="AI149" s="50"/>
      <c r="AJ149" s="51"/>
      <c r="AK149" s="50">
        <v>300</v>
      </c>
      <c r="AL149" s="51">
        <v>-60</v>
      </c>
      <c r="AM149" s="82">
        <f t="shared" si="46"/>
        <v>3.5683324821768565</v>
      </c>
      <c r="AN149" s="82">
        <f t="shared" si="63"/>
        <v>273.56833248217686</v>
      </c>
      <c r="AO149" s="82">
        <f t="shared" si="64"/>
        <v>10.762700049370594</v>
      </c>
      <c r="AP149" s="83" t="e">
        <f t="shared" si="65"/>
        <v>#VALUE!</v>
      </c>
      <c r="AQ149" s="84" t="e">
        <f t="shared" si="66"/>
        <v>#VALUE!</v>
      </c>
      <c r="AR149" s="85" t="e">
        <f t="shared" si="67"/>
        <v>#VALUE!</v>
      </c>
      <c r="AS149" s="64"/>
      <c r="AT149" s="112" t="s">
        <v>75</v>
      </c>
      <c r="AU149" s="112"/>
      <c r="AV149" s="58"/>
      <c r="AW149" s="112"/>
      <c r="AX149" s="112"/>
      <c r="AY149" s="112"/>
      <c r="AZ149" s="112"/>
      <c r="BA149" s="112"/>
      <c r="BB149" s="112"/>
      <c r="BC149" s="112"/>
      <c r="BD149" s="112"/>
      <c r="BE149" s="112">
        <v>0.8</v>
      </c>
      <c r="BF149" s="112">
        <v>0</v>
      </c>
      <c r="BG149" s="112">
        <v>3</v>
      </c>
      <c r="BH149" s="112" t="s">
        <v>64</v>
      </c>
      <c r="BI149" s="112"/>
      <c r="BJ149" s="112"/>
      <c r="BK149" s="112"/>
    </row>
    <row r="150" spans="1:63" s="56" customFormat="1" ht="15">
      <c r="A150" s="56">
        <v>1519</v>
      </c>
      <c r="B150" s="56" t="s">
        <v>63</v>
      </c>
      <c r="C150" s="56">
        <v>18</v>
      </c>
      <c r="D150" s="56">
        <v>5</v>
      </c>
      <c r="E150" s="40" t="s">
        <v>64</v>
      </c>
      <c r="F150" s="65">
        <v>562.88</v>
      </c>
      <c r="G150" s="65">
        <v>562.91</v>
      </c>
      <c r="H150" s="57"/>
      <c r="I150" s="66">
        <v>59</v>
      </c>
      <c r="J150" s="67">
        <v>62</v>
      </c>
      <c r="K150" s="58">
        <f t="shared" si="47"/>
        <v>60.5</v>
      </c>
      <c r="L150" s="59"/>
      <c r="M150" s="50">
        <v>270</v>
      </c>
      <c r="N150" s="51">
        <v>9</v>
      </c>
      <c r="O150" s="51">
        <v>0</v>
      </c>
      <c r="P150" s="51">
        <v>9</v>
      </c>
      <c r="Q150" s="101" t="s">
        <v>68</v>
      </c>
      <c r="R150" s="102" t="s">
        <v>68</v>
      </c>
      <c r="S150" s="61">
        <f t="shared" si="48"/>
        <v>-0.15450849718747373</v>
      </c>
      <c r="T150" s="61">
        <f t="shared" si="49"/>
        <v>0.15450849718747375</v>
      </c>
      <c r="U150" s="61">
        <f t="shared" si="50"/>
        <v>0.97552825814757682</v>
      </c>
      <c r="V150" s="53">
        <f t="shared" si="51"/>
        <v>135</v>
      </c>
      <c r="W150" s="53">
        <f t="shared" si="52"/>
        <v>77.374740153736994</v>
      </c>
      <c r="X150" s="62">
        <f t="shared" si="53"/>
        <v>315</v>
      </c>
      <c r="Y150" s="53">
        <f t="shared" si="54"/>
        <v>225</v>
      </c>
      <c r="Z150" s="63">
        <f t="shared" si="55"/>
        <v>12.625259846263006</v>
      </c>
      <c r="AA150" s="54">
        <f t="shared" si="56"/>
        <v>45.701133755495391</v>
      </c>
      <c r="AB150" s="60" t="e">
        <f t="shared" si="57"/>
        <v>#VALUE!</v>
      </c>
      <c r="AC150" s="49" t="e">
        <f t="shared" si="58"/>
        <v>#VALUE!</v>
      </c>
      <c r="AD150" s="49" t="e">
        <f t="shared" si="59"/>
        <v>#VALUE!</v>
      </c>
      <c r="AE150" s="49" t="e">
        <f t="shared" si="60"/>
        <v>#VALUE!</v>
      </c>
      <c r="AF150" s="81" t="e">
        <f t="shared" si="61"/>
        <v>#VALUE!</v>
      </c>
      <c r="AG150" s="60" t="e">
        <f t="shared" si="62"/>
        <v>#VALUE!</v>
      </c>
      <c r="AH150" s="49"/>
      <c r="AI150" s="50"/>
      <c r="AJ150" s="51"/>
      <c r="AK150" s="50">
        <v>300</v>
      </c>
      <c r="AL150" s="51">
        <v>-60</v>
      </c>
      <c r="AM150" s="82">
        <f t="shared" si="46"/>
        <v>15</v>
      </c>
      <c r="AN150" s="82">
        <f t="shared" si="63"/>
        <v>285</v>
      </c>
      <c r="AO150" s="82">
        <f t="shared" si="64"/>
        <v>12.625259846263006</v>
      </c>
      <c r="AP150" s="83" t="e">
        <f t="shared" si="65"/>
        <v>#VALUE!</v>
      </c>
      <c r="AQ150" s="84" t="e">
        <f t="shared" si="66"/>
        <v>#VALUE!</v>
      </c>
      <c r="AR150" s="85" t="e">
        <f t="shared" si="67"/>
        <v>#VALUE!</v>
      </c>
      <c r="AS150" s="64"/>
      <c r="AT150" s="112" t="s">
        <v>75</v>
      </c>
      <c r="AU150" s="112"/>
      <c r="AV150" s="58"/>
      <c r="AW150" s="112"/>
      <c r="AX150" s="112"/>
      <c r="AY150" s="112"/>
      <c r="AZ150" s="112"/>
      <c r="BA150" s="112"/>
      <c r="BB150" s="112"/>
      <c r="BC150" s="112"/>
      <c r="BD150" s="112"/>
      <c r="BE150" s="112">
        <v>0.8</v>
      </c>
      <c r="BF150" s="112">
        <v>0</v>
      </c>
      <c r="BG150" s="112">
        <v>3</v>
      </c>
      <c r="BH150" s="112" t="s">
        <v>64</v>
      </c>
      <c r="BI150" s="112"/>
      <c r="BJ150" s="112"/>
      <c r="BK150" s="112"/>
    </row>
    <row r="151" spans="1:63" s="56" customFormat="1" ht="15">
      <c r="A151" s="56">
        <v>1519</v>
      </c>
      <c r="B151" s="56" t="s">
        <v>63</v>
      </c>
      <c r="C151" s="56">
        <v>18</v>
      </c>
      <c r="D151" s="56">
        <v>5</v>
      </c>
      <c r="E151" s="40" t="s">
        <v>64</v>
      </c>
      <c r="F151" s="65">
        <v>563.04999999999995</v>
      </c>
      <c r="G151" s="65">
        <v>563.08000000000004</v>
      </c>
      <c r="H151" s="57"/>
      <c r="I151" s="66">
        <v>76</v>
      </c>
      <c r="J151" s="67">
        <v>79</v>
      </c>
      <c r="K151" s="58">
        <f t="shared" si="47"/>
        <v>77.5</v>
      </c>
      <c r="L151" s="59"/>
      <c r="M151" s="50">
        <v>270</v>
      </c>
      <c r="N151" s="51">
        <v>7</v>
      </c>
      <c r="O151" s="51">
        <v>0</v>
      </c>
      <c r="P151" s="51">
        <v>20</v>
      </c>
      <c r="Q151" s="101" t="s">
        <v>68</v>
      </c>
      <c r="R151" s="102" t="s">
        <v>68</v>
      </c>
      <c r="S151" s="61">
        <f t="shared" si="48"/>
        <v>-0.33947077704170586</v>
      </c>
      <c r="T151" s="61">
        <f t="shared" si="49"/>
        <v>0.11451972269784096</v>
      </c>
      <c r="U151" s="61">
        <f t="shared" si="50"/>
        <v>0.93268829448680157</v>
      </c>
      <c r="V151" s="53">
        <f t="shared" si="51"/>
        <v>161.35828984955651</v>
      </c>
      <c r="W151" s="53">
        <f t="shared" si="52"/>
        <v>68.987075531795554</v>
      </c>
      <c r="X151" s="62">
        <f t="shared" si="53"/>
        <v>341.35828984955651</v>
      </c>
      <c r="Y151" s="53">
        <f t="shared" si="54"/>
        <v>251.35828984955651</v>
      </c>
      <c r="Z151" s="63">
        <f t="shared" si="55"/>
        <v>21.012924468204446</v>
      </c>
      <c r="AA151" s="54">
        <f t="shared" si="56"/>
        <v>19.868827835329085</v>
      </c>
      <c r="AB151" s="60" t="e">
        <f t="shared" si="57"/>
        <v>#VALUE!</v>
      </c>
      <c r="AC151" s="49" t="e">
        <f t="shared" si="58"/>
        <v>#VALUE!</v>
      </c>
      <c r="AD151" s="49" t="e">
        <f t="shared" si="59"/>
        <v>#VALUE!</v>
      </c>
      <c r="AE151" s="49" t="e">
        <f t="shared" si="60"/>
        <v>#VALUE!</v>
      </c>
      <c r="AF151" s="81" t="e">
        <f t="shared" si="61"/>
        <v>#VALUE!</v>
      </c>
      <c r="AG151" s="60" t="e">
        <f t="shared" si="62"/>
        <v>#VALUE!</v>
      </c>
      <c r="AH151" s="49"/>
      <c r="AI151" s="50"/>
      <c r="AJ151" s="51"/>
      <c r="AK151" s="50">
        <v>330</v>
      </c>
      <c r="AL151" s="51">
        <v>-60</v>
      </c>
      <c r="AM151" s="82">
        <f t="shared" si="46"/>
        <v>11.358289849556513</v>
      </c>
      <c r="AN151" s="82">
        <f t="shared" si="63"/>
        <v>281.35828984955651</v>
      </c>
      <c r="AO151" s="82">
        <f t="shared" si="64"/>
        <v>21.012924468204446</v>
      </c>
      <c r="AP151" s="83" t="e">
        <f t="shared" si="65"/>
        <v>#VALUE!</v>
      </c>
      <c r="AQ151" s="84" t="e">
        <f t="shared" si="66"/>
        <v>#VALUE!</v>
      </c>
      <c r="AR151" s="85" t="e">
        <f t="shared" si="67"/>
        <v>#VALUE!</v>
      </c>
      <c r="AS151" s="64"/>
      <c r="AT151" s="112" t="s">
        <v>75</v>
      </c>
      <c r="AU151" s="112"/>
      <c r="AV151" s="58"/>
      <c r="AW151" s="112"/>
      <c r="AX151" s="112"/>
      <c r="AY151" s="112"/>
      <c r="AZ151" s="112"/>
      <c r="BA151" s="112"/>
      <c r="BB151" s="112"/>
      <c r="BC151" s="112"/>
      <c r="BD151" s="112"/>
      <c r="BE151" s="112">
        <v>0.8</v>
      </c>
      <c r="BF151" s="112">
        <v>0</v>
      </c>
      <c r="BG151" s="112">
        <v>3</v>
      </c>
      <c r="BH151" s="112" t="s">
        <v>64</v>
      </c>
      <c r="BI151" s="112"/>
      <c r="BJ151" s="112"/>
      <c r="BK151" s="112"/>
    </row>
    <row r="152" spans="1:63" s="56" customFormat="1" ht="15">
      <c r="A152" s="56">
        <v>1519</v>
      </c>
      <c r="B152" s="56" t="s">
        <v>63</v>
      </c>
      <c r="C152" s="56">
        <v>18</v>
      </c>
      <c r="D152" s="56">
        <v>5</v>
      </c>
      <c r="E152" s="135" t="s">
        <v>65</v>
      </c>
      <c r="F152" s="65">
        <v>563.42999999999995</v>
      </c>
      <c r="G152" s="65">
        <v>563.45000000000005</v>
      </c>
      <c r="H152" s="57"/>
      <c r="I152" s="66">
        <v>114</v>
      </c>
      <c r="J152" s="67">
        <v>116</v>
      </c>
      <c r="K152" s="58">
        <f t="shared" si="47"/>
        <v>115</v>
      </c>
      <c r="L152" s="59"/>
      <c r="M152" s="50">
        <v>90</v>
      </c>
      <c r="N152" s="51">
        <v>13</v>
      </c>
      <c r="O152" s="51">
        <v>180</v>
      </c>
      <c r="P152" s="51">
        <v>10</v>
      </c>
      <c r="Q152" s="101" t="s">
        <v>68</v>
      </c>
      <c r="R152" s="102" t="s">
        <v>68</v>
      </c>
      <c r="S152" s="61">
        <f t="shared" si="48"/>
        <v>0.16919758612316491</v>
      </c>
      <c r="T152" s="61">
        <f t="shared" si="49"/>
        <v>-0.22153354236610878</v>
      </c>
      <c r="U152" s="61">
        <f t="shared" si="50"/>
        <v>0.9595671941035071</v>
      </c>
      <c r="V152" s="53">
        <f t="shared" si="51"/>
        <v>307.37100122541898</v>
      </c>
      <c r="W152" s="53">
        <f t="shared" si="52"/>
        <v>73.801321181093684</v>
      </c>
      <c r="X152" s="62">
        <f t="shared" si="53"/>
        <v>127.37100122541898</v>
      </c>
      <c r="Y152" s="53">
        <f t="shared" si="54"/>
        <v>37.371001225418979</v>
      </c>
      <c r="Z152" s="63">
        <f t="shared" si="55"/>
        <v>16.198678818906316</v>
      </c>
      <c r="AA152" s="54">
        <f t="shared" si="56"/>
        <v>53.742373056145645</v>
      </c>
      <c r="AB152" s="60" t="e">
        <f t="shared" si="57"/>
        <v>#VALUE!</v>
      </c>
      <c r="AC152" s="49" t="e">
        <f t="shared" si="58"/>
        <v>#VALUE!</v>
      </c>
      <c r="AD152" s="49" t="e">
        <f t="shared" si="59"/>
        <v>#VALUE!</v>
      </c>
      <c r="AE152" s="49" t="e">
        <f t="shared" si="60"/>
        <v>#VALUE!</v>
      </c>
      <c r="AF152" s="81" t="e">
        <f t="shared" si="61"/>
        <v>#VALUE!</v>
      </c>
      <c r="AG152" s="60" t="e">
        <f t="shared" si="62"/>
        <v>#VALUE!</v>
      </c>
      <c r="AH152" s="49"/>
      <c r="AI152" s="50"/>
      <c r="AJ152" s="51"/>
      <c r="AK152" s="50">
        <v>330</v>
      </c>
      <c r="AL152" s="51">
        <v>-60</v>
      </c>
      <c r="AM152" s="82">
        <f t="shared" si="46"/>
        <v>157.37100122541898</v>
      </c>
      <c r="AN152" s="82">
        <f t="shared" si="63"/>
        <v>67.371001225418979</v>
      </c>
      <c r="AO152" s="82">
        <f t="shared" si="64"/>
        <v>16.198678818906316</v>
      </c>
      <c r="AP152" s="83" t="e">
        <f t="shared" si="65"/>
        <v>#VALUE!</v>
      </c>
      <c r="AQ152" s="84" t="e">
        <f t="shared" si="66"/>
        <v>#VALUE!</v>
      </c>
      <c r="AR152" s="85" t="e">
        <f t="shared" si="67"/>
        <v>#VALUE!</v>
      </c>
      <c r="AS152" s="64"/>
      <c r="AT152" s="112"/>
      <c r="AU152" s="112" t="s">
        <v>69</v>
      </c>
      <c r="AV152" s="119"/>
      <c r="AW152" s="112"/>
      <c r="AX152" s="112"/>
      <c r="AY152" s="112"/>
      <c r="AZ152" s="112"/>
      <c r="BA152" s="112"/>
      <c r="BB152" s="112"/>
      <c r="BC152" s="112"/>
      <c r="BD152" s="112"/>
      <c r="BE152" s="112">
        <v>0.8</v>
      </c>
      <c r="BF152" s="112">
        <v>1</v>
      </c>
      <c r="BG152" s="112">
        <v>3</v>
      </c>
      <c r="BH152" s="112" t="s">
        <v>69</v>
      </c>
      <c r="BI152" s="112"/>
      <c r="BJ152" s="112"/>
      <c r="BK152" s="112"/>
    </row>
    <row r="153" spans="1:63" s="56" customFormat="1" ht="15">
      <c r="A153" s="56">
        <v>1519</v>
      </c>
      <c r="B153" s="56" t="s">
        <v>63</v>
      </c>
      <c r="C153" s="56">
        <v>18</v>
      </c>
      <c r="D153" s="56">
        <v>5</v>
      </c>
      <c r="E153" s="134" t="s">
        <v>65</v>
      </c>
      <c r="F153" s="65">
        <v>563.55999999999995</v>
      </c>
      <c r="G153" s="86">
        <v>563.57000000000005</v>
      </c>
      <c r="H153" s="57"/>
      <c r="I153" s="66">
        <v>127</v>
      </c>
      <c r="J153" s="67">
        <v>128</v>
      </c>
      <c r="K153" s="58">
        <f t="shared" si="47"/>
        <v>127.5</v>
      </c>
      <c r="L153" s="59"/>
      <c r="M153" s="50">
        <v>90</v>
      </c>
      <c r="N153" s="51">
        <v>23</v>
      </c>
      <c r="O153" s="51">
        <v>180</v>
      </c>
      <c r="P153" s="51">
        <v>20</v>
      </c>
      <c r="Q153" s="101" t="s">
        <v>68</v>
      </c>
      <c r="R153" s="102" t="s">
        <v>68</v>
      </c>
      <c r="S153" s="61">
        <f t="shared" si="48"/>
        <v>0.31483120190977726</v>
      </c>
      <c r="T153" s="61">
        <f t="shared" si="49"/>
        <v>-0.36716715815272116</v>
      </c>
      <c r="U153" s="61">
        <f t="shared" si="50"/>
        <v>0.86499161818687231</v>
      </c>
      <c r="V153" s="53">
        <f t="shared" si="51"/>
        <v>310.61177255990873</v>
      </c>
      <c r="W153" s="53">
        <f t="shared" si="52"/>
        <v>60.788087060681356</v>
      </c>
      <c r="X153" s="62">
        <f t="shared" si="53"/>
        <v>130.61177255990873</v>
      </c>
      <c r="Y153" s="53">
        <f t="shared" si="54"/>
        <v>40.611772559908729</v>
      </c>
      <c r="Z153" s="63">
        <f t="shared" si="55"/>
        <v>29.211912939318644</v>
      </c>
      <c r="AA153" s="54">
        <f t="shared" si="56"/>
        <v>53.188491776867039</v>
      </c>
      <c r="AB153" s="60" t="e">
        <f t="shared" si="57"/>
        <v>#VALUE!</v>
      </c>
      <c r="AC153" s="49" t="e">
        <f t="shared" si="58"/>
        <v>#VALUE!</v>
      </c>
      <c r="AD153" s="49" t="e">
        <f t="shared" si="59"/>
        <v>#VALUE!</v>
      </c>
      <c r="AE153" s="49" t="e">
        <f t="shared" si="60"/>
        <v>#VALUE!</v>
      </c>
      <c r="AF153" s="81" t="e">
        <f t="shared" si="61"/>
        <v>#VALUE!</v>
      </c>
      <c r="AG153" s="60" t="e">
        <f t="shared" si="62"/>
        <v>#VALUE!</v>
      </c>
      <c r="AH153" s="49"/>
      <c r="AI153" s="50"/>
      <c r="AJ153" s="51"/>
      <c r="AK153" s="50">
        <v>0</v>
      </c>
      <c r="AL153" s="51">
        <v>-60</v>
      </c>
      <c r="AM153" s="82">
        <f t="shared" si="46"/>
        <v>130.61177255990873</v>
      </c>
      <c r="AN153" s="82">
        <f t="shared" si="63"/>
        <v>40.611772559908729</v>
      </c>
      <c r="AO153" s="82">
        <f t="shared" si="64"/>
        <v>29.211912939318644</v>
      </c>
      <c r="AP153" s="83" t="e">
        <f t="shared" si="65"/>
        <v>#VALUE!</v>
      </c>
      <c r="AQ153" s="84" t="e">
        <f t="shared" si="66"/>
        <v>#VALUE!</v>
      </c>
      <c r="AR153" s="85" t="e">
        <f t="shared" si="67"/>
        <v>#VALUE!</v>
      </c>
      <c r="AS153" s="64"/>
      <c r="AT153" s="112"/>
      <c r="AU153" s="112" t="s">
        <v>69</v>
      </c>
      <c r="AV153" s="118"/>
      <c r="AW153" s="112"/>
      <c r="AX153" s="112"/>
      <c r="AY153" s="112"/>
      <c r="AZ153" s="112"/>
      <c r="BA153" s="112"/>
      <c r="BB153" s="112"/>
      <c r="BC153" s="112"/>
      <c r="BD153" s="112"/>
      <c r="BE153" s="112">
        <v>0.7</v>
      </c>
      <c r="BF153" s="112">
        <v>1</v>
      </c>
      <c r="BG153" s="112">
        <v>3</v>
      </c>
      <c r="BH153" s="112" t="s">
        <v>98</v>
      </c>
      <c r="BI153" s="112"/>
      <c r="BJ153" s="112"/>
      <c r="BK153" s="112"/>
    </row>
    <row r="154" spans="1:63" s="56" customFormat="1" ht="15">
      <c r="A154" s="5">
        <v>1519</v>
      </c>
      <c r="B154" s="5" t="s">
        <v>63</v>
      </c>
      <c r="C154" s="5">
        <v>18</v>
      </c>
      <c r="D154" s="56">
        <v>5</v>
      </c>
      <c r="E154" s="40" t="s">
        <v>64</v>
      </c>
      <c r="F154" s="65">
        <v>563.63</v>
      </c>
      <c r="G154" s="86">
        <v>563.64</v>
      </c>
      <c r="H154" s="57"/>
      <c r="I154" s="66">
        <v>134</v>
      </c>
      <c r="J154" s="67">
        <v>135</v>
      </c>
      <c r="K154" s="58">
        <f t="shared" si="47"/>
        <v>134.5</v>
      </c>
      <c r="L154" s="2"/>
      <c r="M154" s="18">
        <v>90</v>
      </c>
      <c r="N154" s="19">
        <v>18</v>
      </c>
      <c r="O154" s="19">
        <v>0</v>
      </c>
      <c r="P154" s="19">
        <v>8</v>
      </c>
      <c r="Q154" s="80" t="s">
        <v>68</v>
      </c>
      <c r="R154" s="99" t="s">
        <v>68</v>
      </c>
      <c r="S154" s="8">
        <f t="shared" si="48"/>
        <v>0.13236148456107352</v>
      </c>
      <c r="T154" s="8">
        <f t="shared" si="49"/>
        <v>0.30600966222800385</v>
      </c>
      <c r="U154" s="8">
        <f t="shared" si="50"/>
        <v>-0.94180089965568758</v>
      </c>
      <c r="V154" s="3">
        <f t="shared" si="51"/>
        <v>66.609576621220029</v>
      </c>
      <c r="W154" s="12">
        <f t="shared" si="52"/>
        <v>-70.505423137445348</v>
      </c>
      <c r="X154" s="6">
        <f t="shared" si="53"/>
        <v>66.609576621220029</v>
      </c>
      <c r="Y154" s="3">
        <f t="shared" si="54"/>
        <v>336.60957662122001</v>
      </c>
      <c r="Z154" s="7">
        <f t="shared" si="55"/>
        <v>19.494576862554652</v>
      </c>
      <c r="AA154" s="9">
        <f t="shared" si="56"/>
        <v>112.18288467463113</v>
      </c>
      <c r="AB154" s="11" t="e">
        <f t="shared" si="57"/>
        <v>#VALUE!</v>
      </c>
      <c r="AC154" s="13" t="e">
        <f t="shared" si="58"/>
        <v>#VALUE!</v>
      </c>
      <c r="AD154" s="13" t="e">
        <f t="shared" si="59"/>
        <v>#VALUE!</v>
      </c>
      <c r="AE154" s="13" t="e">
        <f t="shared" si="60"/>
        <v>#VALUE!</v>
      </c>
      <c r="AF154" s="10" t="e">
        <f t="shared" si="61"/>
        <v>#VALUE!</v>
      </c>
      <c r="AG154" s="11" t="e">
        <f t="shared" si="62"/>
        <v>#VALUE!</v>
      </c>
      <c r="AH154" s="13"/>
      <c r="AI154" s="50"/>
      <c r="AJ154" s="51"/>
      <c r="AK154" s="50">
        <v>0</v>
      </c>
      <c r="AL154" s="51">
        <v>-60</v>
      </c>
      <c r="AM154" s="72">
        <f t="shared" si="46"/>
        <v>66.609576621220029</v>
      </c>
      <c r="AN154" s="72">
        <f t="shared" si="63"/>
        <v>336.60957662122001</v>
      </c>
      <c r="AO154" s="72">
        <f t="shared" si="64"/>
        <v>19.494576862554652</v>
      </c>
      <c r="AP154" s="73" t="e">
        <f t="shared" si="65"/>
        <v>#VALUE!</v>
      </c>
      <c r="AQ154" s="74" t="e">
        <f t="shared" si="66"/>
        <v>#VALUE!</v>
      </c>
      <c r="AR154" s="75" t="e">
        <f t="shared" si="67"/>
        <v>#VALUE!</v>
      </c>
      <c r="AS154" s="39"/>
      <c r="AT154" s="112" t="s">
        <v>75</v>
      </c>
      <c r="AU154" s="112"/>
      <c r="AV154" s="58"/>
      <c r="AW154" s="112"/>
      <c r="AX154" s="112"/>
      <c r="AY154" s="112"/>
      <c r="AZ154" s="112"/>
      <c r="BA154" s="112"/>
      <c r="BB154" s="112"/>
      <c r="BC154" s="112"/>
      <c r="BD154" s="112"/>
      <c r="BE154" s="112">
        <v>0.8</v>
      </c>
      <c r="BF154" s="112">
        <v>1</v>
      </c>
      <c r="BG154" s="112">
        <v>3</v>
      </c>
      <c r="BH154" s="112" t="s">
        <v>64</v>
      </c>
      <c r="BI154" s="112"/>
      <c r="BJ154" s="112"/>
      <c r="BK154" s="112"/>
    </row>
    <row r="155" spans="1:63" s="56" customFormat="1" ht="15">
      <c r="A155" s="5">
        <v>1519</v>
      </c>
      <c r="B155" s="5" t="s">
        <v>63</v>
      </c>
      <c r="C155" s="5">
        <v>18</v>
      </c>
      <c r="D155" s="56">
        <v>6</v>
      </c>
      <c r="E155" s="40" t="s">
        <v>64</v>
      </c>
      <c r="F155" s="65">
        <v>563.83000000000004</v>
      </c>
      <c r="G155" s="86">
        <v>563.84</v>
      </c>
      <c r="H155" s="57"/>
      <c r="I155" s="66">
        <v>17</v>
      </c>
      <c r="J155" s="67">
        <v>18</v>
      </c>
      <c r="K155" s="58">
        <f t="shared" si="47"/>
        <v>17.5</v>
      </c>
      <c r="L155" s="2"/>
      <c r="M155" s="18">
        <v>90</v>
      </c>
      <c r="N155" s="19">
        <v>10</v>
      </c>
      <c r="O155" s="19">
        <v>0</v>
      </c>
      <c r="P155" s="19">
        <v>4</v>
      </c>
      <c r="Q155" s="80" t="s">
        <v>68</v>
      </c>
      <c r="R155" s="99" t="s">
        <v>68</v>
      </c>
      <c r="S155" s="8">
        <f t="shared" si="48"/>
        <v>6.869671616600713E-2</v>
      </c>
      <c r="T155" s="8">
        <f t="shared" si="49"/>
        <v>0.17322517943366056</v>
      </c>
      <c r="U155" s="8">
        <f t="shared" si="50"/>
        <v>-0.98240881082213483</v>
      </c>
      <c r="V155" s="3">
        <f t="shared" si="51"/>
        <v>68.367977749216394</v>
      </c>
      <c r="W155" s="12">
        <f t="shared" si="52"/>
        <v>-79.259371038792622</v>
      </c>
      <c r="X155" s="6">
        <f t="shared" si="53"/>
        <v>68.367977749216394</v>
      </c>
      <c r="Y155" s="3">
        <f t="shared" si="54"/>
        <v>338.36797774921638</v>
      </c>
      <c r="Z155" s="7">
        <f t="shared" si="55"/>
        <v>10.740628961207378</v>
      </c>
      <c r="AA155" s="9">
        <f t="shared" si="56"/>
        <v>111.28723252604507</v>
      </c>
      <c r="AB155" s="11" t="e">
        <f t="shared" si="57"/>
        <v>#VALUE!</v>
      </c>
      <c r="AC155" s="13" t="e">
        <f t="shared" si="58"/>
        <v>#VALUE!</v>
      </c>
      <c r="AD155" s="13" t="e">
        <f t="shared" si="59"/>
        <v>#VALUE!</v>
      </c>
      <c r="AE155" s="13" t="e">
        <f t="shared" si="60"/>
        <v>#VALUE!</v>
      </c>
      <c r="AF155" s="10" t="e">
        <f t="shared" si="61"/>
        <v>#VALUE!</v>
      </c>
      <c r="AG155" s="11" t="e">
        <f t="shared" si="62"/>
        <v>#VALUE!</v>
      </c>
      <c r="AH155" s="13"/>
      <c r="AI155" s="50"/>
      <c r="AJ155" s="51"/>
      <c r="AK155" s="50">
        <v>0</v>
      </c>
      <c r="AL155" s="51">
        <v>-60</v>
      </c>
      <c r="AM155" s="72">
        <f t="shared" ref="AM155:AM218" si="68">IF(AL155&lt;=0,IF(X155&gt;=AK155,X155-AK155,X155-AK155+360),IF((X155-AK155-180)&lt;0,IF(X155-AK155+180&lt;0,X155-AK155+540,X155-AK155+180),X155-AK155-180))</f>
        <v>68.367977749216394</v>
      </c>
      <c r="AN155" s="72">
        <f t="shared" si="63"/>
        <v>338.36797774921638</v>
      </c>
      <c r="AO155" s="72">
        <f t="shared" si="64"/>
        <v>10.740628961207378</v>
      </c>
      <c r="AP155" s="73" t="e">
        <f t="shared" si="65"/>
        <v>#VALUE!</v>
      </c>
      <c r="AQ155" s="74" t="e">
        <f t="shared" si="66"/>
        <v>#VALUE!</v>
      </c>
      <c r="AR155" s="75" t="e">
        <f t="shared" si="67"/>
        <v>#VALUE!</v>
      </c>
      <c r="AS155" s="39"/>
      <c r="AT155" s="112" t="s">
        <v>75</v>
      </c>
      <c r="AU155" s="112"/>
      <c r="AV155" s="58"/>
      <c r="AW155" s="112"/>
      <c r="AX155" s="112"/>
      <c r="AY155" s="112"/>
      <c r="AZ155" s="112"/>
      <c r="BA155" s="112"/>
      <c r="BB155" s="112"/>
      <c r="BC155" s="112"/>
      <c r="BD155" s="112"/>
      <c r="BE155" s="112">
        <v>0.8</v>
      </c>
      <c r="BF155" s="112">
        <v>0</v>
      </c>
      <c r="BG155" s="112">
        <v>3</v>
      </c>
      <c r="BH155" s="112" t="s">
        <v>64</v>
      </c>
      <c r="BI155" s="112"/>
      <c r="BJ155" s="112"/>
      <c r="BK155" s="112"/>
    </row>
    <row r="156" spans="1:63" s="56" customFormat="1" ht="15">
      <c r="A156" s="5">
        <v>1519</v>
      </c>
      <c r="B156" s="5" t="s">
        <v>63</v>
      </c>
      <c r="C156" s="5">
        <v>18</v>
      </c>
      <c r="D156" s="56">
        <v>6</v>
      </c>
      <c r="E156" s="40" t="s">
        <v>64</v>
      </c>
      <c r="F156" s="65">
        <v>564.03</v>
      </c>
      <c r="G156" s="86">
        <v>564.04999999999995</v>
      </c>
      <c r="H156" s="57"/>
      <c r="I156" s="66">
        <v>37</v>
      </c>
      <c r="J156" s="67">
        <v>39</v>
      </c>
      <c r="K156" s="58">
        <f t="shared" si="47"/>
        <v>38</v>
      </c>
      <c r="L156" s="2"/>
      <c r="M156" s="18">
        <v>90</v>
      </c>
      <c r="N156" s="19">
        <v>25</v>
      </c>
      <c r="O156" s="19">
        <v>180</v>
      </c>
      <c r="P156" s="19">
        <v>8</v>
      </c>
      <c r="Q156" s="80" t="s">
        <v>68</v>
      </c>
      <c r="R156" s="99" t="s">
        <v>68</v>
      </c>
      <c r="S156" s="8">
        <f t="shared" si="48"/>
        <v>0.1261336651461451</v>
      </c>
      <c r="T156" s="8">
        <f t="shared" si="49"/>
        <v>-0.41850536986888193</v>
      </c>
      <c r="U156" s="8">
        <f t="shared" si="50"/>
        <v>0.8974876619542298</v>
      </c>
      <c r="V156" s="3">
        <f t="shared" si="51"/>
        <v>286.7723231455351</v>
      </c>
      <c r="W156" s="12">
        <f t="shared" si="52"/>
        <v>64.032702655621534</v>
      </c>
      <c r="X156" s="6">
        <f t="shared" si="53"/>
        <v>106.7723231455351</v>
      </c>
      <c r="Y156" s="3">
        <f t="shared" si="54"/>
        <v>16.772323145535097</v>
      </c>
      <c r="Z156" s="7">
        <f t="shared" si="55"/>
        <v>25.967297344378466</v>
      </c>
      <c r="AA156" s="9">
        <f t="shared" si="56"/>
        <v>74.838977624751365</v>
      </c>
      <c r="AB156" s="11" t="e">
        <f t="shared" si="57"/>
        <v>#VALUE!</v>
      </c>
      <c r="AC156" s="13" t="e">
        <f t="shared" si="58"/>
        <v>#VALUE!</v>
      </c>
      <c r="AD156" s="13" t="e">
        <f t="shared" si="59"/>
        <v>#VALUE!</v>
      </c>
      <c r="AE156" s="13" t="e">
        <f t="shared" si="60"/>
        <v>#VALUE!</v>
      </c>
      <c r="AF156" s="10" t="e">
        <f t="shared" si="61"/>
        <v>#VALUE!</v>
      </c>
      <c r="AG156" s="11" t="e">
        <f t="shared" si="62"/>
        <v>#VALUE!</v>
      </c>
      <c r="AH156" s="13"/>
      <c r="AI156" s="50"/>
      <c r="AJ156" s="51"/>
      <c r="AK156" s="50">
        <v>0</v>
      </c>
      <c r="AL156" s="51">
        <v>-60</v>
      </c>
      <c r="AM156" s="72">
        <f t="shared" si="68"/>
        <v>106.7723231455351</v>
      </c>
      <c r="AN156" s="72">
        <f t="shared" si="63"/>
        <v>16.772323145535097</v>
      </c>
      <c r="AO156" s="72">
        <f t="shared" si="64"/>
        <v>25.967297344378466</v>
      </c>
      <c r="AP156" s="73" t="e">
        <f t="shared" si="65"/>
        <v>#VALUE!</v>
      </c>
      <c r="AQ156" s="74" t="e">
        <f t="shared" si="66"/>
        <v>#VALUE!</v>
      </c>
      <c r="AR156" s="75" t="e">
        <f t="shared" si="67"/>
        <v>#VALUE!</v>
      </c>
      <c r="AS156" s="39"/>
      <c r="AT156" s="112" t="s">
        <v>75</v>
      </c>
      <c r="AU156" s="112"/>
      <c r="AV156" s="58"/>
      <c r="AW156" s="112"/>
      <c r="AX156" s="112"/>
      <c r="AY156" s="112"/>
      <c r="AZ156" s="112"/>
      <c r="BA156" s="112"/>
      <c r="BB156" s="112"/>
      <c r="BC156" s="112"/>
      <c r="BD156" s="112"/>
      <c r="BE156" s="112">
        <v>0.8</v>
      </c>
      <c r="BF156" s="112">
        <v>0</v>
      </c>
      <c r="BG156" s="112">
        <v>3</v>
      </c>
      <c r="BH156" s="112" t="s">
        <v>64</v>
      </c>
      <c r="BI156" s="112"/>
      <c r="BJ156" s="112"/>
      <c r="BK156" s="112"/>
    </row>
    <row r="157" spans="1:63" s="56" customFormat="1" ht="15">
      <c r="A157" s="5">
        <v>1519</v>
      </c>
      <c r="B157" s="5" t="s">
        <v>63</v>
      </c>
      <c r="C157" s="5">
        <v>18</v>
      </c>
      <c r="D157" s="56">
        <v>6</v>
      </c>
      <c r="E157" s="40" t="s">
        <v>64</v>
      </c>
      <c r="F157" s="65">
        <v>564.17999999999995</v>
      </c>
      <c r="G157" s="86">
        <v>564.19000000000005</v>
      </c>
      <c r="H157" s="57"/>
      <c r="I157" s="66">
        <v>52</v>
      </c>
      <c r="J157" s="67">
        <v>53</v>
      </c>
      <c r="K157" s="58">
        <f t="shared" si="47"/>
        <v>52.5</v>
      </c>
      <c r="L157" s="2"/>
      <c r="M157" s="18">
        <v>90</v>
      </c>
      <c r="N157" s="19">
        <v>15</v>
      </c>
      <c r="O157" s="19">
        <v>0</v>
      </c>
      <c r="P157" s="19">
        <v>1</v>
      </c>
      <c r="Q157" s="80" t="s">
        <v>68</v>
      </c>
      <c r="R157" s="99" t="s">
        <v>68</v>
      </c>
      <c r="S157" s="8">
        <f t="shared" si="48"/>
        <v>1.6857730108665731E-2</v>
      </c>
      <c r="T157" s="8">
        <f t="shared" si="49"/>
        <v>0.25877962570833346</v>
      </c>
      <c r="U157" s="8">
        <f t="shared" si="50"/>
        <v>-0.96577871110715774</v>
      </c>
      <c r="V157" s="3">
        <f t="shared" si="51"/>
        <v>86.272836484622573</v>
      </c>
      <c r="W157" s="12">
        <f t="shared" si="52"/>
        <v>-74.969643691126407</v>
      </c>
      <c r="X157" s="6">
        <f t="shared" si="53"/>
        <v>86.272836484622573</v>
      </c>
      <c r="Y157" s="3">
        <f t="shared" si="54"/>
        <v>356.27283648462259</v>
      </c>
      <c r="Z157" s="7">
        <f t="shared" si="55"/>
        <v>15.030356308873593</v>
      </c>
      <c r="AA157" s="9">
        <f t="shared" si="56"/>
        <v>93.599993143145042</v>
      </c>
      <c r="AB157" s="11" t="e">
        <f t="shared" si="57"/>
        <v>#VALUE!</v>
      </c>
      <c r="AC157" s="13" t="e">
        <f t="shared" si="58"/>
        <v>#VALUE!</v>
      </c>
      <c r="AD157" s="13" t="e">
        <f t="shared" si="59"/>
        <v>#VALUE!</v>
      </c>
      <c r="AE157" s="13" t="e">
        <f t="shared" si="60"/>
        <v>#VALUE!</v>
      </c>
      <c r="AF157" s="10" t="e">
        <f t="shared" si="61"/>
        <v>#VALUE!</v>
      </c>
      <c r="AG157" s="11" t="e">
        <f t="shared" si="62"/>
        <v>#VALUE!</v>
      </c>
      <c r="AH157" s="13"/>
      <c r="AI157" s="50"/>
      <c r="AJ157" s="51"/>
      <c r="AK157" s="50">
        <v>0</v>
      </c>
      <c r="AL157" s="51">
        <v>-60</v>
      </c>
      <c r="AM157" s="72">
        <f t="shared" si="68"/>
        <v>86.272836484622573</v>
      </c>
      <c r="AN157" s="72">
        <f t="shared" si="63"/>
        <v>356.27283648462259</v>
      </c>
      <c r="AO157" s="72">
        <f t="shared" si="64"/>
        <v>15.030356308873593</v>
      </c>
      <c r="AP157" s="73" t="e">
        <f t="shared" si="65"/>
        <v>#VALUE!</v>
      </c>
      <c r="AQ157" s="74" t="e">
        <f t="shared" si="66"/>
        <v>#VALUE!</v>
      </c>
      <c r="AR157" s="75" t="e">
        <f t="shared" si="67"/>
        <v>#VALUE!</v>
      </c>
      <c r="AS157" s="39"/>
      <c r="AT157" s="112" t="s">
        <v>75</v>
      </c>
      <c r="AU157" s="112"/>
      <c r="AV157" s="58"/>
      <c r="AW157" s="112"/>
      <c r="AX157" s="112"/>
      <c r="AY157" s="112"/>
      <c r="AZ157" s="112"/>
      <c r="BA157" s="112"/>
      <c r="BB157" s="112"/>
      <c r="BC157" s="112"/>
      <c r="BD157" s="112"/>
      <c r="BE157" s="112">
        <v>0.8</v>
      </c>
      <c r="BF157" s="112">
        <v>0</v>
      </c>
      <c r="BG157" s="112">
        <v>3</v>
      </c>
      <c r="BH157" s="112" t="s">
        <v>64</v>
      </c>
      <c r="BI157" s="112"/>
      <c r="BJ157" s="112"/>
      <c r="BK157" s="112"/>
    </row>
    <row r="158" spans="1:63" s="56" customFormat="1" ht="15">
      <c r="A158" s="5">
        <v>1519</v>
      </c>
      <c r="B158" s="5" t="s">
        <v>63</v>
      </c>
      <c r="C158" s="5">
        <v>18</v>
      </c>
      <c r="D158" s="56">
        <v>7</v>
      </c>
      <c r="E158" s="40" t="s">
        <v>64</v>
      </c>
      <c r="F158" s="65">
        <v>564.97</v>
      </c>
      <c r="G158" s="65">
        <v>564.98</v>
      </c>
      <c r="H158" s="98"/>
      <c r="I158" s="66">
        <v>44</v>
      </c>
      <c r="J158" s="67">
        <v>45</v>
      </c>
      <c r="K158" s="58">
        <f t="shared" si="47"/>
        <v>44.5</v>
      </c>
      <c r="L158" s="79"/>
      <c r="M158" s="18">
        <v>90</v>
      </c>
      <c r="N158" s="19">
        <v>12</v>
      </c>
      <c r="O158" s="19">
        <v>180</v>
      </c>
      <c r="P158" s="19">
        <v>15</v>
      </c>
      <c r="Q158" s="80" t="s">
        <v>68</v>
      </c>
      <c r="R158" s="99" t="s">
        <v>68</v>
      </c>
      <c r="S158" s="8">
        <f t="shared" si="48"/>
        <v>0.2531632279912453</v>
      </c>
      <c r="T158" s="8">
        <f t="shared" si="49"/>
        <v>-0.20082727174830148</v>
      </c>
      <c r="U158" s="8">
        <f t="shared" si="50"/>
        <v>0.94481802947147098</v>
      </c>
      <c r="V158" s="3">
        <f t="shared" si="51"/>
        <v>321.57602077827369</v>
      </c>
      <c r="W158" s="12">
        <f t="shared" si="52"/>
        <v>71.118332521694214</v>
      </c>
      <c r="X158" s="6">
        <f t="shared" si="53"/>
        <v>141.57602077827369</v>
      </c>
      <c r="Y158" s="3">
        <f t="shared" si="54"/>
        <v>51.576020778273687</v>
      </c>
      <c r="Z158" s="7">
        <f t="shared" si="55"/>
        <v>18.881667478305786</v>
      </c>
      <c r="AA158" s="9">
        <f t="shared" si="56"/>
        <v>39.976008743073805</v>
      </c>
      <c r="AB158" s="11" t="e">
        <f t="shared" si="57"/>
        <v>#VALUE!</v>
      </c>
      <c r="AC158" s="13" t="e">
        <f t="shared" si="58"/>
        <v>#VALUE!</v>
      </c>
      <c r="AD158" s="13" t="e">
        <f t="shared" si="59"/>
        <v>#VALUE!</v>
      </c>
      <c r="AE158" s="13" t="e">
        <f t="shared" si="60"/>
        <v>#VALUE!</v>
      </c>
      <c r="AF158" s="10" t="e">
        <f t="shared" si="61"/>
        <v>#VALUE!</v>
      </c>
      <c r="AG158" s="11" t="e">
        <f t="shared" si="62"/>
        <v>#VALUE!</v>
      </c>
      <c r="AH158" s="49"/>
      <c r="AI158" s="50"/>
      <c r="AJ158" s="51"/>
      <c r="AK158" s="50">
        <v>0</v>
      </c>
      <c r="AL158" s="51">
        <v>-60</v>
      </c>
      <c r="AM158" s="72">
        <f t="shared" si="68"/>
        <v>141.57602077827369</v>
      </c>
      <c r="AN158" s="72">
        <f t="shared" si="63"/>
        <v>51.576020778273687</v>
      </c>
      <c r="AO158" s="72">
        <f t="shared" si="64"/>
        <v>18.881667478305786</v>
      </c>
      <c r="AP158" s="73" t="e">
        <f t="shared" si="65"/>
        <v>#VALUE!</v>
      </c>
      <c r="AQ158" s="74" t="e">
        <f t="shared" si="66"/>
        <v>#VALUE!</v>
      </c>
      <c r="AR158" s="75" t="e">
        <f t="shared" si="67"/>
        <v>#VALUE!</v>
      </c>
      <c r="AS158" s="39"/>
      <c r="AT158" s="112" t="s">
        <v>75</v>
      </c>
      <c r="AU158" s="112"/>
      <c r="AV158" s="58"/>
      <c r="AW158" s="112"/>
      <c r="AX158" s="112"/>
      <c r="AY158" s="112"/>
      <c r="AZ158" s="112"/>
      <c r="BA158" s="112"/>
      <c r="BB158" s="112"/>
      <c r="BC158" s="112"/>
      <c r="BD158" s="112"/>
      <c r="BE158" s="112">
        <v>0.8</v>
      </c>
      <c r="BF158" s="112">
        <v>0</v>
      </c>
      <c r="BG158" s="112">
        <v>3</v>
      </c>
      <c r="BH158" s="112" t="s">
        <v>64</v>
      </c>
      <c r="BI158" s="112"/>
      <c r="BJ158" s="112"/>
      <c r="BK158" s="112"/>
    </row>
    <row r="159" spans="1:63" s="56" customFormat="1" ht="15">
      <c r="A159" s="5">
        <v>1519</v>
      </c>
      <c r="B159" s="5" t="s">
        <v>63</v>
      </c>
      <c r="C159" s="5">
        <v>18</v>
      </c>
      <c r="D159" s="56">
        <v>7</v>
      </c>
      <c r="E159" s="40" t="s">
        <v>64</v>
      </c>
      <c r="F159" s="65">
        <v>565.21</v>
      </c>
      <c r="G159" s="65">
        <v>565.22</v>
      </c>
      <c r="H159" s="98"/>
      <c r="I159" s="66">
        <v>68</v>
      </c>
      <c r="J159" s="67">
        <v>69</v>
      </c>
      <c r="K159" s="58">
        <f t="shared" si="47"/>
        <v>68.5</v>
      </c>
      <c r="L159" s="79"/>
      <c r="M159" s="18">
        <v>90</v>
      </c>
      <c r="N159" s="19">
        <v>10</v>
      </c>
      <c r="O159" s="19">
        <v>180</v>
      </c>
      <c r="P159" s="19">
        <v>12</v>
      </c>
      <c r="Q159" s="80" t="s">
        <v>68</v>
      </c>
      <c r="R159" s="99" t="s">
        <v>68</v>
      </c>
      <c r="S159" s="8">
        <f t="shared" si="48"/>
        <v>0.20475304505920644</v>
      </c>
      <c r="T159" s="8">
        <f t="shared" si="49"/>
        <v>-0.16985354835670552</v>
      </c>
      <c r="U159" s="8">
        <f t="shared" si="50"/>
        <v>0.96328734079294154</v>
      </c>
      <c r="V159" s="3">
        <f t="shared" si="51"/>
        <v>320.32248706201585</v>
      </c>
      <c r="W159" s="12">
        <f t="shared" si="52"/>
        <v>74.561287694282512</v>
      </c>
      <c r="X159" s="6">
        <f t="shared" si="53"/>
        <v>140.32248706201585</v>
      </c>
      <c r="Y159" s="3">
        <f t="shared" si="54"/>
        <v>50.322487062015853</v>
      </c>
      <c r="Z159" s="7">
        <f t="shared" si="55"/>
        <v>15.438712305717488</v>
      </c>
      <c r="AA159" s="9">
        <f t="shared" si="56"/>
        <v>40.715536859763986</v>
      </c>
      <c r="AB159" s="11" t="e">
        <f t="shared" si="57"/>
        <v>#VALUE!</v>
      </c>
      <c r="AC159" s="13" t="e">
        <f t="shared" si="58"/>
        <v>#VALUE!</v>
      </c>
      <c r="AD159" s="13" t="e">
        <f t="shared" si="59"/>
        <v>#VALUE!</v>
      </c>
      <c r="AE159" s="13" t="e">
        <f t="shared" si="60"/>
        <v>#VALUE!</v>
      </c>
      <c r="AF159" s="10" t="e">
        <f t="shared" si="61"/>
        <v>#VALUE!</v>
      </c>
      <c r="AG159" s="11" t="e">
        <f t="shared" si="62"/>
        <v>#VALUE!</v>
      </c>
      <c r="AH159" s="49"/>
      <c r="AI159" s="50"/>
      <c r="AJ159" s="51"/>
      <c r="AK159" s="50">
        <v>0</v>
      </c>
      <c r="AL159" s="51">
        <v>-60</v>
      </c>
      <c r="AM159" s="72">
        <f t="shared" si="68"/>
        <v>140.32248706201585</v>
      </c>
      <c r="AN159" s="72">
        <f t="shared" si="63"/>
        <v>50.322487062015853</v>
      </c>
      <c r="AO159" s="72">
        <f t="shared" si="64"/>
        <v>15.438712305717488</v>
      </c>
      <c r="AP159" s="73" t="e">
        <f t="shared" si="65"/>
        <v>#VALUE!</v>
      </c>
      <c r="AQ159" s="74" t="e">
        <f t="shared" si="66"/>
        <v>#VALUE!</v>
      </c>
      <c r="AR159" s="75" t="e">
        <f t="shared" si="67"/>
        <v>#VALUE!</v>
      </c>
      <c r="AS159" s="39"/>
      <c r="AT159" s="112" t="s">
        <v>75</v>
      </c>
      <c r="AU159" s="112"/>
      <c r="AV159" s="58"/>
      <c r="AW159" s="112"/>
      <c r="AX159" s="112"/>
      <c r="AY159" s="112"/>
      <c r="AZ159" s="112"/>
      <c r="BA159" s="112"/>
      <c r="BB159" s="112"/>
      <c r="BC159" s="112"/>
      <c r="BD159" s="112"/>
      <c r="BE159" s="112">
        <v>0.8</v>
      </c>
      <c r="BF159" s="112">
        <v>0</v>
      </c>
      <c r="BG159" s="112">
        <v>3</v>
      </c>
      <c r="BH159" s="112" t="s">
        <v>64</v>
      </c>
      <c r="BI159" s="112"/>
      <c r="BJ159" s="112"/>
      <c r="BK159" s="112"/>
    </row>
    <row r="160" spans="1:63" s="56" customFormat="1" ht="15">
      <c r="A160" s="5">
        <v>1519</v>
      </c>
      <c r="B160" s="5" t="s">
        <v>63</v>
      </c>
      <c r="C160" s="5">
        <v>18</v>
      </c>
      <c r="D160" s="56">
        <v>7</v>
      </c>
      <c r="E160" s="40" t="s">
        <v>64</v>
      </c>
      <c r="F160" s="65">
        <v>565.57000000000005</v>
      </c>
      <c r="G160" s="65">
        <v>565.58000000000004</v>
      </c>
      <c r="H160" s="98"/>
      <c r="I160" s="66">
        <v>104</v>
      </c>
      <c r="J160" s="67">
        <v>105</v>
      </c>
      <c r="K160" s="58">
        <f t="shared" si="47"/>
        <v>104.5</v>
      </c>
      <c r="L160" s="79"/>
      <c r="M160" s="18">
        <v>90</v>
      </c>
      <c r="N160" s="19">
        <v>14</v>
      </c>
      <c r="O160" s="19">
        <v>180</v>
      </c>
      <c r="P160" s="19">
        <v>3</v>
      </c>
      <c r="Q160" s="80" t="s">
        <v>68</v>
      </c>
      <c r="R160" s="99" t="s">
        <v>68</v>
      </c>
      <c r="S160" s="8">
        <f t="shared" si="48"/>
        <v>5.0781354673095927E-2</v>
      </c>
      <c r="T160" s="8">
        <f t="shared" si="49"/>
        <v>-0.24159035004964077</v>
      </c>
      <c r="U160" s="8">
        <f t="shared" si="50"/>
        <v>0.96896596970534965</v>
      </c>
      <c r="V160" s="3">
        <f t="shared" si="51"/>
        <v>281.87054103529294</v>
      </c>
      <c r="W160" s="12">
        <f t="shared" si="52"/>
        <v>75.706476425080339</v>
      </c>
      <c r="X160" s="6">
        <f t="shared" si="53"/>
        <v>101.87054103529294</v>
      </c>
      <c r="Y160" s="3">
        <f t="shared" si="54"/>
        <v>11.870541035292945</v>
      </c>
      <c r="Z160" s="7">
        <f t="shared" si="55"/>
        <v>14.293523574919661</v>
      </c>
      <c r="AA160" s="9">
        <f t="shared" si="56"/>
        <v>78.486965824810113</v>
      </c>
      <c r="AB160" s="11" t="e">
        <f t="shared" si="57"/>
        <v>#VALUE!</v>
      </c>
      <c r="AC160" s="13" t="e">
        <f t="shared" si="58"/>
        <v>#VALUE!</v>
      </c>
      <c r="AD160" s="13" t="e">
        <f t="shared" si="59"/>
        <v>#VALUE!</v>
      </c>
      <c r="AE160" s="13" t="e">
        <f t="shared" si="60"/>
        <v>#VALUE!</v>
      </c>
      <c r="AF160" s="10" t="e">
        <f t="shared" si="61"/>
        <v>#VALUE!</v>
      </c>
      <c r="AG160" s="11" t="e">
        <f t="shared" si="62"/>
        <v>#VALUE!</v>
      </c>
      <c r="AH160" s="49"/>
      <c r="AI160" s="50"/>
      <c r="AJ160" s="51"/>
      <c r="AK160" s="50">
        <v>0</v>
      </c>
      <c r="AL160" s="51">
        <v>-60</v>
      </c>
      <c r="AM160" s="72">
        <f t="shared" si="68"/>
        <v>101.87054103529294</v>
      </c>
      <c r="AN160" s="72">
        <f t="shared" si="63"/>
        <v>11.870541035292945</v>
      </c>
      <c r="AO160" s="72">
        <f t="shared" si="64"/>
        <v>14.293523574919661</v>
      </c>
      <c r="AP160" s="73" t="e">
        <f t="shared" si="65"/>
        <v>#VALUE!</v>
      </c>
      <c r="AQ160" s="74" t="e">
        <f t="shared" si="66"/>
        <v>#VALUE!</v>
      </c>
      <c r="AR160" s="75" t="e">
        <f t="shared" si="67"/>
        <v>#VALUE!</v>
      </c>
      <c r="AS160" s="39"/>
      <c r="AT160" s="112" t="s">
        <v>75</v>
      </c>
      <c r="AU160" s="112"/>
      <c r="AV160" s="58"/>
      <c r="AW160" s="112"/>
      <c r="AX160" s="112"/>
      <c r="AY160" s="112"/>
      <c r="AZ160" s="112"/>
      <c r="BA160" s="112"/>
      <c r="BB160" s="112"/>
      <c r="BC160" s="112"/>
      <c r="BD160" s="112"/>
      <c r="BE160" s="112">
        <v>0.8</v>
      </c>
      <c r="BF160" s="112">
        <v>0</v>
      </c>
      <c r="BG160" s="112">
        <v>3</v>
      </c>
      <c r="BH160" s="112" t="s">
        <v>64</v>
      </c>
      <c r="BI160" s="112"/>
      <c r="BJ160" s="112"/>
      <c r="BK160" s="112"/>
    </row>
    <row r="161" spans="1:63" s="56" customFormat="1" ht="15">
      <c r="A161" s="5">
        <v>1519</v>
      </c>
      <c r="B161" s="5" t="s">
        <v>63</v>
      </c>
      <c r="C161" s="5">
        <v>18</v>
      </c>
      <c r="D161" s="56">
        <v>7</v>
      </c>
      <c r="E161" s="40" t="s">
        <v>64</v>
      </c>
      <c r="F161" s="65">
        <v>565.61</v>
      </c>
      <c r="G161" s="65">
        <v>565.62</v>
      </c>
      <c r="H161" s="57"/>
      <c r="I161" s="66">
        <v>108</v>
      </c>
      <c r="J161" s="67">
        <v>109</v>
      </c>
      <c r="K161" s="58">
        <f t="shared" si="47"/>
        <v>108.5</v>
      </c>
      <c r="L161" s="2"/>
      <c r="M161" s="18">
        <v>90</v>
      </c>
      <c r="N161" s="19">
        <v>12</v>
      </c>
      <c r="O161" s="19">
        <v>0</v>
      </c>
      <c r="P161" s="19">
        <v>15</v>
      </c>
      <c r="Q161" s="80" t="s">
        <v>68</v>
      </c>
      <c r="R161" s="99" t="s">
        <v>68</v>
      </c>
      <c r="S161" s="8">
        <f t="shared" si="48"/>
        <v>0.2531632279912453</v>
      </c>
      <c r="T161" s="8">
        <f t="shared" si="49"/>
        <v>0.20082727174830142</v>
      </c>
      <c r="U161" s="8">
        <f t="shared" si="50"/>
        <v>-0.94481802947147098</v>
      </c>
      <c r="V161" s="3">
        <f t="shared" si="51"/>
        <v>38.423979221726285</v>
      </c>
      <c r="W161" s="12">
        <f t="shared" si="52"/>
        <v>-71.118332521694228</v>
      </c>
      <c r="X161" s="6">
        <f t="shared" si="53"/>
        <v>38.423979221726285</v>
      </c>
      <c r="Y161" s="3">
        <f t="shared" si="54"/>
        <v>308.42397922172631</v>
      </c>
      <c r="Z161" s="7">
        <f t="shared" si="55"/>
        <v>18.881667478305772</v>
      </c>
      <c r="AA161" s="9">
        <f t="shared" si="56"/>
        <v>140.02399125692622</v>
      </c>
      <c r="AB161" s="11" t="e">
        <f t="shared" si="57"/>
        <v>#VALUE!</v>
      </c>
      <c r="AC161" s="13" t="e">
        <f t="shared" si="58"/>
        <v>#VALUE!</v>
      </c>
      <c r="AD161" s="13" t="e">
        <f t="shared" si="59"/>
        <v>#VALUE!</v>
      </c>
      <c r="AE161" s="13" t="e">
        <f t="shared" si="60"/>
        <v>#VALUE!</v>
      </c>
      <c r="AF161" s="10" t="e">
        <f t="shared" si="61"/>
        <v>#VALUE!</v>
      </c>
      <c r="AG161" s="11" t="e">
        <f t="shared" si="62"/>
        <v>#VALUE!</v>
      </c>
      <c r="AH161" s="13"/>
      <c r="AI161" s="50"/>
      <c r="AJ161" s="51"/>
      <c r="AK161" s="50">
        <v>0</v>
      </c>
      <c r="AL161" s="51">
        <v>-60</v>
      </c>
      <c r="AM161" s="72">
        <f t="shared" si="68"/>
        <v>38.423979221726285</v>
      </c>
      <c r="AN161" s="72">
        <f t="shared" si="63"/>
        <v>308.42397922172631</v>
      </c>
      <c r="AO161" s="72">
        <f t="shared" si="64"/>
        <v>18.881667478305772</v>
      </c>
      <c r="AP161" s="73" t="e">
        <f t="shared" si="65"/>
        <v>#VALUE!</v>
      </c>
      <c r="AQ161" s="74" t="e">
        <f t="shared" si="66"/>
        <v>#VALUE!</v>
      </c>
      <c r="AR161" s="75" t="e">
        <f t="shared" si="67"/>
        <v>#VALUE!</v>
      </c>
      <c r="AS161" s="39"/>
      <c r="AT161" s="112" t="s">
        <v>75</v>
      </c>
      <c r="AU161" s="112"/>
      <c r="AV161" s="58"/>
      <c r="AW161" s="112"/>
      <c r="AX161" s="112"/>
      <c r="AY161" s="112"/>
      <c r="AZ161" s="112"/>
      <c r="BA161" s="112"/>
      <c r="BB161" s="112"/>
      <c r="BC161" s="112"/>
      <c r="BD161" s="112"/>
      <c r="BE161" s="112">
        <v>0.6</v>
      </c>
      <c r="BF161" s="112">
        <v>0</v>
      </c>
      <c r="BG161" s="112">
        <v>3</v>
      </c>
      <c r="BH161" s="112" t="s">
        <v>99</v>
      </c>
      <c r="BI161" s="112"/>
      <c r="BJ161" s="112"/>
      <c r="BK161" s="112"/>
    </row>
    <row r="162" spans="1:63" s="56" customFormat="1" ht="15">
      <c r="A162" s="56">
        <v>1519</v>
      </c>
      <c r="B162" s="56" t="s">
        <v>63</v>
      </c>
      <c r="C162" s="56">
        <v>19</v>
      </c>
      <c r="D162" s="56">
        <v>1</v>
      </c>
      <c r="E162" s="135" t="s">
        <v>65</v>
      </c>
      <c r="F162" s="65">
        <v>566.29999999999995</v>
      </c>
      <c r="G162" s="65">
        <v>566.30999999999995</v>
      </c>
      <c r="H162" s="98"/>
      <c r="I162" s="66">
        <v>10</v>
      </c>
      <c r="J162" s="67">
        <v>11</v>
      </c>
      <c r="K162" s="58">
        <f t="shared" si="47"/>
        <v>10.5</v>
      </c>
      <c r="L162" s="104"/>
      <c r="M162" s="50">
        <v>270</v>
      </c>
      <c r="N162" s="51">
        <v>4</v>
      </c>
      <c r="O162" s="51">
        <v>180</v>
      </c>
      <c r="P162" s="51">
        <v>10</v>
      </c>
      <c r="Q162" s="101" t="s">
        <v>68</v>
      </c>
      <c r="R162" s="102" t="s">
        <v>68</v>
      </c>
      <c r="S162" s="61">
        <f t="shared" si="48"/>
        <v>-0.17322517943366056</v>
      </c>
      <c r="T162" s="61">
        <f t="shared" si="49"/>
        <v>-6.8696716166007102E-2</v>
      </c>
      <c r="U162" s="61">
        <f t="shared" si="50"/>
        <v>-0.98240881082213483</v>
      </c>
      <c r="V162" s="53">
        <f t="shared" si="51"/>
        <v>201.63202225078362</v>
      </c>
      <c r="W162" s="53">
        <f t="shared" si="52"/>
        <v>-79.259371038792622</v>
      </c>
      <c r="X162" s="62">
        <f t="shared" si="53"/>
        <v>201.63202225078362</v>
      </c>
      <c r="Y162" s="53">
        <f t="shared" si="54"/>
        <v>111.63202225078362</v>
      </c>
      <c r="Z162" s="63">
        <f t="shared" si="55"/>
        <v>10.740628961207378</v>
      </c>
      <c r="AA162" s="54">
        <f t="shared" si="56"/>
        <v>158.01872187935354</v>
      </c>
      <c r="AB162" s="60" t="e">
        <f t="shared" si="57"/>
        <v>#VALUE!</v>
      </c>
      <c r="AC162" s="49" t="e">
        <f t="shared" si="58"/>
        <v>#VALUE!</v>
      </c>
      <c r="AD162" s="49" t="e">
        <f t="shared" si="59"/>
        <v>#VALUE!</v>
      </c>
      <c r="AE162" s="49" t="e">
        <f t="shared" si="60"/>
        <v>#VALUE!</v>
      </c>
      <c r="AF162" s="81" t="e">
        <f t="shared" si="61"/>
        <v>#VALUE!</v>
      </c>
      <c r="AG162" s="60" t="e">
        <f t="shared" si="62"/>
        <v>#VALUE!</v>
      </c>
      <c r="AH162" s="49"/>
      <c r="AI162" s="50"/>
      <c r="AJ162" s="51"/>
      <c r="AK162" s="52" t="s">
        <v>68</v>
      </c>
      <c r="AL162" s="176" t="s">
        <v>68</v>
      </c>
      <c r="AM162" s="82" t="e">
        <f t="shared" si="68"/>
        <v>#VALUE!</v>
      </c>
      <c r="AN162" s="82" t="e">
        <f t="shared" si="63"/>
        <v>#VALUE!</v>
      </c>
      <c r="AO162" s="82">
        <f t="shared" si="64"/>
        <v>10.740628961207378</v>
      </c>
      <c r="AP162" s="83" t="e">
        <f t="shared" si="65"/>
        <v>#VALUE!</v>
      </c>
      <c r="AQ162" s="84" t="e">
        <f t="shared" si="66"/>
        <v>#VALUE!</v>
      </c>
      <c r="AR162" s="85" t="e">
        <f t="shared" si="67"/>
        <v>#VALUE!</v>
      </c>
      <c r="AS162" s="64"/>
      <c r="AT162" s="112"/>
      <c r="AU162" s="112" t="s">
        <v>69</v>
      </c>
      <c r="AV162" s="119"/>
      <c r="AW162" s="112"/>
      <c r="AX162" s="112"/>
      <c r="AY162" s="112"/>
      <c r="AZ162" s="112"/>
      <c r="BA162" s="112"/>
      <c r="BB162" s="112"/>
      <c r="BC162" s="112"/>
      <c r="BD162" s="112"/>
      <c r="BE162" s="112">
        <v>0.6</v>
      </c>
      <c r="BF162" s="112">
        <v>1</v>
      </c>
      <c r="BG162" s="112">
        <v>3</v>
      </c>
      <c r="BH162" s="112" t="s">
        <v>100</v>
      </c>
      <c r="BI162" s="112"/>
      <c r="BJ162" s="112"/>
      <c r="BK162" s="112"/>
    </row>
    <row r="163" spans="1:63" s="56" customFormat="1" ht="15">
      <c r="A163" s="56">
        <v>1519</v>
      </c>
      <c r="B163" s="56" t="s">
        <v>63</v>
      </c>
      <c r="C163" s="56">
        <v>19</v>
      </c>
      <c r="D163" s="56">
        <v>1</v>
      </c>
      <c r="E163" s="135" t="s">
        <v>65</v>
      </c>
      <c r="F163" s="65">
        <v>566.47</v>
      </c>
      <c r="G163" s="65">
        <v>566.48</v>
      </c>
      <c r="H163" s="98"/>
      <c r="I163" s="66">
        <v>27</v>
      </c>
      <c r="J163" s="67">
        <v>28</v>
      </c>
      <c r="K163" s="58">
        <f t="shared" si="47"/>
        <v>27.5</v>
      </c>
      <c r="L163" s="104"/>
      <c r="M163" s="50">
        <v>90</v>
      </c>
      <c r="N163" s="51">
        <v>10</v>
      </c>
      <c r="O163" s="51">
        <v>0</v>
      </c>
      <c r="P163" s="51">
        <v>0</v>
      </c>
      <c r="Q163" s="101" t="s">
        <v>68</v>
      </c>
      <c r="R163" s="102" t="s">
        <v>68</v>
      </c>
      <c r="S163" s="61">
        <f t="shared" si="48"/>
        <v>0</v>
      </c>
      <c r="T163" s="61">
        <f t="shared" si="49"/>
        <v>0.17364817766693033</v>
      </c>
      <c r="U163" s="61">
        <f t="shared" si="50"/>
        <v>-0.98480775301220802</v>
      </c>
      <c r="V163" s="53">
        <f t="shared" si="51"/>
        <v>90</v>
      </c>
      <c r="W163" s="53">
        <f t="shared" si="52"/>
        <v>-80.000000000000028</v>
      </c>
      <c r="X163" s="62">
        <f t="shared" si="53"/>
        <v>90</v>
      </c>
      <c r="Y163" s="53">
        <f t="shared" si="54"/>
        <v>0</v>
      </c>
      <c r="Z163" s="63">
        <f t="shared" si="55"/>
        <v>9.9999999999999716</v>
      </c>
      <c r="AA163" s="54">
        <f t="shared" si="56"/>
        <v>90</v>
      </c>
      <c r="AB163" s="60" t="e">
        <f t="shared" si="57"/>
        <v>#VALUE!</v>
      </c>
      <c r="AC163" s="49" t="e">
        <f t="shared" si="58"/>
        <v>#VALUE!</v>
      </c>
      <c r="AD163" s="49" t="e">
        <f t="shared" si="59"/>
        <v>#VALUE!</v>
      </c>
      <c r="AE163" s="49" t="e">
        <f t="shared" si="60"/>
        <v>#VALUE!</v>
      </c>
      <c r="AF163" s="81" t="e">
        <f t="shared" si="61"/>
        <v>#VALUE!</v>
      </c>
      <c r="AG163" s="60" t="e">
        <f t="shared" si="62"/>
        <v>#VALUE!</v>
      </c>
      <c r="AH163" s="49"/>
      <c r="AI163" s="50"/>
      <c r="AJ163" s="51"/>
      <c r="AK163" s="52" t="s">
        <v>68</v>
      </c>
      <c r="AL163" s="176" t="s">
        <v>68</v>
      </c>
      <c r="AM163" s="82" t="e">
        <f t="shared" si="68"/>
        <v>#VALUE!</v>
      </c>
      <c r="AN163" s="82" t="e">
        <f t="shared" si="63"/>
        <v>#VALUE!</v>
      </c>
      <c r="AO163" s="82">
        <f t="shared" si="64"/>
        <v>9.9999999999999716</v>
      </c>
      <c r="AP163" s="83" t="e">
        <f t="shared" si="65"/>
        <v>#VALUE!</v>
      </c>
      <c r="AQ163" s="84" t="e">
        <f t="shared" si="66"/>
        <v>#VALUE!</v>
      </c>
      <c r="AR163" s="85" t="e">
        <f t="shared" si="67"/>
        <v>#VALUE!</v>
      </c>
      <c r="AS163" s="64"/>
      <c r="AT163" s="112"/>
      <c r="AU163" s="112" t="s">
        <v>69</v>
      </c>
      <c r="AV163" s="119"/>
      <c r="AW163" s="112"/>
      <c r="AX163" s="112"/>
      <c r="AY163" s="112"/>
      <c r="AZ163" s="112"/>
      <c r="BA163" s="112"/>
      <c r="BB163" s="112"/>
      <c r="BC163" s="112"/>
      <c r="BD163" s="112"/>
      <c r="BE163" s="112">
        <v>0.8</v>
      </c>
      <c r="BF163" s="112">
        <v>1</v>
      </c>
      <c r="BG163" s="112">
        <v>3</v>
      </c>
      <c r="BH163" s="112" t="s">
        <v>91</v>
      </c>
      <c r="BI163" s="112"/>
      <c r="BJ163" s="112"/>
      <c r="BK163" s="112"/>
    </row>
    <row r="164" spans="1:63" s="56" customFormat="1" ht="15">
      <c r="A164" s="56">
        <v>1519</v>
      </c>
      <c r="B164" s="56" t="s">
        <v>63</v>
      </c>
      <c r="C164" s="56">
        <v>19</v>
      </c>
      <c r="D164" s="56">
        <v>1</v>
      </c>
      <c r="E164" s="40" t="s">
        <v>64</v>
      </c>
      <c r="F164" s="65">
        <v>566.66999999999996</v>
      </c>
      <c r="G164" s="65">
        <v>566.67999999999995</v>
      </c>
      <c r="H164" s="57"/>
      <c r="I164" s="66">
        <v>47</v>
      </c>
      <c r="J164" s="67">
        <v>48</v>
      </c>
      <c r="K164" s="58">
        <f t="shared" si="47"/>
        <v>47.5</v>
      </c>
      <c r="L164" s="59"/>
      <c r="M164" s="50">
        <v>90</v>
      </c>
      <c r="N164" s="51">
        <v>21</v>
      </c>
      <c r="O164" s="51">
        <v>180</v>
      </c>
      <c r="P164" s="51">
        <v>15</v>
      </c>
      <c r="Q164" s="101" t="s">
        <v>68</v>
      </c>
      <c r="R164" s="102" t="s">
        <v>68</v>
      </c>
      <c r="S164" s="61">
        <f t="shared" si="48"/>
        <v>0.24162839451240975</v>
      </c>
      <c r="T164" s="61">
        <f t="shared" si="49"/>
        <v>-0.34615685778006333</v>
      </c>
      <c r="U164" s="61">
        <f t="shared" si="50"/>
        <v>0.90176944487161037</v>
      </c>
      <c r="V164" s="53">
        <f t="shared" si="51"/>
        <v>304.91625480203152</v>
      </c>
      <c r="W164" s="53">
        <f t="shared" si="52"/>
        <v>64.914162073086416</v>
      </c>
      <c r="X164" s="62">
        <f t="shared" si="53"/>
        <v>124.91625480203152</v>
      </c>
      <c r="Y164" s="53">
        <f t="shared" si="54"/>
        <v>34.916254802031517</v>
      </c>
      <c r="Z164" s="63">
        <f t="shared" si="55"/>
        <v>25.085837926913584</v>
      </c>
      <c r="AA164" s="54">
        <f t="shared" si="56"/>
        <v>57.699387204735373</v>
      </c>
      <c r="AB164" s="60" t="e">
        <f t="shared" si="57"/>
        <v>#VALUE!</v>
      </c>
      <c r="AC164" s="49" t="e">
        <f t="shared" si="58"/>
        <v>#VALUE!</v>
      </c>
      <c r="AD164" s="49" t="e">
        <f t="shared" si="59"/>
        <v>#VALUE!</v>
      </c>
      <c r="AE164" s="49" t="e">
        <f t="shared" si="60"/>
        <v>#VALUE!</v>
      </c>
      <c r="AF164" s="81" t="e">
        <f t="shared" si="61"/>
        <v>#VALUE!</v>
      </c>
      <c r="AG164" s="60" t="e">
        <f t="shared" si="62"/>
        <v>#VALUE!</v>
      </c>
      <c r="AH164" s="49"/>
      <c r="AI164" s="50"/>
      <c r="AJ164" s="51"/>
      <c r="AK164" s="52" t="s">
        <v>68</v>
      </c>
      <c r="AL164" s="51">
        <v>-1</v>
      </c>
      <c r="AM164" s="82" t="e">
        <f t="shared" si="68"/>
        <v>#VALUE!</v>
      </c>
      <c r="AN164" s="82" t="e">
        <f t="shared" si="63"/>
        <v>#VALUE!</v>
      </c>
      <c r="AO164" s="82">
        <f t="shared" si="64"/>
        <v>25.085837926913584</v>
      </c>
      <c r="AP164" s="83" t="e">
        <f t="shared" si="65"/>
        <v>#VALUE!</v>
      </c>
      <c r="AQ164" s="84" t="e">
        <f t="shared" si="66"/>
        <v>#VALUE!</v>
      </c>
      <c r="AR164" s="85" t="e">
        <f t="shared" si="67"/>
        <v>#VALUE!</v>
      </c>
      <c r="AS164" s="64"/>
      <c r="AT164" s="112" t="s">
        <v>75</v>
      </c>
      <c r="AU164" s="112"/>
      <c r="AV164" s="58"/>
      <c r="AW164" s="112"/>
      <c r="AX164" s="112"/>
      <c r="AY164" s="112"/>
      <c r="AZ164" s="112"/>
      <c r="BA164" s="112"/>
      <c r="BB164" s="112"/>
      <c r="BC164" s="112"/>
      <c r="BD164" s="112"/>
      <c r="BE164" s="112">
        <v>0.8</v>
      </c>
      <c r="BF164" s="112">
        <v>0</v>
      </c>
      <c r="BG164" s="112">
        <v>3</v>
      </c>
      <c r="BH164" s="112" t="s">
        <v>64</v>
      </c>
      <c r="BI164" s="112"/>
      <c r="BJ164" s="112"/>
      <c r="BK164" s="112"/>
    </row>
    <row r="165" spans="1:63" s="56" customFormat="1" ht="15">
      <c r="A165" s="56">
        <v>1519</v>
      </c>
      <c r="B165" s="56" t="s">
        <v>63</v>
      </c>
      <c r="C165" s="56">
        <v>19</v>
      </c>
      <c r="D165" s="56">
        <v>1</v>
      </c>
      <c r="E165" s="40" t="s">
        <v>65</v>
      </c>
      <c r="F165" s="65">
        <v>567.13</v>
      </c>
      <c r="G165" s="65">
        <v>567.16</v>
      </c>
      <c r="H165" s="57"/>
      <c r="I165" s="66">
        <v>93</v>
      </c>
      <c r="J165" s="67">
        <v>96</v>
      </c>
      <c r="K165" s="58">
        <f t="shared" si="47"/>
        <v>94.5</v>
      </c>
      <c r="L165" s="59"/>
      <c r="M165" s="50">
        <v>270</v>
      </c>
      <c r="N165" s="51">
        <v>40</v>
      </c>
      <c r="O165" s="51">
        <v>180</v>
      </c>
      <c r="P165" s="51">
        <v>30</v>
      </c>
      <c r="Q165" s="101" t="s">
        <v>68</v>
      </c>
      <c r="R165" s="102" t="s">
        <v>68</v>
      </c>
      <c r="S165" s="61">
        <f t="shared" si="48"/>
        <v>-0.38302222155948901</v>
      </c>
      <c r="T165" s="61">
        <f t="shared" si="49"/>
        <v>-0.55667039922641925</v>
      </c>
      <c r="U165" s="61">
        <f t="shared" si="50"/>
        <v>-0.66341394816893839</v>
      </c>
      <c r="V165" s="53">
        <f t="shared" si="51"/>
        <v>235.46972398707464</v>
      </c>
      <c r="W165" s="53">
        <f t="shared" si="52"/>
        <v>-44.473791762238221</v>
      </c>
      <c r="X165" s="62">
        <f t="shared" si="53"/>
        <v>235.46972398707464</v>
      </c>
      <c r="Y165" s="53">
        <f t="shared" si="54"/>
        <v>145.46972398707464</v>
      </c>
      <c r="Z165" s="63">
        <f t="shared" si="55"/>
        <v>45.526208237761779</v>
      </c>
      <c r="AA165" s="54">
        <f t="shared" si="56"/>
        <v>115.73604615429005</v>
      </c>
      <c r="AB165" s="60" t="e">
        <f t="shared" si="57"/>
        <v>#VALUE!</v>
      </c>
      <c r="AC165" s="49" t="e">
        <f t="shared" si="58"/>
        <v>#VALUE!</v>
      </c>
      <c r="AD165" s="49" t="e">
        <f t="shared" si="59"/>
        <v>#VALUE!</v>
      </c>
      <c r="AE165" s="49" t="e">
        <f t="shared" si="60"/>
        <v>#VALUE!</v>
      </c>
      <c r="AF165" s="81" t="e">
        <f t="shared" si="61"/>
        <v>#VALUE!</v>
      </c>
      <c r="AG165" s="60" t="e">
        <f t="shared" si="62"/>
        <v>#VALUE!</v>
      </c>
      <c r="AH165" s="49"/>
      <c r="AI165" s="50"/>
      <c r="AJ165" s="51"/>
      <c r="AK165" s="52" t="s">
        <v>68</v>
      </c>
      <c r="AL165" s="51">
        <v>-1</v>
      </c>
      <c r="AM165" s="82" t="e">
        <f t="shared" si="68"/>
        <v>#VALUE!</v>
      </c>
      <c r="AN165" s="82" t="e">
        <f t="shared" si="63"/>
        <v>#VALUE!</v>
      </c>
      <c r="AO165" s="82">
        <f t="shared" si="64"/>
        <v>45.526208237761779</v>
      </c>
      <c r="AP165" s="83" t="e">
        <f t="shared" si="65"/>
        <v>#VALUE!</v>
      </c>
      <c r="AQ165" s="84" t="e">
        <f t="shared" si="66"/>
        <v>#VALUE!</v>
      </c>
      <c r="AR165" s="85" t="e">
        <f t="shared" si="67"/>
        <v>#VALUE!</v>
      </c>
      <c r="AS165" s="64"/>
      <c r="AT165" s="112"/>
      <c r="AU165" s="112" t="s">
        <v>69</v>
      </c>
      <c r="AV165" s="58"/>
      <c r="AW165" s="112"/>
      <c r="AX165" s="112"/>
      <c r="AY165" s="112"/>
      <c r="AZ165" s="112"/>
      <c r="BA165" s="112"/>
      <c r="BB165" s="112"/>
      <c r="BC165" s="112"/>
      <c r="BD165" s="112"/>
      <c r="BE165" s="112">
        <v>0.6</v>
      </c>
      <c r="BF165" s="112">
        <v>0</v>
      </c>
      <c r="BG165" s="112">
        <v>3</v>
      </c>
      <c r="BH165" s="112" t="s">
        <v>101</v>
      </c>
      <c r="BI165" s="112"/>
      <c r="BJ165" s="112"/>
      <c r="BK165" s="112"/>
    </row>
    <row r="166" spans="1:63" s="56" customFormat="1" ht="15">
      <c r="A166" s="56">
        <v>1519</v>
      </c>
      <c r="B166" s="56" t="s">
        <v>63</v>
      </c>
      <c r="C166" s="56">
        <v>19</v>
      </c>
      <c r="D166" s="56">
        <v>2</v>
      </c>
      <c r="E166" s="40" t="s">
        <v>64</v>
      </c>
      <c r="F166" s="65">
        <v>567.74</v>
      </c>
      <c r="G166" s="65">
        <v>567.78</v>
      </c>
      <c r="H166" s="57"/>
      <c r="I166" s="66">
        <v>16</v>
      </c>
      <c r="J166" s="67">
        <v>20</v>
      </c>
      <c r="K166" s="58">
        <f t="shared" si="47"/>
        <v>18</v>
      </c>
      <c r="L166" s="59"/>
      <c r="M166" s="50">
        <v>270</v>
      </c>
      <c r="N166" s="51">
        <v>40</v>
      </c>
      <c r="O166" s="51">
        <v>180</v>
      </c>
      <c r="P166" s="51">
        <v>40</v>
      </c>
      <c r="Q166" s="101" t="s">
        <v>68</v>
      </c>
      <c r="R166" s="102" t="s">
        <v>68</v>
      </c>
      <c r="S166" s="61">
        <f t="shared" si="48"/>
        <v>-0.49240387650610401</v>
      </c>
      <c r="T166" s="61">
        <f t="shared" si="49"/>
        <v>-0.49240387650610384</v>
      </c>
      <c r="U166" s="61">
        <f t="shared" si="50"/>
        <v>-0.58682408883346515</v>
      </c>
      <c r="V166" s="53">
        <f t="shared" si="51"/>
        <v>225</v>
      </c>
      <c r="W166" s="53">
        <f t="shared" si="52"/>
        <v>-40.120740208542998</v>
      </c>
      <c r="X166" s="62">
        <f t="shared" si="53"/>
        <v>225</v>
      </c>
      <c r="Y166" s="53">
        <f t="shared" si="54"/>
        <v>135</v>
      </c>
      <c r="Z166" s="63">
        <f t="shared" si="55"/>
        <v>49.879259791457002</v>
      </c>
      <c r="AA166" s="54">
        <f t="shared" si="56"/>
        <v>122.7977513310572</v>
      </c>
      <c r="AB166" s="60" t="e">
        <f t="shared" si="57"/>
        <v>#VALUE!</v>
      </c>
      <c r="AC166" s="49" t="e">
        <f t="shared" si="58"/>
        <v>#VALUE!</v>
      </c>
      <c r="AD166" s="49" t="e">
        <f t="shared" si="59"/>
        <v>#VALUE!</v>
      </c>
      <c r="AE166" s="49" t="e">
        <f t="shared" si="60"/>
        <v>#VALUE!</v>
      </c>
      <c r="AF166" s="81" t="e">
        <f t="shared" si="61"/>
        <v>#VALUE!</v>
      </c>
      <c r="AG166" s="60" t="e">
        <f t="shared" si="62"/>
        <v>#VALUE!</v>
      </c>
      <c r="AH166" s="49"/>
      <c r="AI166" s="50"/>
      <c r="AJ166" s="51"/>
      <c r="AK166" s="50">
        <v>210</v>
      </c>
      <c r="AL166" s="51">
        <v>-1</v>
      </c>
      <c r="AM166" s="82">
        <f t="shared" si="68"/>
        <v>15</v>
      </c>
      <c r="AN166" s="82">
        <f t="shared" si="63"/>
        <v>285</v>
      </c>
      <c r="AO166" s="82">
        <f t="shared" si="64"/>
        <v>49.879259791457002</v>
      </c>
      <c r="AP166" s="83" t="e">
        <f t="shared" si="65"/>
        <v>#VALUE!</v>
      </c>
      <c r="AQ166" s="84" t="e">
        <f t="shared" si="66"/>
        <v>#VALUE!</v>
      </c>
      <c r="AR166" s="85" t="e">
        <f t="shared" si="67"/>
        <v>#VALUE!</v>
      </c>
      <c r="AS166" s="64"/>
      <c r="AT166" s="112" t="s">
        <v>75</v>
      </c>
      <c r="AU166" s="112"/>
      <c r="AV166" s="58"/>
      <c r="AW166" s="112"/>
      <c r="AX166" s="112"/>
      <c r="AY166" s="112"/>
      <c r="AZ166" s="112"/>
      <c r="BA166" s="112"/>
      <c r="BB166" s="112"/>
      <c r="BC166" s="112"/>
      <c r="BD166" s="112"/>
      <c r="BE166" s="112">
        <v>0</v>
      </c>
      <c r="BF166" s="112">
        <v>0</v>
      </c>
      <c r="BG166" s="112">
        <v>3</v>
      </c>
      <c r="BH166" s="112" t="s">
        <v>102</v>
      </c>
      <c r="BI166" s="112"/>
      <c r="BJ166" s="112"/>
      <c r="BK166" s="112"/>
    </row>
    <row r="167" spans="1:63" s="56" customFormat="1" ht="15">
      <c r="A167" s="56">
        <v>1519</v>
      </c>
      <c r="B167" s="56" t="s">
        <v>63</v>
      </c>
      <c r="C167" s="56">
        <v>19</v>
      </c>
      <c r="D167" s="56">
        <v>2</v>
      </c>
      <c r="E167" s="40" t="s">
        <v>64</v>
      </c>
      <c r="F167" s="65">
        <v>568.04999999999995</v>
      </c>
      <c r="G167" s="65">
        <v>568.09</v>
      </c>
      <c r="H167" s="57"/>
      <c r="I167" s="66">
        <v>47</v>
      </c>
      <c r="J167" s="67">
        <v>51</v>
      </c>
      <c r="K167" s="58">
        <f t="shared" si="47"/>
        <v>49</v>
      </c>
      <c r="L167" s="59"/>
      <c r="M167" s="50">
        <v>90</v>
      </c>
      <c r="N167" s="51">
        <v>40</v>
      </c>
      <c r="O167" s="51">
        <v>180</v>
      </c>
      <c r="P167" s="51">
        <v>30</v>
      </c>
      <c r="Q167" s="101" t="s">
        <v>68</v>
      </c>
      <c r="R167" s="102" t="s">
        <v>68</v>
      </c>
      <c r="S167" s="61">
        <f t="shared" si="48"/>
        <v>0.3830222215594889</v>
      </c>
      <c r="T167" s="61">
        <f t="shared" si="49"/>
        <v>-0.55667039922641937</v>
      </c>
      <c r="U167" s="61">
        <f t="shared" si="50"/>
        <v>0.66341394816893839</v>
      </c>
      <c r="V167" s="53">
        <f t="shared" si="51"/>
        <v>304.5302760129253</v>
      </c>
      <c r="W167" s="53">
        <f t="shared" si="52"/>
        <v>44.473791762238207</v>
      </c>
      <c r="X167" s="62">
        <f t="shared" si="53"/>
        <v>124.5302760129253</v>
      </c>
      <c r="Y167" s="53">
        <f t="shared" si="54"/>
        <v>34.530276012925299</v>
      </c>
      <c r="Z167" s="63">
        <f t="shared" si="55"/>
        <v>45.526208237761793</v>
      </c>
      <c r="AA167" s="54">
        <f t="shared" si="56"/>
        <v>64.263953845709977</v>
      </c>
      <c r="AB167" s="60" t="e">
        <f t="shared" si="57"/>
        <v>#VALUE!</v>
      </c>
      <c r="AC167" s="49" t="e">
        <f t="shared" si="58"/>
        <v>#VALUE!</v>
      </c>
      <c r="AD167" s="49" t="e">
        <f t="shared" si="59"/>
        <v>#VALUE!</v>
      </c>
      <c r="AE167" s="49" t="e">
        <f t="shared" si="60"/>
        <v>#VALUE!</v>
      </c>
      <c r="AF167" s="81" t="e">
        <f t="shared" si="61"/>
        <v>#VALUE!</v>
      </c>
      <c r="AG167" s="60" t="e">
        <f t="shared" si="62"/>
        <v>#VALUE!</v>
      </c>
      <c r="AH167" s="49"/>
      <c r="AI167" s="50"/>
      <c r="AJ167" s="51"/>
      <c r="AK167" s="50">
        <v>210</v>
      </c>
      <c r="AL167" s="51">
        <v>-1</v>
      </c>
      <c r="AM167" s="82">
        <f t="shared" si="68"/>
        <v>274.5302760129253</v>
      </c>
      <c r="AN167" s="82">
        <f t="shared" si="63"/>
        <v>184.5302760129253</v>
      </c>
      <c r="AO167" s="82">
        <f t="shared" si="64"/>
        <v>45.526208237761793</v>
      </c>
      <c r="AP167" s="83" t="e">
        <f t="shared" si="65"/>
        <v>#VALUE!</v>
      </c>
      <c r="AQ167" s="84" t="e">
        <f t="shared" si="66"/>
        <v>#VALUE!</v>
      </c>
      <c r="AR167" s="85" t="e">
        <f t="shared" si="67"/>
        <v>#VALUE!</v>
      </c>
      <c r="AS167" s="64"/>
      <c r="AT167" s="112" t="s">
        <v>75</v>
      </c>
      <c r="AU167" s="112"/>
      <c r="AV167" s="58"/>
      <c r="AW167" s="112"/>
      <c r="AX167" s="112"/>
      <c r="AY167" s="112"/>
      <c r="AZ167" s="112"/>
      <c r="BA167" s="112"/>
      <c r="BB167" s="112"/>
      <c r="BC167" s="112"/>
      <c r="BD167" s="112"/>
      <c r="BE167" s="112">
        <v>0.6</v>
      </c>
      <c r="BF167" s="112">
        <v>0</v>
      </c>
      <c r="BG167" s="112">
        <v>3</v>
      </c>
      <c r="BH167" s="112" t="s">
        <v>103</v>
      </c>
      <c r="BI167" s="112"/>
      <c r="BJ167" s="112"/>
      <c r="BK167" s="112"/>
    </row>
    <row r="168" spans="1:63" s="56" customFormat="1" ht="15">
      <c r="A168" s="56">
        <v>1519</v>
      </c>
      <c r="B168" s="56" t="s">
        <v>63</v>
      </c>
      <c r="C168" s="56">
        <v>19</v>
      </c>
      <c r="D168" s="56">
        <v>2</v>
      </c>
      <c r="E168" s="135" t="s">
        <v>65</v>
      </c>
      <c r="F168" s="65">
        <v>568.26</v>
      </c>
      <c r="G168" s="65">
        <v>568.30999999999995</v>
      </c>
      <c r="H168" s="57"/>
      <c r="I168" s="66">
        <v>68</v>
      </c>
      <c r="J168" s="67">
        <v>73</v>
      </c>
      <c r="K168" s="58">
        <f t="shared" si="47"/>
        <v>70.5</v>
      </c>
      <c r="L168" s="59"/>
      <c r="M168" s="50">
        <v>90</v>
      </c>
      <c r="N168" s="51">
        <v>44</v>
      </c>
      <c r="O168" s="51">
        <v>0</v>
      </c>
      <c r="P168" s="51">
        <v>0</v>
      </c>
      <c r="Q168" s="101" t="s">
        <v>68</v>
      </c>
      <c r="R168" s="102" t="s">
        <v>68</v>
      </c>
      <c r="S168" s="61">
        <f t="shared" si="48"/>
        <v>0</v>
      </c>
      <c r="T168" s="61">
        <f t="shared" si="49"/>
        <v>0.69465837045899725</v>
      </c>
      <c r="U168" s="61">
        <f t="shared" si="50"/>
        <v>-0.71933980033865119</v>
      </c>
      <c r="V168" s="53">
        <f t="shared" si="51"/>
        <v>90</v>
      </c>
      <c r="W168" s="53">
        <f t="shared" si="52"/>
        <v>-46</v>
      </c>
      <c r="X168" s="62">
        <f t="shared" si="53"/>
        <v>90</v>
      </c>
      <c r="Y168" s="53">
        <f t="shared" si="54"/>
        <v>0</v>
      </c>
      <c r="Z168" s="63">
        <f t="shared" si="55"/>
        <v>44</v>
      </c>
      <c r="AA168" s="54">
        <f t="shared" si="56"/>
        <v>90</v>
      </c>
      <c r="AB168" s="60" t="e">
        <f t="shared" si="57"/>
        <v>#VALUE!</v>
      </c>
      <c r="AC168" s="49" t="e">
        <f t="shared" si="58"/>
        <v>#VALUE!</v>
      </c>
      <c r="AD168" s="49" t="e">
        <f t="shared" si="59"/>
        <v>#VALUE!</v>
      </c>
      <c r="AE168" s="49" t="e">
        <f t="shared" si="60"/>
        <v>#VALUE!</v>
      </c>
      <c r="AF168" s="81" t="e">
        <f t="shared" si="61"/>
        <v>#VALUE!</v>
      </c>
      <c r="AG168" s="60" t="e">
        <f t="shared" si="62"/>
        <v>#VALUE!</v>
      </c>
      <c r="AH168" s="49"/>
      <c r="AI168" s="50"/>
      <c r="AJ168" s="51"/>
      <c r="AK168" s="50">
        <v>210</v>
      </c>
      <c r="AL168" s="51">
        <v>-1</v>
      </c>
      <c r="AM168" s="82">
        <f t="shared" si="68"/>
        <v>240</v>
      </c>
      <c r="AN168" s="82">
        <f t="shared" si="63"/>
        <v>150</v>
      </c>
      <c r="AO168" s="82">
        <f t="shared" si="64"/>
        <v>44</v>
      </c>
      <c r="AP168" s="83" t="e">
        <f t="shared" si="65"/>
        <v>#VALUE!</v>
      </c>
      <c r="AQ168" s="84" t="e">
        <f t="shared" si="66"/>
        <v>#VALUE!</v>
      </c>
      <c r="AR168" s="85" t="e">
        <f t="shared" si="67"/>
        <v>#VALUE!</v>
      </c>
      <c r="AS168" s="64"/>
      <c r="AT168" s="112"/>
      <c r="AU168" s="112" t="s">
        <v>69</v>
      </c>
      <c r="AV168" s="119"/>
      <c r="AW168" s="112"/>
      <c r="AX168" s="112"/>
      <c r="AY168" s="112"/>
      <c r="AZ168" s="112"/>
      <c r="BA168" s="112"/>
      <c r="BB168" s="112"/>
      <c r="BC168" s="112"/>
      <c r="BD168" s="112"/>
      <c r="BE168" s="112">
        <v>0.8</v>
      </c>
      <c r="BF168" s="112">
        <v>1</v>
      </c>
      <c r="BG168" s="112">
        <v>3</v>
      </c>
      <c r="BH168" s="112" t="s">
        <v>91</v>
      </c>
      <c r="BI168" s="112"/>
      <c r="BJ168" s="112"/>
      <c r="BK168" s="112"/>
    </row>
    <row r="169" spans="1:63" s="56" customFormat="1" ht="15">
      <c r="A169" s="56">
        <v>1519</v>
      </c>
      <c r="B169" s="56" t="s">
        <v>63</v>
      </c>
      <c r="C169" s="56">
        <v>19</v>
      </c>
      <c r="D169" s="56">
        <v>2</v>
      </c>
      <c r="E169" s="135" t="s">
        <v>65</v>
      </c>
      <c r="F169" s="65">
        <v>568.41</v>
      </c>
      <c r="G169" s="65">
        <v>568.52</v>
      </c>
      <c r="H169" s="98"/>
      <c r="I169" s="66">
        <v>83</v>
      </c>
      <c r="J169" s="67">
        <v>94</v>
      </c>
      <c r="K169" s="58">
        <f t="shared" si="47"/>
        <v>88.5</v>
      </c>
      <c r="L169" s="104"/>
      <c r="M169" s="50">
        <v>270</v>
      </c>
      <c r="N169" s="51">
        <v>66</v>
      </c>
      <c r="O169" s="51">
        <v>0</v>
      </c>
      <c r="P169" s="51">
        <v>55</v>
      </c>
      <c r="Q169" s="101" t="s">
        <v>68</v>
      </c>
      <c r="R169" s="102" t="s">
        <v>68</v>
      </c>
      <c r="S169" s="61">
        <f t="shared" si="48"/>
        <v>-0.33317915266278375</v>
      </c>
      <c r="T169" s="61">
        <f t="shared" si="49"/>
        <v>0.52398814803932869</v>
      </c>
      <c r="U169" s="61">
        <f t="shared" si="50"/>
        <v>0.23329455426880491</v>
      </c>
      <c r="V169" s="53">
        <f t="shared" si="51"/>
        <v>122.45034110094268</v>
      </c>
      <c r="W169" s="53">
        <f t="shared" si="52"/>
        <v>20.591664361610093</v>
      </c>
      <c r="X169" s="62">
        <f t="shared" si="53"/>
        <v>302.45034110094269</v>
      </c>
      <c r="Y169" s="53">
        <f t="shared" si="54"/>
        <v>212.45034110094269</v>
      </c>
      <c r="Z169" s="63">
        <f t="shared" si="55"/>
        <v>69.4083356383899</v>
      </c>
      <c r="AA169" s="54">
        <f t="shared" si="56"/>
        <v>77.394199386877389</v>
      </c>
      <c r="AB169" s="60" t="e">
        <f t="shared" si="57"/>
        <v>#VALUE!</v>
      </c>
      <c r="AC169" s="49" t="e">
        <f t="shared" si="58"/>
        <v>#VALUE!</v>
      </c>
      <c r="AD169" s="49" t="e">
        <f t="shared" si="59"/>
        <v>#VALUE!</v>
      </c>
      <c r="AE169" s="49" t="e">
        <f t="shared" si="60"/>
        <v>#VALUE!</v>
      </c>
      <c r="AF169" s="81" t="e">
        <f t="shared" si="61"/>
        <v>#VALUE!</v>
      </c>
      <c r="AG169" s="60" t="e">
        <f t="shared" si="62"/>
        <v>#VALUE!</v>
      </c>
      <c r="AH169" s="49"/>
      <c r="AI169" s="50"/>
      <c r="AJ169" s="51"/>
      <c r="AK169" s="50">
        <v>210</v>
      </c>
      <c r="AL169" s="51">
        <v>-1</v>
      </c>
      <c r="AM169" s="82">
        <f t="shared" si="68"/>
        <v>92.450341100942694</v>
      </c>
      <c r="AN169" s="82">
        <f t="shared" si="63"/>
        <v>2.4503411009426941</v>
      </c>
      <c r="AO169" s="82">
        <f t="shared" si="64"/>
        <v>69.4083356383899</v>
      </c>
      <c r="AP169" s="83" t="e">
        <f t="shared" si="65"/>
        <v>#VALUE!</v>
      </c>
      <c r="AQ169" s="84" t="e">
        <f t="shared" si="66"/>
        <v>#VALUE!</v>
      </c>
      <c r="AR169" s="85" t="e">
        <f t="shared" si="67"/>
        <v>#VALUE!</v>
      </c>
      <c r="AS169" s="64"/>
      <c r="AT169" s="112"/>
      <c r="AU169" s="112" t="s">
        <v>69</v>
      </c>
      <c r="AV169" s="119"/>
      <c r="AW169" s="112"/>
      <c r="AX169" s="112"/>
      <c r="AY169" s="112"/>
      <c r="AZ169" s="112"/>
      <c r="BA169" s="112"/>
      <c r="BB169" s="112"/>
      <c r="BC169" s="112"/>
      <c r="BD169" s="112"/>
      <c r="BE169" s="112">
        <v>0.8</v>
      </c>
      <c r="BF169" s="112">
        <v>1</v>
      </c>
      <c r="BG169" s="112">
        <v>3</v>
      </c>
      <c r="BH169" s="112" t="s">
        <v>91</v>
      </c>
      <c r="BI169" s="112"/>
      <c r="BJ169" s="112"/>
      <c r="BK169" s="112"/>
    </row>
    <row r="170" spans="1:63" s="56" customFormat="1" ht="15">
      <c r="A170" s="56">
        <v>1519</v>
      </c>
      <c r="B170" s="56" t="s">
        <v>63</v>
      </c>
      <c r="C170" s="56">
        <v>19</v>
      </c>
      <c r="D170" s="56">
        <v>3</v>
      </c>
      <c r="E170" s="40" t="s">
        <v>64</v>
      </c>
      <c r="F170" s="65">
        <v>569.20000000000005</v>
      </c>
      <c r="G170" s="65">
        <v>569.20000000000005</v>
      </c>
      <c r="H170" s="57"/>
      <c r="I170" s="66">
        <v>26</v>
      </c>
      <c r="J170" s="67">
        <v>26</v>
      </c>
      <c r="K170" s="58">
        <f t="shared" si="47"/>
        <v>26</v>
      </c>
      <c r="L170" s="59"/>
      <c r="M170" s="50">
        <v>270</v>
      </c>
      <c r="N170" s="51">
        <v>2</v>
      </c>
      <c r="O170" s="51">
        <v>0</v>
      </c>
      <c r="P170" s="51">
        <v>20</v>
      </c>
      <c r="Q170" s="101" t="s">
        <v>68</v>
      </c>
      <c r="R170" s="102" t="s">
        <v>68</v>
      </c>
      <c r="S170" s="61">
        <f t="shared" si="48"/>
        <v>-0.34181179389542971</v>
      </c>
      <c r="T170" s="61">
        <f t="shared" si="49"/>
        <v>3.2794799520482365E-2</v>
      </c>
      <c r="U170" s="61">
        <f t="shared" si="50"/>
        <v>0.93912018543097053</v>
      </c>
      <c r="V170" s="53">
        <f t="shared" si="51"/>
        <v>174.51958737987798</v>
      </c>
      <c r="W170" s="53">
        <f t="shared" si="52"/>
        <v>69.915484482935923</v>
      </c>
      <c r="X170" s="62">
        <f t="shared" si="53"/>
        <v>354.51958737987798</v>
      </c>
      <c r="Y170" s="53">
        <f t="shared" si="54"/>
        <v>264.51958737987798</v>
      </c>
      <c r="Z170" s="63">
        <f t="shared" si="55"/>
        <v>20.084515517064077</v>
      </c>
      <c r="AA170" s="54">
        <f t="shared" si="56"/>
        <v>5.8328993793451218</v>
      </c>
      <c r="AB170" s="60" t="e">
        <f t="shared" si="57"/>
        <v>#VALUE!</v>
      </c>
      <c r="AC170" s="49" t="e">
        <f t="shared" si="58"/>
        <v>#VALUE!</v>
      </c>
      <c r="AD170" s="49" t="e">
        <f t="shared" si="59"/>
        <v>#VALUE!</v>
      </c>
      <c r="AE170" s="49" t="e">
        <f t="shared" si="60"/>
        <v>#VALUE!</v>
      </c>
      <c r="AF170" s="81" t="e">
        <f t="shared" si="61"/>
        <v>#VALUE!</v>
      </c>
      <c r="AG170" s="60" t="e">
        <f t="shared" si="62"/>
        <v>#VALUE!</v>
      </c>
      <c r="AH170" s="49"/>
      <c r="AI170" s="50"/>
      <c r="AJ170" s="51"/>
      <c r="AK170" s="50">
        <v>240</v>
      </c>
      <c r="AL170" s="177">
        <v>-60</v>
      </c>
      <c r="AM170" s="82">
        <f t="shared" si="68"/>
        <v>114.51958737987798</v>
      </c>
      <c r="AN170" s="82">
        <f t="shared" si="63"/>
        <v>24.519587379877976</v>
      </c>
      <c r="AO170" s="82">
        <f t="shared" si="64"/>
        <v>20.084515517064077</v>
      </c>
      <c r="AP170" s="83" t="e">
        <f t="shared" si="65"/>
        <v>#VALUE!</v>
      </c>
      <c r="AQ170" s="84" t="e">
        <f t="shared" si="66"/>
        <v>#VALUE!</v>
      </c>
      <c r="AR170" s="85" t="e">
        <f t="shared" si="67"/>
        <v>#VALUE!</v>
      </c>
      <c r="AS170" s="64"/>
      <c r="AT170" s="112" t="s">
        <v>75</v>
      </c>
      <c r="AU170" s="112"/>
      <c r="AV170" s="58"/>
      <c r="AW170" s="112"/>
      <c r="AX170" s="112"/>
      <c r="AY170" s="112"/>
      <c r="AZ170" s="112"/>
      <c r="BA170" s="112"/>
      <c r="BB170" s="112"/>
      <c r="BC170" s="112"/>
      <c r="BD170" s="112"/>
      <c r="BE170" s="112">
        <v>0.8</v>
      </c>
      <c r="BF170" s="112">
        <v>0</v>
      </c>
      <c r="BG170" s="112">
        <v>3</v>
      </c>
      <c r="BH170" s="112" t="s">
        <v>64</v>
      </c>
      <c r="BI170" s="112"/>
      <c r="BJ170" s="112"/>
      <c r="BK170" s="112"/>
    </row>
    <row r="171" spans="1:63" ht="15">
      <c r="A171" s="56">
        <v>1519</v>
      </c>
      <c r="B171" s="56" t="s">
        <v>63</v>
      </c>
      <c r="C171" s="56">
        <v>19</v>
      </c>
      <c r="D171" s="56">
        <v>3</v>
      </c>
      <c r="E171" s="135" t="s">
        <v>65</v>
      </c>
      <c r="F171" s="65">
        <v>569.26</v>
      </c>
      <c r="G171" s="65">
        <v>569.32000000000005</v>
      </c>
      <c r="H171" s="57"/>
      <c r="I171" s="66">
        <v>32</v>
      </c>
      <c r="J171" s="67">
        <v>38</v>
      </c>
      <c r="K171" s="58">
        <f t="shared" si="47"/>
        <v>35</v>
      </c>
      <c r="L171" s="59"/>
      <c r="M171" s="50">
        <v>90</v>
      </c>
      <c r="N171" s="51">
        <v>40</v>
      </c>
      <c r="O171" s="51">
        <v>0</v>
      </c>
      <c r="P171" s="51">
        <v>20</v>
      </c>
      <c r="Q171" s="101" t="s">
        <v>68</v>
      </c>
      <c r="R171" s="102" t="s">
        <v>68</v>
      </c>
      <c r="S171" s="61">
        <f t="shared" si="48"/>
        <v>0.26200263022938491</v>
      </c>
      <c r="T171" s="61">
        <f t="shared" si="49"/>
        <v>0.60402277355505363</v>
      </c>
      <c r="U171" s="61">
        <f t="shared" si="50"/>
        <v>-0.71984631039295421</v>
      </c>
      <c r="V171" s="53">
        <f t="shared" si="51"/>
        <v>66.550592259756883</v>
      </c>
      <c r="W171" s="53">
        <f t="shared" si="52"/>
        <v>-47.552780457020994</v>
      </c>
      <c r="X171" s="62">
        <f t="shared" si="53"/>
        <v>66.550592259756883</v>
      </c>
      <c r="Y171" s="53">
        <f t="shared" si="54"/>
        <v>336.55059225975685</v>
      </c>
      <c r="Z171" s="63">
        <f t="shared" si="55"/>
        <v>42.447219542979006</v>
      </c>
      <c r="AA171" s="54">
        <f t="shared" si="56"/>
        <v>107.74848242633956</v>
      </c>
      <c r="AB171" s="60" t="e">
        <f t="shared" si="57"/>
        <v>#VALUE!</v>
      </c>
      <c r="AC171" s="49" t="e">
        <f t="shared" si="58"/>
        <v>#VALUE!</v>
      </c>
      <c r="AD171" s="49" t="e">
        <f t="shared" si="59"/>
        <v>#VALUE!</v>
      </c>
      <c r="AE171" s="49" t="e">
        <f t="shared" si="60"/>
        <v>#VALUE!</v>
      </c>
      <c r="AF171" s="81" t="e">
        <f t="shared" si="61"/>
        <v>#VALUE!</v>
      </c>
      <c r="AG171" s="60" t="e">
        <f t="shared" si="62"/>
        <v>#VALUE!</v>
      </c>
      <c r="AH171" s="49"/>
      <c r="AI171" s="50"/>
      <c r="AJ171" s="51"/>
      <c r="AK171" s="105">
        <v>240</v>
      </c>
      <c r="AL171" s="101">
        <v>-60</v>
      </c>
      <c r="AM171" s="82">
        <f t="shared" si="68"/>
        <v>186.55059225975688</v>
      </c>
      <c r="AN171" s="82">
        <f t="shared" si="63"/>
        <v>96.550592259756883</v>
      </c>
      <c r="AO171" s="82">
        <f t="shared" si="64"/>
        <v>42.447219542979006</v>
      </c>
      <c r="AP171" s="83" t="e">
        <f t="shared" si="65"/>
        <v>#VALUE!</v>
      </c>
      <c r="AQ171" s="84" t="e">
        <f t="shared" si="66"/>
        <v>#VALUE!</v>
      </c>
      <c r="AR171" s="85" t="e">
        <f t="shared" si="67"/>
        <v>#VALUE!</v>
      </c>
      <c r="AS171" s="64"/>
      <c r="AT171" s="112"/>
      <c r="AU171" s="112" t="s">
        <v>69</v>
      </c>
      <c r="AV171" s="119"/>
      <c r="AW171" s="112"/>
      <c r="AX171" s="112"/>
      <c r="AY171" s="112"/>
      <c r="AZ171" s="112"/>
      <c r="BA171" s="112"/>
      <c r="BB171" s="112"/>
      <c r="BC171" s="112"/>
      <c r="BD171" s="112"/>
      <c r="BE171" s="112">
        <v>0.8</v>
      </c>
      <c r="BF171" s="112">
        <v>1</v>
      </c>
      <c r="BG171" s="112">
        <v>3</v>
      </c>
      <c r="BH171" s="112" t="s">
        <v>91</v>
      </c>
      <c r="BI171" s="112"/>
      <c r="BJ171" s="112"/>
      <c r="BK171" s="112"/>
    </row>
    <row r="172" spans="1:63" ht="15">
      <c r="A172" s="56">
        <v>1519</v>
      </c>
      <c r="B172" s="56" t="s">
        <v>63</v>
      </c>
      <c r="C172" s="56">
        <v>19</v>
      </c>
      <c r="D172" s="56">
        <v>3</v>
      </c>
      <c r="E172" s="135" t="s">
        <v>65</v>
      </c>
      <c r="F172" s="65">
        <v>569.59</v>
      </c>
      <c r="G172" s="65">
        <v>569.61</v>
      </c>
      <c r="H172" s="57"/>
      <c r="I172" s="66">
        <v>65</v>
      </c>
      <c r="J172" s="67">
        <v>67</v>
      </c>
      <c r="K172" s="58">
        <f t="shared" si="47"/>
        <v>66</v>
      </c>
      <c r="L172" s="59"/>
      <c r="M172" s="50">
        <v>270</v>
      </c>
      <c r="N172" s="51">
        <v>21</v>
      </c>
      <c r="O172" s="51">
        <v>0</v>
      </c>
      <c r="P172" s="51">
        <v>28</v>
      </c>
      <c r="Q172" s="101" t="s">
        <v>68</v>
      </c>
      <c r="R172" s="102" t="s">
        <v>68</v>
      </c>
      <c r="S172" s="61">
        <f t="shared" si="48"/>
        <v>-0.43828946181395978</v>
      </c>
      <c r="T172" s="61">
        <f t="shared" si="49"/>
        <v>0.31642011840881235</v>
      </c>
      <c r="U172" s="61">
        <f t="shared" si="50"/>
        <v>0.82430259031591468</v>
      </c>
      <c r="V172" s="53">
        <f t="shared" si="51"/>
        <v>144.1728530971875</v>
      </c>
      <c r="W172" s="53">
        <f t="shared" si="52"/>
        <v>56.743355088237337</v>
      </c>
      <c r="X172" s="62">
        <f t="shared" si="53"/>
        <v>324.1728530971875</v>
      </c>
      <c r="Y172" s="53">
        <f t="shared" si="54"/>
        <v>234.1728530971875</v>
      </c>
      <c r="Z172" s="63">
        <f t="shared" si="55"/>
        <v>33.256644911762663</v>
      </c>
      <c r="AA172" s="54">
        <f t="shared" si="56"/>
        <v>40.805311788401355</v>
      </c>
      <c r="AB172" s="60" t="e">
        <f t="shared" si="57"/>
        <v>#VALUE!</v>
      </c>
      <c r="AC172" s="49" t="e">
        <f t="shared" si="58"/>
        <v>#VALUE!</v>
      </c>
      <c r="AD172" s="49" t="e">
        <f t="shared" si="59"/>
        <v>#VALUE!</v>
      </c>
      <c r="AE172" s="49" t="e">
        <f t="shared" si="60"/>
        <v>#VALUE!</v>
      </c>
      <c r="AF172" s="81" t="e">
        <f t="shared" si="61"/>
        <v>#VALUE!</v>
      </c>
      <c r="AG172" s="60" t="e">
        <f t="shared" si="62"/>
        <v>#VALUE!</v>
      </c>
      <c r="AH172" s="49"/>
      <c r="AI172" s="50"/>
      <c r="AJ172" s="51"/>
      <c r="AK172" s="105">
        <v>240</v>
      </c>
      <c r="AL172" s="101">
        <v>-60</v>
      </c>
      <c r="AM172" s="82">
        <f t="shared" si="68"/>
        <v>84.172853097187499</v>
      </c>
      <c r="AN172" s="82">
        <f t="shared" si="63"/>
        <v>354.1728530971875</v>
      </c>
      <c r="AO172" s="82">
        <f t="shared" si="64"/>
        <v>33.256644911762663</v>
      </c>
      <c r="AP172" s="83" t="e">
        <f t="shared" si="65"/>
        <v>#VALUE!</v>
      </c>
      <c r="AQ172" s="84" t="e">
        <f t="shared" si="66"/>
        <v>#VALUE!</v>
      </c>
      <c r="AR172" s="85" t="e">
        <f t="shared" si="67"/>
        <v>#VALUE!</v>
      </c>
      <c r="AS172" s="64"/>
      <c r="AT172" s="112"/>
      <c r="AU172" s="112" t="s">
        <v>69</v>
      </c>
      <c r="AV172" s="119"/>
      <c r="AW172" s="112"/>
      <c r="AX172" s="112"/>
      <c r="AY172" s="112"/>
      <c r="AZ172" s="112"/>
      <c r="BA172" s="112"/>
      <c r="BB172" s="112"/>
      <c r="BC172" s="112"/>
      <c r="BD172" s="112"/>
      <c r="BE172" s="112">
        <v>0.8</v>
      </c>
      <c r="BF172" s="112">
        <v>1</v>
      </c>
      <c r="BG172" s="112">
        <v>3</v>
      </c>
      <c r="BH172" s="112" t="s">
        <v>91</v>
      </c>
      <c r="BI172" s="112"/>
      <c r="BJ172" s="112"/>
      <c r="BK172" s="112"/>
    </row>
    <row r="173" spans="1:63" ht="15">
      <c r="A173" s="56">
        <v>1519</v>
      </c>
      <c r="B173" s="56" t="s">
        <v>63</v>
      </c>
      <c r="C173" s="56">
        <v>19</v>
      </c>
      <c r="D173" s="56">
        <v>3</v>
      </c>
      <c r="E173" s="135" t="s">
        <v>65</v>
      </c>
      <c r="F173" s="65">
        <v>570.09</v>
      </c>
      <c r="G173" s="65">
        <v>570.14</v>
      </c>
      <c r="H173" s="57"/>
      <c r="I173" s="66">
        <v>115</v>
      </c>
      <c r="J173" s="67">
        <v>120</v>
      </c>
      <c r="K173" s="58">
        <f t="shared" si="47"/>
        <v>117.5</v>
      </c>
      <c r="L173" s="59"/>
      <c r="M173" s="50">
        <v>270</v>
      </c>
      <c r="N173" s="51">
        <v>35</v>
      </c>
      <c r="O173" s="51">
        <v>340</v>
      </c>
      <c r="P173" s="51">
        <v>0</v>
      </c>
      <c r="Q173" s="101" t="s">
        <v>68</v>
      </c>
      <c r="R173" s="102" t="s">
        <v>68</v>
      </c>
      <c r="S173" s="61">
        <f t="shared" si="48"/>
        <v>0.19617469496901099</v>
      </c>
      <c r="T173" s="61">
        <f t="shared" si="49"/>
        <v>0.53898554469575621</v>
      </c>
      <c r="U173" s="61">
        <f t="shared" si="50"/>
        <v>0.76975113132005724</v>
      </c>
      <c r="V173" s="53">
        <f t="shared" si="51"/>
        <v>70</v>
      </c>
      <c r="W173" s="53">
        <f t="shared" si="52"/>
        <v>53.308536083341188</v>
      </c>
      <c r="X173" s="62">
        <f t="shared" si="53"/>
        <v>250</v>
      </c>
      <c r="Y173" s="53">
        <f t="shared" si="54"/>
        <v>160</v>
      </c>
      <c r="Z173" s="63">
        <f t="shared" si="55"/>
        <v>36.691463916658812</v>
      </c>
      <c r="AA173" s="54">
        <f t="shared" si="56"/>
        <v>106.27014217219784</v>
      </c>
      <c r="AB173" s="60" t="e">
        <f t="shared" si="57"/>
        <v>#VALUE!</v>
      </c>
      <c r="AC173" s="49" t="e">
        <f t="shared" si="58"/>
        <v>#VALUE!</v>
      </c>
      <c r="AD173" s="49" t="e">
        <f t="shared" si="59"/>
        <v>#VALUE!</v>
      </c>
      <c r="AE173" s="49" t="e">
        <f t="shared" si="60"/>
        <v>#VALUE!</v>
      </c>
      <c r="AF173" s="81" t="e">
        <f t="shared" si="61"/>
        <v>#VALUE!</v>
      </c>
      <c r="AG173" s="60" t="e">
        <f t="shared" si="62"/>
        <v>#VALUE!</v>
      </c>
      <c r="AH173" s="49"/>
      <c r="AI173" s="50"/>
      <c r="AJ173" s="51"/>
      <c r="AK173" s="105">
        <v>320</v>
      </c>
      <c r="AL173" s="101">
        <v>-60</v>
      </c>
      <c r="AM173" s="82">
        <f t="shared" si="68"/>
        <v>290</v>
      </c>
      <c r="AN173" s="82">
        <f t="shared" si="63"/>
        <v>200</v>
      </c>
      <c r="AO173" s="82">
        <f t="shared" si="64"/>
        <v>36.691463916658812</v>
      </c>
      <c r="AP173" s="83" t="e">
        <f t="shared" si="65"/>
        <v>#VALUE!</v>
      </c>
      <c r="AQ173" s="84" t="e">
        <f t="shared" si="66"/>
        <v>#VALUE!</v>
      </c>
      <c r="AR173" s="85" t="e">
        <f t="shared" si="67"/>
        <v>#VALUE!</v>
      </c>
      <c r="AS173" s="64"/>
      <c r="AT173" s="112"/>
      <c r="AU173" s="112" t="s">
        <v>69</v>
      </c>
      <c r="AV173" s="119"/>
      <c r="AW173" s="112"/>
      <c r="AX173" s="112"/>
      <c r="AY173" s="112"/>
      <c r="AZ173" s="112"/>
      <c r="BA173" s="112"/>
      <c r="BB173" s="112"/>
      <c r="BC173" s="112"/>
      <c r="BD173" s="112"/>
      <c r="BE173" s="112">
        <v>0.8</v>
      </c>
      <c r="BF173" s="112">
        <v>1</v>
      </c>
      <c r="BG173" s="112">
        <v>3</v>
      </c>
      <c r="BH173" s="112" t="s">
        <v>91</v>
      </c>
      <c r="BI173" s="112"/>
      <c r="BJ173" s="112"/>
      <c r="BK173" s="112"/>
    </row>
    <row r="174" spans="1:63" ht="15">
      <c r="A174" s="56">
        <v>1519</v>
      </c>
      <c r="B174" s="56" t="s">
        <v>63</v>
      </c>
      <c r="C174" s="56">
        <v>19</v>
      </c>
      <c r="D174" s="56">
        <v>3</v>
      </c>
      <c r="E174" s="135" t="s">
        <v>65</v>
      </c>
      <c r="F174" s="65">
        <v>570.13</v>
      </c>
      <c r="G174" s="65">
        <v>570.44000000000005</v>
      </c>
      <c r="H174" s="57"/>
      <c r="I174" s="66">
        <v>119</v>
      </c>
      <c r="J174" s="67">
        <v>150</v>
      </c>
      <c r="K174" s="58">
        <f t="shared" si="47"/>
        <v>134.5</v>
      </c>
      <c r="L174" s="59"/>
      <c r="M174" s="50">
        <v>90</v>
      </c>
      <c r="N174" s="51">
        <v>9</v>
      </c>
      <c r="O174" s="51">
        <v>4</v>
      </c>
      <c r="P174" s="51">
        <v>0</v>
      </c>
      <c r="Q174" s="101" t="s">
        <v>68</v>
      </c>
      <c r="R174" s="102" t="s">
        <v>68</v>
      </c>
      <c r="S174" s="61">
        <f t="shared" si="48"/>
        <v>-1.0912316653255151E-2</v>
      </c>
      <c r="T174" s="61">
        <f t="shared" si="49"/>
        <v>0.15605339854576158</v>
      </c>
      <c r="U174" s="61">
        <f t="shared" si="50"/>
        <v>-0.98528238143849034</v>
      </c>
      <c r="V174" s="53">
        <f t="shared" si="51"/>
        <v>93.999999999999986</v>
      </c>
      <c r="W174" s="53">
        <f t="shared" si="52"/>
        <v>-80.978383938750966</v>
      </c>
      <c r="X174" s="62">
        <f t="shared" si="53"/>
        <v>93.999999999999986</v>
      </c>
      <c r="Y174" s="53">
        <f t="shared" si="54"/>
        <v>3.9999999999999858</v>
      </c>
      <c r="Z174" s="63">
        <f t="shared" si="55"/>
        <v>9.0216160612490341</v>
      </c>
      <c r="AA174" s="54">
        <f t="shared" si="56"/>
        <v>86.049325322705229</v>
      </c>
      <c r="AB174" s="60" t="e">
        <f t="shared" si="57"/>
        <v>#VALUE!</v>
      </c>
      <c r="AC174" s="49" t="e">
        <f t="shared" si="58"/>
        <v>#VALUE!</v>
      </c>
      <c r="AD174" s="49" t="e">
        <f t="shared" si="59"/>
        <v>#VALUE!</v>
      </c>
      <c r="AE174" s="49" t="e">
        <f t="shared" si="60"/>
        <v>#VALUE!</v>
      </c>
      <c r="AF174" s="81" t="e">
        <f t="shared" si="61"/>
        <v>#VALUE!</v>
      </c>
      <c r="AG174" s="60" t="e">
        <f t="shared" si="62"/>
        <v>#VALUE!</v>
      </c>
      <c r="AH174" s="49"/>
      <c r="AI174" s="50"/>
      <c r="AJ174" s="51"/>
      <c r="AK174" s="52" t="s">
        <v>68</v>
      </c>
      <c r="AL174" s="100" t="s">
        <v>68</v>
      </c>
      <c r="AM174" s="82" t="e">
        <f t="shared" si="68"/>
        <v>#VALUE!</v>
      </c>
      <c r="AN174" s="82" t="e">
        <f t="shared" si="63"/>
        <v>#VALUE!</v>
      </c>
      <c r="AO174" s="82">
        <f t="shared" si="64"/>
        <v>9.0216160612490341</v>
      </c>
      <c r="AP174" s="83" t="e">
        <f t="shared" si="65"/>
        <v>#VALUE!</v>
      </c>
      <c r="AQ174" s="84" t="e">
        <f t="shared" si="66"/>
        <v>#VALUE!</v>
      </c>
      <c r="AR174" s="85" t="e">
        <f t="shared" si="67"/>
        <v>#VALUE!</v>
      </c>
      <c r="AS174" s="64"/>
      <c r="AT174" s="112"/>
      <c r="AU174" s="112" t="s">
        <v>69</v>
      </c>
      <c r="AV174" s="119"/>
      <c r="AW174" s="112"/>
      <c r="AX174" s="112"/>
      <c r="AY174" s="112"/>
      <c r="AZ174" s="112"/>
      <c r="BA174" s="112"/>
      <c r="BB174" s="112"/>
      <c r="BC174" s="112"/>
      <c r="BD174" s="112"/>
      <c r="BE174" s="112">
        <v>0.6</v>
      </c>
      <c r="BF174" s="112">
        <v>1</v>
      </c>
      <c r="BG174" s="112">
        <v>3</v>
      </c>
      <c r="BH174" s="112" t="s">
        <v>104</v>
      </c>
      <c r="BI174" s="112"/>
      <c r="BJ174" s="112"/>
      <c r="BK174" s="112"/>
    </row>
    <row r="175" spans="1:63" ht="15">
      <c r="A175" s="56">
        <v>1519</v>
      </c>
      <c r="B175" s="56" t="s">
        <v>63</v>
      </c>
      <c r="C175" s="56">
        <v>19</v>
      </c>
      <c r="D175" s="56">
        <v>3</v>
      </c>
      <c r="E175" s="135" t="s">
        <v>65</v>
      </c>
      <c r="F175" s="65">
        <v>570.23</v>
      </c>
      <c r="G175" s="65">
        <v>570.30999999999995</v>
      </c>
      <c r="H175" s="57"/>
      <c r="I175" s="66">
        <v>129</v>
      </c>
      <c r="J175" s="67">
        <v>137</v>
      </c>
      <c r="K175" s="58">
        <f t="shared" si="47"/>
        <v>133</v>
      </c>
      <c r="L175" s="59"/>
      <c r="M175" s="50">
        <v>270</v>
      </c>
      <c r="N175" s="51">
        <v>61</v>
      </c>
      <c r="O175" s="51">
        <v>335</v>
      </c>
      <c r="P175" s="51">
        <v>0</v>
      </c>
      <c r="Q175" s="101" t="s">
        <v>68</v>
      </c>
      <c r="R175" s="102" t="s">
        <v>68</v>
      </c>
      <c r="S175" s="61">
        <f t="shared" si="48"/>
        <v>0.36963026031541152</v>
      </c>
      <c r="T175" s="61">
        <f t="shared" si="49"/>
        <v>0.79267465127614845</v>
      </c>
      <c r="U175" s="61">
        <f t="shared" si="50"/>
        <v>0.43938673405953638</v>
      </c>
      <c r="V175" s="53">
        <f t="shared" si="51"/>
        <v>64.999999999999957</v>
      </c>
      <c r="W175" s="53">
        <f t="shared" si="52"/>
        <v>26.673791853358061</v>
      </c>
      <c r="X175" s="62">
        <f t="shared" si="53"/>
        <v>244.99999999999994</v>
      </c>
      <c r="Y175" s="53">
        <f t="shared" si="54"/>
        <v>154.99999999999994</v>
      </c>
      <c r="Z175" s="63">
        <f t="shared" si="55"/>
        <v>63.326208146641939</v>
      </c>
      <c r="AA175" s="54">
        <f t="shared" si="56"/>
        <v>101.82302464872991</v>
      </c>
      <c r="AB175" s="60" t="e">
        <f t="shared" si="57"/>
        <v>#VALUE!</v>
      </c>
      <c r="AC175" s="49" t="e">
        <f t="shared" si="58"/>
        <v>#VALUE!</v>
      </c>
      <c r="AD175" s="49" t="e">
        <f t="shared" si="59"/>
        <v>#VALUE!</v>
      </c>
      <c r="AE175" s="49" t="e">
        <f t="shared" si="60"/>
        <v>#VALUE!</v>
      </c>
      <c r="AF175" s="81" t="e">
        <f t="shared" si="61"/>
        <v>#VALUE!</v>
      </c>
      <c r="AG175" s="60" t="e">
        <f t="shared" si="62"/>
        <v>#VALUE!</v>
      </c>
      <c r="AH175" s="49"/>
      <c r="AI175" s="50"/>
      <c r="AJ175" s="51"/>
      <c r="AK175" s="52" t="s">
        <v>68</v>
      </c>
      <c r="AL175" s="100" t="s">
        <v>68</v>
      </c>
      <c r="AM175" s="82" t="e">
        <f t="shared" si="68"/>
        <v>#VALUE!</v>
      </c>
      <c r="AN175" s="82" t="e">
        <f t="shared" si="63"/>
        <v>#VALUE!</v>
      </c>
      <c r="AO175" s="82">
        <f t="shared" si="64"/>
        <v>63.326208146641939</v>
      </c>
      <c r="AP175" s="83" t="e">
        <f t="shared" si="65"/>
        <v>#VALUE!</v>
      </c>
      <c r="AQ175" s="84" t="e">
        <f t="shared" si="66"/>
        <v>#VALUE!</v>
      </c>
      <c r="AR175" s="85" t="e">
        <f t="shared" si="67"/>
        <v>#VALUE!</v>
      </c>
      <c r="AS175" s="64"/>
      <c r="AT175" s="112"/>
      <c r="AU175" s="112" t="s">
        <v>69</v>
      </c>
      <c r="AV175" s="119"/>
      <c r="AW175" s="112"/>
      <c r="AX175" s="112"/>
      <c r="AY175" s="112"/>
      <c r="AZ175" s="112"/>
      <c r="BA175" s="112"/>
      <c r="BB175" s="112"/>
      <c r="BC175" s="112"/>
      <c r="BD175" s="112"/>
      <c r="BE175" s="112">
        <v>0.8</v>
      </c>
      <c r="BF175" s="112">
        <v>1</v>
      </c>
      <c r="BG175" s="112">
        <v>3</v>
      </c>
      <c r="BH175" s="112" t="s">
        <v>91</v>
      </c>
      <c r="BI175" s="112"/>
      <c r="BJ175" s="112"/>
      <c r="BK175" s="112"/>
    </row>
    <row r="176" spans="1:63" ht="15">
      <c r="A176" s="56">
        <v>1519</v>
      </c>
      <c r="B176" s="56" t="s">
        <v>63</v>
      </c>
      <c r="C176" s="56">
        <v>19</v>
      </c>
      <c r="D176" s="56">
        <v>3</v>
      </c>
      <c r="E176" s="40" t="s">
        <v>64</v>
      </c>
      <c r="F176" s="65">
        <v>570.27</v>
      </c>
      <c r="G176" s="65">
        <v>570.33000000000004</v>
      </c>
      <c r="H176" s="57"/>
      <c r="I176" s="66">
        <v>133</v>
      </c>
      <c r="J176" s="67">
        <v>139</v>
      </c>
      <c r="K176" s="58">
        <f t="shared" si="47"/>
        <v>136</v>
      </c>
      <c r="L176" s="59"/>
      <c r="M176" s="50">
        <v>270</v>
      </c>
      <c r="N176" s="51">
        <v>45</v>
      </c>
      <c r="O176" s="51">
        <v>0</v>
      </c>
      <c r="P176" s="51">
        <v>32</v>
      </c>
      <c r="Q176" s="101" t="s">
        <v>68</v>
      </c>
      <c r="R176" s="102" t="s">
        <v>68</v>
      </c>
      <c r="S176" s="61">
        <f t="shared" si="48"/>
        <v>-0.37470950522068508</v>
      </c>
      <c r="T176" s="61">
        <f t="shared" si="49"/>
        <v>0.59966055956455011</v>
      </c>
      <c r="U176" s="61">
        <f t="shared" si="50"/>
        <v>0.59966055956455011</v>
      </c>
      <c r="V176" s="53">
        <f t="shared" si="51"/>
        <v>122</v>
      </c>
      <c r="W176" s="53">
        <f t="shared" si="52"/>
        <v>40.299547528800723</v>
      </c>
      <c r="X176" s="62">
        <f t="shared" si="53"/>
        <v>302</v>
      </c>
      <c r="Y176" s="53">
        <f t="shared" si="54"/>
        <v>212</v>
      </c>
      <c r="Z176" s="63">
        <f t="shared" si="55"/>
        <v>49.700452471199277</v>
      </c>
      <c r="AA176" s="54">
        <f t="shared" si="56"/>
        <v>67.993640372106043</v>
      </c>
      <c r="AB176" s="60" t="e">
        <f t="shared" si="57"/>
        <v>#VALUE!</v>
      </c>
      <c r="AC176" s="49" t="e">
        <f t="shared" si="58"/>
        <v>#VALUE!</v>
      </c>
      <c r="AD176" s="49" t="e">
        <f t="shared" si="59"/>
        <v>#VALUE!</v>
      </c>
      <c r="AE176" s="49" t="e">
        <f t="shared" si="60"/>
        <v>#VALUE!</v>
      </c>
      <c r="AF176" s="81" t="e">
        <f t="shared" si="61"/>
        <v>#VALUE!</v>
      </c>
      <c r="AG176" s="60" t="e">
        <f t="shared" si="62"/>
        <v>#VALUE!</v>
      </c>
      <c r="AH176" s="49"/>
      <c r="AI176" s="50"/>
      <c r="AJ176" s="51"/>
      <c r="AK176" s="52" t="s">
        <v>68</v>
      </c>
      <c r="AL176" s="100" t="s">
        <v>68</v>
      </c>
      <c r="AM176" s="82" t="e">
        <f t="shared" si="68"/>
        <v>#VALUE!</v>
      </c>
      <c r="AN176" s="82" t="e">
        <f t="shared" si="63"/>
        <v>#VALUE!</v>
      </c>
      <c r="AO176" s="82">
        <f t="shared" si="64"/>
        <v>49.700452471199277</v>
      </c>
      <c r="AP176" s="83" t="e">
        <f t="shared" si="65"/>
        <v>#VALUE!</v>
      </c>
      <c r="AQ176" s="84" t="e">
        <f t="shared" si="66"/>
        <v>#VALUE!</v>
      </c>
      <c r="AR176" s="85" t="e">
        <f t="shared" si="67"/>
        <v>#VALUE!</v>
      </c>
      <c r="AS176" s="64"/>
      <c r="AT176" s="112" t="s">
        <v>75</v>
      </c>
      <c r="AU176" s="112"/>
      <c r="AV176" s="58"/>
      <c r="AW176" s="112"/>
      <c r="AX176" s="112"/>
      <c r="AY176" s="112"/>
      <c r="AZ176" s="112"/>
      <c r="BA176" s="112"/>
      <c r="BB176" s="112"/>
      <c r="BC176" s="112"/>
      <c r="BD176" s="112"/>
      <c r="BE176" s="112">
        <v>0.8</v>
      </c>
      <c r="BF176" s="112">
        <v>1</v>
      </c>
      <c r="BG176" s="112">
        <v>3</v>
      </c>
      <c r="BH176" s="112" t="s">
        <v>91</v>
      </c>
      <c r="BI176" s="112"/>
      <c r="BJ176" s="112"/>
      <c r="BK176" s="112"/>
    </row>
    <row r="177" spans="1:63" ht="15">
      <c r="A177" s="56">
        <v>1519</v>
      </c>
      <c r="B177" s="56" t="s">
        <v>63</v>
      </c>
      <c r="C177" s="56">
        <v>19</v>
      </c>
      <c r="D177" s="56">
        <v>3</v>
      </c>
      <c r="E177" s="40" t="s">
        <v>64</v>
      </c>
      <c r="F177" s="65">
        <v>570.30999999999995</v>
      </c>
      <c r="G177" s="65">
        <v>570.34</v>
      </c>
      <c r="H177" s="57"/>
      <c r="I177" s="66">
        <v>137</v>
      </c>
      <c r="J177" s="67">
        <v>140</v>
      </c>
      <c r="K177" s="58">
        <f t="shared" si="47"/>
        <v>138.5</v>
      </c>
      <c r="L177" s="59"/>
      <c r="M177" s="50">
        <v>270</v>
      </c>
      <c r="N177" s="51">
        <v>24</v>
      </c>
      <c r="O177" s="51">
        <v>0</v>
      </c>
      <c r="P177" s="51">
        <v>54</v>
      </c>
      <c r="Q177" s="101" t="s">
        <v>68</v>
      </c>
      <c r="R177" s="102" t="s">
        <v>68</v>
      </c>
      <c r="S177" s="61">
        <f t="shared" si="48"/>
        <v>-0.73907380036690284</v>
      </c>
      <c r="T177" s="61">
        <f t="shared" si="49"/>
        <v>0.23907380036690293</v>
      </c>
      <c r="U177" s="61">
        <f t="shared" si="50"/>
        <v>0.536968547301099</v>
      </c>
      <c r="V177" s="53">
        <f t="shared" si="51"/>
        <v>162.07476890921279</v>
      </c>
      <c r="W177" s="53">
        <f t="shared" si="52"/>
        <v>34.655151513065327</v>
      </c>
      <c r="X177" s="62">
        <f t="shared" si="53"/>
        <v>342.07476890921282</v>
      </c>
      <c r="Y177" s="53">
        <f t="shared" si="54"/>
        <v>252.07476890921282</v>
      </c>
      <c r="Z177" s="63">
        <f t="shared" si="55"/>
        <v>55.344848486934673</v>
      </c>
      <c r="AA177" s="54">
        <f t="shared" si="56"/>
        <v>29.634075580627695</v>
      </c>
      <c r="AB177" s="60" t="e">
        <f t="shared" si="57"/>
        <v>#VALUE!</v>
      </c>
      <c r="AC177" s="49" t="e">
        <f t="shared" si="58"/>
        <v>#VALUE!</v>
      </c>
      <c r="AD177" s="49" t="e">
        <f t="shared" si="59"/>
        <v>#VALUE!</v>
      </c>
      <c r="AE177" s="49" t="e">
        <f t="shared" si="60"/>
        <v>#VALUE!</v>
      </c>
      <c r="AF177" s="81" t="e">
        <f t="shared" si="61"/>
        <v>#VALUE!</v>
      </c>
      <c r="AG177" s="60" t="e">
        <f t="shared" si="62"/>
        <v>#VALUE!</v>
      </c>
      <c r="AH177" s="49"/>
      <c r="AI177" s="50"/>
      <c r="AJ177" s="51"/>
      <c r="AK177" s="52" t="s">
        <v>68</v>
      </c>
      <c r="AL177" s="100" t="s">
        <v>68</v>
      </c>
      <c r="AM177" s="82" t="e">
        <f t="shared" si="68"/>
        <v>#VALUE!</v>
      </c>
      <c r="AN177" s="82" t="e">
        <f t="shared" si="63"/>
        <v>#VALUE!</v>
      </c>
      <c r="AO177" s="82">
        <f t="shared" si="64"/>
        <v>55.344848486934673</v>
      </c>
      <c r="AP177" s="83" t="e">
        <f t="shared" si="65"/>
        <v>#VALUE!</v>
      </c>
      <c r="AQ177" s="84" t="e">
        <f t="shared" si="66"/>
        <v>#VALUE!</v>
      </c>
      <c r="AR177" s="85" t="e">
        <f t="shared" si="67"/>
        <v>#VALUE!</v>
      </c>
      <c r="AS177" s="64"/>
      <c r="AT177" s="112" t="s">
        <v>75</v>
      </c>
      <c r="AU177" s="112"/>
      <c r="AV177" s="58"/>
      <c r="AW177" s="112"/>
      <c r="AX177" s="112"/>
      <c r="AY177" s="112"/>
      <c r="AZ177" s="112"/>
      <c r="BA177" s="112"/>
      <c r="BB177" s="112"/>
      <c r="BC177" s="112"/>
      <c r="BD177" s="112"/>
      <c r="BE177" s="112">
        <v>0.6</v>
      </c>
      <c r="BF177" s="112">
        <v>0</v>
      </c>
      <c r="BG177" s="112">
        <v>3</v>
      </c>
      <c r="BH177" s="112" t="s">
        <v>105</v>
      </c>
      <c r="BI177" s="112"/>
      <c r="BJ177" s="112"/>
      <c r="BK177" s="112"/>
    </row>
    <row r="178" spans="1:63" ht="15">
      <c r="A178" s="56">
        <v>1519</v>
      </c>
      <c r="B178" s="56" t="s">
        <v>63</v>
      </c>
      <c r="C178" s="56">
        <v>19</v>
      </c>
      <c r="D178" s="56">
        <v>4</v>
      </c>
      <c r="E178" s="40" t="s">
        <v>64</v>
      </c>
      <c r="F178" s="65">
        <v>570.48</v>
      </c>
      <c r="G178" s="65">
        <v>570.53</v>
      </c>
      <c r="H178" s="57"/>
      <c r="I178" s="66">
        <v>4</v>
      </c>
      <c r="J178" s="67">
        <v>9</v>
      </c>
      <c r="K178" s="58">
        <f t="shared" si="47"/>
        <v>6.5</v>
      </c>
      <c r="L178" s="59"/>
      <c r="M178" s="50">
        <v>270</v>
      </c>
      <c r="N178" s="51">
        <v>37</v>
      </c>
      <c r="O178" s="51">
        <v>0</v>
      </c>
      <c r="P178" s="51">
        <v>0</v>
      </c>
      <c r="Q178" s="101" t="s">
        <v>68</v>
      </c>
      <c r="R178" s="102" t="s">
        <v>68</v>
      </c>
      <c r="S178" s="61">
        <f t="shared" si="48"/>
        <v>0</v>
      </c>
      <c r="T178" s="61">
        <f t="shared" si="49"/>
        <v>0.60181502315204827</v>
      </c>
      <c r="U178" s="61">
        <f t="shared" si="50"/>
        <v>0.79863551004729283</v>
      </c>
      <c r="V178" s="53">
        <f t="shared" si="51"/>
        <v>90</v>
      </c>
      <c r="W178" s="53">
        <f t="shared" si="52"/>
        <v>53</v>
      </c>
      <c r="X178" s="62">
        <f t="shared" si="53"/>
        <v>270</v>
      </c>
      <c r="Y178" s="53">
        <f t="shared" si="54"/>
        <v>180</v>
      </c>
      <c r="Z178" s="63">
        <f t="shared" si="55"/>
        <v>37</v>
      </c>
      <c r="AA178" s="54">
        <f t="shared" si="56"/>
        <v>90</v>
      </c>
      <c r="AB178" s="60" t="e">
        <f t="shared" si="57"/>
        <v>#VALUE!</v>
      </c>
      <c r="AC178" s="49" t="e">
        <f t="shared" si="58"/>
        <v>#VALUE!</v>
      </c>
      <c r="AD178" s="49" t="e">
        <f t="shared" si="59"/>
        <v>#VALUE!</v>
      </c>
      <c r="AE178" s="49" t="e">
        <f t="shared" si="60"/>
        <v>#VALUE!</v>
      </c>
      <c r="AF178" s="81" t="e">
        <f t="shared" si="61"/>
        <v>#VALUE!</v>
      </c>
      <c r="AG178" s="60" t="e">
        <f t="shared" si="62"/>
        <v>#VALUE!</v>
      </c>
      <c r="AH178" s="49"/>
      <c r="AI178" s="50"/>
      <c r="AJ178" s="51"/>
      <c r="AK178" s="50">
        <v>225</v>
      </c>
      <c r="AL178" s="51">
        <v>-60</v>
      </c>
      <c r="AM178" s="82">
        <f t="shared" si="68"/>
        <v>45</v>
      </c>
      <c r="AN178" s="82">
        <f t="shared" si="63"/>
        <v>315</v>
      </c>
      <c r="AO178" s="82">
        <f t="shared" si="64"/>
        <v>37</v>
      </c>
      <c r="AP178" s="83" t="e">
        <f t="shared" si="65"/>
        <v>#VALUE!</v>
      </c>
      <c r="AQ178" s="84" t="e">
        <f t="shared" si="66"/>
        <v>#VALUE!</v>
      </c>
      <c r="AR178" s="85" t="e">
        <f t="shared" si="67"/>
        <v>#VALUE!</v>
      </c>
      <c r="AS178" s="64"/>
      <c r="AT178" s="112" t="s">
        <v>75</v>
      </c>
      <c r="AU178" s="112"/>
      <c r="AV178" s="58"/>
      <c r="AW178" s="112"/>
      <c r="AX178" s="112"/>
      <c r="AY178" s="112"/>
      <c r="AZ178" s="112"/>
      <c r="BA178" s="112"/>
      <c r="BB178" s="112"/>
      <c r="BC178" s="112"/>
      <c r="BD178" s="112"/>
      <c r="BE178" s="112">
        <v>0.8</v>
      </c>
      <c r="BF178" s="112">
        <v>0</v>
      </c>
      <c r="BG178" s="112">
        <v>3</v>
      </c>
      <c r="BH178" s="112" t="s">
        <v>64</v>
      </c>
      <c r="BI178" s="112"/>
      <c r="BJ178" s="112"/>
      <c r="BK178" s="112"/>
    </row>
    <row r="179" spans="1:63" ht="15">
      <c r="A179" s="56">
        <v>1519</v>
      </c>
      <c r="B179" s="56" t="s">
        <v>63</v>
      </c>
      <c r="C179" s="56">
        <v>19</v>
      </c>
      <c r="D179" s="56">
        <v>4</v>
      </c>
      <c r="E179" s="135" t="s">
        <v>65</v>
      </c>
      <c r="F179" s="65">
        <v>570.99</v>
      </c>
      <c r="G179" s="65">
        <v>571.04999999999995</v>
      </c>
      <c r="H179" s="57"/>
      <c r="I179" s="66">
        <v>55</v>
      </c>
      <c r="J179" s="67">
        <v>61</v>
      </c>
      <c r="K179" s="58">
        <f t="shared" si="47"/>
        <v>58</v>
      </c>
      <c r="L179" s="59"/>
      <c r="M179" s="50">
        <v>270</v>
      </c>
      <c r="N179" s="51">
        <v>50</v>
      </c>
      <c r="O179" s="51">
        <v>180</v>
      </c>
      <c r="P179" s="51">
        <v>20</v>
      </c>
      <c r="Q179" s="101" t="s">
        <v>68</v>
      </c>
      <c r="R179" s="102" t="s">
        <v>68</v>
      </c>
      <c r="S179" s="61">
        <f t="shared" si="48"/>
        <v>-0.21984631039295427</v>
      </c>
      <c r="T179" s="61">
        <f t="shared" si="49"/>
        <v>-0.71984631039295421</v>
      </c>
      <c r="U179" s="61">
        <f t="shared" si="50"/>
        <v>-0.60402277355505374</v>
      </c>
      <c r="V179" s="53">
        <f t="shared" si="51"/>
        <v>253.01694665403136</v>
      </c>
      <c r="W179" s="53">
        <f t="shared" si="52"/>
        <v>-38.747304142622369</v>
      </c>
      <c r="X179" s="62">
        <f t="shared" si="53"/>
        <v>253.01694665403136</v>
      </c>
      <c r="Y179" s="53">
        <f t="shared" si="54"/>
        <v>163.01694665403136</v>
      </c>
      <c r="Z179" s="63">
        <f t="shared" si="55"/>
        <v>51.252695857377631</v>
      </c>
      <c r="AA179" s="54">
        <f t="shared" si="56"/>
        <v>100.82156926322527</v>
      </c>
      <c r="AB179" s="60" t="e">
        <f t="shared" si="57"/>
        <v>#VALUE!</v>
      </c>
      <c r="AC179" s="49" t="e">
        <f t="shared" si="58"/>
        <v>#VALUE!</v>
      </c>
      <c r="AD179" s="49" t="e">
        <f t="shared" si="59"/>
        <v>#VALUE!</v>
      </c>
      <c r="AE179" s="49" t="e">
        <f t="shared" si="60"/>
        <v>#VALUE!</v>
      </c>
      <c r="AF179" s="81" t="e">
        <f t="shared" si="61"/>
        <v>#VALUE!</v>
      </c>
      <c r="AG179" s="60" t="e">
        <f t="shared" si="62"/>
        <v>#VALUE!</v>
      </c>
      <c r="AH179" s="49"/>
      <c r="AI179" s="50"/>
      <c r="AJ179" s="51"/>
      <c r="AK179" s="50">
        <v>225</v>
      </c>
      <c r="AL179" s="51">
        <v>-60</v>
      </c>
      <c r="AM179" s="82">
        <f t="shared" si="68"/>
        <v>28.016946654031358</v>
      </c>
      <c r="AN179" s="82">
        <f t="shared" si="63"/>
        <v>298.01694665403136</v>
      </c>
      <c r="AO179" s="82">
        <f t="shared" si="64"/>
        <v>51.252695857377631</v>
      </c>
      <c r="AP179" s="83" t="e">
        <f t="shared" si="65"/>
        <v>#VALUE!</v>
      </c>
      <c r="AQ179" s="84" t="e">
        <f t="shared" si="66"/>
        <v>#VALUE!</v>
      </c>
      <c r="AR179" s="85" t="e">
        <f t="shared" si="67"/>
        <v>#VALUE!</v>
      </c>
      <c r="AS179" s="64"/>
      <c r="AT179" s="112"/>
      <c r="AU179" s="112" t="s">
        <v>69</v>
      </c>
      <c r="AV179" s="119"/>
      <c r="AW179" s="112"/>
      <c r="AX179" s="112"/>
      <c r="AY179" s="112"/>
      <c r="AZ179" s="112"/>
      <c r="BA179" s="112"/>
      <c r="BB179" s="112"/>
      <c r="BC179" s="112"/>
      <c r="BD179" s="112"/>
      <c r="BE179" s="112">
        <v>0.8</v>
      </c>
      <c r="BF179" s="112">
        <v>1</v>
      </c>
      <c r="BG179" s="112">
        <v>3</v>
      </c>
      <c r="BH179" s="112" t="s">
        <v>69</v>
      </c>
      <c r="BI179" s="112"/>
      <c r="BJ179" s="112"/>
      <c r="BK179" s="112"/>
    </row>
    <row r="180" spans="1:63" ht="15">
      <c r="A180" s="56">
        <v>1519</v>
      </c>
      <c r="B180" s="56" t="s">
        <v>63</v>
      </c>
      <c r="C180" s="56">
        <v>19</v>
      </c>
      <c r="D180" s="56">
        <v>4</v>
      </c>
      <c r="E180" s="135" t="s">
        <v>66</v>
      </c>
      <c r="F180" s="65">
        <v>571.05999999999995</v>
      </c>
      <c r="G180" s="65">
        <v>571.05999999999995</v>
      </c>
      <c r="H180" s="57"/>
      <c r="I180" s="66">
        <v>62</v>
      </c>
      <c r="J180" s="67">
        <v>62</v>
      </c>
      <c r="K180" s="58">
        <f t="shared" si="47"/>
        <v>62</v>
      </c>
      <c r="L180" s="59"/>
      <c r="M180" s="50">
        <v>270</v>
      </c>
      <c r="N180" s="51">
        <v>57</v>
      </c>
      <c r="O180" s="51">
        <v>180</v>
      </c>
      <c r="P180" s="51">
        <v>15</v>
      </c>
      <c r="Q180" s="101" t="s">
        <v>68</v>
      </c>
      <c r="R180" s="102" t="s">
        <v>68</v>
      </c>
      <c r="S180" s="61">
        <f t="shared" si="48"/>
        <v>-0.14096295496814781</v>
      </c>
      <c r="T180" s="61">
        <f t="shared" si="49"/>
        <v>-0.81009356132700583</v>
      </c>
      <c r="U180" s="61">
        <f t="shared" si="50"/>
        <v>-0.52608090992617096</v>
      </c>
      <c r="V180" s="53">
        <f t="shared" si="51"/>
        <v>260.12889890238466</v>
      </c>
      <c r="W180" s="53">
        <f t="shared" si="52"/>
        <v>-32.610857263778037</v>
      </c>
      <c r="X180" s="62">
        <f t="shared" si="53"/>
        <v>260.12889890238466</v>
      </c>
      <c r="Y180" s="53">
        <f t="shared" si="54"/>
        <v>170.12889890238466</v>
      </c>
      <c r="Z180" s="63">
        <f t="shared" si="55"/>
        <v>57.389142736221963</v>
      </c>
      <c r="AA180" s="54">
        <f t="shared" si="56"/>
        <v>95.357434269406269</v>
      </c>
      <c r="AB180" s="60" t="e">
        <f t="shared" si="57"/>
        <v>#VALUE!</v>
      </c>
      <c r="AC180" s="49" t="e">
        <f t="shared" si="58"/>
        <v>#VALUE!</v>
      </c>
      <c r="AD180" s="49" t="e">
        <f t="shared" si="59"/>
        <v>#VALUE!</v>
      </c>
      <c r="AE180" s="49" t="e">
        <f t="shared" si="60"/>
        <v>#VALUE!</v>
      </c>
      <c r="AF180" s="81" t="e">
        <f t="shared" si="61"/>
        <v>#VALUE!</v>
      </c>
      <c r="AG180" s="60" t="e">
        <f t="shared" si="62"/>
        <v>#VALUE!</v>
      </c>
      <c r="AH180" s="49"/>
      <c r="AI180" s="50"/>
      <c r="AJ180" s="51"/>
      <c r="AK180" s="50">
        <v>225</v>
      </c>
      <c r="AL180" s="51">
        <v>-60</v>
      </c>
      <c r="AM180" s="82">
        <f t="shared" si="68"/>
        <v>35.128898902384663</v>
      </c>
      <c r="AN180" s="82">
        <f t="shared" si="63"/>
        <v>305.12889890238466</v>
      </c>
      <c r="AO180" s="82">
        <f t="shared" si="64"/>
        <v>57.389142736221963</v>
      </c>
      <c r="AP180" s="83" t="e">
        <f t="shared" si="65"/>
        <v>#VALUE!</v>
      </c>
      <c r="AQ180" s="84" t="e">
        <f t="shared" si="66"/>
        <v>#VALUE!</v>
      </c>
      <c r="AR180" s="85" t="e">
        <f t="shared" si="67"/>
        <v>#VALUE!</v>
      </c>
      <c r="AS180" s="64"/>
      <c r="AT180" s="112"/>
      <c r="AU180" s="112" t="s">
        <v>76</v>
      </c>
      <c r="AV180" s="119"/>
      <c r="AW180" s="112"/>
      <c r="AX180" s="112"/>
      <c r="AY180" s="112"/>
      <c r="AZ180" s="112"/>
      <c r="BA180" s="112"/>
      <c r="BB180" s="112"/>
      <c r="BC180" s="112"/>
      <c r="BD180" s="112"/>
      <c r="BE180" s="112">
        <v>0.8</v>
      </c>
      <c r="BF180" s="112">
        <v>1</v>
      </c>
      <c r="BG180" s="112">
        <v>3</v>
      </c>
      <c r="BH180" s="112" t="s">
        <v>106</v>
      </c>
      <c r="BI180" s="112"/>
      <c r="BJ180" s="112"/>
      <c r="BK180" s="112"/>
    </row>
    <row r="181" spans="1:63" ht="15">
      <c r="A181" s="56">
        <v>1519</v>
      </c>
      <c r="B181" s="56" t="s">
        <v>63</v>
      </c>
      <c r="C181" s="56">
        <v>19</v>
      </c>
      <c r="D181" s="56">
        <v>4</v>
      </c>
      <c r="E181" s="135" t="s">
        <v>65</v>
      </c>
      <c r="F181" s="65">
        <v>571.19000000000005</v>
      </c>
      <c r="G181" s="65">
        <v>571.25</v>
      </c>
      <c r="H181" s="57"/>
      <c r="I181" s="66">
        <v>75</v>
      </c>
      <c r="J181" s="67">
        <v>81</v>
      </c>
      <c r="K181" s="58">
        <f t="shared" si="47"/>
        <v>78</v>
      </c>
      <c r="L181" s="59"/>
      <c r="M181" s="50">
        <v>270</v>
      </c>
      <c r="N181" s="51">
        <v>5</v>
      </c>
      <c r="O181" s="51">
        <v>180</v>
      </c>
      <c r="P181" s="51">
        <v>17</v>
      </c>
      <c r="Q181" s="101" t="s">
        <v>68</v>
      </c>
      <c r="R181" s="102" t="s">
        <v>68</v>
      </c>
      <c r="S181" s="61">
        <f t="shared" si="48"/>
        <v>-0.29125914211683573</v>
      </c>
      <c r="T181" s="61">
        <f t="shared" si="49"/>
        <v>-8.3347451299076281E-2</v>
      </c>
      <c r="U181" s="61">
        <f t="shared" si="50"/>
        <v>-0.95266572765029645</v>
      </c>
      <c r="V181" s="53">
        <f t="shared" si="51"/>
        <v>195.96913698378037</v>
      </c>
      <c r="W181" s="53">
        <f t="shared" si="52"/>
        <v>-72.359211976798107</v>
      </c>
      <c r="X181" s="62">
        <f t="shared" si="53"/>
        <v>195.96913698378037</v>
      </c>
      <c r="Y181" s="53">
        <f t="shared" si="54"/>
        <v>105.96913698378037</v>
      </c>
      <c r="Z181" s="63">
        <f t="shared" si="55"/>
        <v>17.640788023201893</v>
      </c>
      <c r="AA181" s="54">
        <f t="shared" si="56"/>
        <v>163.285865599186</v>
      </c>
      <c r="AB181" s="60" t="e">
        <f t="shared" si="57"/>
        <v>#VALUE!</v>
      </c>
      <c r="AC181" s="49" t="e">
        <f t="shared" si="58"/>
        <v>#VALUE!</v>
      </c>
      <c r="AD181" s="49" t="e">
        <f t="shared" si="59"/>
        <v>#VALUE!</v>
      </c>
      <c r="AE181" s="49" t="e">
        <f t="shared" si="60"/>
        <v>#VALUE!</v>
      </c>
      <c r="AF181" s="81" t="e">
        <f t="shared" si="61"/>
        <v>#VALUE!</v>
      </c>
      <c r="AG181" s="60" t="e">
        <f t="shared" si="62"/>
        <v>#VALUE!</v>
      </c>
      <c r="AH181" s="49"/>
      <c r="AI181" s="50"/>
      <c r="AJ181" s="51"/>
      <c r="AK181" s="50">
        <v>225</v>
      </c>
      <c r="AL181" s="51">
        <v>-60</v>
      </c>
      <c r="AM181" s="82">
        <f t="shared" si="68"/>
        <v>330.96913698378034</v>
      </c>
      <c r="AN181" s="82">
        <f t="shared" si="63"/>
        <v>240.96913698378034</v>
      </c>
      <c r="AO181" s="82">
        <f t="shared" si="64"/>
        <v>17.640788023201893</v>
      </c>
      <c r="AP181" s="83" t="e">
        <f t="shared" si="65"/>
        <v>#VALUE!</v>
      </c>
      <c r="AQ181" s="84" t="e">
        <f t="shared" si="66"/>
        <v>#VALUE!</v>
      </c>
      <c r="AR181" s="85" t="e">
        <f t="shared" si="67"/>
        <v>#VALUE!</v>
      </c>
      <c r="AS181" s="64"/>
      <c r="AT181" s="112"/>
      <c r="AU181" s="112" t="s">
        <v>69</v>
      </c>
      <c r="AV181" s="119"/>
      <c r="AW181" s="112"/>
      <c r="AX181" s="112"/>
      <c r="AY181" s="112"/>
      <c r="AZ181" s="112"/>
      <c r="BA181" s="112"/>
      <c r="BB181" s="112"/>
      <c r="BC181" s="112"/>
      <c r="BD181" s="112"/>
      <c r="BE181" s="112">
        <v>0.8</v>
      </c>
      <c r="BF181" s="112">
        <v>1</v>
      </c>
      <c r="BG181" s="112">
        <v>3</v>
      </c>
      <c r="BH181" s="112" t="s">
        <v>69</v>
      </c>
      <c r="BI181" s="112"/>
      <c r="BJ181" s="112"/>
      <c r="BK181" s="112"/>
    </row>
    <row r="182" spans="1:63" ht="15">
      <c r="A182" s="56">
        <v>1519</v>
      </c>
      <c r="B182" s="56" t="s">
        <v>63</v>
      </c>
      <c r="C182" s="56">
        <v>19</v>
      </c>
      <c r="D182" s="56">
        <v>4</v>
      </c>
      <c r="E182" s="135" t="s">
        <v>67</v>
      </c>
      <c r="F182" s="65">
        <v>571.35</v>
      </c>
      <c r="G182" s="65">
        <v>571.4</v>
      </c>
      <c r="H182" s="57"/>
      <c r="I182" s="66">
        <v>91</v>
      </c>
      <c r="J182" s="67">
        <v>96</v>
      </c>
      <c r="K182" s="58">
        <f t="shared" si="47"/>
        <v>93.5</v>
      </c>
      <c r="L182" s="59"/>
      <c r="M182" s="50"/>
      <c r="N182" s="51"/>
      <c r="O182" s="51"/>
      <c r="P182" s="51"/>
      <c r="Q182" s="106">
        <v>54</v>
      </c>
      <c r="R182" s="107">
        <v>90</v>
      </c>
      <c r="S182" s="61">
        <f t="shared" si="48"/>
        <v>0</v>
      </c>
      <c r="T182" s="61">
        <f t="shared" si="49"/>
        <v>0</v>
      </c>
      <c r="U182" s="61">
        <f t="shared" si="50"/>
        <v>0</v>
      </c>
      <c r="V182" s="53">
        <f t="shared" si="51"/>
        <v>90</v>
      </c>
      <c r="W182" s="53" t="e">
        <f t="shared" si="52"/>
        <v>#DIV/0!</v>
      </c>
      <c r="X182" s="62">
        <f t="shared" si="53"/>
        <v>270</v>
      </c>
      <c r="Y182" s="53">
        <f t="shared" si="54"/>
        <v>180</v>
      </c>
      <c r="Z182" s="63" t="e">
        <f t="shared" si="55"/>
        <v>#DIV/0!</v>
      </c>
      <c r="AA182" s="54" t="e">
        <f t="shared" si="56"/>
        <v>#DIV/0!</v>
      </c>
      <c r="AB182" s="60" t="e">
        <f t="shared" si="57"/>
        <v>#DIV/0!</v>
      </c>
      <c r="AC182" s="49" t="e">
        <f t="shared" si="58"/>
        <v>#DIV/0!</v>
      </c>
      <c r="AD182" s="49" t="e">
        <f t="shared" si="59"/>
        <v>#DIV/0!</v>
      </c>
      <c r="AE182" s="49" t="e">
        <f t="shared" si="60"/>
        <v>#DIV/0!</v>
      </c>
      <c r="AF182" s="81" t="e">
        <f t="shared" si="61"/>
        <v>#DIV/0!</v>
      </c>
      <c r="AG182" s="60" t="e">
        <f t="shared" si="62"/>
        <v>#DIV/0!</v>
      </c>
      <c r="AH182" s="49"/>
      <c r="AI182" s="50"/>
      <c r="AJ182" s="51"/>
      <c r="AK182" s="52" t="s">
        <v>68</v>
      </c>
      <c r="AL182" s="100" t="s">
        <v>68</v>
      </c>
      <c r="AM182" s="82" t="e">
        <f t="shared" si="68"/>
        <v>#VALUE!</v>
      </c>
      <c r="AN182" s="82" t="e">
        <f t="shared" si="63"/>
        <v>#VALUE!</v>
      </c>
      <c r="AO182" s="82" t="e">
        <f t="shared" si="64"/>
        <v>#DIV/0!</v>
      </c>
      <c r="AP182" s="83" t="e">
        <f t="shared" si="65"/>
        <v>#DIV/0!</v>
      </c>
      <c r="AQ182" s="84" t="e">
        <f t="shared" si="66"/>
        <v>#DIV/0!</v>
      </c>
      <c r="AR182" s="85" t="e">
        <f t="shared" si="67"/>
        <v>#DIV/0!</v>
      </c>
      <c r="AS182" s="64"/>
      <c r="AT182" s="112"/>
      <c r="AU182" s="112" t="s">
        <v>67</v>
      </c>
      <c r="AV182" s="119"/>
      <c r="AW182" s="112"/>
      <c r="AX182" s="112"/>
      <c r="AY182" s="112"/>
      <c r="AZ182" s="112"/>
      <c r="BA182" s="112"/>
      <c r="BB182" s="112"/>
      <c r="BC182" s="112"/>
      <c r="BD182" s="112"/>
      <c r="BE182" s="112">
        <v>0.8</v>
      </c>
      <c r="BF182" s="112">
        <v>1</v>
      </c>
      <c r="BG182" s="112">
        <v>2</v>
      </c>
      <c r="BH182" s="112" t="s">
        <v>107</v>
      </c>
      <c r="BI182" s="112"/>
      <c r="BJ182" s="112"/>
      <c r="BK182" s="112"/>
    </row>
    <row r="183" spans="1:63" ht="15">
      <c r="A183" s="56">
        <v>1519</v>
      </c>
      <c r="B183" s="56" t="s">
        <v>63</v>
      </c>
      <c r="C183" s="56">
        <v>19</v>
      </c>
      <c r="D183" s="56">
        <v>4</v>
      </c>
      <c r="E183" s="40" t="s">
        <v>64</v>
      </c>
      <c r="F183" s="65">
        <v>571.41999999999996</v>
      </c>
      <c r="G183" s="65">
        <v>571.42999999999995</v>
      </c>
      <c r="H183" s="57"/>
      <c r="I183" s="66">
        <v>98</v>
      </c>
      <c r="J183" s="67">
        <v>99</v>
      </c>
      <c r="K183" s="58">
        <f t="shared" si="47"/>
        <v>98.5</v>
      </c>
      <c r="L183" s="59"/>
      <c r="M183" s="50">
        <v>270</v>
      </c>
      <c r="N183" s="51">
        <v>12</v>
      </c>
      <c r="O183" s="51">
        <v>0</v>
      </c>
      <c r="P183" s="51">
        <v>28</v>
      </c>
      <c r="Q183" s="101" t="s">
        <v>68</v>
      </c>
      <c r="R183" s="102" t="s">
        <v>68</v>
      </c>
      <c r="S183" s="61">
        <f t="shared" si="48"/>
        <v>-0.45921248275176929</v>
      </c>
      <c r="T183" s="61">
        <f t="shared" si="49"/>
        <v>0.18357512693477016</v>
      </c>
      <c r="U183" s="61">
        <f t="shared" si="50"/>
        <v>0.86365306952864851</v>
      </c>
      <c r="V183" s="53">
        <f t="shared" si="51"/>
        <v>158.2104086977661</v>
      </c>
      <c r="W183" s="53">
        <f t="shared" si="52"/>
        <v>60.203626396712146</v>
      </c>
      <c r="X183" s="62">
        <f t="shared" si="53"/>
        <v>338.21040869776607</v>
      </c>
      <c r="Y183" s="53">
        <f t="shared" si="54"/>
        <v>248.21040869776607</v>
      </c>
      <c r="Z183" s="63">
        <f t="shared" si="55"/>
        <v>29.796373603287854</v>
      </c>
      <c r="AA183" s="54">
        <f t="shared" si="56"/>
        <v>24.733711157381805</v>
      </c>
      <c r="AB183" s="60" t="e">
        <f t="shared" si="57"/>
        <v>#VALUE!</v>
      </c>
      <c r="AC183" s="49" t="e">
        <f t="shared" si="58"/>
        <v>#VALUE!</v>
      </c>
      <c r="AD183" s="49" t="e">
        <f t="shared" si="59"/>
        <v>#VALUE!</v>
      </c>
      <c r="AE183" s="49" t="e">
        <f t="shared" si="60"/>
        <v>#VALUE!</v>
      </c>
      <c r="AF183" s="81" t="e">
        <f t="shared" si="61"/>
        <v>#VALUE!</v>
      </c>
      <c r="AG183" s="60" t="e">
        <f t="shared" si="62"/>
        <v>#VALUE!</v>
      </c>
      <c r="AH183" s="49"/>
      <c r="AI183" s="50"/>
      <c r="AJ183" s="51"/>
      <c r="AK183" s="50">
        <v>90</v>
      </c>
      <c r="AL183" s="51">
        <v>1</v>
      </c>
      <c r="AM183" s="82">
        <f t="shared" si="68"/>
        <v>68.21040869776607</v>
      </c>
      <c r="AN183" s="82">
        <f t="shared" si="63"/>
        <v>338.21040869776607</v>
      </c>
      <c r="AO183" s="82">
        <f t="shared" si="64"/>
        <v>29.796373603287854</v>
      </c>
      <c r="AP183" s="83" t="e">
        <f t="shared" si="65"/>
        <v>#VALUE!</v>
      </c>
      <c r="AQ183" s="84" t="e">
        <f t="shared" si="66"/>
        <v>#VALUE!</v>
      </c>
      <c r="AR183" s="85" t="e">
        <f t="shared" si="67"/>
        <v>#VALUE!</v>
      </c>
      <c r="AS183" s="64"/>
      <c r="AT183" s="112" t="s">
        <v>75</v>
      </c>
      <c r="AU183" s="112"/>
      <c r="AV183" s="58"/>
      <c r="AW183" s="112"/>
      <c r="AX183" s="112"/>
      <c r="AY183" s="112"/>
      <c r="AZ183" s="112"/>
      <c r="BA183" s="112"/>
      <c r="BB183" s="112"/>
      <c r="BC183" s="112"/>
      <c r="BD183" s="112"/>
      <c r="BE183" s="112">
        <v>0.8</v>
      </c>
      <c r="BF183" s="112">
        <v>0</v>
      </c>
      <c r="BG183" s="112">
        <v>3</v>
      </c>
      <c r="BH183" s="112" t="s">
        <v>64</v>
      </c>
      <c r="BI183" s="112"/>
      <c r="BJ183" s="112"/>
      <c r="BK183" s="112"/>
    </row>
    <row r="184" spans="1:63" ht="15">
      <c r="A184" s="56">
        <v>1519</v>
      </c>
      <c r="B184" s="56" t="s">
        <v>63</v>
      </c>
      <c r="C184" s="56">
        <v>19</v>
      </c>
      <c r="D184" s="56">
        <v>4</v>
      </c>
      <c r="E184" s="40" t="s">
        <v>64</v>
      </c>
      <c r="F184" s="65">
        <v>571.52</v>
      </c>
      <c r="G184" s="65">
        <v>571.54</v>
      </c>
      <c r="H184" s="57"/>
      <c r="I184" s="66">
        <v>108</v>
      </c>
      <c r="J184" s="67">
        <v>110</v>
      </c>
      <c r="K184" s="58">
        <f t="shared" si="47"/>
        <v>109</v>
      </c>
      <c r="L184" s="59"/>
      <c r="M184" s="50">
        <v>270</v>
      </c>
      <c r="N184" s="51">
        <v>22</v>
      </c>
      <c r="O184" s="51">
        <v>0</v>
      </c>
      <c r="P184" s="51">
        <v>4</v>
      </c>
      <c r="Q184" s="101" t="s">
        <v>68</v>
      </c>
      <c r="R184" s="102" t="s">
        <v>68</v>
      </c>
      <c r="S184" s="61">
        <f t="shared" si="48"/>
        <v>-6.4677076207065004E-2</v>
      </c>
      <c r="T184" s="61">
        <f t="shared" si="49"/>
        <v>0.37369407058201237</v>
      </c>
      <c r="U184" s="61">
        <f t="shared" si="50"/>
        <v>0.92492528129716023</v>
      </c>
      <c r="V184" s="53">
        <f t="shared" si="51"/>
        <v>99.819189928813088</v>
      </c>
      <c r="W184" s="53">
        <f t="shared" si="52"/>
        <v>67.704758828601058</v>
      </c>
      <c r="X184" s="62">
        <f t="shared" si="53"/>
        <v>279.8191899288131</v>
      </c>
      <c r="Y184" s="53">
        <f t="shared" si="54"/>
        <v>189.8191899288131</v>
      </c>
      <c r="Z184" s="63">
        <f t="shared" si="55"/>
        <v>22.295241171398942</v>
      </c>
      <c r="AA184" s="54">
        <f t="shared" si="56"/>
        <v>80.90212193282062</v>
      </c>
      <c r="AB184" s="60" t="e">
        <f t="shared" si="57"/>
        <v>#VALUE!</v>
      </c>
      <c r="AC184" s="49" t="e">
        <f t="shared" si="58"/>
        <v>#VALUE!</v>
      </c>
      <c r="AD184" s="49" t="e">
        <f t="shared" si="59"/>
        <v>#VALUE!</v>
      </c>
      <c r="AE184" s="49" t="e">
        <f t="shared" si="60"/>
        <v>#VALUE!</v>
      </c>
      <c r="AF184" s="81" t="e">
        <f t="shared" si="61"/>
        <v>#VALUE!</v>
      </c>
      <c r="AG184" s="60" t="e">
        <f t="shared" si="62"/>
        <v>#VALUE!</v>
      </c>
      <c r="AH184" s="49"/>
      <c r="AI184" s="50"/>
      <c r="AJ184" s="51"/>
      <c r="AK184" s="50">
        <v>90</v>
      </c>
      <c r="AL184" s="51">
        <v>1</v>
      </c>
      <c r="AM184" s="82">
        <f t="shared" si="68"/>
        <v>9.8191899288131026</v>
      </c>
      <c r="AN184" s="82">
        <f t="shared" si="63"/>
        <v>279.8191899288131</v>
      </c>
      <c r="AO184" s="82">
        <f t="shared" si="64"/>
        <v>22.295241171398942</v>
      </c>
      <c r="AP184" s="83" t="e">
        <f t="shared" si="65"/>
        <v>#VALUE!</v>
      </c>
      <c r="AQ184" s="84" t="e">
        <f t="shared" si="66"/>
        <v>#VALUE!</v>
      </c>
      <c r="AR184" s="85" t="e">
        <f t="shared" si="67"/>
        <v>#VALUE!</v>
      </c>
      <c r="AS184" s="64"/>
      <c r="AT184" s="112" t="s">
        <v>75</v>
      </c>
      <c r="AU184" s="112"/>
      <c r="AV184" s="58"/>
      <c r="AW184" s="112"/>
      <c r="AX184" s="112"/>
      <c r="AY184" s="112"/>
      <c r="AZ184" s="112"/>
      <c r="BA184" s="112"/>
      <c r="BB184" s="112"/>
      <c r="BC184" s="112"/>
      <c r="BD184" s="112"/>
      <c r="BE184" s="112">
        <v>0.8</v>
      </c>
      <c r="BF184" s="112">
        <v>0</v>
      </c>
      <c r="BG184" s="112">
        <v>3</v>
      </c>
      <c r="BH184" s="112" t="s">
        <v>64</v>
      </c>
      <c r="BI184" s="112"/>
      <c r="BJ184" s="112"/>
      <c r="BK184" s="112"/>
    </row>
    <row r="185" spans="1:63" ht="15">
      <c r="A185" s="56">
        <v>1519</v>
      </c>
      <c r="B185" s="56" t="s">
        <v>63</v>
      </c>
      <c r="C185" s="56">
        <v>19</v>
      </c>
      <c r="D185" s="56">
        <v>5</v>
      </c>
      <c r="E185" s="135" t="s">
        <v>66</v>
      </c>
      <c r="F185" s="65">
        <v>572.07000000000005</v>
      </c>
      <c r="G185" s="65">
        <v>572.07000000000005</v>
      </c>
      <c r="H185" s="57"/>
      <c r="I185" s="66">
        <v>13</v>
      </c>
      <c r="J185" s="67">
        <v>13</v>
      </c>
      <c r="K185" s="58">
        <f t="shared" si="47"/>
        <v>13</v>
      </c>
      <c r="L185" s="59"/>
      <c r="M185" s="50">
        <v>270</v>
      </c>
      <c r="N185" s="51">
        <v>2</v>
      </c>
      <c r="O185" s="51">
        <v>180</v>
      </c>
      <c r="P185" s="51">
        <v>43</v>
      </c>
      <c r="Q185" s="101" t="s">
        <v>68</v>
      </c>
      <c r="R185" s="102" t="s">
        <v>68</v>
      </c>
      <c r="S185" s="61">
        <f t="shared" si="48"/>
        <v>-0.68158290508852737</v>
      </c>
      <c r="T185" s="61">
        <f t="shared" si="49"/>
        <v>-2.5523876098019996E-2</v>
      </c>
      <c r="U185" s="61">
        <f t="shared" si="50"/>
        <v>-0.7309081807046599</v>
      </c>
      <c r="V185" s="53">
        <f t="shared" si="51"/>
        <v>182.14460682340285</v>
      </c>
      <c r="W185" s="53">
        <f t="shared" si="52"/>
        <v>-46.979975321699193</v>
      </c>
      <c r="X185" s="62">
        <f t="shared" si="53"/>
        <v>182.14460682340285</v>
      </c>
      <c r="Y185" s="53">
        <f t="shared" si="54"/>
        <v>92.144606823402853</v>
      </c>
      <c r="Z185" s="63">
        <f t="shared" si="55"/>
        <v>43.020024678300807</v>
      </c>
      <c r="AA185" s="54">
        <f t="shared" si="56"/>
        <v>177.06785572502159</v>
      </c>
      <c r="AB185" s="60" t="e">
        <f t="shared" si="57"/>
        <v>#VALUE!</v>
      </c>
      <c r="AC185" s="49" t="e">
        <f t="shared" si="58"/>
        <v>#VALUE!</v>
      </c>
      <c r="AD185" s="49" t="e">
        <f t="shared" si="59"/>
        <v>#VALUE!</v>
      </c>
      <c r="AE185" s="49" t="e">
        <f t="shared" si="60"/>
        <v>#VALUE!</v>
      </c>
      <c r="AF185" s="81" t="e">
        <f t="shared" si="61"/>
        <v>#VALUE!</v>
      </c>
      <c r="AG185" s="60" t="e">
        <f t="shared" si="62"/>
        <v>#VALUE!</v>
      </c>
      <c r="AH185" s="49"/>
      <c r="AI185" s="50"/>
      <c r="AJ185" s="51"/>
      <c r="AK185" s="50">
        <v>240</v>
      </c>
      <c r="AL185" s="51">
        <v>-60</v>
      </c>
      <c r="AM185" s="82">
        <f t="shared" si="68"/>
        <v>302.14460682340285</v>
      </c>
      <c r="AN185" s="82">
        <f t="shared" si="63"/>
        <v>212.14460682340285</v>
      </c>
      <c r="AO185" s="82">
        <f t="shared" si="64"/>
        <v>43.020024678300807</v>
      </c>
      <c r="AP185" s="83" t="e">
        <f t="shared" si="65"/>
        <v>#VALUE!</v>
      </c>
      <c r="AQ185" s="84" t="e">
        <f t="shared" si="66"/>
        <v>#VALUE!</v>
      </c>
      <c r="AR185" s="85" t="e">
        <f t="shared" si="67"/>
        <v>#VALUE!</v>
      </c>
      <c r="AS185" s="64"/>
      <c r="AT185" s="112"/>
      <c r="AU185" s="112" t="s">
        <v>76</v>
      </c>
      <c r="AV185" s="119"/>
      <c r="AW185" s="112"/>
      <c r="AX185" s="112"/>
      <c r="AY185" s="112"/>
      <c r="AZ185" s="112"/>
      <c r="BA185" s="112"/>
      <c r="BB185" s="112"/>
      <c r="BC185" s="112"/>
      <c r="BD185" s="112"/>
      <c r="BE185" s="112">
        <v>0.6</v>
      </c>
      <c r="BF185" s="112">
        <v>0</v>
      </c>
      <c r="BG185" s="112">
        <v>3</v>
      </c>
      <c r="BH185" s="112" t="s">
        <v>108</v>
      </c>
      <c r="BI185" s="112"/>
      <c r="BJ185" s="112"/>
      <c r="BK185" s="112"/>
    </row>
    <row r="186" spans="1:63" ht="15">
      <c r="A186" s="56">
        <v>1519</v>
      </c>
      <c r="B186" s="56" t="s">
        <v>63</v>
      </c>
      <c r="C186" s="56">
        <v>19</v>
      </c>
      <c r="D186" s="56">
        <v>5</v>
      </c>
      <c r="E186" s="40" t="s">
        <v>64</v>
      </c>
      <c r="F186" s="65">
        <v>572.16999999999996</v>
      </c>
      <c r="G186" s="65">
        <v>572.17999999999995</v>
      </c>
      <c r="H186" s="57"/>
      <c r="I186" s="66">
        <v>23</v>
      </c>
      <c r="J186" s="67">
        <v>24</v>
      </c>
      <c r="K186" s="58">
        <f t="shared" si="47"/>
        <v>23.5</v>
      </c>
      <c r="L186" s="59"/>
      <c r="M186" s="50">
        <v>270</v>
      </c>
      <c r="N186" s="51">
        <v>8</v>
      </c>
      <c r="O186" s="51">
        <v>180</v>
      </c>
      <c r="P186" s="51">
        <v>30</v>
      </c>
      <c r="Q186" s="101" t="s">
        <v>68</v>
      </c>
      <c r="R186" s="102" t="s">
        <v>68</v>
      </c>
      <c r="S186" s="61">
        <f t="shared" si="48"/>
        <v>-0.49513403437078513</v>
      </c>
      <c r="T186" s="61">
        <f t="shared" si="49"/>
        <v>-0.12052744095487303</v>
      </c>
      <c r="U186" s="61">
        <f t="shared" si="50"/>
        <v>-0.85759730408675483</v>
      </c>
      <c r="V186" s="53">
        <f t="shared" si="51"/>
        <v>193.68107754941371</v>
      </c>
      <c r="W186" s="53">
        <f t="shared" si="52"/>
        <v>-59.280811579743883</v>
      </c>
      <c r="X186" s="62">
        <f t="shared" si="53"/>
        <v>193.68107754941371</v>
      </c>
      <c r="Y186" s="53">
        <f t="shared" si="54"/>
        <v>103.68107754941371</v>
      </c>
      <c r="Z186" s="63">
        <f t="shared" si="55"/>
        <v>30.719188420256117</v>
      </c>
      <c r="AA186" s="54">
        <f t="shared" si="56"/>
        <v>164.1902140875678</v>
      </c>
      <c r="AB186" s="60" t="e">
        <f t="shared" si="57"/>
        <v>#VALUE!</v>
      </c>
      <c r="AC186" s="49" t="e">
        <f t="shared" si="58"/>
        <v>#VALUE!</v>
      </c>
      <c r="AD186" s="49" t="e">
        <f t="shared" si="59"/>
        <v>#VALUE!</v>
      </c>
      <c r="AE186" s="49" t="e">
        <f t="shared" si="60"/>
        <v>#VALUE!</v>
      </c>
      <c r="AF186" s="81" t="e">
        <f t="shared" si="61"/>
        <v>#VALUE!</v>
      </c>
      <c r="AG186" s="60" t="e">
        <f t="shared" si="62"/>
        <v>#VALUE!</v>
      </c>
      <c r="AH186" s="49"/>
      <c r="AI186" s="50"/>
      <c r="AJ186" s="51"/>
      <c r="AK186" s="50">
        <v>240</v>
      </c>
      <c r="AL186" s="51">
        <v>-60</v>
      </c>
      <c r="AM186" s="82">
        <f t="shared" si="68"/>
        <v>313.68107754941371</v>
      </c>
      <c r="AN186" s="82">
        <f t="shared" si="63"/>
        <v>223.68107754941371</v>
      </c>
      <c r="AO186" s="82">
        <f t="shared" si="64"/>
        <v>30.719188420256117</v>
      </c>
      <c r="AP186" s="83" t="e">
        <f t="shared" si="65"/>
        <v>#VALUE!</v>
      </c>
      <c r="AQ186" s="84" t="e">
        <f t="shared" si="66"/>
        <v>#VALUE!</v>
      </c>
      <c r="AR186" s="85" t="e">
        <f t="shared" si="67"/>
        <v>#VALUE!</v>
      </c>
      <c r="AS186" s="64"/>
      <c r="AT186" s="112" t="s">
        <v>75</v>
      </c>
      <c r="AU186" s="112"/>
      <c r="AV186" s="58"/>
      <c r="AW186" s="112"/>
      <c r="AX186" s="112"/>
      <c r="AY186" s="112"/>
      <c r="AZ186" s="112"/>
      <c r="BA186" s="112"/>
      <c r="BB186" s="112"/>
      <c r="BC186" s="112"/>
      <c r="BD186" s="112"/>
      <c r="BE186" s="112">
        <v>0.8</v>
      </c>
      <c r="BF186" s="112">
        <v>0</v>
      </c>
      <c r="BG186" s="112">
        <v>3</v>
      </c>
      <c r="BH186" s="112" t="s">
        <v>64</v>
      </c>
      <c r="BI186" s="112"/>
      <c r="BJ186" s="112"/>
      <c r="BK186" s="112"/>
    </row>
    <row r="187" spans="1:63" s="56" customFormat="1" ht="15">
      <c r="A187" s="56">
        <v>1519</v>
      </c>
      <c r="B187" s="56" t="s">
        <v>63</v>
      </c>
      <c r="C187" s="56">
        <v>19</v>
      </c>
      <c r="D187" s="56">
        <v>5</v>
      </c>
      <c r="E187" s="135" t="s">
        <v>65</v>
      </c>
      <c r="F187" s="65">
        <v>572.35</v>
      </c>
      <c r="G187" s="65">
        <v>572.36</v>
      </c>
      <c r="H187" s="57"/>
      <c r="I187" s="66">
        <v>45</v>
      </c>
      <c r="J187" s="67">
        <v>52</v>
      </c>
      <c r="K187" s="58">
        <f t="shared" si="47"/>
        <v>48.5</v>
      </c>
      <c r="L187" s="59"/>
      <c r="M187" s="50">
        <v>270</v>
      </c>
      <c r="N187" s="51">
        <v>53</v>
      </c>
      <c r="O187" s="51">
        <v>180</v>
      </c>
      <c r="P187" s="51">
        <v>26</v>
      </c>
      <c r="Q187" s="101" t="s">
        <v>68</v>
      </c>
      <c r="R187" s="102" t="s">
        <v>68</v>
      </c>
      <c r="S187" s="61">
        <f t="shared" si="48"/>
        <v>-0.26381834185405872</v>
      </c>
      <c r="T187" s="61">
        <f t="shared" si="49"/>
        <v>-0.71780884159360536</v>
      </c>
      <c r="U187" s="61">
        <f t="shared" si="50"/>
        <v>-0.54090775978245642</v>
      </c>
      <c r="V187" s="53">
        <f t="shared" si="51"/>
        <v>249.81996084656896</v>
      </c>
      <c r="W187" s="53">
        <f t="shared" si="52"/>
        <v>-35.271609973336759</v>
      </c>
      <c r="X187" s="62">
        <f t="shared" si="53"/>
        <v>249.81996084656896</v>
      </c>
      <c r="Y187" s="53">
        <f t="shared" si="54"/>
        <v>159.81996084656896</v>
      </c>
      <c r="Z187" s="63">
        <f t="shared" si="55"/>
        <v>54.728390026663241</v>
      </c>
      <c r="AA187" s="54">
        <f t="shared" si="56"/>
        <v>101.98226231041117</v>
      </c>
      <c r="AB187" s="60" t="e">
        <f t="shared" si="57"/>
        <v>#VALUE!</v>
      </c>
      <c r="AC187" s="49" t="e">
        <f t="shared" si="58"/>
        <v>#VALUE!</v>
      </c>
      <c r="AD187" s="49" t="e">
        <f t="shared" si="59"/>
        <v>#VALUE!</v>
      </c>
      <c r="AE187" s="49" t="e">
        <f t="shared" si="60"/>
        <v>#VALUE!</v>
      </c>
      <c r="AF187" s="81" t="e">
        <f t="shared" si="61"/>
        <v>#VALUE!</v>
      </c>
      <c r="AG187" s="60" t="e">
        <f t="shared" si="62"/>
        <v>#VALUE!</v>
      </c>
      <c r="AH187" s="49"/>
      <c r="AI187" s="50"/>
      <c r="AJ187" s="51"/>
      <c r="AK187" s="50">
        <v>240</v>
      </c>
      <c r="AL187" s="51">
        <v>-60</v>
      </c>
      <c r="AM187" s="82">
        <f t="shared" si="68"/>
        <v>9.8199608465689607</v>
      </c>
      <c r="AN187" s="82">
        <f t="shared" si="63"/>
        <v>279.81996084656896</v>
      </c>
      <c r="AO187" s="82">
        <f t="shared" si="64"/>
        <v>54.728390026663241</v>
      </c>
      <c r="AP187" s="83" t="e">
        <f t="shared" si="65"/>
        <v>#VALUE!</v>
      </c>
      <c r="AQ187" s="84" t="e">
        <f t="shared" si="66"/>
        <v>#VALUE!</v>
      </c>
      <c r="AR187" s="85" t="e">
        <f t="shared" si="67"/>
        <v>#VALUE!</v>
      </c>
      <c r="AS187" s="64"/>
      <c r="AT187" s="112" t="s">
        <v>75</v>
      </c>
      <c r="AU187" s="112"/>
      <c r="AV187" s="119"/>
      <c r="AW187" s="112"/>
      <c r="AX187" s="112"/>
      <c r="AY187" s="112"/>
      <c r="AZ187" s="112"/>
      <c r="BA187" s="112"/>
      <c r="BB187" s="112"/>
      <c r="BC187" s="112"/>
      <c r="BD187" s="112"/>
      <c r="BE187" s="112">
        <v>0.8</v>
      </c>
      <c r="BF187" s="112">
        <v>0</v>
      </c>
      <c r="BG187" s="112">
        <v>3</v>
      </c>
      <c r="BH187" s="112" t="s">
        <v>64</v>
      </c>
      <c r="BI187" s="112"/>
      <c r="BJ187" s="112"/>
      <c r="BK187" s="112"/>
    </row>
    <row r="188" spans="1:63" ht="15">
      <c r="A188" s="56">
        <v>1519</v>
      </c>
      <c r="B188" s="56" t="s">
        <v>63</v>
      </c>
      <c r="C188" s="56">
        <v>19</v>
      </c>
      <c r="D188" s="56">
        <v>5</v>
      </c>
      <c r="E188" s="40" t="s">
        <v>64</v>
      </c>
      <c r="F188" s="65">
        <v>572.39</v>
      </c>
      <c r="G188" s="65">
        <v>572.46</v>
      </c>
      <c r="H188" s="57"/>
      <c r="I188" s="66">
        <v>41</v>
      </c>
      <c r="J188" s="67">
        <v>42</v>
      </c>
      <c r="K188" s="58">
        <f t="shared" si="47"/>
        <v>41.5</v>
      </c>
      <c r="L188" s="59"/>
      <c r="M188" s="50">
        <v>90</v>
      </c>
      <c r="N188" s="51">
        <v>13</v>
      </c>
      <c r="O188" s="51">
        <v>180</v>
      </c>
      <c r="P188" s="51">
        <v>30</v>
      </c>
      <c r="Q188" s="101" t="s">
        <v>68</v>
      </c>
      <c r="R188" s="102" t="s">
        <v>68</v>
      </c>
      <c r="S188" s="61">
        <f t="shared" si="48"/>
        <v>0.48718503239261757</v>
      </c>
      <c r="T188" s="61">
        <f t="shared" si="49"/>
        <v>-0.19481332766988094</v>
      </c>
      <c r="U188" s="61">
        <f t="shared" si="50"/>
        <v>0.843829228791103</v>
      </c>
      <c r="V188" s="53">
        <f t="shared" si="51"/>
        <v>338.2047433132509</v>
      </c>
      <c r="W188" s="53">
        <f t="shared" si="52"/>
        <v>58.126710429270553</v>
      </c>
      <c r="X188" s="62">
        <f t="shared" si="53"/>
        <v>158.2047433132509</v>
      </c>
      <c r="Y188" s="53">
        <f t="shared" si="54"/>
        <v>68.204743313250901</v>
      </c>
      <c r="Z188" s="63">
        <f t="shared" si="55"/>
        <v>31.873289570729447</v>
      </c>
      <c r="AA188" s="54">
        <f t="shared" si="56"/>
        <v>25.214570195709165</v>
      </c>
      <c r="AB188" s="60" t="e">
        <f t="shared" si="57"/>
        <v>#VALUE!</v>
      </c>
      <c r="AC188" s="49" t="e">
        <f t="shared" si="58"/>
        <v>#VALUE!</v>
      </c>
      <c r="AD188" s="49" t="e">
        <f t="shared" si="59"/>
        <v>#VALUE!</v>
      </c>
      <c r="AE188" s="49" t="e">
        <f t="shared" si="60"/>
        <v>#VALUE!</v>
      </c>
      <c r="AF188" s="81" t="e">
        <f t="shared" si="61"/>
        <v>#VALUE!</v>
      </c>
      <c r="AG188" s="60" t="e">
        <f t="shared" si="62"/>
        <v>#VALUE!</v>
      </c>
      <c r="AH188" s="49"/>
      <c r="AI188" s="50"/>
      <c r="AJ188" s="51"/>
      <c r="AK188" s="50">
        <v>240</v>
      </c>
      <c r="AL188" s="51">
        <v>-60</v>
      </c>
      <c r="AM188" s="82">
        <f t="shared" si="68"/>
        <v>278.2047433132509</v>
      </c>
      <c r="AN188" s="82">
        <f t="shared" si="63"/>
        <v>188.2047433132509</v>
      </c>
      <c r="AO188" s="82">
        <f t="shared" si="64"/>
        <v>31.873289570729447</v>
      </c>
      <c r="AP188" s="83" t="e">
        <f t="shared" si="65"/>
        <v>#VALUE!</v>
      </c>
      <c r="AQ188" s="84" t="e">
        <f t="shared" si="66"/>
        <v>#VALUE!</v>
      </c>
      <c r="AR188" s="85" t="e">
        <f t="shared" si="67"/>
        <v>#VALUE!</v>
      </c>
      <c r="AS188" s="64"/>
      <c r="AT188" s="112"/>
      <c r="AU188" s="112" t="s">
        <v>69</v>
      </c>
      <c r="AV188" s="58"/>
      <c r="AW188" s="112"/>
      <c r="AX188" s="112"/>
      <c r="AY188" s="112"/>
      <c r="AZ188" s="112"/>
      <c r="BA188" s="112"/>
      <c r="BB188" s="112"/>
      <c r="BC188" s="112"/>
      <c r="BD188" s="112"/>
      <c r="BE188" s="112">
        <v>0.8</v>
      </c>
      <c r="BF188" s="112">
        <v>1</v>
      </c>
      <c r="BG188" s="112">
        <v>3</v>
      </c>
      <c r="BH188" s="112" t="s">
        <v>91</v>
      </c>
      <c r="BI188" s="112"/>
      <c r="BJ188" s="112"/>
      <c r="BK188" s="112"/>
    </row>
    <row r="189" spans="1:63" ht="15">
      <c r="A189" s="56">
        <v>1519</v>
      </c>
      <c r="B189" s="56" t="s">
        <v>63</v>
      </c>
      <c r="C189" s="56">
        <v>19</v>
      </c>
      <c r="D189" s="56">
        <v>5</v>
      </c>
      <c r="E189" s="40" t="s">
        <v>64</v>
      </c>
      <c r="F189" s="65">
        <v>572.65</v>
      </c>
      <c r="G189" s="65">
        <v>572.66</v>
      </c>
      <c r="H189" s="57"/>
      <c r="I189" s="66">
        <v>71</v>
      </c>
      <c r="J189" s="67">
        <v>72</v>
      </c>
      <c r="K189" s="58">
        <f t="shared" si="47"/>
        <v>71.5</v>
      </c>
      <c r="L189" s="59"/>
      <c r="M189" s="50">
        <v>270</v>
      </c>
      <c r="N189" s="51">
        <v>5</v>
      </c>
      <c r="O189" s="51">
        <v>180</v>
      </c>
      <c r="P189" s="51">
        <v>26</v>
      </c>
      <c r="Q189" s="101" t="s">
        <v>68</v>
      </c>
      <c r="R189" s="102" t="s">
        <v>68</v>
      </c>
      <c r="S189" s="61">
        <f t="shared" si="48"/>
        <v>-0.43670301222767721</v>
      </c>
      <c r="T189" s="61">
        <f t="shared" si="49"/>
        <v>-7.8335062682376888E-2</v>
      </c>
      <c r="U189" s="61">
        <f t="shared" si="50"/>
        <v>-0.89537386359965709</v>
      </c>
      <c r="V189" s="53">
        <f t="shared" si="51"/>
        <v>190.16946947575843</v>
      </c>
      <c r="W189" s="53">
        <f t="shared" si="52"/>
        <v>-63.64079119887554</v>
      </c>
      <c r="X189" s="62">
        <f t="shared" si="53"/>
        <v>190.16946947575843</v>
      </c>
      <c r="Y189" s="53">
        <f t="shared" si="54"/>
        <v>100.16946947575843</v>
      </c>
      <c r="Z189" s="63">
        <f t="shared" si="55"/>
        <v>26.35920880112446</v>
      </c>
      <c r="AA189" s="54">
        <f t="shared" si="56"/>
        <v>168.6794479292256</v>
      </c>
      <c r="AB189" s="60" t="e">
        <f t="shared" si="57"/>
        <v>#VALUE!</v>
      </c>
      <c r="AC189" s="49" t="e">
        <f t="shared" si="58"/>
        <v>#VALUE!</v>
      </c>
      <c r="AD189" s="49" t="e">
        <f t="shared" si="59"/>
        <v>#VALUE!</v>
      </c>
      <c r="AE189" s="49" t="e">
        <f t="shared" si="60"/>
        <v>#VALUE!</v>
      </c>
      <c r="AF189" s="81" t="e">
        <f t="shared" si="61"/>
        <v>#VALUE!</v>
      </c>
      <c r="AG189" s="60" t="e">
        <f t="shared" si="62"/>
        <v>#VALUE!</v>
      </c>
      <c r="AH189" s="49"/>
      <c r="AI189" s="50"/>
      <c r="AJ189" s="51"/>
      <c r="AK189" s="50">
        <v>240</v>
      </c>
      <c r="AL189" s="51">
        <v>-60</v>
      </c>
      <c r="AM189" s="82">
        <f t="shared" si="68"/>
        <v>310.16946947575843</v>
      </c>
      <c r="AN189" s="82">
        <f t="shared" si="63"/>
        <v>220.16946947575843</v>
      </c>
      <c r="AO189" s="82">
        <f t="shared" si="64"/>
        <v>26.35920880112446</v>
      </c>
      <c r="AP189" s="83" t="e">
        <f t="shared" si="65"/>
        <v>#VALUE!</v>
      </c>
      <c r="AQ189" s="84" t="e">
        <f t="shared" si="66"/>
        <v>#VALUE!</v>
      </c>
      <c r="AR189" s="85" t="e">
        <f t="shared" si="67"/>
        <v>#VALUE!</v>
      </c>
      <c r="AS189" s="64"/>
      <c r="AT189" s="112" t="s">
        <v>75</v>
      </c>
      <c r="AU189" s="112"/>
      <c r="AV189" s="58"/>
      <c r="AW189" s="112"/>
      <c r="AX189" s="112"/>
      <c r="AY189" s="112"/>
      <c r="AZ189" s="112"/>
      <c r="BA189" s="112"/>
      <c r="BB189" s="112"/>
      <c r="BC189" s="112"/>
      <c r="BD189" s="112"/>
      <c r="BE189" s="112">
        <v>0.8</v>
      </c>
      <c r="BF189" s="112">
        <v>0</v>
      </c>
      <c r="BG189" s="112">
        <v>3</v>
      </c>
      <c r="BH189" s="112" t="s">
        <v>64</v>
      </c>
      <c r="BI189" s="112"/>
      <c r="BJ189" s="112"/>
      <c r="BK189" s="112"/>
    </row>
    <row r="190" spans="1:63" ht="15">
      <c r="A190" s="56">
        <v>1519</v>
      </c>
      <c r="B190" s="56" t="s">
        <v>63</v>
      </c>
      <c r="C190" s="56">
        <v>19</v>
      </c>
      <c r="D190" s="56">
        <v>6</v>
      </c>
      <c r="E190" s="135" t="s">
        <v>65</v>
      </c>
      <c r="F190" s="65">
        <v>573.62</v>
      </c>
      <c r="G190" s="65">
        <v>573.66</v>
      </c>
      <c r="H190" s="57"/>
      <c r="I190" s="66">
        <v>24</v>
      </c>
      <c r="J190" s="67">
        <v>28</v>
      </c>
      <c r="K190" s="58">
        <f t="shared" si="47"/>
        <v>26</v>
      </c>
      <c r="L190" s="59"/>
      <c r="M190" s="50">
        <v>90</v>
      </c>
      <c r="N190" s="51">
        <v>47</v>
      </c>
      <c r="O190" s="51">
        <v>180</v>
      </c>
      <c r="P190" s="51">
        <v>71</v>
      </c>
      <c r="Q190" s="101" t="s">
        <v>68</v>
      </c>
      <c r="R190" s="102" t="s">
        <v>68</v>
      </c>
      <c r="S190" s="61">
        <f t="shared" si="48"/>
        <v>0.64484211796736346</v>
      </c>
      <c r="T190" s="61">
        <f t="shared" si="49"/>
        <v>-0.23810547489156345</v>
      </c>
      <c r="U190" s="61">
        <f t="shared" si="50"/>
        <v>0.22203694742835511</v>
      </c>
      <c r="V190" s="53">
        <f t="shared" si="51"/>
        <v>339.7335265800769</v>
      </c>
      <c r="W190" s="53">
        <f t="shared" si="52"/>
        <v>17.901022372200238</v>
      </c>
      <c r="X190" s="62">
        <f t="shared" si="53"/>
        <v>159.7335265800769</v>
      </c>
      <c r="Y190" s="53">
        <f t="shared" si="54"/>
        <v>69.733526580076898</v>
      </c>
      <c r="Z190" s="63">
        <f t="shared" si="55"/>
        <v>72.098977627799769</v>
      </c>
      <c r="AA190" s="54">
        <f t="shared" si="56"/>
        <v>50.224802737487273</v>
      </c>
      <c r="AB190" s="60" t="e">
        <f t="shared" si="57"/>
        <v>#VALUE!</v>
      </c>
      <c r="AC190" s="49" t="e">
        <f t="shared" si="58"/>
        <v>#VALUE!</v>
      </c>
      <c r="AD190" s="49" t="e">
        <f t="shared" si="59"/>
        <v>#VALUE!</v>
      </c>
      <c r="AE190" s="49" t="e">
        <f t="shared" si="60"/>
        <v>#VALUE!</v>
      </c>
      <c r="AF190" s="81" t="e">
        <f t="shared" si="61"/>
        <v>#VALUE!</v>
      </c>
      <c r="AG190" s="60" t="e">
        <f t="shared" si="62"/>
        <v>#VALUE!</v>
      </c>
      <c r="AH190" s="49"/>
      <c r="AI190" s="50"/>
      <c r="AJ190" s="51"/>
      <c r="AK190" s="50">
        <v>240</v>
      </c>
      <c r="AL190" s="51">
        <v>-40</v>
      </c>
      <c r="AM190" s="82">
        <f t="shared" si="68"/>
        <v>279.7335265800769</v>
      </c>
      <c r="AN190" s="82">
        <f t="shared" si="63"/>
        <v>189.7335265800769</v>
      </c>
      <c r="AO190" s="82">
        <f t="shared" si="64"/>
        <v>72.098977627799769</v>
      </c>
      <c r="AP190" s="83" t="e">
        <f t="shared" si="65"/>
        <v>#VALUE!</v>
      </c>
      <c r="AQ190" s="84" t="e">
        <f t="shared" si="66"/>
        <v>#VALUE!</v>
      </c>
      <c r="AR190" s="85" t="e">
        <f t="shared" si="67"/>
        <v>#VALUE!</v>
      </c>
      <c r="AS190" s="64"/>
      <c r="AT190" s="112"/>
      <c r="AU190" s="112" t="s">
        <v>69</v>
      </c>
      <c r="AV190" s="119"/>
      <c r="AW190" s="112"/>
      <c r="AX190" s="112"/>
      <c r="AY190" s="112"/>
      <c r="AZ190" s="112"/>
      <c r="BA190" s="112"/>
      <c r="BB190" s="112"/>
      <c r="BC190" s="112"/>
      <c r="BD190" s="112"/>
      <c r="BE190" s="112">
        <v>0.8</v>
      </c>
      <c r="BF190" s="112">
        <v>1</v>
      </c>
      <c r="BG190" s="112">
        <v>3</v>
      </c>
      <c r="BH190" s="112" t="s">
        <v>91</v>
      </c>
      <c r="BI190" s="112"/>
      <c r="BJ190" s="112"/>
      <c r="BK190" s="112"/>
    </row>
    <row r="191" spans="1:63" ht="15">
      <c r="A191" s="56">
        <v>1519</v>
      </c>
      <c r="B191" s="56" t="s">
        <v>63</v>
      </c>
      <c r="C191" s="56">
        <v>19</v>
      </c>
      <c r="D191" s="56">
        <v>6</v>
      </c>
      <c r="E191" s="40" t="s">
        <v>64</v>
      </c>
      <c r="F191" s="65">
        <v>574.04</v>
      </c>
      <c r="G191" s="65">
        <v>574.04</v>
      </c>
      <c r="H191" s="57"/>
      <c r="I191" s="66">
        <v>66</v>
      </c>
      <c r="J191" s="67">
        <v>66</v>
      </c>
      <c r="K191" s="58">
        <f t="shared" si="47"/>
        <v>66</v>
      </c>
      <c r="L191" s="59"/>
      <c r="M191" s="50">
        <v>270</v>
      </c>
      <c r="N191" s="51">
        <v>2</v>
      </c>
      <c r="O191" s="51">
        <v>180</v>
      </c>
      <c r="P191" s="51">
        <v>24</v>
      </c>
      <c r="Q191" s="101" t="s">
        <v>68</v>
      </c>
      <c r="R191" s="102" t="s">
        <v>68</v>
      </c>
      <c r="S191" s="61">
        <f t="shared" si="48"/>
        <v>-0.40648887010249468</v>
      </c>
      <c r="T191" s="61">
        <f t="shared" si="49"/>
        <v>-3.1882276686582611E-2</v>
      </c>
      <c r="U191" s="61">
        <f t="shared" si="50"/>
        <v>-0.91298895043297723</v>
      </c>
      <c r="V191" s="53">
        <f t="shared" si="51"/>
        <v>184.48471761711596</v>
      </c>
      <c r="W191" s="53">
        <f t="shared" si="52"/>
        <v>-65.934649297607876</v>
      </c>
      <c r="X191" s="62">
        <f t="shared" si="53"/>
        <v>184.48471761711596</v>
      </c>
      <c r="Y191" s="53">
        <f t="shared" si="54"/>
        <v>94.484717617115962</v>
      </c>
      <c r="Z191" s="63">
        <f t="shared" si="55"/>
        <v>24.065350702392124</v>
      </c>
      <c r="AA191" s="54">
        <f t="shared" si="56"/>
        <v>175.09036465691491</v>
      </c>
      <c r="AB191" s="60" t="e">
        <f t="shared" si="57"/>
        <v>#VALUE!</v>
      </c>
      <c r="AC191" s="49" t="e">
        <f t="shared" si="58"/>
        <v>#VALUE!</v>
      </c>
      <c r="AD191" s="49" t="e">
        <f t="shared" si="59"/>
        <v>#VALUE!</v>
      </c>
      <c r="AE191" s="49" t="e">
        <f t="shared" si="60"/>
        <v>#VALUE!</v>
      </c>
      <c r="AF191" s="81" t="e">
        <f t="shared" si="61"/>
        <v>#VALUE!</v>
      </c>
      <c r="AG191" s="60" t="e">
        <f t="shared" si="62"/>
        <v>#VALUE!</v>
      </c>
      <c r="AH191" s="49"/>
      <c r="AI191" s="50"/>
      <c r="AJ191" s="51"/>
      <c r="AK191" s="50">
        <v>240</v>
      </c>
      <c r="AL191" s="51">
        <v>-40</v>
      </c>
      <c r="AM191" s="82">
        <f t="shared" si="68"/>
        <v>304.48471761711596</v>
      </c>
      <c r="AN191" s="82">
        <f t="shared" si="63"/>
        <v>214.48471761711596</v>
      </c>
      <c r="AO191" s="82">
        <f t="shared" si="64"/>
        <v>24.065350702392124</v>
      </c>
      <c r="AP191" s="83" t="e">
        <f t="shared" si="65"/>
        <v>#VALUE!</v>
      </c>
      <c r="AQ191" s="84" t="e">
        <f t="shared" si="66"/>
        <v>#VALUE!</v>
      </c>
      <c r="AR191" s="85" t="e">
        <f t="shared" si="67"/>
        <v>#VALUE!</v>
      </c>
      <c r="AS191" s="64"/>
      <c r="AT191" s="112" t="s">
        <v>75</v>
      </c>
      <c r="AU191" s="112"/>
      <c r="AV191" s="58"/>
      <c r="AW191" s="112"/>
      <c r="AX191" s="112"/>
      <c r="AY191" s="112"/>
      <c r="AZ191" s="112"/>
      <c r="BA191" s="112"/>
      <c r="BB191" s="112"/>
      <c r="BC191" s="112"/>
      <c r="BD191" s="112"/>
      <c r="BE191" s="112">
        <v>0.8</v>
      </c>
      <c r="BF191" s="112">
        <v>0</v>
      </c>
      <c r="BG191" s="112">
        <v>3</v>
      </c>
      <c r="BH191" s="112" t="s">
        <v>64</v>
      </c>
      <c r="BI191" s="112"/>
      <c r="BJ191" s="112"/>
      <c r="BK191" s="112"/>
    </row>
    <row r="192" spans="1:63" ht="15">
      <c r="A192" s="56">
        <v>1519</v>
      </c>
      <c r="B192" s="56" t="s">
        <v>63</v>
      </c>
      <c r="C192" s="56">
        <v>19</v>
      </c>
      <c r="D192" s="56">
        <v>6</v>
      </c>
      <c r="E192" s="40" t="s">
        <v>64</v>
      </c>
      <c r="F192" s="65">
        <v>574.38</v>
      </c>
      <c r="G192" s="65">
        <v>574.38</v>
      </c>
      <c r="H192" s="57"/>
      <c r="I192" s="66">
        <v>100</v>
      </c>
      <c r="J192" s="67">
        <v>100</v>
      </c>
      <c r="K192" s="58">
        <f t="shared" si="47"/>
        <v>100</v>
      </c>
      <c r="L192" s="59"/>
      <c r="M192" s="50">
        <v>270</v>
      </c>
      <c r="N192" s="51">
        <v>10</v>
      </c>
      <c r="O192" s="51">
        <v>0</v>
      </c>
      <c r="P192" s="51">
        <v>12</v>
      </c>
      <c r="Q192" s="101" t="s">
        <v>68</v>
      </c>
      <c r="R192" s="102" t="s">
        <v>68</v>
      </c>
      <c r="S192" s="61">
        <f t="shared" si="48"/>
        <v>-0.20475304505920647</v>
      </c>
      <c r="T192" s="61">
        <f t="shared" si="49"/>
        <v>0.16985354835670555</v>
      </c>
      <c r="U192" s="61">
        <f t="shared" si="50"/>
        <v>0.96328734079294154</v>
      </c>
      <c r="V192" s="53">
        <f t="shared" si="51"/>
        <v>140.32248706201585</v>
      </c>
      <c r="W192" s="53">
        <f t="shared" si="52"/>
        <v>74.561287694282512</v>
      </c>
      <c r="X192" s="62">
        <f t="shared" si="53"/>
        <v>320.32248706201585</v>
      </c>
      <c r="Y192" s="53">
        <f t="shared" si="54"/>
        <v>230.32248706201585</v>
      </c>
      <c r="Z192" s="63">
        <f t="shared" si="55"/>
        <v>15.438712305717488</v>
      </c>
      <c r="AA192" s="54">
        <f t="shared" si="56"/>
        <v>40.715536859764001</v>
      </c>
      <c r="AB192" s="60" t="e">
        <f t="shared" si="57"/>
        <v>#VALUE!</v>
      </c>
      <c r="AC192" s="49" t="e">
        <f t="shared" si="58"/>
        <v>#VALUE!</v>
      </c>
      <c r="AD192" s="49" t="e">
        <f t="shared" si="59"/>
        <v>#VALUE!</v>
      </c>
      <c r="AE192" s="49" t="e">
        <f t="shared" si="60"/>
        <v>#VALUE!</v>
      </c>
      <c r="AF192" s="81" t="e">
        <f t="shared" si="61"/>
        <v>#VALUE!</v>
      </c>
      <c r="AG192" s="60" t="e">
        <f t="shared" si="62"/>
        <v>#VALUE!</v>
      </c>
      <c r="AH192" s="49"/>
      <c r="AI192" s="50"/>
      <c r="AJ192" s="51"/>
      <c r="AK192" s="50">
        <v>240</v>
      </c>
      <c r="AL192" s="51">
        <v>-40</v>
      </c>
      <c r="AM192" s="82">
        <f t="shared" si="68"/>
        <v>80.322487062015853</v>
      </c>
      <c r="AN192" s="82">
        <f t="shared" si="63"/>
        <v>350.32248706201585</v>
      </c>
      <c r="AO192" s="82">
        <f t="shared" si="64"/>
        <v>15.438712305717488</v>
      </c>
      <c r="AP192" s="83" t="e">
        <f t="shared" si="65"/>
        <v>#VALUE!</v>
      </c>
      <c r="AQ192" s="84" t="e">
        <f t="shared" si="66"/>
        <v>#VALUE!</v>
      </c>
      <c r="AR192" s="85" t="e">
        <f t="shared" si="67"/>
        <v>#VALUE!</v>
      </c>
      <c r="AS192" s="64"/>
      <c r="AT192" s="112" t="s">
        <v>75</v>
      </c>
      <c r="AU192" s="112"/>
      <c r="AV192" s="58"/>
      <c r="AW192" s="112"/>
      <c r="AX192" s="112"/>
      <c r="AY192" s="112"/>
      <c r="AZ192" s="112"/>
      <c r="BA192" s="112"/>
      <c r="BB192" s="112"/>
      <c r="BC192" s="112"/>
      <c r="BD192" s="112"/>
      <c r="BE192" s="112">
        <v>0.8</v>
      </c>
      <c r="BF192" s="112">
        <v>0</v>
      </c>
      <c r="BG192" s="112">
        <v>3</v>
      </c>
      <c r="BH192" s="112" t="s">
        <v>64</v>
      </c>
      <c r="BI192" s="112"/>
      <c r="BJ192" s="112"/>
      <c r="BK192" s="112"/>
    </row>
    <row r="193" spans="1:63" ht="15">
      <c r="A193" s="56">
        <v>1519</v>
      </c>
      <c r="B193" s="56" t="s">
        <v>63</v>
      </c>
      <c r="C193" s="56">
        <v>19</v>
      </c>
      <c r="D193" s="56">
        <v>6</v>
      </c>
      <c r="E193" s="40" t="s">
        <v>64</v>
      </c>
      <c r="F193" s="65">
        <v>574.48</v>
      </c>
      <c r="G193" s="65">
        <v>574.49</v>
      </c>
      <c r="H193" s="57"/>
      <c r="I193" s="66">
        <v>110</v>
      </c>
      <c r="J193" s="67">
        <v>111</v>
      </c>
      <c r="K193" s="58">
        <f t="shared" si="47"/>
        <v>110.5</v>
      </c>
      <c r="L193" s="59"/>
      <c r="M193" s="50">
        <v>270</v>
      </c>
      <c r="N193" s="51">
        <v>11</v>
      </c>
      <c r="O193" s="51">
        <v>0</v>
      </c>
      <c r="P193" s="51">
        <v>10</v>
      </c>
      <c r="Q193" s="101" t="s">
        <v>68</v>
      </c>
      <c r="R193" s="102" t="s">
        <v>68</v>
      </c>
      <c r="S193" s="61">
        <f t="shared" si="48"/>
        <v>-0.17045777155400837</v>
      </c>
      <c r="T193" s="61">
        <f t="shared" si="49"/>
        <v>0.18791017799129189</v>
      </c>
      <c r="U193" s="61">
        <f t="shared" si="50"/>
        <v>0.96671406082679645</v>
      </c>
      <c r="V193" s="53">
        <f t="shared" si="51"/>
        <v>132.21191629307765</v>
      </c>
      <c r="W193" s="53">
        <f t="shared" si="52"/>
        <v>75.294896442323633</v>
      </c>
      <c r="X193" s="62">
        <f t="shared" si="53"/>
        <v>312.21191629307765</v>
      </c>
      <c r="Y193" s="53">
        <f t="shared" si="54"/>
        <v>222.21191629307765</v>
      </c>
      <c r="Z193" s="63">
        <f t="shared" si="55"/>
        <v>14.705103557676367</v>
      </c>
      <c r="AA193" s="54">
        <f t="shared" si="56"/>
        <v>48.735930476198064</v>
      </c>
      <c r="AB193" s="60" t="e">
        <f t="shared" si="57"/>
        <v>#VALUE!</v>
      </c>
      <c r="AC193" s="49" t="e">
        <f t="shared" si="58"/>
        <v>#VALUE!</v>
      </c>
      <c r="AD193" s="49" t="e">
        <f t="shared" si="59"/>
        <v>#VALUE!</v>
      </c>
      <c r="AE193" s="49" t="e">
        <f t="shared" si="60"/>
        <v>#VALUE!</v>
      </c>
      <c r="AF193" s="81" t="e">
        <f t="shared" si="61"/>
        <v>#VALUE!</v>
      </c>
      <c r="AG193" s="60" t="e">
        <f t="shared" si="62"/>
        <v>#VALUE!</v>
      </c>
      <c r="AH193" s="49"/>
      <c r="AI193" s="50"/>
      <c r="AJ193" s="51"/>
      <c r="AK193" s="50">
        <v>240</v>
      </c>
      <c r="AL193" s="51">
        <v>-40</v>
      </c>
      <c r="AM193" s="82">
        <f t="shared" si="68"/>
        <v>72.21191629307765</v>
      </c>
      <c r="AN193" s="82">
        <f t="shared" si="63"/>
        <v>342.21191629307765</v>
      </c>
      <c r="AO193" s="82">
        <f t="shared" si="64"/>
        <v>14.705103557676367</v>
      </c>
      <c r="AP193" s="83" t="e">
        <f t="shared" si="65"/>
        <v>#VALUE!</v>
      </c>
      <c r="AQ193" s="84" t="e">
        <f t="shared" si="66"/>
        <v>#VALUE!</v>
      </c>
      <c r="AR193" s="85" t="e">
        <f t="shared" si="67"/>
        <v>#VALUE!</v>
      </c>
      <c r="AS193" s="64"/>
      <c r="AT193" s="112" t="s">
        <v>75</v>
      </c>
      <c r="AU193" s="112"/>
      <c r="AV193" s="58"/>
      <c r="AW193" s="112"/>
      <c r="AX193" s="112"/>
      <c r="AY193" s="112"/>
      <c r="AZ193" s="112"/>
      <c r="BA193" s="112"/>
      <c r="BB193" s="112"/>
      <c r="BC193" s="112"/>
      <c r="BD193" s="112"/>
      <c r="BE193" s="112">
        <v>0.8</v>
      </c>
      <c r="BF193" s="112">
        <v>0</v>
      </c>
      <c r="BG193" s="112">
        <v>3</v>
      </c>
      <c r="BH193" s="112" t="s">
        <v>64</v>
      </c>
      <c r="BI193" s="112"/>
      <c r="BJ193" s="112"/>
      <c r="BK193" s="112"/>
    </row>
    <row r="194" spans="1:63" ht="15">
      <c r="A194" s="56">
        <v>1519</v>
      </c>
      <c r="B194" s="56" t="s">
        <v>63</v>
      </c>
      <c r="C194" s="56">
        <v>19</v>
      </c>
      <c r="D194" s="56">
        <v>6</v>
      </c>
      <c r="E194" s="40" t="s">
        <v>64</v>
      </c>
      <c r="F194" s="65">
        <v>574.64</v>
      </c>
      <c r="G194" s="65">
        <v>574.65</v>
      </c>
      <c r="H194" s="57"/>
      <c r="I194" s="66">
        <v>126</v>
      </c>
      <c r="J194" s="67">
        <v>127</v>
      </c>
      <c r="K194" s="58">
        <f t="shared" si="47"/>
        <v>126.5</v>
      </c>
      <c r="L194" s="59"/>
      <c r="M194" s="50">
        <v>270</v>
      </c>
      <c r="N194" s="51">
        <v>10</v>
      </c>
      <c r="O194" s="51">
        <v>0</v>
      </c>
      <c r="P194" s="51">
        <v>5</v>
      </c>
      <c r="Q194" s="101" t="s">
        <v>68</v>
      </c>
      <c r="R194" s="102" t="s">
        <v>68</v>
      </c>
      <c r="S194" s="61">
        <f t="shared" si="48"/>
        <v>-8.5831651177431287E-2</v>
      </c>
      <c r="T194" s="61">
        <f t="shared" si="49"/>
        <v>0.17298739392508947</v>
      </c>
      <c r="U194" s="61">
        <f t="shared" si="50"/>
        <v>0.98106026219040687</v>
      </c>
      <c r="V194" s="53">
        <f t="shared" si="51"/>
        <v>116.3893599088931</v>
      </c>
      <c r="W194" s="53">
        <f t="shared" si="52"/>
        <v>78.86433605880525</v>
      </c>
      <c r="X194" s="62">
        <f t="shared" si="53"/>
        <v>296.38935990889308</v>
      </c>
      <c r="Y194" s="53">
        <f t="shared" si="54"/>
        <v>206.38935990889308</v>
      </c>
      <c r="Z194" s="63">
        <f t="shared" si="55"/>
        <v>11.13566394119475</v>
      </c>
      <c r="AA194" s="54">
        <f t="shared" si="56"/>
        <v>64.041733963271497</v>
      </c>
      <c r="AB194" s="60" t="e">
        <f t="shared" si="57"/>
        <v>#VALUE!</v>
      </c>
      <c r="AC194" s="49" t="e">
        <f t="shared" si="58"/>
        <v>#VALUE!</v>
      </c>
      <c r="AD194" s="49" t="e">
        <f t="shared" si="59"/>
        <v>#VALUE!</v>
      </c>
      <c r="AE194" s="49" t="e">
        <f t="shared" si="60"/>
        <v>#VALUE!</v>
      </c>
      <c r="AF194" s="81" t="e">
        <f t="shared" si="61"/>
        <v>#VALUE!</v>
      </c>
      <c r="AG194" s="60" t="e">
        <f t="shared" si="62"/>
        <v>#VALUE!</v>
      </c>
      <c r="AH194" s="49"/>
      <c r="AI194" s="50"/>
      <c r="AJ194" s="51"/>
      <c r="AK194" s="50">
        <v>240</v>
      </c>
      <c r="AL194" s="51">
        <v>-40</v>
      </c>
      <c r="AM194" s="82">
        <f t="shared" si="68"/>
        <v>56.389359908893084</v>
      </c>
      <c r="AN194" s="82">
        <f t="shared" si="63"/>
        <v>326.38935990889308</v>
      </c>
      <c r="AO194" s="82">
        <f t="shared" si="64"/>
        <v>11.13566394119475</v>
      </c>
      <c r="AP194" s="83" t="e">
        <f t="shared" si="65"/>
        <v>#VALUE!</v>
      </c>
      <c r="AQ194" s="84" t="e">
        <f t="shared" si="66"/>
        <v>#VALUE!</v>
      </c>
      <c r="AR194" s="85" t="e">
        <f t="shared" si="67"/>
        <v>#VALUE!</v>
      </c>
      <c r="AS194" s="64"/>
      <c r="AT194" s="112" t="s">
        <v>75</v>
      </c>
      <c r="AU194" s="112"/>
      <c r="AV194" s="58"/>
      <c r="AW194" s="112"/>
      <c r="AX194" s="112"/>
      <c r="AY194" s="112"/>
      <c r="AZ194" s="112"/>
      <c r="BA194" s="112"/>
      <c r="BB194" s="112"/>
      <c r="BC194" s="112"/>
      <c r="BD194" s="112"/>
      <c r="BE194" s="112">
        <v>0.8</v>
      </c>
      <c r="BF194" s="112">
        <v>0</v>
      </c>
      <c r="BG194" s="112">
        <v>3</v>
      </c>
      <c r="BH194" s="112" t="s">
        <v>64</v>
      </c>
      <c r="BI194" s="112"/>
      <c r="BJ194" s="112"/>
      <c r="BK194" s="112"/>
    </row>
    <row r="195" spans="1:63" ht="15">
      <c r="A195" s="5">
        <v>1519</v>
      </c>
      <c r="B195" s="5" t="s">
        <v>63</v>
      </c>
      <c r="C195" s="5">
        <v>19</v>
      </c>
      <c r="D195" s="5">
        <v>6</v>
      </c>
      <c r="E195" s="135" t="s">
        <v>65</v>
      </c>
      <c r="F195" s="65">
        <v>574.74</v>
      </c>
      <c r="G195" s="65">
        <v>574.76</v>
      </c>
      <c r="H195" s="57"/>
      <c r="I195" s="66">
        <v>136</v>
      </c>
      <c r="J195" s="67">
        <v>138</v>
      </c>
      <c r="K195" s="58">
        <f t="shared" ref="K195:K258" si="69">(+I195+J195)/2</f>
        <v>137</v>
      </c>
      <c r="L195" s="2"/>
      <c r="M195" s="18">
        <v>270</v>
      </c>
      <c r="N195" s="19">
        <v>47</v>
      </c>
      <c r="O195" s="19">
        <v>0</v>
      </c>
      <c r="P195" s="19">
        <v>47</v>
      </c>
      <c r="Q195" s="80" t="s">
        <v>68</v>
      </c>
      <c r="R195" s="99" t="s">
        <v>68</v>
      </c>
      <c r="S195" s="8">
        <f t="shared" ref="S195:S257" si="70">COS(N195*PI()/180)*SIN(M195*PI()/180)*(SIN(P195*PI()/180))-(COS(P195*PI()/180)*SIN(O195*PI()/180))*(SIN(N195*PI()/180))</f>
        <v>-0.4987820251299121</v>
      </c>
      <c r="T195" s="8">
        <f t="shared" ref="T195:T257" si="71">(SIN(N195*PI()/180))*(COS(P195*PI()/180)*COS(O195*PI()/180))-(SIN(P195*PI()/180))*(COS(N195*PI()/180)*COS(M195*PI()/180))</f>
        <v>0.49878202512991221</v>
      </c>
      <c r="U195" s="8">
        <f t="shared" ref="U195:U257" si="72">(COS(N195*PI()/180)*COS(M195*PI()/180))*(COS(P195*PI()/180)*SIN(O195*PI()/180))-(COS(N195*PI()/180)*SIN(M195*PI()/180))*(COS(P195*PI()/180)*COS(O195*PI()/180))</f>
        <v>0.46512176312793729</v>
      </c>
      <c r="V195" s="3">
        <f t="shared" ref="V195:V257" si="73">IF(S195=0,IF(T195&gt;=0,90,270),IF(S195&gt;0,IF(T195&gt;=0,ATAN(T195/S195)*180/PI(),ATAN(T195/S195)*180/PI()+360),ATAN(T195/S195)*180/PI()+180))</f>
        <v>135</v>
      </c>
      <c r="W195" s="12">
        <f t="shared" ref="W195:W257" si="74">ASIN(U195/SQRT(S195^2+T195^2+U195^2))*180/PI()</f>
        <v>33.40036862655414</v>
      </c>
      <c r="X195" s="6">
        <f t="shared" ref="X195:X257" si="75">IF(U195&lt;0,V195,IF(V195+180&gt;=360,V195-180,V195+180))</f>
        <v>315</v>
      </c>
      <c r="Y195" s="3">
        <f t="shared" ref="Y195:Y258" si="76">IF(X195-90&lt;0,X195+270,X195-90)</f>
        <v>225</v>
      </c>
      <c r="Z195" s="7">
        <f t="shared" ref="Z195:Z257" si="77">IF(U195&lt;0,90+W195,90-W195)</f>
        <v>56.59963137344586</v>
      </c>
      <c r="AA195" s="9">
        <f t="shared" ref="AA195:AA257" si="78">IF(-T195&lt;0,180-ACOS(SIN((X195-90)*PI()/180)*U195/SQRT(T195^2+U195^2))*180/PI(),ACOS(SIN((X195-90)*PI()/180)*U195/SQRT(T195^2+U195^2))*180/PI())</f>
        <v>61.16782705772539</v>
      </c>
      <c r="AB195" s="11" t="e">
        <f t="shared" ref="AB195:AB258" si="79">IF(R195=90,IF(AA195-Q195&lt;0,AA195-Q195+180,AA195-Q195),IF(AA195+Q195&gt;180,AA195+Q195-180,AA195+Q195))</f>
        <v>#VALUE!</v>
      </c>
      <c r="AC195" s="13" t="e">
        <f t="shared" ref="AC195:AC258" si="80">COS(AB195*PI()/180)</f>
        <v>#VALUE!</v>
      </c>
      <c r="AD195" s="13" t="e">
        <f t="shared" ref="AD195:AD257" si="81">SIN(AB195*PI()/180)*COS(Z195*PI()/180)</f>
        <v>#VALUE!</v>
      </c>
      <c r="AE195" s="13" t="e">
        <f t="shared" ref="AE195:AE257" si="82">SIN(AB195*PI()/180)*SIN(Z195*PI()/180)</f>
        <v>#VALUE!</v>
      </c>
      <c r="AF195" s="10" t="e">
        <f t="shared" ref="AF195:AF257" si="83">IF(IF(AC195=0,IF(AD195&gt;=0,90,270),IF(AC195&gt;0,IF(AD195&gt;=0,ATAN(AD195/AC195)*180/PI(),ATAN(AD195/AC195)*180/PI()+360),ATAN(AD195/AC195)*180/PI()+180))-(360-Y195)&lt;0,IF(AC195=0,IF(AD195&gt;=0,90,270),IF(AC195&gt;0,IF(AD195&gt;=0,ATAN(AD195/AC195)*180/PI(),ATAN(AD195/AC195)*180/PI()+360),ATAN(AD195/AC195)*180/PI()+180))+Y195,IF(AC195=0,IF(AD195&gt;=0,90,270),IF(AC195&gt;0,IF(AD195&gt;=0,ATAN(AD195/AC195)*180/PI(),ATAN(AD195/AC195)*180/PI()+360),ATAN(AD195/AC195)*180/PI()+180))-(360-Y195))</f>
        <v>#VALUE!</v>
      </c>
      <c r="AG195" s="11" t="e">
        <f t="shared" ref="AG195:AG257" si="84">ASIN(AE195/SQRT(AC195^2+AD195^2+AE195^2))*180/PI()</f>
        <v>#VALUE!</v>
      </c>
      <c r="AH195" s="13"/>
      <c r="AI195" s="50"/>
      <c r="AJ195" s="51"/>
      <c r="AK195" s="50">
        <v>240</v>
      </c>
      <c r="AL195" s="51">
        <v>-40</v>
      </c>
      <c r="AM195" s="72">
        <f t="shared" si="68"/>
        <v>75</v>
      </c>
      <c r="AN195" s="72">
        <f t="shared" si="63"/>
        <v>345</v>
      </c>
      <c r="AO195" s="72">
        <f t="shared" si="64"/>
        <v>56.59963137344586</v>
      </c>
      <c r="AP195" s="73" t="e">
        <f t="shared" si="65"/>
        <v>#VALUE!</v>
      </c>
      <c r="AQ195" s="74" t="e">
        <f t="shared" si="66"/>
        <v>#VALUE!</v>
      </c>
      <c r="AR195" s="75" t="e">
        <f t="shared" si="67"/>
        <v>#VALUE!</v>
      </c>
      <c r="AS195" s="39"/>
      <c r="AT195" s="112"/>
      <c r="AU195" s="112" t="s">
        <v>69</v>
      </c>
      <c r="AV195" s="119"/>
      <c r="AW195" s="112"/>
      <c r="AX195" s="112"/>
      <c r="AY195" s="112"/>
      <c r="AZ195" s="112"/>
      <c r="BA195" s="112"/>
      <c r="BB195" s="112"/>
      <c r="BC195" s="112"/>
      <c r="BD195" s="112"/>
      <c r="BE195" s="112">
        <v>0.8</v>
      </c>
      <c r="BF195" s="112">
        <v>1</v>
      </c>
      <c r="BG195" s="112">
        <v>3</v>
      </c>
      <c r="BH195" s="112" t="s">
        <v>91</v>
      </c>
      <c r="BI195" s="112"/>
      <c r="BJ195" s="112"/>
      <c r="BK195" s="112"/>
    </row>
    <row r="196" spans="1:63" ht="15">
      <c r="A196" s="5">
        <v>1519</v>
      </c>
      <c r="B196" s="5" t="s">
        <v>63</v>
      </c>
      <c r="C196" s="5">
        <v>19</v>
      </c>
      <c r="D196" s="5">
        <v>6</v>
      </c>
      <c r="E196" s="135" t="s">
        <v>65</v>
      </c>
      <c r="F196" s="65">
        <v>574.78</v>
      </c>
      <c r="G196" s="65">
        <v>574.86</v>
      </c>
      <c r="H196" s="57"/>
      <c r="I196" s="66">
        <v>140</v>
      </c>
      <c r="J196" s="67">
        <v>148</v>
      </c>
      <c r="K196" s="58">
        <f t="shared" si="69"/>
        <v>144</v>
      </c>
      <c r="L196" s="2"/>
      <c r="M196" s="18">
        <v>270</v>
      </c>
      <c r="N196" s="19">
        <v>24</v>
      </c>
      <c r="O196" s="19">
        <v>0</v>
      </c>
      <c r="P196" s="19">
        <v>0</v>
      </c>
      <c r="Q196" s="80" t="s">
        <v>68</v>
      </c>
      <c r="R196" s="99" t="s">
        <v>68</v>
      </c>
      <c r="S196" s="8">
        <f t="shared" si="70"/>
        <v>0</v>
      </c>
      <c r="T196" s="8">
        <f t="shared" si="71"/>
        <v>0.40673664307580015</v>
      </c>
      <c r="U196" s="8">
        <f t="shared" si="72"/>
        <v>0.91354545764260087</v>
      </c>
      <c r="V196" s="3">
        <f t="shared" si="73"/>
        <v>90</v>
      </c>
      <c r="W196" s="12">
        <f t="shared" si="74"/>
        <v>66</v>
      </c>
      <c r="X196" s="6">
        <f t="shared" si="75"/>
        <v>270</v>
      </c>
      <c r="Y196" s="3">
        <f t="shared" si="76"/>
        <v>180</v>
      </c>
      <c r="Z196" s="7">
        <f t="shared" si="77"/>
        <v>24</v>
      </c>
      <c r="AA196" s="9">
        <f t="shared" si="78"/>
        <v>90.000000000000014</v>
      </c>
      <c r="AB196" s="11" t="e">
        <f t="shared" si="79"/>
        <v>#VALUE!</v>
      </c>
      <c r="AC196" s="13" t="e">
        <f t="shared" si="80"/>
        <v>#VALUE!</v>
      </c>
      <c r="AD196" s="13" t="e">
        <f t="shared" si="81"/>
        <v>#VALUE!</v>
      </c>
      <c r="AE196" s="13" t="e">
        <f t="shared" si="82"/>
        <v>#VALUE!</v>
      </c>
      <c r="AF196" s="10" t="e">
        <f t="shared" si="83"/>
        <v>#VALUE!</v>
      </c>
      <c r="AG196" s="11" t="e">
        <f t="shared" si="84"/>
        <v>#VALUE!</v>
      </c>
      <c r="AH196" s="13"/>
      <c r="AI196" s="50"/>
      <c r="AJ196" s="51"/>
      <c r="AK196" s="50">
        <v>240</v>
      </c>
      <c r="AL196" s="51">
        <v>-40</v>
      </c>
      <c r="AM196" s="72">
        <f t="shared" si="68"/>
        <v>30</v>
      </c>
      <c r="AN196" s="72">
        <f t="shared" si="63"/>
        <v>300</v>
      </c>
      <c r="AO196" s="72">
        <f t="shared" si="64"/>
        <v>24</v>
      </c>
      <c r="AP196" s="73" t="e">
        <f t="shared" si="65"/>
        <v>#VALUE!</v>
      </c>
      <c r="AQ196" s="74" t="e">
        <f t="shared" si="66"/>
        <v>#VALUE!</v>
      </c>
      <c r="AR196" s="75" t="e">
        <f t="shared" si="67"/>
        <v>#VALUE!</v>
      </c>
      <c r="AS196" s="39"/>
      <c r="AT196" s="112"/>
      <c r="AU196" s="112" t="s">
        <v>69</v>
      </c>
      <c r="AV196" s="119"/>
      <c r="AW196" s="112"/>
      <c r="AX196" s="112"/>
      <c r="AY196" s="112"/>
      <c r="AZ196" s="112"/>
      <c r="BA196" s="112"/>
      <c r="BB196" s="112"/>
      <c r="BC196" s="112"/>
      <c r="BD196" s="112"/>
      <c r="BE196" s="112">
        <v>0.8</v>
      </c>
      <c r="BF196" s="112">
        <v>1</v>
      </c>
      <c r="BG196" s="112">
        <v>3</v>
      </c>
      <c r="BH196" s="112" t="s">
        <v>91</v>
      </c>
      <c r="BI196" s="112"/>
      <c r="BJ196" s="112"/>
      <c r="BK196" s="112"/>
    </row>
    <row r="197" spans="1:63" ht="15">
      <c r="A197" s="5">
        <v>1519</v>
      </c>
      <c r="B197" s="5" t="s">
        <v>63</v>
      </c>
      <c r="C197" s="5">
        <v>20</v>
      </c>
      <c r="D197" s="1">
        <v>1</v>
      </c>
      <c r="E197" s="40" t="s">
        <v>65</v>
      </c>
      <c r="F197" s="65">
        <v>576.12</v>
      </c>
      <c r="G197" s="65">
        <v>576.36</v>
      </c>
      <c r="H197" s="57"/>
      <c r="I197" s="66">
        <v>42</v>
      </c>
      <c r="J197" s="67">
        <v>66</v>
      </c>
      <c r="K197" s="58">
        <f t="shared" si="69"/>
        <v>54</v>
      </c>
      <c r="L197" s="2"/>
      <c r="M197" s="18">
        <v>90</v>
      </c>
      <c r="N197" s="19">
        <v>80</v>
      </c>
      <c r="O197" s="19">
        <v>180</v>
      </c>
      <c r="P197" s="19">
        <v>1</v>
      </c>
      <c r="Q197" s="80" t="s">
        <v>68</v>
      </c>
      <c r="R197" s="99" t="s">
        <v>68</v>
      </c>
      <c r="S197" s="8">
        <f t="shared" si="70"/>
        <v>3.0305785737367668E-3</v>
      </c>
      <c r="T197" s="8">
        <f t="shared" si="71"/>
        <v>-0.98465776202140087</v>
      </c>
      <c r="U197" s="8">
        <f t="shared" si="72"/>
        <v>0.17362173020838792</v>
      </c>
      <c r="V197" s="3">
        <f t="shared" si="73"/>
        <v>270.17634433015405</v>
      </c>
      <c r="W197" s="12">
        <f t="shared" si="74"/>
        <v>9.9999535921144354</v>
      </c>
      <c r="X197" s="6">
        <f t="shared" si="75"/>
        <v>90.176344330154052</v>
      </c>
      <c r="Y197" s="3">
        <f t="shared" si="76"/>
        <v>0.17634433015405193</v>
      </c>
      <c r="Z197" s="7">
        <f t="shared" si="77"/>
        <v>80.000046407885563</v>
      </c>
      <c r="AA197" s="9">
        <f t="shared" si="78"/>
        <v>89.969378175314773</v>
      </c>
      <c r="AB197" s="11" t="e">
        <f t="shared" si="79"/>
        <v>#VALUE!</v>
      </c>
      <c r="AC197" s="13" t="e">
        <f t="shared" si="80"/>
        <v>#VALUE!</v>
      </c>
      <c r="AD197" s="13" t="e">
        <f t="shared" si="81"/>
        <v>#VALUE!</v>
      </c>
      <c r="AE197" s="13" t="e">
        <f t="shared" si="82"/>
        <v>#VALUE!</v>
      </c>
      <c r="AF197" s="10" t="e">
        <f t="shared" si="83"/>
        <v>#VALUE!</v>
      </c>
      <c r="AG197" s="11" t="e">
        <f t="shared" si="84"/>
        <v>#VALUE!</v>
      </c>
      <c r="AH197" s="13"/>
      <c r="AI197" s="50"/>
      <c r="AJ197" s="51"/>
      <c r="AK197" s="52" t="s">
        <v>68</v>
      </c>
      <c r="AL197" s="100" t="s">
        <v>68</v>
      </c>
      <c r="AM197" s="72" t="e">
        <f t="shared" si="68"/>
        <v>#VALUE!</v>
      </c>
      <c r="AN197" s="72" t="e">
        <f t="shared" si="63"/>
        <v>#VALUE!</v>
      </c>
      <c r="AO197" s="72">
        <f t="shared" si="64"/>
        <v>80.000046407885563</v>
      </c>
      <c r="AP197" s="73" t="e">
        <f t="shared" si="65"/>
        <v>#VALUE!</v>
      </c>
      <c r="AQ197" s="74" t="e">
        <f t="shared" si="66"/>
        <v>#VALUE!</v>
      </c>
      <c r="AR197" s="75" t="e">
        <f t="shared" si="67"/>
        <v>#VALUE!</v>
      </c>
      <c r="AS197" s="39"/>
      <c r="AT197" s="112"/>
      <c r="AU197" s="112" t="s">
        <v>69</v>
      </c>
      <c r="AV197" s="58"/>
      <c r="AW197" s="112"/>
      <c r="AX197" s="112"/>
      <c r="AY197" s="112"/>
      <c r="AZ197" s="112"/>
      <c r="BA197" s="112"/>
      <c r="BB197" s="112"/>
      <c r="BC197" s="112"/>
      <c r="BD197" s="112"/>
      <c r="BE197" s="112">
        <v>0.5</v>
      </c>
      <c r="BF197" s="112">
        <v>1</v>
      </c>
      <c r="BG197" s="112">
        <v>3</v>
      </c>
      <c r="BH197" s="112"/>
      <c r="BI197" s="112"/>
      <c r="BJ197" s="112"/>
      <c r="BK197" s="112"/>
    </row>
    <row r="198" spans="1:63" ht="15">
      <c r="A198" s="5">
        <v>1519</v>
      </c>
      <c r="B198" s="5" t="s">
        <v>63</v>
      </c>
      <c r="C198" s="5">
        <v>20</v>
      </c>
      <c r="D198" s="1">
        <v>1</v>
      </c>
      <c r="E198" s="40" t="s">
        <v>64</v>
      </c>
      <c r="F198" s="65">
        <v>576.33000000000004</v>
      </c>
      <c r="G198" s="65">
        <v>576.33000000000004</v>
      </c>
      <c r="H198" s="57"/>
      <c r="I198" s="66">
        <v>63</v>
      </c>
      <c r="J198" s="67">
        <v>63</v>
      </c>
      <c r="K198" s="58">
        <f t="shared" si="69"/>
        <v>63</v>
      </c>
      <c r="L198" s="2"/>
      <c r="M198" s="18">
        <v>90</v>
      </c>
      <c r="N198" s="19">
        <v>6</v>
      </c>
      <c r="O198" s="19">
        <v>0</v>
      </c>
      <c r="P198" s="19">
        <v>4</v>
      </c>
      <c r="Q198" s="80" t="s">
        <v>68</v>
      </c>
      <c r="R198" s="99" t="s">
        <v>68</v>
      </c>
      <c r="S198" s="8">
        <f t="shared" si="70"/>
        <v>6.9374340482214691E-2</v>
      </c>
      <c r="T198" s="8">
        <f t="shared" si="71"/>
        <v>0.10427383718471564</v>
      </c>
      <c r="U198" s="8">
        <f t="shared" si="72"/>
        <v>-0.99209929001565178</v>
      </c>
      <c r="V198" s="3">
        <f t="shared" si="73"/>
        <v>56.363812941474656</v>
      </c>
      <c r="W198" s="12">
        <f t="shared" si="74"/>
        <v>-82.805013436612782</v>
      </c>
      <c r="X198" s="6">
        <f t="shared" si="75"/>
        <v>56.363812941474656</v>
      </c>
      <c r="Y198" s="3">
        <f t="shared" si="76"/>
        <v>326.36381294147463</v>
      </c>
      <c r="Z198" s="7">
        <f t="shared" si="77"/>
        <v>7.1949865633872179</v>
      </c>
      <c r="AA198" s="9">
        <f t="shared" si="78"/>
        <v>123.42761705932887</v>
      </c>
      <c r="AB198" s="11" t="e">
        <f t="shared" si="79"/>
        <v>#VALUE!</v>
      </c>
      <c r="AC198" s="13" t="e">
        <f t="shared" si="80"/>
        <v>#VALUE!</v>
      </c>
      <c r="AD198" s="13" t="e">
        <f t="shared" si="81"/>
        <v>#VALUE!</v>
      </c>
      <c r="AE198" s="13" t="e">
        <f t="shared" si="82"/>
        <v>#VALUE!</v>
      </c>
      <c r="AF198" s="10" t="e">
        <f t="shared" si="83"/>
        <v>#VALUE!</v>
      </c>
      <c r="AG198" s="11" t="e">
        <f t="shared" si="84"/>
        <v>#VALUE!</v>
      </c>
      <c r="AH198" s="13"/>
      <c r="AI198" s="50"/>
      <c r="AJ198" s="51"/>
      <c r="AK198" s="52" t="s">
        <v>68</v>
      </c>
      <c r="AL198" s="33" t="s">
        <v>68</v>
      </c>
      <c r="AM198" s="72" t="e">
        <f t="shared" si="68"/>
        <v>#VALUE!</v>
      </c>
      <c r="AN198" s="72" t="e">
        <f t="shared" si="63"/>
        <v>#VALUE!</v>
      </c>
      <c r="AO198" s="72">
        <f t="shared" si="64"/>
        <v>7.1949865633872179</v>
      </c>
      <c r="AP198" s="73" t="e">
        <f t="shared" si="65"/>
        <v>#VALUE!</v>
      </c>
      <c r="AQ198" s="74" t="e">
        <f t="shared" si="66"/>
        <v>#VALUE!</v>
      </c>
      <c r="AR198" s="75" t="e">
        <f t="shared" si="67"/>
        <v>#VALUE!</v>
      </c>
      <c r="AS198" s="39"/>
      <c r="AT198" s="112" t="s">
        <v>75</v>
      </c>
      <c r="AU198" s="112"/>
      <c r="AV198" s="58"/>
      <c r="AW198" s="112"/>
      <c r="AX198" s="112"/>
      <c r="AY198" s="112"/>
      <c r="AZ198" s="112"/>
      <c r="BA198" s="112"/>
      <c r="BB198" s="112"/>
      <c r="BC198" s="112"/>
      <c r="BD198" s="112"/>
      <c r="BE198" s="112">
        <v>0.7</v>
      </c>
      <c r="BF198" s="112">
        <v>0</v>
      </c>
      <c r="BG198" s="112">
        <v>3</v>
      </c>
      <c r="BH198" s="112"/>
      <c r="BI198" s="112"/>
      <c r="BJ198" s="112"/>
      <c r="BK198" s="112"/>
    </row>
    <row r="199" spans="1:63" ht="15">
      <c r="A199" s="5">
        <v>1519</v>
      </c>
      <c r="B199" s="5" t="s">
        <v>63</v>
      </c>
      <c r="C199" s="5">
        <v>20</v>
      </c>
      <c r="D199" s="1">
        <v>2</v>
      </c>
      <c r="E199" s="40" t="s">
        <v>64</v>
      </c>
      <c r="F199" s="65">
        <v>577.02</v>
      </c>
      <c r="G199" s="86">
        <v>577.02</v>
      </c>
      <c r="H199" s="57"/>
      <c r="I199" s="66">
        <v>5</v>
      </c>
      <c r="J199" s="67">
        <v>5</v>
      </c>
      <c r="K199" s="58">
        <f t="shared" si="69"/>
        <v>5</v>
      </c>
      <c r="L199" s="2"/>
      <c r="M199" s="18">
        <v>90</v>
      </c>
      <c r="N199" s="19">
        <v>6</v>
      </c>
      <c r="O199" s="19">
        <v>180</v>
      </c>
      <c r="P199" s="19">
        <v>20</v>
      </c>
      <c r="Q199" s="80" t="s">
        <v>68</v>
      </c>
      <c r="R199" s="99" t="s">
        <v>68</v>
      </c>
      <c r="S199" s="8">
        <f t="shared" si="70"/>
        <v>0.34014652119437255</v>
      </c>
      <c r="T199" s="8">
        <f t="shared" si="71"/>
        <v>-9.8224625594704865E-2</v>
      </c>
      <c r="U199" s="8">
        <f t="shared" si="72"/>
        <v>0.9345448862875817</v>
      </c>
      <c r="V199" s="3">
        <f t="shared" si="73"/>
        <v>343.89278907383482</v>
      </c>
      <c r="W199" s="12">
        <f t="shared" si="74"/>
        <v>69.251209884103943</v>
      </c>
      <c r="X199" s="6">
        <f t="shared" si="75"/>
        <v>163.89278907383482</v>
      </c>
      <c r="Y199" s="3">
        <f t="shared" si="76"/>
        <v>73.89278907383482</v>
      </c>
      <c r="Z199" s="7">
        <f t="shared" si="77"/>
        <v>20.748790115896057</v>
      </c>
      <c r="AA199" s="9">
        <f t="shared" si="78"/>
        <v>17.160657281959509</v>
      </c>
      <c r="AB199" s="11" t="e">
        <f t="shared" si="79"/>
        <v>#VALUE!</v>
      </c>
      <c r="AC199" s="13" t="e">
        <f t="shared" si="80"/>
        <v>#VALUE!</v>
      </c>
      <c r="AD199" s="13" t="e">
        <f t="shared" si="81"/>
        <v>#VALUE!</v>
      </c>
      <c r="AE199" s="13" t="e">
        <f t="shared" si="82"/>
        <v>#VALUE!</v>
      </c>
      <c r="AF199" s="10" t="e">
        <f t="shared" si="83"/>
        <v>#VALUE!</v>
      </c>
      <c r="AG199" s="11" t="e">
        <f t="shared" si="84"/>
        <v>#VALUE!</v>
      </c>
      <c r="AH199" s="49"/>
      <c r="AI199" s="50"/>
      <c r="AJ199" s="51"/>
      <c r="AK199" s="52" t="s">
        <v>68</v>
      </c>
      <c r="AL199" s="33" t="s">
        <v>68</v>
      </c>
      <c r="AM199" s="72" t="e">
        <f t="shared" si="68"/>
        <v>#VALUE!</v>
      </c>
      <c r="AN199" s="72" t="e">
        <f t="shared" si="63"/>
        <v>#VALUE!</v>
      </c>
      <c r="AO199" s="72">
        <f t="shared" si="64"/>
        <v>20.748790115896057</v>
      </c>
      <c r="AP199" s="73" t="e">
        <f t="shared" si="65"/>
        <v>#VALUE!</v>
      </c>
      <c r="AQ199" s="74" t="e">
        <f t="shared" si="66"/>
        <v>#VALUE!</v>
      </c>
      <c r="AR199" s="75" t="e">
        <f t="shared" si="67"/>
        <v>#VALUE!</v>
      </c>
      <c r="AS199" s="39"/>
      <c r="AT199" s="112" t="s">
        <v>75</v>
      </c>
      <c r="AU199" s="112"/>
      <c r="AV199" s="58"/>
      <c r="AW199" s="112"/>
      <c r="AX199" s="112"/>
      <c r="AY199" s="112"/>
      <c r="AZ199" s="112"/>
      <c r="BA199" s="112"/>
      <c r="BB199" s="112"/>
      <c r="BC199" s="112"/>
      <c r="BD199" s="112"/>
      <c r="BE199" s="112">
        <v>0.7</v>
      </c>
      <c r="BF199" s="112">
        <v>0</v>
      </c>
      <c r="BG199" s="112">
        <v>3</v>
      </c>
      <c r="BH199" s="112"/>
      <c r="BI199" s="112"/>
      <c r="BJ199" s="112"/>
      <c r="BK199" s="112"/>
    </row>
    <row r="200" spans="1:63" ht="15">
      <c r="A200" s="5">
        <v>1519</v>
      </c>
      <c r="B200" s="5" t="s">
        <v>63</v>
      </c>
      <c r="C200" s="5">
        <v>20</v>
      </c>
      <c r="D200" s="1">
        <v>2</v>
      </c>
      <c r="E200" s="40" t="s">
        <v>64</v>
      </c>
      <c r="F200" s="65">
        <v>577.41999999999996</v>
      </c>
      <c r="G200" s="86">
        <v>577.41999999999996</v>
      </c>
      <c r="H200" s="57"/>
      <c r="I200" s="66">
        <v>45</v>
      </c>
      <c r="J200" s="67">
        <v>45</v>
      </c>
      <c r="K200" s="58">
        <f t="shared" si="69"/>
        <v>45</v>
      </c>
      <c r="L200" s="2"/>
      <c r="M200" s="18">
        <v>90</v>
      </c>
      <c r="N200" s="19">
        <v>10</v>
      </c>
      <c r="O200" s="19">
        <v>180</v>
      </c>
      <c r="P200" s="19">
        <v>12</v>
      </c>
      <c r="Q200" s="80" t="s">
        <v>68</v>
      </c>
      <c r="R200" s="99" t="s">
        <v>68</v>
      </c>
      <c r="S200" s="8">
        <f t="shared" si="70"/>
        <v>0.20475304505920644</v>
      </c>
      <c r="T200" s="8">
        <f t="shared" si="71"/>
        <v>-0.16985354835670552</v>
      </c>
      <c r="U200" s="8">
        <f t="shared" si="72"/>
        <v>0.96328734079294154</v>
      </c>
      <c r="V200" s="3">
        <f t="shared" si="73"/>
        <v>320.32248706201585</v>
      </c>
      <c r="W200" s="12">
        <f t="shared" si="74"/>
        <v>74.561287694282512</v>
      </c>
      <c r="X200" s="6">
        <f t="shared" si="75"/>
        <v>140.32248706201585</v>
      </c>
      <c r="Y200" s="3">
        <f t="shared" si="76"/>
        <v>50.322487062015853</v>
      </c>
      <c r="Z200" s="7">
        <f t="shared" si="77"/>
        <v>15.438712305717488</v>
      </c>
      <c r="AA200" s="9">
        <f t="shared" si="78"/>
        <v>40.715536859763986</v>
      </c>
      <c r="AB200" s="11" t="e">
        <f t="shared" si="79"/>
        <v>#VALUE!</v>
      </c>
      <c r="AC200" s="13" t="e">
        <f t="shared" si="80"/>
        <v>#VALUE!</v>
      </c>
      <c r="AD200" s="13" t="e">
        <f t="shared" si="81"/>
        <v>#VALUE!</v>
      </c>
      <c r="AE200" s="13" t="e">
        <f t="shared" si="82"/>
        <v>#VALUE!</v>
      </c>
      <c r="AF200" s="10" t="e">
        <f t="shared" si="83"/>
        <v>#VALUE!</v>
      </c>
      <c r="AG200" s="11" t="e">
        <f t="shared" si="84"/>
        <v>#VALUE!</v>
      </c>
      <c r="AH200" s="13"/>
      <c r="AI200" s="50"/>
      <c r="AJ200" s="51"/>
      <c r="AK200" s="52" t="s">
        <v>68</v>
      </c>
      <c r="AL200" s="100" t="s">
        <v>68</v>
      </c>
      <c r="AM200" s="72" t="e">
        <f t="shared" si="68"/>
        <v>#VALUE!</v>
      </c>
      <c r="AN200" s="72" t="e">
        <f t="shared" si="63"/>
        <v>#VALUE!</v>
      </c>
      <c r="AO200" s="72">
        <f t="shared" si="64"/>
        <v>15.438712305717488</v>
      </c>
      <c r="AP200" s="73" t="e">
        <f t="shared" si="65"/>
        <v>#VALUE!</v>
      </c>
      <c r="AQ200" s="74" t="e">
        <f t="shared" si="66"/>
        <v>#VALUE!</v>
      </c>
      <c r="AR200" s="75" t="e">
        <f t="shared" si="67"/>
        <v>#VALUE!</v>
      </c>
      <c r="AS200" s="39"/>
      <c r="AT200" s="112" t="s">
        <v>75</v>
      </c>
      <c r="AU200" s="112"/>
      <c r="AV200" s="58"/>
      <c r="AW200" s="112"/>
      <c r="AX200" s="112"/>
      <c r="AY200" s="112"/>
      <c r="AZ200" s="112"/>
      <c r="BA200" s="112"/>
      <c r="BB200" s="112"/>
      <c r="BC200" s="112"/>
      <c r="BD200" s="112"/>
      <c r="BE200" s="112">
        <v>0.7</v>
      </c>
      <c r="BF200" s="112">
        <v>0</v>
      </c>
      <c r="BG200" s="112">
        <v>3</v>
      </c>
      <c r="BH200" s="112"/>
      <c r="BI200" s="112"/>
      <c r="BJ200" s="112"/>
      <c r="BK200" s="112"/>
    </row>
    <row r="201" spans="1:63" ht="15">
      <c r="A201" s="5">
        <v>1519</v>
      </c>
      <c r="B201" s="5" t="s">
        <v>63</v>
      </c>
      <c r="C201" s="5">
        <v>20</v>
      </c>
      <c r="D201" s="1">
        <v>2</v>
      </c>
      <c r="E201" s="40" t="s">
        <v>66</v>
      </c>
      <c r="F201" s="65">
        <v>577.51</v>
      </c>
      <c r="G201" s="86">
        <v>577.70000000000005</v>
      </c>
      <c r="H201" s="57"/>
      <c r="I201" s="66">
        <v>54</v>
      </c>
      <c r="J201" s="67">
        <v>73</v>
      </c>
      <c r="K201" s="58">
        <f t="shared" si="69"/>
        <v>63.5</v>
      </c>
      <c r="L201" s="2"/>
      <c r="M201" s="18">
        <v>270</v>
      </c>
      <c r="N201" s="19">
        <v>75</v>
      </c>
      <c r="O201" s="19">
        <v>0</v>
      </c>
      <c r="P201" s="19">
        <v>1</v>
      </c>
      <c r="Q201" s="80" t="s">
        <v>68</v>
      </c>
      <c r="R201" s="99" t="s">
        <v>68</v>
      </c>
      <c r="S201" s="8">
        <f t="shared" si="70"/>
        <v>-4.5170151688388041E-3</v>
      </c>
      <c r="T201" s="8">
        <f t="shared" si="71"/>
        <v>0.96577871110715774</v>
      </c>
      <c r="U201" s="8">
        <f t="shared" si="72"/>
        <v>0.25877962570833346</v>
      </c>
      <c r="V201" s="3">
        <f t="shared" si="73"/>
        <v>90.267974449109232</v>
      </c>
      <c r="W201" s="12">
        <f t="shared" si="74"/>
        <v>14.999843334387595</v>
      </c>
      <c r="X201" s="6">
        <f t="shared" si="75"/>
        <v>270.26797444910926</v>
      </c>
      <c r="Y201" s="3">
        <f t="shared" si="76"/>
        <v>180.26797444910926</v>
      </c>
      <c r="Z201" s="7">
        <f t="shared" si="77"/>
        <v>75.000156665612408</v>
      </c>
      <c r="AA201" s="9">
        <f t="shared" si="78"/>
        <v>89.93064334489101</v>
      </c>
      <c r="AB201" s="11" t="e">
        <f t="shared" si="79"/>
        <v>#VALUE!</v>
      </c>
      <c r="AC201" s="13" t="e">
        <f t="shared" si="80"/>
        <v>#VALUE!</v>
      </c>
      <c r="AD201" s="13" t="e">
        <f t="shared" si="81"/>
        <v>#VALUE!</v>
      </c>
      <c r="AE201" s="13" t="e">
        <f t="shared" si="82"/>
        <v>#VALUE!</v>
      </c>
      <c r="AF201" s="10" t="e">
        <f t="shared" si="83"/>
        <v>#VALUE!</v>
      </c>
      <c r="AG201" s="11" t="e">
        <f t="shared" si="84"/>
        <v>#VALUE!</v>
      </c>
      <c r="AH201" s="13"/>
      <c r="AI201" s="50"/>
      <c r="AJ201" s="51"/>
      <c r="AK201" s="52" t="s">
        <v>68</v>
      </c>
      <c r="AL201" s="33" t="s">
        <v>68</v>
      </c>
      <c r="AM201" s="72" t="e">
        <f t="shared" si="68"/>
        <v>#VALUE!</v>
      </c>
      <c r="AN201" s="72" t="e">
        <f t="shared" si="63"/>
        <v>#VALUE!</v>
      </c>
      <c r="AO201" s="72">
        <f t="shared" si="64"/>
        <v>75.000156665612408</v>
      </c>
      <c r="AP201" s="73" t="e">
        <f t="shared" si="65"/>
        <v>#VALUE!</v>
      </c>
      <c r="AQ201" s="74" t="e">
        <f t="shared" si="66"/>
        <v>#VALUE!</v>
      </c>
      <c r="AR201" s="75" t="e">
        <f t="shared" si="67"/>
        <v>#VALUE!</v>
      </c>
      <c r="AS201" s="39"/>
      <c r="AT201" s="112"/>
      <c r="AU201" s="112" t="s">
        <v>76</v>
      </c>
      <c r="AV201" s="58"/>
      <c r="AW201" s="112"/>
      <c r="AX201" s="112"/>
      <c r="AY201" s="112"/>
      <c r="AZ201" s="112"/>
      <c r="BA201" s="112"/>
      <c r="BB201" s="112"/>
      <c r="BC201" s="112"/>
      <c r="BD201" s="112"/>
      <c r="BE201" s="112">
        <v>0.7</v>
      </c>
      <c r="BF201" s="112">
        <v>1</v>
      </c>
      <c r="BG201" s="112">
        <v>3</v>
      </c>
      <c r="BH201" s="112"/>
      <c r="BI201" s="112"/>
      <c r="BJ201" s="112"/>
      <c r="BK201" s="112"/>
    </row>
    <row r="202" spans="1:63" ht="15">
      <c r="A202" s="5">
        <v>1519</v>
      </c>
      <c r="B202" s="5" t="s">
        <v>63</v>
      </c>
      <c r="C202" s="5">
        <v>20</v>
      </c>
      <c r="D202" s="1">
        <v>3</v>
      </c>
      <c r="E202" s="40" t="s">
        <v>65</v>
      </c>
      <c r="F202" s="65">
        <v>578.45000000000005</v>
      </c>
      <c r="G202" s="86">
        <v>578.45000000000005</v>
      </c>
      <c r="H202" s="57"/>
      <c r="I202" s="66">
        <v>15</v>
      </c>
      <c r="J202" s="67">
        <v>15</v>
      </c>
      <c r="K202" s="58">
        <f t="shared" si="69"/>
        <v>15</v>
      </c>
      <c r="L202" s="2"/>
      <c r="M202" s="18">
        <v>90</v>
      </c>
      <c r="N202" s="19">
        <v>70</v>
      </c>
      <c r="O202" s="19">
        <v>29</v>
      </c>
      <c r="P202" s="19">
        <v>0</v>
      </c>
      <c r="Q202" s="80" t="s">
        <v>68</v>
      </c>
      <c r="R202" s="99" t="s">
        <v>68</v>
      </c>
      <c r="S202" s="8">
        <f t="shared" si="70"/>
        <v>-0.45557202263150143</v>
      </c>
      <c r="T202" s="8">
        <f t="shared" si="71"/>
        <v>0.82187368479282241</v>
      </c>
      <c r="U202" s="8">
        <f t="shared" si="72"/>
        <v>-0.29913755759127064</v>
      </c>
      <c r="V202" s="3">
        <f t="shared" si="73"/>
        <v>119</v>
      </c>
      <c r="W202" s="12">
        <f t="shared" si="74"/>
        <v>-17.658121755168853</v>
      </c>
      <c r="X202" s="6">
        <f t="shared" si="75"/>
        <v>119</v>
      </c>
      <c r="Y202" s="3">
        <f t="shared" si="76"/>
        <v>29</v>
      </c>
      <c r="Z202" s="7">
        <f t="shared" si="77"/>
        <v>72.34187824483115</v>
      </c>
      <c r="AA202" s="9">
        <f t="shared" si="78"/>
        <v>80.455437259835975</v>
      </c>
      <c r="AB202" s="11" t="e">
        <f t="shared" si="79"/>
        <v>#VALUE!</v>
      </c>
      <c r="AC202" s="13" t="e">
        <f t="shared" si="80"/>
        <v>#VALUE!</v>
      </c>
      <c r="AD202" s="13" t="e">
        <f t="shared" si="81"/>
        <v>#VALUE!</v>
      </c>
      <c r="AE202" s="13" t="e">
        <f t="shared" si="82"/>
        <v>#VALUE!</v>
      </c>
      <c r="AF202" s="10" t="e">
        <f t="shared" si="83"/>
        <v>#VALUE!</v>
      </c>
      <c r="AG202" s="11" t="e">
        <f t="shared" si="84"/>
        <v>#VALUE!</v>
      </c>
      <c r="AH202" s="13"/>
      <c r="AI202" s="50"/>
      <c r="AJ202" s="51"/>
      <c r="AK202" s="52" t="s">
        <v>68</v>
      </c>
      <c r="AL202" s="33" t="s">
        <v>68</v>
      </c>
      <c r="AM202" s="72" t="e">
        <f t="shared" si="68"/>
        <v>#VALUE!</v>
      </c>
      <c r="AN202" s="72" t="e">
        <f t="shared" ref="AN202:AN265" si="85">IF(AM202-90&lt;0,AM202+270,AM202-90)</f>
        <v>#VALUE!</v>
      </c>
      <c r="AO202" s="72">
        <f t="shared" ref="AO202:AO257" si="86">Z202</f>
        <v>72.34187824483115</v>
      </c>
      <c r="AP202" s="73" t="e">
        <f t="shared" ref="AP202:AP257" si="87">AB202</f>
        <v>#VALUE!</v>
      </c>
      <c r="AQ202" s="74" t="e">
        <f t="shared" ref="AQ202:AQ257" si="88">IF(AL202&lt;=0,IF(AF202&gt;=AK202,AF202-AK202,AF202-AK202+360),IF((AF202-AK202-180)&lt;0,IF(AF202-AK202+180&lt;0,AF202-AK202+540,AF202-AK202+180),AF202-AK202-180))</f>
        <v>#VALUE!</v>
      </c>
      <c r="AR202" s="75" t="e">
        <f t="shared" ref="AR202:AR257" si="89">AG202</f>
        <v>#VALUE!</v>
      </c>
      <c r="AS202" s="39"/>
      <c r="AT202" s="112"/>
      <c r="AU202" s="112" t="s">
        <v>69</v>
      </c>
      <c r="AV202" s="58"/>
      <c r="AW202" s="112"/>
      <c r="AX202" s="112"/>
      <c r="AY202" s="112"/>
      <c r="AZ202" s="112"/>
      <c r="BA202" s="112"/>
      <c r="BB202" s="112"/>
      <c r="BC202" s="112"/>
      <c r="BD202" s="112"/>
      <c r="BE202" s="112">
        <v>0.5</v>
      </c>
      <c r="BF202" s="112">
        <v>1</v>
      </c>
      <c r="BG202" s="112">
        <v>3</v>
      </c>
      <c r="BH202" s="112" t="s">
        <v>109</v>
      </c>
      <c r="BI202" s="112"/>
      <c r="BJ202" s="112"/>
      <c r="BK202" s="112"/>
    </row>
    <row r="203" spans="1:63" ht="15">
      <c r="A203" s="5">
        <v>1519</v>
      </c>
      <c r="B203" s="5" t="s">
        <v>63</v>
      </c>
      <c r="C203" s="5">
        <v>20</v>
      </c>
      <c r="D203" s="1">
        <v>3</v>
      </c>
      <c r="E203" s="40" t="s">
        <v>66</v>
      </c>
      <c r="F203" s="65">
        <v>579.62</v>
      </c>
      <c r="G203" s="86">
        <v>579.69000000000005</v>
      </c>
      <c r="H203" s="57"/>
      <c r="I203" s="66">
        <v>132</v>
      </c>
      <c r="J203" s="67">
        <v>139</v>
      </c>
      <c r="K203" s="58">
        <f t="shared" si="69"/>
        <v>135.5</v>
      </c>
      <c r="L203" s="2"/>
      <c r="M203" s="18">
        <v>90</v>
      </c>
      <c r="N203" s="19">
        <v>50</v>
      </c>
      <c r="O203" s="19">
        <v>180</v>
      </c>
      <c r="P203" s="19">
        <v>6</v>
      </c>
      <c r="Q203" s="80" t="s">
        <v>68</v>
      </c>
      <c r="R203" s="99" t="s">
        <v>68</v>
      </c>
      <c r="S203" s="8">
        <f t="shared" si="70"/>
        <v>6.7189601048022102E-2</v>
      </c>
      <c r="T203" s="8">
        <f t="shared" si="71"/>
        <v>-0.76184797150701944</v>
      </c>
      <c r="U203" s="8">
        <f t="shared" si="72"/>
        <v>0.63926635190469894</v>
      </c>
      <c r="V203" s="3">
        <f t="shared" si="73"/>
        <v>275.04004224503524</v>
      </c>
      <c r="W203" s="12">
        <f t="shared" si="74"/>
        <v>39.890742577251316</v>
      </c>
      <c r="X203" s="6">
        <f t="shared" si="75"/>
        <v>95.040042245035238</v>
      </c>
      <c r="Y203" s="3">
        <f t="shared" si="76"/>
        <v>5.040042245035238</v>
      </c>
      <c r="Z203" s="7">
        <f t="shared" si="77"/>
        <v>50.109257422748684</v>
      </c>
      <c r="AA203" s="9">
        <f t="shared" si="78"/>
        <v>86.762777651474821</v>
      </c>
      <c r="AB203" s="11" t="e">
        <f t="shared" si="79"/>
        <v>#VALUE!</v>
      </c>
      <c r="AC203" s="13" t="e">
        <f t="shared" si="80"/>
        <v>#VALUE!</v>
      </c>
      <c r="AD203" s="13" t="e">
        <f t="shared" si="81"/>
        <v>#VALUE!</v>
      </c>
      <c r="AE203" s="13" t="e">
        <f t="shared" si="82"/>
        <v>#VALUE!</v>
      </c>
      <c r="AF203" s="10" t="e">
        <f t="shared" si="83"/>
        <v>#VALUE!</v>
      </c>
      <c r="AG203" s="11" t="e">
        <f t="shared" si="84"/>
        <v>#VALUE!</v>
      </c>
      <c r="AH203" s="13"/>
      <c r="AI203" s="50"/>
      <c r="AJ203" s="51"/>
      <c r="AK203" s="52" t="s">
        <v>68</v>
      </c>
      <c r="AL203" s="100" t="s">
        <v>68</v>
      </c>
      <c r="AM203" s="72" t="e">
        <f t="shared" si="68"/>
        <v>#VALUE!</v>
      </c>
      <c r="AN203" s="72" t="e">
        <f t="shared" si="85"/>
        <v>#VALUE!</v>
      </c>
      <c r="AO203" s="72">
        <f t="shared" si="86"/>
        <v>50.109257422748684</v>
      </c>
      <c r="AP203" s="73" t="e">
        <f t="shared" si="87"/>
        <v>#VALUE!</v>
      </c>
      <c r="AQ203" s="74" t="e">
        <f t="shared" si="88"/>
        <v>#VALUE!</v>
      </c>
      <c r="AR203" s="75" t="e">
        <f t="shared" si="89"/>
        <v>#VALUE!</v>
      </c>
      <c r="AS203" s="39"/>
      <c r="AT203" s="112"/>
      <c r="AU203" s="112" t="s">
        <v>76</v>
      </c>
      <c r="AV203" s="58"/>
      <c r="AW203" s="112"/>
      <c r="AX203" s="112"/>
      <c r="AY203" s="112"/>
      <c r="AZ203" s="112"/>
      <c r="BA203" s="112"/>
      <c r="BB203" s="112"/>
      <c r="BC203" s="112"/>
      <c r="BD203" s="112"/>
      <c r="BE203" s="112">
        <v>0.7</v>
      </c>
      <c r="BF203" s="112">
        <v>1</v>
      </c>
      <c r="BG203" s="112">
        <v>3</v>
      </c>
      <c r="BH203" s="112"/>
      <c r="BI203" s="112"/>
      <c r="BJ203" s="112"/>
      <c r="BK203" s="112"/>
    </row>
    <row r="204" spans="1:63" ht="15">
      <c r="A204" s="5">
        <v>1519</v>
      </c>
      <c r="B204" s="5" t="s">
        <v>63</v>
      </c>
      <c r="C204" s="5">
        <v>20</v>
      </c>
      <c r="D204" s="1">
        <v>4</v>
      </c>
      <c r="E204" s="40" t="s">
        <v>65</v>
      </c>
      <c r="F204" s="65">
        <v>580.01</v>
      </c>
      <c r="G204" s="86">
        <v>580.02</v>
      </c>
      <c r="H204" s="57"/>
      <c r="I204" s="66">
        <v>22</v>
      </c>
      <c r="J204" s="67">
        <v>23</v>
      </c>
      <c r="K204" s="58">
        <f t="shared" si="69"/>
        <v>22.5</v>
      </c>
      <c r="L204" s="2"/>
      <c r="M204" s="18">
        <v>90</v>
      </c>
      <c r="N204" s="19">
        <v>20</v>
      </c>
      <c r="O204" s="19">
        <v>180</v>
      </c>
      <c r="P204" s="19">
        <v>50</v>
      </c>
      <c r="Q204" s="80" t="s">
        <v>68</v>
      </c>
      <c r="R204" s="99" t="s">
        <v>68</v>
      </c>
      <c r="S204" s="8">
        <f t="shared" si="70"/>
        <v>0.71984631039295421</v>
      </c>
      <c r="T204" s="8">
        <f t="shared" si="71"/>
        <v>-0.21984631039295424</v>
      </c>
      <c r="U204" s="8">
        <f t="shared" si="72"/>
        <v>0.60402277355505374</v>
      </c>
      <c r="V204" s="3">
        <f t="shared" si="73"/>
        <v>343.01694665403136</v>
      </c>
      <c r="W204" s="12">
        <f t="shared" si="74"/>
        <v>38.747304142622369</v>
      </c>
      <c r="X204" s="6">
        <f t="shared" si="75"/>
        <v>163.01694665403136</v>
      </c>
      <c r="Y204" s="3">
        <f t="shared" si="76"/>
        <v>73.016946654031358</v>
      </c>
      <c r="Z204" s="7">
        <f t="shared" si="77"/>
        <v>51.252695857377631</v>
      </c>
      <c r="AA204" s="9">
        <f t="shared" si="78"/>
        <v>26.010493643161755</v>
      </c>
      <c r="AB204" s="11" t="e">
        <f t="shared" si="79"/>
        <v>#VALUE!</v>
      </c>
      <c r="AC204" s="13" t="e">
        <f t="shared" si="80"/>
        <v>#VALUE!</v>
      </c>
      <c r="AD204" s="13" t="e">
        <f t="shared" si="81"/>
        <v>#VALUE!</v>
      </c>
      <c r="AE204" s="13" t="e">
        <f t="shared" si="82"/>
        <v>#VALUE!</v>
      </c>
      <c r="AF204" s="10" t="e">
        <f t="shared" si="83"/>
        <v>#VALUE!</v>
      </c>
      <c r="AG204" s="11" t="e">
        <f t="shared" si="84"/>
        <v>#VALUE!</v>
      </c>
      <c r="AH204" s="13"/>
      <c r="AI204" s="50"/>
      <c r="AJ204" s="51"/>
      <c r="AK204" s="52" t="s">
        <v>68</v>
      </c>
      <c r="AL204" s="100" t="s">
        <v>68</v>
      </c>
      <c r="AM204" s="72" t="e">
        <f t="shared" si="68"/>
        <v>#VALUE!</v>
      </c>
      <c r="AN204" s="72" t="e">
        <f t="shared" si="85"/>
        <v>#VALUE!</v>
      </c>
      <c r="AO204" s="72">
        <f t="shared" si="86"/>
        <v>51.252695857377631</v>
      </c>
      <c r="AP204" s="73" t="e">
        <f t="shared" si="87"/>
        <v>#VALUE!</v>
      </c>
      <c r="AQ204" s="74" t="e">
        <f t="shared" si="88"/>
        <v>#VALUE!</v>
      </c>
      <c r="AR204" s="75" t="e">
        <f t="shared" si="89"/>
        <v>#VALUE!</v>
      </c>
      <c r="AS204" s="39"/>
      <c r="AT204" s="112"/>
      <c r="AU204" s="112" t="s">
        <v>69</v>
      </c>
      <c r="AV204" s="58"/>
      <c r="AW204" s="112"/>
      <c r="AX204" s="112"/>
      <c r="AY204" s="112"/>
      <c r="AZ204" s="112"/>
      <c r="BA204" s="112"/>
      <c r="BB204" s="112"/>
      <c r="BC204" s="112"/>
      <c r="BD204" s="112"/>
      <c r="BE204" s="112">
        <v>0.5</v>
      </c>
      <c r="BF204" s="112">
        <v>1</v>
      </c>
      <c r="BG204" s="112">
        <v>3</v>
      </c>
      <c r="BH204" s="112"/>
      <c r="BI204" s="112"/>
      <c r="BJ204" s="112"/>
      <c r="BK204" s="112"/>
    </row>
    <row r="205" spans="1:63" ht="15">
      <c r="A205" s="5">
        <v>1519</v>
      </c>
      <c r="B205" s="5" t="s">
        <v>63</v>
      </c>
      <c r="C205" s="5">
        <v>20</v>
      </c>
      <c r="D205" s="1">
        <v>4</v>
      </c>
      <c r="E205" s="40" t="s">
        <v>65</v>
      </c>
      <c r="F205" s="65">
        <v>580.21</v>
      </c>
      <c r="G205" s="86">
        <v>580.28</v>
      </c>
      <c r="H205" s="57"/>
      <c r="I205" s="66">
        <v>42</v>
      </c>
      <c r="J205" s="67">
        <v>49</v>
      </c>
      <c r="K205" s="58">
        <f t="shared" si="69"/>
        <v>45.5</v>
      </c>
      <c r="L205" s="2"/>
      <c r="M205" s="18">
        <v>270</v>
      </c>
      <c r="N205" s="19">
        <v>36</v>
      </c>
      <c r="O205" s="19">
        <v>0</v>
      </c>
      <c r="P205" s="19">
        <v>30</v>
      </c>
      <c r="Q205" s="80" t="s">
        <v>68</v>
      </c>
      <c r="R205" s="99" t="s">
        <v>68</v>
      </c>
      <c r="S205" s="8">
        <f t="shared" si="70"/>
        <v>-0.40450849718747367</v>
      </c>
      <c r="T205" s="8">
        <f t="shared" si="71"/>
        <v>0.50903696045512736</v>
      </c>
      <c r="U205" s="8">
        <f t="shared" si="72"/>
        <v>0.70062926922203683</v>
      </c>
      <c r="V205" s="3">
        <f t="shared" si="73"/>
        <v>128.47256690671867</v>
      </c>
      <c r="W205" s="12">
        <f t="shared" si="74"/>
        <v>47.138460679287711</v>
      </c>
      <c r="X205" s="6">
        <f t="shared" si="75"/>
        <v>308.47256690671867</v>
      </c>
      <c r="Y205" s="3">
        <f t="shared" si="76"/>
        <v>218.47256690671867</v>
      </c>
      <c r="Z205" s="7">
        <f t="shared" si="77"/>
        <v>42.861539320712289</v>
      </c>
      <c r="AA205" s="9">
        <f t="shared" si="78"/>
        <v>59.779992695994721</v>
      </c>
      <c r="AB205" s="11" t="e">
        <f t="shared" si="79"/>
        <v>#VALUE!</v>
      </c>
      <c r="AC205" s="13" t="e">
        <f t="shared" si="80"/>
        <v>#VALUE!</v>
      </c>
      <c r="AD205" s="13" t="e">
        <f t="shared" si="81"/>
        <v>#VALUE!</v>
      </c>
      <c r="AE205" s="13" t="e">
        <f t="shared" si="82"/>
        <v>#VALUE!</v>
      </c>
      <c r="AF205" s="10" t="e">
        <f t="shared" si="83"/>
        <v>#VALUE!</v>
      </c>
      <c r="AG205" s="11" t="e">
        <f t="shared" si="84"/>
        <v>#VALUE!</v>
      </c>
      <c r="AH205" s="13"/>
      <c r="AI205" s="50"/>
      <c r="AJ205" s="51"/>
      <c r="AK205" s="52" t="s">
        <v>68</v>
      </c>
      <c r="AL205" s="33" t="s">
        <v>68</v>
      </c>
      <c r="AM205" s="72" t="e">
        <f t="shared" si="68"/>
        <v>#VALUE!</v>
      </c>
      <c r="AN205" s="72" t="e">
        <f t="shared" si="85"/>
        <v>#VALUE!</v>
      </c>
      <c r="AO205" s="72">
        <f t="shared" si="86"/>
        <v>42.861539320712289</v>
      </c>
      <c r="AP205" s="73" t="e">
        <f t="shared" si="87"/>
        <v>#VALUE!</v>
      </c>
      <c r="AQ205" s="74" t="e">
        <f t="shared" si="88"/>
        <v>#VALUE!</v>
      </c>
      <c r="AR205" s="75" t="e">
        <f t="shared" si="89"/>
        <v>#VALUE!</v>
      </c>
      <c r="AS205" s="39"/>
      <c r="AT205" s="112"/>
      <c r="AU205" s="112" t="s">
        <v>69</v>
      </c>
      <c r="AV205" s="58"/>
      <c r="AW205" s="112"/>
      <c r="AX205" s="112"/>
      <c r="AY205" s="112"/>
      <c r="AZ205" s="112"/>
      <c r="BA205" s="112"/>
      <c r="BB205" s="112"/>
      <c r="BC205" s="112"/>
      <c r="BD205" s="112"/>
      <c r="BE205" s="112">
        <v>0.7</v>
      </c>
      <c r="BF205" s="112">
        <v>1</v>
      </c>
      <c r="BG205" s="112">
        <v>3</v>
      </c>
      <c r="BH205" s="112"/>
      <c r="BI205" s="112"/>
      <c r="BJ205" s="112"/>
      <c r="BK205" s="112"/>
    </row>
    <row r="206" spans="1:63" ht="15">
      <c r="A206" s="5">
        <v>1519</v>
      </c>
      <c r="B206" s="5" t="s">
        <v>63</v>
      </c>
      <c r="C206" s="5">
        <v>21</v>
      </c>
      <c r="D206" s="1">
        <v>2</v>
      </c>
      <c r="E206" s="40" t="s">
        <v>64</v>
      </c>
      <c r="F206" s="86">
        <v>586.95000000000005</v>
      </c>
      <c r="G206" s="86">
        <v>586.95000000000005</v>
      </c>
      <c r="H206" s="57"/>
      <c r="I206" s="66">
        <v>30</v>
      </c>
      <c r="J206" s="67">
        <v>30</v>
      </c>
      <c r="K206" s="58">
        <f t="shared" si="69"/>
        <v>30</v>
      </c>
      <c r="L206" s="2"/>
      <c r="M206" s="18">
        <v>270</v>
      </c>
      <c r="N206" s="19">
        <v>24</v>
      </c>
      <c r="O206" s="19">
        <v>180</v>
      </c>
      <c r="P206" s="19">
        <v>23</v>
      </c>
      <c r="Q206" s="80" t="s">
        <v>68</v>
      </c>
      <c r="R206" s="99" t="s">
        <v>68</v>
      </c>
      <c r="S206" s="8">
        <f t="shared" si="70"/>
        <v>-0.35695064759094347</v>
      </c>
      <c r="T206" s="8">
        <f t="shared" si="71"/>
        <v>-0.37440305402822693</v>
      </c>
      <c r="U206" s="8">
        <f t="shared" si="72"/>
        <v>-0.84092302760944493</v>
      </c>
      <c r="V206" s="3">
        <f t="shared" si="73"/>
        <v>226.3669986037346</v>
      </c>
      <c r="W206" s="12">
        <f t="shared" si="74"/>
        <v>-58.402318853174641</v>
      </c>
      <c r="X206" s="6">
        <f t="shared" si="75"/>
        <v>226.3669986037346</v>
      </c>
      <c r="Y206" s="3">
        <f t="shared" si="76"/>
        <v>136.3669986037346</v>
      </c>
      <c r="Z206" s="7">
        <f t="shared" si="77"/>
        <v>31.597681146825359</v>
      </c>
      <c r="AA206" s="9">
        <f t="shared" si="78"/>
        <v>129.07814512176762</v>
      </c>
      <c r="AB206" s="11" t="e">
        <f t="shared" si="79"/>
        <v>#VALUE!</v>
      </c>
      <c r="AC206" s="13" t="e">
        <f t="shared" si="80"/>
        <v>#VALUE!</v>
      </c>
      <c r="AD206" s="13" t="e">
        <f t="shared" si="81"/>
        <v>#VALUE!</v>
      </c>
      <c r="AE206" s="13" t="e">
        <f t="shared" si="82"/>
        <v>#VALUE!</v>
      </c>
      <c r="AF206" s="10" t="e">
        <f t="shared" si="83"/>
        <v>#VALUE!</v>
      </c>
      <c r="AG206" s="11" t="e">
        <f t="shared" si="84"/>
        <v>#VALUE!</v>
      </c>
      <c r="AH206" s="13"/>
      <c r="AI206" s="50"/>
      <c r="AJ206" s="51"/>
      <c r="AK206" s="52" t="s">
        <v>68</v>
      </c>
      <c r="AL206" s="33" t="s">
        <v>68</v>
      </c>
      <c r="AM206" s="72" t="e">
        <f t="shared" si="68"/>
        <v>#VALUE!</v>
      </c>
      <c r="AN206" s="72" t="e">
        <f t="shared" si="85"/>
        <v>#VALUE!</v>
      </c>
      <c r="AO206" s="72">
        <f t="shared" si="86"/>
        <v>31.597681146825359</v>
      </c>
      <c r="AP206" s="73" t="e">
        <f t="shared" si="87"/>
        <v>#VALUE!</v>
      </c>
      <c r="AQ206" s="74" t="e">
        <f t="shared" si="88"/>
        <v>#VALUE!</v>
      </c>
      <c r="AR206" s="75" t="e">
        <f t="shared" si="89"/>
        <v>#VALUE!</v>
      </c>
      <c r="AS206" s="39"/>
      <c r="AT206" s="112" t="s">
        <v>77</v>
      </c>
      <c r="AU206" s="112"/>
      <c r="AV206" s="58"/>
      <c r="AW206" s="112"/>
      <c r="AX206" s="112"/>
      <c r="AY206" s="112"/>
      <c r="AZ206" s="112"/>
      <c r="BA206" s="112"/>
      <c r="BB206" s="112"/>
      <c r="BC206" s="112"/>
      <c r="BD206" s="112"/>
      <c r="BE206" s="112">
        <v>0.7</v>
      </c>
      <c r="BF206" s="112">
        <v>0</v>
      </c>
      <c r="BG206" s="112">
        <v>3</v>
      </c>
      <c r="BH206" s="112"/>
      <c r="BI206" s="112"/>
      <c r="BJ206" s="112"/>
      <c r="BK206" s="112"/>
    </row>
    <row r="207" spans="1:63" ht="15">
      <c r="A207" s="5">
        <v>1519</v>
      </c>
      <c r="B207" s="5" t="s">
        <v>63</v>
      </c>
      <c r="C207" s="5">
        <v>21</v>
      </c>
      <c r="D207" s="1">
        <v>2</v>
      </c>
      <c r="E207" s="40" t="s">
        <v>64</v>
      </c>
      <c r="F207" s="86">
        <v>587.38</v>
      </c>
      <c r="G207" s="86">
        <v>587.38</v>
      </c>
      <c r="H207" s="57"/>
      <c r="I207" s="66">
        <v>73</v>
      </c>
      <c r="J207" s="67">
        <v>73</v>
      </c>
      <c r="K207" s="58">
        <f t="shared" si="69"/>
        <v>73</v>
      </c>
      <c r="L207" s="2"/>
      <c r="M207" s="18">
        <v>270</v>
      </c>
      <c r="N207" s="19">
        <v>1</v>
      </c>
      <c r="O207" s="19">
        <v>180</v>
      </c>
      <c r="P207" s="19">
        <v>14</v>
      </c>
      <c r="Q207" s="80" t="s">
        <v>68</v>
      </c>
      <c r="R207" s="99" t="s">
        <v>68</v>
      </c>
      <c r="S207" s="8">
        <f t="shared" si="70"/>
        <v>-0.24188504972319289</v>
      </c>
      <c r="T207" s="8">
        <f t="shared" si="71"/>
        <v>-1.6933995379327837E-2</v>
      </c>
      <c r="U207" s="8">
        <f t="shared" si="72"/>
        <v>-0.97014794553715178</v>
      </c>
      <c r="V207" s="3">
        <f t="shared" si="73"/>
        <v>184.00465425050194</v>
      </c>
      <c r="W207" s="12">
        <f t="shared" si="74"/>
        <v>-75.967086100880636</v>
      </c>
      <c r="X207" s="6">
        <f t="shared" si="75"/>
        <v>184.00465425050194</v>
      </c>
      <c r="Y207" s="3">
        <f t="shared" si="76"/>
        <v>94.004654250501943</v>
      </c>
      <c r="Z207" s="7">
        <f t="shared" si="77"/>
        <v>14.032913899119364</v>
      </c>
      <c r="AA207" s="9">
        <f t="shared" si="78"/>
        <v>175.87257626438898</v>
      </c>
      <c r="AB207" s="11" t="e">
        <f t="shared" si="79"/>
        <v>#VALUE!</v>
      </c>
      <c r="AC207" s="13" t="e">
        <f t="shared" si="80"/>
        <v>#VALUE!</v>
      </c>
      <c r="AD207" s="13" t="e">
        <f t="shared" si="81"/>
        <v>#VALUE!</v>
      </c>
      <c r="AE207" s="13" t="e">
        <f t="shared" si="82"/>
        <v>#VALUE!</v>
      </c>
      <c r="AF207" s="10" t="e">
        <f t="shared" si="83"/>
        <v>#VALUE!</v>
      </c>
      <c r="AG207" s="11" t="e">
        <f t="shared" si="84"/>
        <v>#VALUE!</v>
      </c>
      <c r="AH207" s="49"/>
      <c r="AI207" s="50"/>
      <c r="AJ207" s="51"/>
      <c r="AK207" s="50">
        <v>300</v>
      </c>
      <c r="AL207" s="51">
        <v>-30</v>
      </c>
      <c r="AM207" s="72">
        <f t="shared" si="68"/>
        <v>244.00465425050194</v>
      </c>
      <c r="AN207" s="72">
        <f t="shared" si="85"/>
        <v>154.00465425050194</v>
      </c>
      <c r="AO207" s="72">
        <f t="shared" si="86"/>
        <v>14.032913899119364</v>
      </c>
      <c r="AP207" s="73" t="e">
        <f t="shared" si="87"/>
        <v>#VALUE!</v>
      </c>
      <c r="AQ207" s="74" t="e">
        <f t="shared" si="88"/>
        <v>#VALUE!</v>
      </c>
      <c r="AR207" s="75" t="e">
        <f t="shared" si="89"/>
        <v>#VALUE!</v>
      </c>
      <c r="AS207" s="39"/>
      <c r="AT207" s="112" t="s">
        <v>77</v>
      </c>
      <c r="AU207" s="112"/>
      <c r="AV207" s="58"/>
      <c r="AW207" s="112"/>
      <c r="AX207" s="112"/>
      <c r="AY207" s="112"/>
      <c r="AZ207" s="112"/>
      <c r="BA207" s="112"/>
      <c r="BB207" s="112"/>
      <c r="BC207" s="112"/>
      <c r="BD207" s="112"/>
      <c r="BE207" s="112">
        <v>0.7</v>
      </c>
      <c r="BF207" s="112">
        <v>0</v>
      </c>
      <c r="BG207" s="112">
        <v>3</v>
      </c>
      <c r="BH207" s="112"/>
      <c r="BI207" s="112"/>
      <c r="BJ207" s="112"/>
      <c r="BK207" s="112"/>
    </row>
    <row r="208" spans="1:63" ht="15">
      <c r="A208" s="5">
        <v>1519</v>
      </c>
      <c r="B208" s="5" t="s">
        <v>63</v>
      </c>
      <c r="C208" s="5">
        <v>21</v>
      </c>
      <c r="D208" s="1">
        <v>3</v>
      </c>
      <c r="E208" s="40" t="s">
        <v>64</v>
      </c>
      <c r="F208" s="86">
        <v>587.96</v>
      </c>
      <c r="G208" s="86">
        <v>587.96</v>
      </c>
      <c r="H208" s="57"/>
      <c r="I208" s="66">
        <v>33</v>
      </c>
      <c r="J208" s="67">
        <v>33</v>
      </c>
      <c r="K208" s="58">
        <f t="shared" si="69"/>
        <v>33</v>
      </c>
      <c r="L208" s="2"/>
      <c r="M208" s="18">
        <v>90</v>
      </c>
      <c r="N208" s="19">
        <v>16</v>
      </c>
      <c r="O208" s="19">
        <v>0</v>
      </c>
      <c r="P208" s="19">
        <v>12</v>
      </c>
      <c r="Q208" s="80" t="s">
        <v>68</v>
      </c>
      <c r="R208" s="99" t="s">
        <v>68</v>
      </c>
      <c r="S208" s="8">
        <f t="shared" si="70"/>
        <v>0.19985754452088272</v>
      </c>
      <c r="T208" s="8">
        <f t="shared" si="71"/>
        <v>0.26961401826500803</v>
      </c>
      <c r="U208" s="8">
        <f t="shared" si="72"/>
        <v>-0.9402558215593757</v>
      </c>
      <c r="V208" s="3">
        <f t="shared" si="73"/>
        <v>53.451464650201096</v>
      </c>
      <c r="W208" s="12">
        <f t="shared" si="74"/>
        <v>-70.356695057479655</v>
      </c>
      <c r="X208" s="6">
        <f t="shared" si="75"/>
        <v>53.451464650201096</v>
      </c>
      <c r="Y208" s="3">
        <f t="shared" si="76"/>
        <v>323.4514646502011</v>
      </c>
      <c r="Z208" s="7">
        <f t="shared" si="77"/>
        <v>19.643304942520345</v>
      </c>
      <c r="AA208" s="9">
        <f t="shared" si="78"/>
        <v>124.92018165540563</v>
      </c>
      <c r="AB208" s="11" t="e">
        <f t="shared" si="79"/>
        <v>#VALUE!</v>
      </c>
      <c r="AC208" s="13" t="e">
        <f t="shared" si="80"/>
        <v>#VALUE!</v>
      </c>
      <c r="AD208" s="13" t="e">
        <f t="shared" si="81"/>
        <v>#VALUE!</v>
      </c>
      <c r="AE208" s="13" t="e">
        <f t="shared" si="82"/>
        <v>#VALUE!</v>
      </c>
      <c r="AF208" s="10" t="e">
        <f t="shared" si="83"/>
        <v>#VALUE!</v>
      </c>
      <c r="AG208" s="11" t="e">
        <f t="shared" si="84"/>
        <v>#VALUE!</v>
      </c>
      <c r="AH208" s="49"/>
      <c r="AI208" s="50"/>
      <c r="AJ208" s="51"/>
      <c r="AK208" s="52" t="s">
        <v>68</v>
      </c>
      <c r="AL208" s="33" t="s">
        <v>68</v>
      </c>
      <c r="AM208" s="72" t="e">
        <f t="shared" si="68"/>
        <v>#VALUE!</v>
      </c>
      <c r="AN208" s="72" t="e">
        <f t="shared" si="85"/>
        <v>#VALUE!</v>
      </c>
      <c r="AO208" s="72">
        <f t="shared" si="86"/>
        <v>19.643304942520345</v>
      </c>
      <c r="AP208" s="73" t="e">
        <f t="shared" si="87"/>
        <v>#VALUE!</v>
      </c>
      <c r="AQ208" s="74" t="e">
        <f t="shared" si="88"/>
        <v>#VALUE!</v>
      </c>
      <c r="AR208" s="75" t="e">
        <f t="shared" si="89"/>
        <v>#VALUE!</v>
      </c>
      <c r="AS208" s="39"/>
      <c r="AT208" s="112" t="s">
        <v>77</v>
      </c>
      <c r="AU208" s="112"/>
      <c r="AV208" s="58"/>
      <c r="AW208" s="112"/>
      <c r="AX208" s="112"/>
      <c r="AY208" s="112"/>
      <c r="AZ208" s="112"/>
      <c r="BA208" s="112"/>
      <c r="BB208" s="112"/>
      <c r="BC208" s="112"/>
      <c r="BD208" s="112"/>
      <c r="BE208" s="112">
        <v>0.7</v>
      </c>
      <c r="BF208" s="112">
        <v>0</v>
      </c>
      <c r="BG208" s="112">
        <v>3</v>
      </c>
      <c r="BH208" s="112"/>
      <c r="BI208" s="112"/>
      <c r="BJ208" s="112"/>
      <c r="BK208" s="112"/>
    </row>
    <row r="209" spans="1:63" s="56" customFormat="1" ht="15">
      <c r="A209" s="5">
        <v>1519</v>
      </c>
      <c r="B209" s="5" t="s">
        <v>63</v>
      </c>
      <c r="C209" s="5">
        <v>21</v>
      </c>
      <c r="D209" s="1">
        <v>4</v>
      </c>
      <c r="E209" s="40" t="s">
        <v>65</v>
      </c>
      <c r="F209" s="86">
        <v>588.65</v>
      </c>
      <c r="G209" s="86">
        <v>588.69000000000005</v>
      </c>
      <c r="H209" s="57"/>
      <c r="I209" s="66">
        <v>29</v>
      </c>
      <c r="J209" s="67">
        <v>29</v>
      </c>
      <c r="K209" s="58">
        <f t="shared" si="69"/>
        <v>29</v>
      </c>
      <c r="L209" s="2"/>
      <c r="M209" s="18">
        <v>270</v>
      </c>
      <c r="N209" s="19">
        <v>31</v>
      </c>
      <c r="O209" s="19">
        <v>180</v>
      </c>
      <c r="P209" s="19">
        <v>34</v>
      </c>
      <c r="Q209" s="80" t="s">
        <v>68</v>
      </c>
      <c r="R209" s="99" t="s">
        <v>68</v>
      </c>
      <c r="S209" s="8">
        <f t="shared" si="70"/>
        <v>-0.47932187163979706</v>
      </c>
      <c r="T209" s="8">
        <f t="shared" si="71"/>
        <v>-0.42698591539685288</v>
      </c>
      <c r="U209" s="8">
        <f t="shared" si="72"/>
        <v>-0.71062389824763661</v>
      </c>
      <c r="V209" s="3">
        <f t="shared" si="73"/>
        <v>221.69504886837214</v>
      </c>
      <c r="W209" s="12">
        <f t="shared" si="74"/>
        <v>-47.907722599272951</v>
      </c>
      <c r="X209" s="6">
        <f t="shared" si="75"/>
        <v>221.69504886837214</v>
      </c>
      <c r="Y209" s="3">
        <f t="shared" si="76"/>
        <v>131.69504886837214</v>
      </c>
      <c r="Z209" s="7">
        <f t="shared" si="77"/>
        <v>42.092277400727049</v>
      </c>
      <c r="AA209" s="9">
        <f t="shared" si="78"/>
        <v>129.79503396324318</v>
      </c>
      <c r="AB209" s="11" t="e">
        <f t="shared" si="79"/>
        <v>#VALUE!</v>
      </c>
      <c r="AC209" s="13" t="e">
        <f t="shared" si="80"/>
        <v>#VALUE!</v>
      </c>
      <c r="AD209" s="13" t="e">
        <f t="shared" si="81"/>
        <v>#VALUE!</v>
      </c>
      <c r="AE209" s="13" t="e">
        <f t="shared" si="82"/>
        <v>#VALUE!</v>
      </c>
      <c r="AF209" s="10" t="e">
        <f t="shared" si="83"/>
        <v>#VALUE!</v>
      </c>
      <c r="AG209" s="11" t="e">
        <f t="shared" si="84"/>
        <v>#VALUE!</v>
      </c>
      <c r="AH209" s="13"/>
      <c r="AI209" s="50"/>
      <c r="AJ209" s="51"/>
      <c r="AK209" s="52" t="s">
        <v>68</v>
      </c>
      <c r="AL209" s="33" t="s">
        <v>68</v>
      </c>
      <c r="AM209" s="72" t="e">
        <f t="shared" si="68"/>
        <v>#VALUE!</v>
      </c>
      <c r="AN209" s="72" t="e">
        <f t="shared" si="85"/>
        <v>#VALUE!</v>
      </c>
      <c r="AO209" s="72">
        <f t="shared" si="86"/>
        <v>42.092277400727049</v>
      </c>
      <c r="AP209" s="73" t="e">
        <f t="shared" si="87"/>
        <v>#VALUE!</v>
      </c>
      <c r="AQ209" s="74" t="e">
        <f t="shared" si="88"/>
        <v>#VALUE!</v>
      </c>
      <c r="AR209" s="75" t="e">
        <f t="shared" si="89"/>
        <v>#VALUE!</v>
      </c>
      <c r="AS209" s="39"/>
      <c r="AT209" s="112"/>
      <c r="AU209" s="112" t="s">
        <v>69</v>
      </c>
      <c r="AV209" s="58"/>
      <c r="AW209" s="112"/>
      <c r="AX209" s="112"/>
      <c r="AY209" s="112"/>
      <c r="AZ209" s="112"/>
      <c r="BA209" s="112"/>
      <c r="BB209" s="112"/>
      <c r="BC209" s="112"/>
      <c r="BD209" s="112"/>
      <c r="BE209" s="112">
        <v>0.5</v>
      </c>
      <c r="BF209" s="112">
        <v>1</v>
      </c>
      <c r="BG209" s="112">
        <v>3</v>
      </c>
      <c r="BH209" s="112"/>
      <c r="BI209" s="112"/>
      <c r="BJ209" s="112"/>
      <c r="BK209" s="112"/>
    </row>
    <row r="210" spans="1:63" s="56" customFormat="1" ht="15">
      <c r="A210" s="5">
        <v>1519</v>
      </c>
      <c r="B210" s="5" t="s">
        <v>63</v>
      </c>
      <c r="C210" s="5">
        <v>21</v>
      </c>
      <c r="D210" s="1">
        <v>5</v>
      </c>
      <c r="E210" s="40" t="s">
        <v>64</v>
      </c>
      <c r="F210" s="86">
        <v>589.91</v>
      </c>
      <c r="G210" s="86">
        <v>589.91</v>
      </c>
      <c r="H210" s="57"/>
      <c r="I210" s="66">
        <v>30</v>
      </c>
      <c r="J210" s="67">
        <v>30</v>
      </c>
      <c r="K210" s="58">
        <f t="shared" si="69"/>
        <v>30</v>
      </c>
      <c r="L210" s="2"/>
      <c r="M210" s="18">
        <v>270</v>
      </c>
      <c r="N210" s="19">
        <v>41</v>
      </c>
      <c r="O210" s="19">
        <v>180</v>
      </c>
      <c r="P210" s="19">
        <v>11</v>
      </c>
      <c r="Q210" s="80" t="s">
        <v>68</v>
      </c>
      <c r="R210" s="99" t="s">
        <v>68</v>
      </c>
      <c r="S210" s="8">
        <f t="shared" si="70"/>
        <v>-0.14400537680336109</v>
      </c>
      <c r="T210" s="8">
        <f t="shared" si="71"/>
        <v>-0.6440053768033609</v>
      </c>
      <c r="U210" s="8">
        <f t="shared" si="72"/>
        <v>-0.74084343955504861</v>
      </c>
      <c r="V210" s="3">
        <f t="shared" si="73"/>
        <v>257.39549900217327</v>
      </c>
      <c r="W210" s="12">
        <f t="shared" si="74"/>
        <v>-48.30681199487681</v>
      </c>
      <c r="X210" s="6">
        <f t="shared" si="75"/>
        <v>257.39549900217327</v>
      </c>
      <c r="Y210" s="3">
        <f t="shared" si="76"/>
        <v>167.39549900217327</v>
      </c>
      <c r="Z210" s="7">
        <f t="shared" si="77"/>
        <v>41.69318800512319</v>
      </c>
      <c r="AA210" s="9">
        <f t="shared" si="78"/>
        <v>99.479380567249109</v>
      </c>
      <c r="AB210" s="11" t="e">
        <f t="shared" si="79"/>
        <v>#VALUE!</v>
      </c>
      <c r="AC210" s="13" t="e">
        <f t="shared" si="80"/>
        <v>#VALUE!</v>
      </c>
      <c r="AD210" s="13" t="e">
        <f t="shared" si="81"/>
        <v>#VALUE!</v>
      </c>
      <c r="AE210" s="13" t="e">
        <f t="shared" si="82"/>
        <v>#VALUE!</v>
      </c>
      <c r="AF210" s="10" t="e">
        <f t="shared" si="83"/>
        <v>#VALUE!</v>
      </c>
      <c r="AG210" s="11" t="e">
        <f t="shared" si="84"/>
        <v>#VALUE!</v>
      </c>
      <c r="AH210" s="13"/>
      <c r="AI210" s="50"/>
      <c r="AJ210" s="51"/>
      <c r="AK210" s="50">
        <v>300</v>
      </c>
      <c r="AL210" s="51">
        <v>-60</v>
      </c>
      <c r="AM210" s="72">
        <f t="shared" si="68"/>
        <v>317.39549900217327</v>
      </c>
      <c r="AN210" s="72">
        <f t="shared" si="85"/>
        <v>227.39549900217327</v>
      </c>
      <c r="AO210" s="72">
        <f t="shared" si="86"/>
        <v>41.69318800512319</v>
      </c>
      <c r="AP210" s="73" t="e">
        <f t="shared" si="87"/>
        <v>#VALUE!</v>
      </c>
      <c r="AQ210" s="74" t="e">
        <f t="shared" si="88"/>
        <v>#VALUE!</v>
      </c>
      <c r="AR210" s="75" t="e">
        <f t="shared" si="89"/>
        <v>#VALUE!</v>
      </c>
      <c r="AS210" s="39"/>
      <c r="AT210" s="112" t="s">
        <v>77</v>
      </c>
      <c r="AU210" s="112"/>
      <c r="AV210" s="58"/>
      <c r="AW210" s="112"/>
      <c r="AX210" s="112"/>
      <c r="AY210" s="112"/>
      <c r="AZ210" s="112"/>
      <c r="BA210" s="112"/>
      <c r="BB210" s="112"/>
      <c r="BC210" s="112"/>
      <c r="BD210" s="112"/>
      <c r="BE210" s="112">
        <v>0.7</v>
      </c>
      <c r="BF210" s="112">
        <v>0</v>
      </c>
      <c r="BG210" s="112">
        <v>3</v>
      </c>
      <c r="BH210" s="112"/>
      <c r="BI210" s="112"/>
      <c r="BJ210" s="112"/>
      <c r="BK210" s="112"/>
    </row>
    <row r="211" spans="1:63" ht="15">
      <c r="A211" s="56">
        <v>1519</v>
      </c>
      <c r="B211" s="56" t="s">
        <v>63</v>
      </c>
      <c r="C211" s="56">
        <v>22</v>
      </c>
      <c r="D211" s="56">
        <v>1</v>
      </c>
      <c r="E211" s="40" t="s">
        <v>65</v>
      </c>
      <c r="F211" s="86">
        <v>595.44000000000005</v>
      </c>
      <c r="G211" s="86">
        <v>595.48</v>
      </c>
      <c r="H211" s="57"/>
      <c r="I211" s="66">
        <v>54</v>
      </c>
      <c r="J211" s="67">
        <v>58</v>
      </c>
      <c r="K211" s="58">
        <f t="shared" si="69"/>
        <v>56</v>
      </c>
      <c r="L211" s="59"/>
      <c r="M211" s="50">
        <v>90</v>
      </c>
      <c r="N211" s="51">
        <v>32</v>
      </c>
      <c r="O211" s="51">
        <v>0</v>
      </c>
      <c r="P211" s="51">
        <v>54</v>
      </c>
      <c r="Q211" s="80" t="s">
        <v>68</v>
      </c>
      <c r="R211" s="99" t="s">
        <v>68</v>
      </c>
      <c r="S211" s="61">
        <f t="shared" si="70"/>
        <v>0.68608532183786819</v>
      </c>
      <c r="T211" s="61">
        <f t="shared" si="71"/>
        <v>0.31147872842195601</v>
      </c>
      <c r="U211" s="61">
        <f t="shared" si="72"/>
        <v>-0.49847016415545636</v>
      </c>
      <c r="V211" s="53">
        <f t="shared" si="73"/>
        <v>24.417771134974089</v>
      </c>
      <c r="W211" s="53">
        <f t="shared" si="74"/>
        <v>-33.486919007098344</v>
      </c>
      <c r="X211" s="62">
        <f t="shared" si="75"/>
        <v>24.417771134974089</v>
      </c>
      <c r="Y211" s="53">
        <f t="shared" si="76"/>
        <v>294.41777113497409</v>
      </c>
      <c r="Z211" s="63">
        <f t="shared" si="77"/>
        <v>56.513080992901656</v>
      </c>
      <c r="AA211" s="54">
        <f t="shared" si="78"/>
        <v>140.55139537478297</v>
      </c>
      <c r="AB211" s="60" t="e">
        <f t="shared" si="79"/>
        <v>#VALUE!</v>
      </c>
      <c r="AC211" s="49" t="e">
        <f t="shared" si="80"/>
        <v>#VALUE!</v>
      </c>
      <c r="AD211" s="49" t="e">
        <f t="shared" si="81"/>
        <v>#VALUE!</v>
      </c>
      <c r="AE211" s="49" t="e">
        <f t="shared" si="82"/>
        <v>#VALUE!</v>
      </c>
      <c r="AF211" s="81" t="e">
        <f t="shared" si="83"/>
        <v>#VALUE!</v>
      </c>
      <c r="AG211" s="60" t="e">
        <f t="shared" si="84"/>
        <v>#VALUE!</v>
      </c>
      <c r="AH211" s="49"/>
      <c r="AI211" s="50"/>
      <c r="AJ211" s="51"/>
      <c r="AK211" s="50">
        <v>30</v>
      </c>
      <c r="AL211" s="51">
        <v>60</v>
      </c>
      <c r="AM211" s="82">
        <f t="shared" si="68"/>
        <v>174.41777113497409</v>
      </c>
      <c r="AN211" s="82">
        <f t="shared" si="85"/>
        <v>84.417771134974089</v>
      </c>
      <c r="AO211" s="82">
        <f t="shared" si="86"/>
        <v>56.513080992901656</v>
      </c>
      <c r="AP211" s="83" t="e">
        <f t="shared" si="87"/>
        <v>#VALUE!</v>
      </c>
      <c r="AQ211" s="84" t="e">
        <f t="shared" si="88"/>
        <v>#VALUE!</v>
      </c>
      <c r="AR211" s="85" t="e">
        <f t="shared" si="89"/>
        <v>#VALUE!</v>
      </c>
      <c r="AS211" s="64"/>
      <c r="AT211" s="112"/>
      <c r="AU211" s="112" t="s">
        <v>69</v>
      </c>
      <c r="AV211" s="58"/>
      <c r="AW211" s="112"/>
      <c r="AX211" s="112"/>
      <c r="AY211" s="112"/>
      <c r="AZ211" s="112"/>
      <c r="BA211" s="112"/>
      <c r="BB211" s="112"/>
      <c r="BC211" s="112"/>
      <c r="BD211" s="112"/>
      <c r="BE211" s="112">
        <v>0.5</v>
      </c>
      <c r="BF211" s="112">
        <v>1</v>
      </c>
      <c r="BG211" s="112">
        <v>3</v>
      </c>
      <c r="BH211" s="112"/>
      <c r="BI211" s="112"/>
      <c r="BJ211" s="112"/>
      <c r="BK211" s="112"/>
    </row>
    <row r="212" spans="1:63" ht="15">
      <c r="A212" s="5">
        <v>1519</v>
      </c>
      <c r="B212" s="5" t="s">
        <v>63</v>
      </c>
      <c r="C212" s="56">
        <v>22</v>
      </c>
      <c r="D212" s="56">
        <v>1</v>
      </c>
      <c r="E212" s="40" t="s">
        <v>66</v>
      </c>
      <c r="F212" s="86">
        <v>595.44000000000005</v>
      </c>
      <c r="G212" s="86">
        <v>595.52</v>
      </c>
      <c r="H212" s="57"/>
      <c r="I212" s="66">
        <v>54</v>
      </c>
      <c r="J212" s="67">
        <v>62</v>
      </c>
      <c r="K212" s="58">
        <f t="shared" si="69"/>
        <v>58</v>
      </c>
      <c r="L212" s="2"/>
      <c r="M212" s="18">
        <v>90</v>
      </c>
      <c r="N212" s="19">
        <v>70</v>
      </c>
      <c r="O212" s="19">
        <v>345</v>
      </c>
      <c r="P212" s="19">
        <v>0</v>
      </c>
      <c r="Q212" s="80" t="s">
        <v>68</v>
      </c>
      <c r="R212" s="99" t="s">
        <v>68</v>
      </c>
      <c r="S212" s="8">
        <f t="shared" si="70"/>
        <v>0.24321034680169387</v>
      </c>
      <c r="T212" s="8">
        <f t="shared" si="71"/>
        <v>0.90767337119036862</v>
      </c>
      <c r="U212" s="8">
        <f t="shared" si="72"/>
        <v>-0.3303660895493522</v>
      </c>
      <c r="V212" s="3">
        <f t="shared" si="73"/>
        <v>75.000000000000014</v>
      </c>
      <c r="W212" s="12">
        <f t="shared" si="74"/>
        <v>-19.370055208540137</v>
      </c>
      <c r="X212" s="6">
        <f t="shared" si="75"/>
        <v>75.000000000000014</v>
      </c>
      <c r="Y212" s="3">
        <f t="shared" si="76"/>
        <v>345</v>
      </c>
      <c r="Z212" s="7">
        <f t="shared" si="77"/>
        <v>70.629944791459863</v>
      </c>
      <c r="AA212" s="9">
        <f t="shared" si="78"/>
        <v>95.078545815969392</v>
      </c>
      <c r="AB212" s="11" t="e">
        <f t="shared" si="79"/>
        <v>#VALUE!</v>
      </c>
      <c r="AC212" s="13" t="e">
        <f t="shared" si="80"/>
        <v>#VALUE!</v>
      </c>
      <c r="AD212" s="13" t="e">
        <f t="shared" si="81"/>
        <v>#VALUE!</v>
      </c>
      <c r="AE212" s="13" t="e">
        <f t="shared" si="82"/>
        <v>#VALUE!</v>
      </c>
      <c r="AF212" s="10" t="e">
        <f t="shared" si="83"/>
        <v>#VALUE!</v>
      </c>
      <c r="AG212" s="11" t="e">
        <f t="shared" si="84"/>
        <v>#VALUE!</v>
      </c>
      <c r="AH212" s="13"/>
      <c r="AI212" s="50"/>
      <c r="AJ212" s="51"/>
      <c r="AK212" s="50">
        <v>30</v>
      </c>
      <c r="AL212" s="51">
        <v>60</v>
      </c>
      <c r="AM212" s="72">
        <f t="shared" si="68"/>
        <v>225</v>
      </c>
      <c r="AN212" s="72">
        <f t="shared" si="85"/>
        <v>135</v>
      </c>
      <c r="AO212" s="72">
        <f t="shared" si="86"/>
        <v>70.629944791459863</v>
      </c>
      <c r="AP212" s="73" t="e">
        <f t="shared" si="87"/>
        <v>#VALUE!</v>
      </c>
      <c r="AQ212" s="74" t="e">
        <f t="shared" si="88"/>
        <v>#VALUE!</v>
      </c>
      <c r="AR212" s="75" t="e">
        <f t="shared" si="89"/>
        <v>#VALUE!</v>
      </c>
      <c r="AS212" s="39"/>
      <c r="AT212" s="112"/>
      <c r="AU212" s="112" t="s">
        <v>76</v>
      </c>
      <c r="AV212" s="58"/>
      <c r="AW212" s="112"/>
      <c r="AX212" s="112"/>
      <c r="AY212" s="112"/>
      <c r="AZ212" s="112"/>
      <c r="BA212" s="112"/>
      <c r="BB212" s="112"/>
      <c r="BC212" s="112"/>
      <c r="BD212" s="112"/>
      <c r="BE212" s="112">
        <v>0.7</v>
      </c>
      <c r="BF212" s="112">
        <v>1</v>
      </c>
      <c r="BG212" s="112">
        <v>3</v>
      </c>
      <c r="BH212" s="112"/>
      <c r="BI212" s="112"/>
      <c r="BJ212" s="112"/>
      <c r="BK212" s="112"/>
    </row>
    <row r="213" spans="1:63" ht="15">
      <c r="A213" s="5">
        <v>1519</v>
      </c>
      <c r="B213" s="5" t="s">
        <v>63</v>
      </c>
      <c r="C213" s="56">
        <v>22</v>
      </c>
      <c r="D213" s="56">
        <v>1</v>
      </c>
      <c r="E213" s="40" t="s">
        <v>65</v>
      </c>
      <c r="F213" s="86">
        <v>595.62</v>
      </c>
      <c r="G213" s="86">
        <v>595.66999999999996</v>
      </c>
      <c r="H213" s="57"/>
      <c r="I213" s="66">
        <v>72</v>
      </c>
      <c r="J213" s="67">
        <v>77</v>
      </c>
      <c r="K213" s="58">
        <f t="shared" si="69"/>
        <v>74.5</v>
      </c>
      <c r="L213" s="2"/>
      <c r="M213" s="18">
        <v>270</v>
      </c>
      <c r="N213" s="19">
        <v>40</v>
      </c>
      <c r="O213" s="19">
        <v>180</v>
      </c>
      <c r="P213" s="19">
        <v>36</v>
      </c>
      <c r="Q213" s="80" t="s">
        <v>68</v>
      </c>
      <c r="R213" s="99" t="s">
        <v>68</v>
      </c>
      <c r="S213" s="8">
        <f t="shared" si="70"/>
        <v>-0.45026962626593564</v>
      </c>
      <c r="T213" s="8">
        <f t="shared" si="71"/>
        <v>-0.52002610001006078</v>
      </c>
      <c r="U213" s="8">
        <f t="shared" si="72"/>
        <v>-0.61974297292974601</v>
      </c>
      <c r="V213" s="3">
        <f t="shared" si="73"/>
        <v>229.11203206187326</v>
      </c>
      <c r="W213" s="12">
        <f t="shared" si="74"/>
        <v>-42.017426501731165</v>
      </c>
      <c r="X213" s="6">
        <f t="shared" si="75"/>
        <v>229.11203206187326</v>
      </c>
      <c r="Y213" s="3">
        <f t="shared" si="76"/>
        <v>139.11203206187326</v>
      </c>
      <c r="Z213" s="7">
        <f t="shared" si="77"/>
        <v>47.982573498268835</v>
      </c>
      <c r="AA213" s="9">
        <f t="shared" si="78"/>
        <v>120.09524643626675</v>
      </c>
      <c r="AB213" s="11" t="e">
        <f t="shared" si="79"/>
        <v>#VALUE!</v>
      </c>
      <c r="AC213" s="13" t="e">
        <f t="shared" si="80"/>
        <v>#VALUE!</v>
      </c>
      <c r="AD213" s="13" t="e">
        <f t="shared" si="81"/>
        <v>#VALUE!</v>
      </c>
      <c r="AE213" s="13" t="e">
        <f t="shared" si="82"/>
        <v>#VALUE!</v>
      </c>
      <c r="AF213" s="10" t="e">
        <f t="shared" si="83"/>
        <v>#VALUE!</v>
      </c>
      <c r="AG213" s="11" t="e">
        <f t="shared" si="84"/>
        <v>#VALUE!</v>
      </c>
      <c r="AH213" s="49"/>
      <c r="AI213" s="50"/>
      <c r="AJ213" s="51"/>
      <c r="AK213" s="50">
        <v>30</v>
      </c>
      <c r="AL213" s="51">
        <v>60</v>
      </c>
      <c r="AM213" s="72">
        <f t="shared" si="68"/>
        <v>19.112032061873265</v>
      </c>
      <c r="AN213" s="72">
        <f t="shared" si="85"/>
        <v>289.11203206187326</v>
      </c>
      <c r="AO213" s="72">
        <f t="shared" si="86"/>
        <v>47.982573498268835</v>
      </c>
      <c r="AP213" s="73" t="e">
        <f t="shared" si="87"/>
        <v>#VALUE!</v>
      </c>
      <c r="AQ213" s="74" t="e">
        <f t="shared" si="88"/>
        <v>#VALUE!</v>
      </c>
      <c r="AR213" s="75" t="e">
        <f t="shared" si="89"/>
        <v>#VALUE!</v>
      </c>
      <c r="AS213" s="39"/>
      <c r="AT213" s="112"/>
      <c r="AU213" s="112" t="s">
        <v>69</v>
      </c>
      <c r="AV213" s="58"/>
      <c r="AW213" s="112"/>
      <c r="AX213" s="112"/>
      <c r="AY213" s="112"/>
      <c r="AZ213" s="112"/>
      <c r="BA213" s="112"/>
      <c r="BB213" s="112"/>
      <c r="BC213" s="112"/>
      <c r="BD213" s="112"/>
      <c r="BE213" s="112">
        <v>0.5</v>
      </c>
      <c r="BF213" s="112">
        <v>1</v>
      </c>
      <c r="BG213" s="112">
        <v>3</v>
      </c>
      <c r="BH213" s="112"/>
      <c r="BI213" s="112"/>
      <c r="BJ213" s="112"/>
      <c r="BK213" s="112"/>
    </row>
    <row r="214" spans="1:63" ht="15">
      <c r="A214" s="5">
        <v>1519</v>
      </c>
      <c r="B214" s="5" t="s">
        <v>63</v>
      </c>
      <c r="C214" s="56">
        <v>22</v>
      </c>
      <c r="D214" s="56">
        <v>1</v>
      </c>
      <c r="E214" s="40" t="s">
        <v>64</v>
      </c>
      <c r="F214" s="86">
        <v>595.92999999999995</v>
      </c>
      <c r="G214" s="86">
        <v>595.92999999999995</v>
      </c>
      <c r="H214" s="57"/>
      <c r="I214" s="66">
        <v>103</v>
      </c>
      <c r="J214" s="67">
        <v>103</v>
      </c>
      <c r="K214" s="58">
        <f t="shared" si="69"/>
        <v>103</v>
      </c>
      <c r="L214" s="2"/>
      <c r="M214" s="18">
        <v>90</v>
      </c>
      <c r="N214" s="19">
        <v>21</v>
      </c>
      <c r="O214" s="19">
        <v>0</v>
      </c>
      <c r="P214" s="19">
        <v>30</v>
      </c>
      <c r="Q214" s="80" t="s">
        <v>68</v>
      </c>
      <c r="R214" s="99" t="s">
        <v>68</v>
      </c>
      <c r="S214" s="8">
        <f t="shared" si="70"/>
        <v>0.46679021324860082</v>
      </c>
      <c r="T214" s="8">
        <f t="shared" si="71"/>
        <v>0.31035574820836997</v>
      </c>
      <c r="U214" s="8">
        <f t="shared" si="72"/>
        <v>-0.80850436582248764</v>
      </c>
      <c r="V214" s="3">
        <f t="shared" si="73"/>
        <v>33.618821218060901</v>
      </c>
      <c r="W214" s="12">
        <f t="shared" si="74"/>
        <v>-55.265871037200675</v>
      </c>
      <c r="X214" s="6">
        <f t="shared" si="75"/>
        <v>33.618821218060901</v>
      </c>
      <c r="Y214" s="3">
        <f t="shared" si="76"/>
        <v>303.61882121806093</v>
      </c>
      <c r="Z214" s="7">
        <f t="shared" si="77"/>
        <v>34.734128962799325</v>
      </c>
      <c r="AA214" s="9">
        <f t="shared" si="78"/>
        <v>141.02579562641384</v>
      </c>
      <c r="AB214" s="11" t="e">
        <f t="shared" si="79"/>
        <v>#VALUE!</v>
      </c>
      <c r="AC214" s="13" t="e">
        <f t="shared" si="80"/>
        <v>#VALUE!</v>
      </c>
      <c r="AD214" s="13" t="e">
        <f t="shared" si="81"/>
        <v>#VALUE!</v>
      </c>
      <c r="AE214" s="13" t="e">
        <f t="shared" si="82"/>
        <v>#VALUE!</v>
      </c>
      <c r="AF214" s="10" t="e">
        <f t="shared" si="83"/>
        <v>#VALUE!</v>
      </c>
      <c r="AG214" s="11" t="e">
        <f t="shared" si="84"/>
        <v>#VALUE!</v>
      </c>
      <c r="AH214" s="13"/>
      <c r="AI214" s="50"/>
      <c r="AJ214" s="51"/>
      <c r="AK214" s="50">
        <v>30</v>
      </c>
      <c r="AL214" s="51">
        <v>20</v>
      </c>
      <c r="AM214" s="72">
        <f t="shared" si="68"/>
        <v>183.6188212180609</v>
      </c>
      <c r="AN214" s="72">
        <f t="shared" si="85"/>
        <v>93.618821218060901</v>
      </c>
      <c r="AO214" s="72">
        <f t="shared" si="86"/>
        <v>34.734128962799325</v>
      </c>
      <c r="AP214" s="73" t="e">
        <f t="shared" si="87"/>
        <v>#VALUE!</v>
      </c>
      <c r="AQ214" s="74" t="e">
        <f t="shared" si="88"/>
        <v>#VALUE!</v>
      </c>
      <c r="AR214" s="75" t="e">
        <f t="shared" si="89"/>
        <v>#VALUE!</v>
      </c>
      <c r="AS214" s="39"/>
      <c r="AT214" s="112" t="s">
        <v>75</v>
      </c>
      <c r="AU214" s="112"/>
      <c r="AV214" s="58"/>
      <c r="AW214" s="112"/>
      <c r="AX214" s="112"/>
      <c r="AY214" s="112"/>
      <c r="AZ214" s="112"/>
      <c r="BA214" s="112"/>
      <c r="BB214" s="112"/>
      <c r="BC214" s="112"/>
      <c r="BD214" s="112"/>
      <c r="BE214" s="112">
        <v>0.7</v>
      </c>
      <c r="BF214" s="112">
        <v>0</v>
      </c>
      <c r="BG214" s="112">
        <v>3</v>
      </c>
      <c r="BH214" s="112"/>
      <c r="BI214" s="112"/>
      <c r="BJ214" s="112"/>
      <c r="BK214" s="112"/>
    </row>
    <row r="215" spans="1:63" ht="15">
      <c r="A215" s="5">
        <v>1519</v>
      </c>
      <c r="B215" s="5" t="s">
        <v>63</v>
      </c>
      <c r="C215" s="56">
        <v>22</v>
      </c>
      <c r="D215" s="56">
        <v>1</v>
      </c>
      <c r="E215" s="40" t="s">
        <v>65</v>
      </c>
      <c r="F215" s="86">
        <v>595.95000000000005</v>
      </c>
      <c r="G215" s="86">
        <v>595.95000000000005</v>
      </c>
      <c r="H215" s="57"/>
      <c r="I215" s="66">
        <v>105</v>
      </c>
      <c r="J215" s="67">
        <v>105</v>
      </c>
      <c r="K215" s="58">
        <f t="shared" si="69"/>
        <v>105</v>
      </c>
      <c r="L215" s="2"/>
      <c r="M215" s="18">
        <v>90</v>
      </c>
      <c r="N215" s="19">
        <v>30</v>
      </c>
      <c r="O215" s="19">
        <v>180</v>
      </c>
      <c r="P215" s="19">
        <v>44</v>
      </c>
      <c r="Q215" s="80" t="s">
        <v>68</v>
      </c>
      <c r="R215" s="99" t="s">
        <v>68</v>
      </c>
      <c r="S215" s="8">
        <f t="shared" si="70"/>
        <v>0.60159179576899335</v>
      </c>
      <c r="T215" s="8">
        <f t="shared" si="71"/>
        <v>-0.3596699001693256</v>
      </c>
      <c r="U215" s="8">
        <f t="shared" si="72"/>
        <v>0.62296654104649796</v>
      </c>
      <c r="V215" s="3">
        <f t="shared" si="73"/>
        <v>329.12632878526233</v>
      </c>
      <c r="W215" s="12">
        <f t="shared" si="74"/>
        <v>41.630582030211684</v>
      </c>
      <c r="X215" s="6">
        <f t="shared" si="75"/>
        <v>149.12632878526233</v>
      </c>
      <c r="Y215" s="3">
        <f t="shared" si="76"/>
        <v>59.126328785262331</v>
      </c>
      <c r="Z215" s="7">
        <f t="shared" si="77"/>
        <v>48.369417969788316</v>
      </c>
      <c r="AA215" s="9">
        <f t="shared" si="78"/>
        <v>41.985829226471814</v>
      </c>
      <c r="AB215" s="11" t="e">
        <f t="shared" si="79"/>
        <v>#VALUE!</v>
      </c>
      <c r="AC215" s="13" t="e">
        <f t="shared" si="80"/>
        <v>#VALUE!</v>
      </c>
      <c r="AD215" s="13" t="e">
        <f t="shared" si="81"/>
        <v>#VALUE!</v>
      </c>
      <c r="AE215" s="13" t="e">
        <f t="shared" si="82"/>
        <v>#VALUE!</v>
      </c>
      <c r="AF215" s="10" t="e">
        <f t="shared" si="83"/>
        <v>#VALUE!</v>
      </c>
      <c r="AG215" s="11" t="e">
        <f t="shared" si="84"/>
        <v>#VALUE!</v>
      </c>
      <c r="AH215" s="13"/>
      <c r="AI215" s="50"/>
      <c r="AJ215" s="51"/>
      <c r="AK215" s="50">
        <v>30</v>
      </c>
      <c r="AL215" s="51">
        <v>20</v>
      </c>
      <c r="AM215" s="72">
        <f t="shared" si="68"/>
        <v>299.12632878526233</v>
      </c>
      <c r="AN215" s="72">
        <f t="shared" si="85"/>
        <v>209.12632878526233</v>
      </c>
      <c r="AO215" s="72">
        <f t="shared" si="86"/>
        <v>48.369417969788316</v>
      </c>
      <c r="AP215" s="73" t="e">
        <f t="shared" si="87"/>
        <v>#VALUE!</v>
      </c>
      <c r="AQ215" s="74" t="e">
        <f t="shared" si="88"/>
        <v>#VALUE!</v>
      </c>
      <c r="AR215" s="75" t="e">
        <f t="shared" si="89"/>
        <v>#VALUE!</v>
      </c>
      <c r="AS215" s="39"/>
      <c r="AT215" s="112"/>
      <c r="AU215" s="112" t="s">
        <v>69</v>
      </c>
      <c r="AV215" s="58"/>
      <c r="AW215" s="112"/>
      <c r="AX215" s="112"/>
      <c r="AY215" s="112"/>
      <c r="AZ215" s="112"/>
      <c r="BA215" s="112"/>
      <c r="BB215" s="112"/>
      <c r="BC215" s="112"/>
      <c r="BD215" s="112"/>
      <c r="BE215" s="112">
        <v>0.5</v>
      </c>
      <c r="BF215" s="112">
        <v>1</v>
      </c>
      <c r="BG215" s="112">
        <v>3</v>
      </c>
      <c r="BH215" s="112"/>
      <c r="BI215" s="112"/>
      <c r="BJ215" s="112"/>
      <c r="BK215" s="112"/>
    </row>
    <row r="216" spans="1:63" ht="15">
      <c r="A216" s="5">
        <v>1519</v>
      </c>
      <c r="B216" s="5" t="s">
        <v>63</v>
      </c>
      <c r="C216" s="56">
        <v>22</v>
      </c>
      <c r="D216" s="56">
        <v>2</v>
      </c>
      <c r="E216" s="40" t="s">
        <v>64</v>
      </c>
      <c r="F216" s="86">
        <v>596.71</v>
      </c>
      <c r="G216" s="86">
        <v>596.71</v>
      </c>
      <c r="H216" s="57"/>
      <c r="I216" s="66">
        <v>39</v>
      </c>
      <c r="J216" s="67">
        <v>39</v>
      </c>
      <c r="K216" s="58">
        <f t="shared" si="69"/>
        <v>39</v>
      </c>
      <c r="L216" s="2"/>
      <c r="M216" s="18">
        <v>90</v>
      </c>
      <c r="N216" s="19">
        <v>28</v>
      </c>
      <c r="O216" s="19">
        <v>180</v>
      </c>
      <c r="P216" s="19">
        <v>37</v>
      </c>
      <c r="Q216" s="80" t="s">
        <v>68</v>
      </c>
      <c r="R216" s="99" t="s">
        <v>68</v>
      </c>
      <c r="S216" s="8">
        <f t="shared" si="70"/>
        <v>0.53137112603844039</v>
      </c>
      <c r="T216" s="8">
        <f t="shared" si="71"/>
        <v>-0.3749366609982096</v>
      </c>
      <c r="U216" s="8">
        <f t="shared" si="72"/>
        <v>0.70515330116791863</v>
      </c>
      <c r="V216" s="3">
        <f t="shared" si="73"/>
        <v>324.79312002491685</v>
      </c>
      <c r="W216" s="12">
        <f t="shared" si="74"/>
        <v>47.315974654307084</v>
      </c>
      <c r="X216" s="6">
        <f t="shared" si="75"/>
        <v>144.79312002491685</v>
      </c>
      <c r="Y216" s="3">
        <f t="shared" si="76"/>
        <v>54.793120024916846</v>
      </c>
      <c r="Z216" s="7">
        <f t="shared" si="77"/>
        <v>42.684025345692916</v>
      </c>
      <c r="AA216" s="9">
        <f t="shared" si="78"/>
        <v>43.826915798900409</v>
      </c>
      <c r="AB216" s="11" t="e">
        <f t="shared" si="79"/>
        <v>#VALUE!</v>
      </c>
      <c r="AC216" s="13" t="e">
        <f t="shared" si="80"/>
        <v>#VALUE!</v>
      </c>
      <c r="AD216" s="13" t="e">
        <f t="shared" si="81"/>
        <v>#VALUE!</v>
      </c>
      <c r="AE216" s="13" t="e">
        <f t="shared" si="82"/>
        <v>#VALUE!</v>
      </c>
      <c r="AF216" s="10" t="e">
        <f t="shared" si="83"/>
        <v>#VALUE!</v>
      </c>
      <c r="AG216" s="11" t="e">
        <f t="shared" si="84"/>
        <v>#VALUE!</v>
      </c>
      <c r="AH216" s="13"/>
      <c r="AI216" s="50"/>
      <c r="AJ216" s="51"/>
      <c r="AK216" s="50">
        <v>270</v>
      </c>
      <c r="AL216" s="51">
        <v>60</v>
      </c>
      <c r="AM216" s="72">
        <f t="shared" si="68"/>
        <v>54.793120024916846</v>
      </c>
      <c r="AN216" s="72">
        <f t="shared" si="85"/>
        <v>324.79312002491685</v>
      </c>
      <c r="AO216" s="72">
        <f t="shared" si="86"/>
        <v>42.684025345692916</v>
      </c>
      <c r="AP216" s="73" t="e">
        <f t="shared" si="87"/>
        <v>#VALUE!</v>
      </c>
      <c r="AQ216" s="74" t="e">
        <f t="shared" si="88"/>
        <v>#VALUE!</v>
      </c>
      <c r="AR216" s="75" t="e">
        <f t="shared" si="89"/>
        <v>#VALUE!</v>
      </c>
      <c r="AS216" s="39"/>
      <c r="AT216" s="112" t="s">
        <v>75</v>
      </c>
      <c r="AU216" s="112"/>
      <c r="AV216" s="58"/>
      <c r="AW216" s="112"/>
      <c r="AX216" s="112"/>
      <c r="AY216" s="112"/>
      <c r="AZ216" s="112"/>
      <c r="BA216" s="112"/>
      <c r="BB216" s="112"/>
      <c r="BC216" s="112"/>
      <c r="BD216" s="112"/>
      <c r="BE216" s="112">
        <v>0.7</v>
      </c>
      <c r="BF216" s="112">
        <v>0</v>
      </c>
      <c r="BG216" s="112">
        <v>3</v>
      </c>
      <c r="BH216" s="112"/>
      <c r="BI216" s="112"/>
      <c r="BJ216" s="112"/>
      <c r="BK216" s="112"/>
    </row>
    <row r="217" spans="1:63" ht="15">
      <c r="A217" s="5">
        <v>1519</v>
      </c>
      <c r="B217" s="5" t="s">
        <v>63</v>
      </c>
      <c r="C217" s="56">
        <v>22</v>
      </c>
      <c r="D217" s="56">
        <v>2</v>
      </c>
      <c r="E217" s="40" t="s">
        <v>65</v>
      </c>
      <c r="F217" s="86">
        <v>596.99</v>
      </c>
      <c r="G217" s="86">
        <v>596.99</v>
      </c>
      <c r="H217" s="57"/>
      <c r="I217" s="66">
        <v>67</v>
      </c>
      <c r="J217" s="67">
        <v>67</v>
      </c>
      <c r="K217" s="58">
        <f t="shared" si="69"/>
        <v>67</v>
      </c>
      <c r="L217" s="2"/>
      <c r="M217" s="18">
        <v>90</v>
      </c>
      <c r="N217" s="19">
        <v>48</v>
      </c>
      <c r="O217" s="19">
        <v>180</v>
      </c>
      <c r="P217" s="19">
        <v>53</v>
      </c>
      <c r="Q217" s="80" t="s">
        <v>68</v>
      </c>
      <c r="R217" s="99" t="s">
        <v>68</v>
      </c>
      <c r="S217" s="8">
        <f t="shared" si="70"/>
        <v>0.53439146309766106</v>
      </c>
      <c r="T217" s="8">
        <f t="shared" si="71"/>
        <v>-0.44723572035000297</v>
      </c>
      <c r="U217" s="8">
        <f t="shared" si="72"/>
        <v>0.40269285135760047</v>
      </c>
      <c r="V217" s="3">
        <f t="shared" si="73"/>
        <v>320.07381634868148</v>
      </c>
      <c r="W217" s="12">
        <f t="shared" si="74"/>
        <v>30.022734770102591</v>
      </c>
      <c r="X217" s="6">
        <f t="shared" si="75"/>
        <v>140.07381634868148</v>
      </c>
      <c r="Y217" s="3">
        <f t="shared" si="76"/>
        <v>50.073816348681476</v>
      </c>
      <c r="Z217" s="7">
        <f t="shared" si="77"/>
        <v>59.977265229897412</v>
      </c>
      <c r="AA217" s="9">
        <f t="shared" si="78"/>
        <v>59.126957182915469</v>
      </c>
      <c r="AB217" s="11" t="e">
        <f t="shared" si="79"/>
        <v>#VALUE!</v>
      </c>
      <c r="AC217" s="13" t="e">
        <f t="shared" si="80"/>
        <v>#VALUE!</v>
      </c>
      <c r="AD217" s="13" t="e">
        <f t="shared" si="81"/>
        <v>#VALUE!</v>
      </c>
      <c r="AE217" s="13" t="e">
        <f t="shared" si="82"/>
        <v>#VALUE!</v>
      </c>
      <c r="AF217" s="10" t="e">
        <f t="shared" si="83"/>
        <v>#VALUE!</v>
      </c>
      <c r="AG217" s="11" t="e">
        <f t="shared" si="84"/>
        <v>#VALUE!</v>
      </c>
      <c r="AH217" s="49"/>
      <c r="AI217" s="50"/>
      <c r="AJ217" s="51"/>
      <c r="AK217" s="50">
        <v>270</v>
      </c>
      <c r="AL217" s="51">
        <v>60</v>
      </c>
      <c r="AM217" s="72">
        <f t="shared" si="68"/>
        <v>50.073816348681476</v>
      </c>
      <c r="AN217" s="72">
        <f t="shared" si="85"/>
        <v>320.07381634868148</v>
      </c>
      <c r="AO217" s="72">
        <f t="shared" si="86"/>
        <v>59.977265229897412</v>
      </c>
      <c r="AP217" s="73" t="e">
        <f t="shared" si="87"/>
        <v>#VALUE!</v>
      </c>
      <c r="AQ217" s="74" t="e">
        <f t="shared" si="88"/>
        <v>#VALUE!</v>
      </c>
      <c r="AR217" s="75" t="e">
        <f t="shared" si="89"/>
        <v>#VALUE!</v>
      </c>
      <c r="AS217" s="39"/>
      <c r="AT217" s="112"/>
      <c r="AU217" s="112" t="s">
        <v>69</v>
      </c>
      <c r="AV217" s="58"/>
      <c r="AW217" s="112"/>
      <c r="AX217" s="112"/>
      <c r="AY217" s="112"/>
      <c r="AZ217" s="112"/>
      <c r="BA217" s="112"/>
      <c r="BB217" s="112"/>
      <c r="BC217" s="112"/>
      <c r="BD217" s="112"/>
      <c r="BE217" s="112">
        <v>0.5</v>
      </c>
      <c r="BF217" s="112">
        <v>1</v>
      </c>
      <c r="BG217" s="112">
        <v>3</v>
      </c>
      <c r="BH217" s="112"/>
      <c r="BI217" s="112"/>
      <c r="BJ217" s="112"/>
      <c r="BK217" s="112"/>
    </row>
    <row r="218" spans="1:63" ht="15">
      <c r="A218" s="5">
        <v>1519</v>
      </c>
      <c r="B218" s="5" t="s">
        <v>63</v>
      </c>
      <c r="C218" s="56">
        <v>22</v>
      </c>
      <c r="D218" s="56">
        <v>3</v>
      </c>
      <c r="E218" s="40" t="s">
        <v>64</v>
      </c>
      <c r="F218" s="86">
        <v>597.91</v>
      </c>
      <c r="G218" s="86">
        <v>597.91</v>
      </c>
      <c r="H218" s="57"/>
      <c r="I218" s="66">
        <v>25</v>
      </c>
      <c r="J218" s="67">
        <v>25</v>
      </c>
      <c r="K218" s="58">
        <f t="shared" si="69"/>
        <v>25</v>
      </c>
      <c r="L218" s="2"/>
      <c r="M218" s="18">
        <v>90</v>
      </c>
      <c r="N218" s="19">
        <v>1</v>
      </c>
      <c r="O218" s="19">
        <v>180</v>
      </c>
      <c r="P218" s="19">
        <v>50</v>
      </c>
      <c r="Q218" s="80" t="s">
        <v>68</v>
      </c>
      <c r="R218" s="99" t="s">
        <v>68</v>
      </c>
      <c r="S218" s="8">
        <f t="shared" si="70"/>
        <v>0.7659277708398714</v>
      </c>
      <c r="T218" s="8">
        <f t="shared" si="71"/>
        <v>-1.1218190617099487E-2</v>
      </c>
      <c r="U218" s="8">
        <f t="shared" si="72"/>
        <v>0.64268971002017239</v>
      </c>
      <c r="V218" s="3">
        <f t="shared" si="73"/>
        <v>359.1608751568786</v>
      </c>
      <c r="W218" s="12">
        <f t="shared" si="74"/>
        <v>39.996974246987797</v>
      </c>
      <c r="X218" s="6">
        <f t="shared" si="75"/>
        <v>179.1608751568786</v>
      </c>
      <c r="Y218" s="3">
        <f t="shared" si="76"/>
        <v>89.160875156878603</v>
      </c>
      <c r="Z218" s="7">
        <f t="shared" si="77"/>
        <v>50.003025753012203</v>
      </c>
      <c r="AA218" s="9">
        <f t="shared" si="78"/>
        <v>1.3053961096404461</v>
      </c>
      <c r="AB218" s="11" t="e">
        <f t="shared" si="79"/>
        <v>#VALUE!</v>
      </c>
      <c r="AC218" s="13" t="e">
        <f t="shared" si="80"/>
        <v>#VALUE!</v>
      </c>
      <c r="AD218" s="13" t="e">
        <f t="shared" si="81"/>
        <v>#VALUE!</v>
      </c>
      <c r="AE218" s="13" t="e">
        <f t="shared" si="82"/>
        <v>#VALUE!</v>
      </c>
      <c r="AF218" s="10" t="e">
        <f t="shared" si="83"/>
        <v>#VALUE!</v>
      </c>
      <c r="AG218" s="11" t="e">
        <f t="shared" si="84"/>
        <v>#VALUE!</v>
      </c>
      <c r="AH218" s="13"/>
      <c r="AI218" s="50"/>
      <c r="AJ218" s="51"/>
      <c r="AK218" s="50">
        <v>300</v>
      </c>
      <c r="AL218" s="51">
        <v>30</v>
      </c>
      <c r="AM218" s="72">
        <f t="shared" si="68"/>
        <v>59.160875156878603</v>
      </c>
      <c r="AN218" s="72">
        <f t="shared" si="85"/>
        <v>329.1608751568786</v>
      </c>
      <c r="AO218" s="72">
        <f t="shared" si="86"/>
        <v>50.003025753012203</v>
      </c>
      <c r="AP218" s="73" t="e">
        <f t="shared" si="87"/>
        <v>#VALUE!</v>
      </c>
      <c r="AQ218" s="74" t="e">
        <f t="shared" si="88"/>
        <v>#VALUE!</v>
      </c>
      <c r="AR218" s="75" t="e">
        <f t="shared" si="89"/>
        <v>#VALUE!</v>
      </c>
      <c r="AS218" s="39"/>
      <c r="AT218" s="112" t="s">
        <v>75</v>
      </c>
      <c r="AU218" s="112"/>
      <c r="AV218" s="58"/>
      <c r="AW218" s="112"/>
      <c r="AX218" s="112"/>
      <c r="AY218" s="112"/>
      <c r="AZ218" s="112"/>
      <c r="BA218" s="112"/>
      <c r="BB218" s="112"/>
      <c r="BC218" s="112"/>
      <c r="BD218" s="112"/>
      <c r="BE218" s="112">
        <v>0.7</v>
      </c>
      <c r="BF218" s="112">
        <v>0</v>
      </c>
      <c r="BG218" s="112">
        <v>1</v>
      </c>
      <c r="BH218" s="112"/>
      <c r="BI218" s="112"/>
      <c r="BJ218" s="112"/>
      <c r="BK218" s="112"/>
    </row>
    <row r="219" spans="1:63" s="56" customFormat="1" ht="15">
      <c r="A219" s="5">
        <v>1519</v>
      </c>
      <c r="B219" s="5" t="s">
        <v>63</v>
      </c>
      <c r="C219" s="56">
        <v>22</v>
      </c>
      <c r="D219" s="56">
        <v>4</v>
      </c>
      <c r="E219" s="40" t="s">
        <v>64</v>
      </c>
      <c r="F219" s="86">
        <v>599.45000000000005</v>
      </c>
      <c r="G219" s="86">
        <v>599.45000000000005</v>
      </c>
      <c r="H219" s="57"/>
      <c r="I219" s="66">
        <v>32</v>
      </c>
      <c r="J219" s="67">
        <v>32</v>
      </c>
      <c r="K219" s="58">
        <f t="shared" si="69"/>
        <v>32</v>
      </c>
      <c r="L219" s="2"/>
      <c r="M219" s="18">
        <v>90</v>
      </c>
      <c r="N219" s="19">
        <v>23</v>
      </c>
      <c r="O219" s="19">
        <v>180</v>
      </c>
      <c r="P219" s="19">
        <v>9</v>
      </c>
      <c r="Q219" s="80" t="s">
        <v>68</v>
      </c>
      <c r="R219" s="99" t="s">
        <v>68</v>
      </c>
      <c r="S219" s="8">
        <f t="shared" si="70"/>
        <v>0.14399868431676857</v>
      </c>
      <c r="T219" s="8">
        <f t="shared" si="71"/>
        <v>-0.3859205799164363</v>
      </c>
      <c r="U219" s="8">
        <f t="shared" si="72"/>
        <v>0.90917191121621133</v>
      </c>
      <c r="V219" s="3">
        <f t="shared" si="73"/>
        <v>290.462071862654</v>
      </c>
      <c r="W219" s="12">
        <f t="shared" si="74"/>
        <v>65.626561629130038</v>
      </c>
      <c r="X219" s="6">
        <f t="shared" si="75"/>
        <v>110.462071862654</v>
      </c>
      <c r="Y219" s="3">
        <f t="shared" si="76"/>
        <v>20.462071862654</v>
      </c>
      <c r="Z219" s="7">
        <f t="shared" si="77"/>
        <v>24.373438370869962</v>
      </c>
      <c r="AA219" s="9">
        <f t="shared" si="78"/>
        <v>71.228379539650433</v>
      </c>
      <c r="AB219" s="11" t="e">
        <f t="shared" si="79"/>
        <v>#VALUE!</v>
      </c>
      <c r="AC219" s="13" t="e">
        <f t="shared" si="80"/>
        <v>#VALUE!</v>
      </c>
      <c r="AD219" s="13" t="e">
        <f t="shared" si="81"/>
        <v>#VALUE!</v>
      </c>
      <c r="AE219" s="13" t="e">
        <f t="shared" si="82"/>
        <v>#VALUE!</v>
      </c>
      <c r="AF219" s="10" t="e">
        <f t="shared" si="83"/>
        <v>#VALUE!</v>
      </c>
      <c r="AG219" s="11" t="e">
        <f t="shared" si="84"/>
        <v>#VALUE!</v>
      </c>
      <c r="AH219" s="49"/>
      <c r="AI219" s="50"/>
      <c r="AJ219" s="51"/>
      <c r="AK219" s="50">
        <v>30</v>
      </c>
      <c r="AL219" s="51">
        <v>30</v>
      </c>
      <c r="AM219" s="72">
        <f t="shared" ref="AM219:AM282" si="90">IF(AL219&lt;=0,IF(X219&gt;=AK219,X219-AK219,X219-AK219+360),IF((X219-AK219-180)&lt;0,IF(X219-AK219+180&lt;0,X219-AK219+540,X219-AK219+180),X219-AK219-180))</f>
        <v>260.462071862654</v>
      </c>
      <c r="AN219" s="72">
        <f t="shared" si="85"/>
        <v>170.462071862654</v>
      </c>
      <c r="AO219" s="72">
        <f t="shared" si="86"/>
        <v>24.373438370869962</v>
      </c>
      <c r="AP219" s="73" t="e">
        <f t="shared" si="87"/>
        <v>#VALUE!</v>
      </c>
      <c r="AQ219" s="74" t="e">
        <f t="shared" si="88"/>
        <v>#VALUE!</v>
      </c>
      <c r="AR219" s="75" t="e">
        <f t="shared" si="89"/>
        <v>#VALUE!</v>
      </c>
      <c r="AS219" s="39"/>
      <c r="AT219" s="112" t="s">
        <v>75</v>
      </c>
      <c r="AU219" s="112"/>
      <c r="AV219" s="58"/>
      <c r="AW219" s="112"/>
      <c r="AX219" s="112"/>
      <c r="AY219" s="112"/>
      <c r="AZ219" s="112"/>
      <c r="BA219" s="112"/>
      <c r="BB219" s="112"/>
      <c r="BC219" s="112"/>
      <c r="BD219" s="112"/>
      <c r="BE219" s="112">
        <v>0.7</v>
      </c>
      <c r="BF219" s="112">
        <v>0</v>
      </c>
      <c r="BG219" s="112">
        <v>1</v>
      </c>
      <c r="BH219" s="112"/>
      <c r="BI219" s="112"/>
      <c r="BJ219" s="112"/>
      <c r="BK219" s="112"/>
    </row>
    <row r="220" spans="1:63" s="56" customFormat="1" ht="15">
      <c r="A220" s="5">
        <v>1519</v>
      </c>
      <c r="B220" s="5" t="s">
        <v>63</v>
      </c>
      <c r="C220" s="56">
        <v>22</v>
      </c>
      <c r="D220" s="56">
        <v>4</v>
      </c>
      <c r="E220" s="40" t="s">
        <v>65</v>
      </c>
      <c r="F220" s="86">
        <v>599.69000000000005</v>
      </c>
      <c r="G220" s="86">
        <v>599.69000000000005</v>
      </c>
      <c r="H220" s="57"/>
      <c r="I220" s="66">
        <v>56</v>
      </c>
      <c r="J220" s="67">
        <v>56</v>
      </c>
      <c r="K220" s="58">
        <f t="shared" si="69"/>
        <v>56</v>
      </c>
      <c r="L220" s="2"/>
      <c r="M220" s="18">
        <v>90</v>
      </c>
      <c r="N220" s="19">
        <v>80</v>
      </c>
      <c r="O220" s="19">
        <v>18</v>
      </c>
      <c r="P220" s="19">
        <v>0</v>
      </c>
      <c r="Q220" s="80" t="s">
        <v>68</v>
      </c>
      <c r="R220" s="99" t="s">
        <v>68</v>
      </c>
      <c r="S220" s="8">
        <f t="shared" si="70"/>
        <v>-0.30432233187297808</v>
      </c>
      <c r="T220" s="8">
        <f t="shared" si="71"/>
        <v>0.93660783080024856</v>
      </c>
      <c r="U220" s="8">
        <f t="shared" si="72"/>
        <v>-0.16514923091291273</v>
      </c>
      <c r="V220" s="3">
        <f t="shared" si="73"/>
        <v>108</v>
      </c>
      <c r="W220" s="12">
        <f t="shared" si="74"/>
        <v>-9.5197466029566051</v>
      </c>
      <c r="X220" s="6">
        <f t="shared" si="75"/>
        <v>108</v>
      </c>
      <c r="Y220" s="3">
        <f t="shared" si="76"/>
        <v>18</v>
      </c>
      <c r="Z220" s="7">
        <f t="shared" si="77"/>
        <v>80.480253397043398</v>
      </c>
      <c r="AA220" s="9">
        <f t="shared" si="78"/>
        <v>86.924017457334401</v>
      </c>
      <c r="AB220" s="11" t="e">
        <f t="shared" si="79"/>
        <v>#VALUE!</v>
      </c>
      <c r="AC220" s="13" t="e">
        <f t="shared" si="80"/>
        <v>#VALUE!</v>
      </c>
      <c r="AD220" s="13" t="e">
        <f t="shared" si="81"/>
        <v>#VALUE!</v>
      </c>
      <c r="AE220" s="13" t="e">
        <f t="shared" si="82"/>
        <v>#VALUE!</v>
      </c>
      <c r="AF220" s="10" t="e">
        <f t="shared" si="83"/>
        <v>#VALUE!</v>
      </c>
      <c r="AG220" s="11" t="e">
        <f t="shared" si="84"/>
        <v>#VALUE!</v>
      </c>
      <c r="AH220" s="49"/>
      <c r="AI220" s="50"/>
      <c r="AJ220" s="51"/>
      <c r="AK220" s="50">
        <v>30</v>
      </c>
      <c r="AL220" s="51">
        <v>30</v>
      </c>
      <c r="AM220" s="72">
        <f t="shared" si="90"/>
        <v>258</v>
      </c>
      <c r="AN220" s="72">
        <f t="shared" si="85"/>
        <v>168</v>
      </c>
      <c r="AO220" s="72">
        <f t="shared" si="86"/>
        <v>80.480253397043398</v>
      </c>
      <c r="AP220" s="73" t="e">
        <f t="shared" si="87"/>
        <v>#VALUE!</v>
      </c>
      <c r="AQ220" s="74" t="e">
        <f t="shared" si="88"/>
        <v>#VALUE!</v>
      </c>
      <c r="AR220" s="75" t="e">
        <f t="shared" si="89"/>
        <v>#VALUE!</v>
      </c>
      <c r="AS220" s="39"/>
      <c r="AT220" s="112"/>
      <c r="AU220" s="112" t="s">
        <v>69</v>
      </c>
      <c r="AV220" s="58"/>
      <c r="AW220" s="112"/>
      <c r="AX220" s="112"/>
      <c r="AY220" s="112"/>
      <c r="AZ220" s="112"/>
      <c r="BA220" s="112"/>
      <c r="BB220" s="112"/>
      <c r="BC220" s="112"/>
      <c r="BD220" s="112"/>
      <c r="BE220" s="112">
        <v>0.5</v>
      </c>
      <c r="BF220" s="112">
        <v>1</v>
      </c>
      <c r="BG220" s="112">
        <v>3</v>
      </c>
      <c r="BH220" s="112" t="s">
        <v>110</v>
      </c>
      <c r="BI220" s="112"/>
      <c r="BJ220" s="112"/>
      <c r="BK220" s="112"/>
    </row>
    <row r="221" spans="1:63" s="56" customFormat="1" ht="15">
      <c r="A221" s="5">
        <v>1519</v>
      </c>
      <c r="B221" s="5" t="s">
        <v>63</v>
      </c>
      <c r="C221" s="56">
        <v>22</v>
      </c>
      <c r="D221" s="56">
        <v>5</v>
      </c>
      <c r="E221" s="40" t="s">
        <v>65</v>
      </c>
      <c r="F221" s="86">
        <v>600.12</v>
      </c>
      <c r="G221" s="86">
        <v>600.16999999999996</v>
      </c>
      <c r="H221" s="57"/>
      <c r="I221" s="66">
        <v>23</v>
      </c>
      <c r="J221" s="67">
        <v>28</v>
      </c>
      <c r="K221" s="58">
        <f t="shared" si="69"/>
        <v>25.5</v>
      </c>
      <c r="L221" s="2"/>
      <c r="M221" s="18">
        <v>270</v>
      </c>
      <c r="N221" s="19">
        <v>53</v>
      </c>
      <c r="O221" s="19">
        <v>0</v>
      </c>
      <c r="P221" s="19">
        <v>28</v>
      </c>
      <c r="Q221" s="80" t="s">
        <v>68</v>
      </c>
      <c r="R221" s="99" t="s">
        <v>68</v>
      </c>
      <c r="S221" s="8">
        <f t="shared" si="70"/>
        <v>-0.28253503942721919</v>
      </c>
      <c r="T221" s="8">
        <f t="shared" si="71"/>
        <v>0.70515330116791863</v>
      </c>
      <c r="U221" s="8">
        <f t="shared" si="72"/>
        <v>0.5313711260384405</v>
      </c>
      <c r="V221" s="3">
        <f t="shared" si="73"/>
        <v>111.83458374483331</v>
      </c>
      <c r="W221" s="12">
        <f t="shared" si="74"/>
        <v>34.972604743014841</v>
      </c>
      <c r="X221" s="6">
        <f t="shared" si="75"/>
        <v>291.83458374483331</v>
      </c>
      <c r="Y221" s="3">
        <f t="shared" si="76"/>
        <v>201.83458374483331</v>
      </c>
      <c r="Z221" s="7">
        <f t="shared" si="77"/>
        <v>55.027395256985159</v>
      </c>
      <c r="AA221" s="9">
        <f t="shared" si="78"/>
        <v>77.065796128069536</v>
      </c>
      <c r="AB221" s="11" t="e">
        <f t="shared" si="79"/>
        <v>#VALUE!</v>
      </c>
      <c r="AC221" s="13" t="e">
        <f t="shared" si="80"/>
        <v>#VALUE!</v>
      </c>
      <c r="AD221" s="13" t="e">
        <f t="shared" si="81"/>
        <v>#VALUE!</v>
      </c>
      <c r="AE221" s="13" t="e">
        <f t="shared" si="82"/>
        <v>#VALUE!</v>
      </c>
      <c r="AF221" s="10" t="e">
        <f t="shared" si="83"/>
        <v>#VALUE!</v>
      </c>
      <c r="AG221" s="11" t="e">
        <f t="shared" si="84"/>
        <v>#VALUE!</v>
      </c>
      <c r="AH221" s="13"/>
      <c r="AI221" s="50"/>
      <c r="AJ221" s="51"/>
      <c r="AK221" s="50">
        <v>30</v>
      </c>
      <c r="AL221" s="51">
        <v>30</v>
      </c>
      <c r="AM221" s="72">
        <f t="shared" si="90"/>
        <v>81.83458374483331</v>
      </c>
      <c r="AN221" s="72">
        <f t="shared" si="85"/>
        <v>351.83458374483331</v>
      </c>
      <c r="AO221" s="72">
        <f t="shared" si="86"/>
        <v>55.027395256985159</v>
      </c>
      <c r="AP221" s="73" t="e">
        <f t="shared" si="87"/>
        <v>#VALUE!</v>
      </c>
      <c r="AQ221" s="74" t="e">
        <f t="shared" si="88"/>
        <v>#VALUE!</v>
      </c>
      <c r="AR221" s="75" t="e">
        <f t="shared" si="89"/>
        <v>#VALUE!</v>
      </c>
      <c r="AS221" s="39"/>
      <c r="AT221" s="112"/>
      <c r="AU221" s="112" t="s">
        <v>69</v>
      </c>
      <c r="AV221" s="58"/>
      <c r="AW221" s="112"/>
      <c r="AX221" s="112"/>
      <c r="AY221" s="112"/>
      <c r="AZ221" s="112"/>
      <c r="BA221" s="112"/>
      <c r="BB221" s="112"/>
      <c r="BC221" s="112"/>
      <c r="BD221" s="112"/>
      <c r="BE221" s="112">
        <v>0.5</v>
      </c>
      <c r="BF221" s="112">
        <v>1</v>
      </c>
      <c r="BG221" s="112">
        <v>3</v>
      </c>
      <c r="BH221" s="112"/>
      <c r="BI221" s="112"/>
      <c r="BJ221" s="112"/>
      <c r="BK221" s="112"/>
    </row>
    <row r="222" spans="1:63" s="56" customFormat="1" ht="15">
      <c r="A222" s="5">
        <v>1519</v>
      </c>
      <c r="B222" s="5" t="s">
        <v>63</v>
      </c>
      <c r="C222" s="56">
        <v>22</v>
      </c>
      <c r="D222" s="56">
        <v>5</v>
      </c>
      <c r="E222" s="40" t="s">
        <v>65</v>
      </c>
      <c r="F222" s="86">
        <v>600.16</v>
      </c>
      <c r="G222" s="86">
        <v>600.17999999999995</v>
      </c>
      <c r="H222" s="57"/>
      <c r="I222" s="66">
        <v>27</v>
      </c>
      <c r="J222" s="67">
        <v>29</v>
      </c>
      <c r="K222" s="58">
        <f t="shared" si="69"/>
        <v>28</v>
      </c>
      <c r="L222" s="2"/>
      <c r="M222" s="18">
        <v>90</v>
      </c>
      <c r="N222" s="19">
        <v>30</v>
      </c>
      <c r="O222" s="19">
        <v>180</v>
      </c>
      <c r="P222" s="19">
        <v>20</v>
      </c>
      <c r="Q222" s="80" t="s">
        <v>68</v>
      </c>
      <c r="R222" s="99" t="s">
        <v>68</v>
      </c>
      <c r="S222" s="8">
        <f t="shared" si="70"/>
        <v>0.2961981327260238</v>
      </c>
      <c r="T222" s="8">
        <f t="shared" si="71"/>
        <v>-0.46984631039295416</v>
      </c>
      <c r="U222" s="8">
        <f t="shared" si="72"/>
        <v>0.8137976813493738</v>
      </c>
      <c r="V222" s="3">
        <f t="shared" si="73"/>
        <v>302.22794380088737</v>
      </c>
      <c r="W222" s="12">
        <f t="shared" si="74"/>
        <v>55.686422978526558</v>
      </c>
      <c r="X222" s="6">
        <f t="shared" si="75"/>
        <v>122.22794380088737</v>
      </c>
      <c r="Y222" s="3">
        <f t="shared" si="76"/>
        <v>32.227943800887374</v>
      </c>
      <c r="Z222" s="7">
        <f t="shared" si="77"/>
        <v>34.313577021473442</v>
      </c>
      <c r="AA222" s="9">
        <f t="shared" si="78"/>
        <v>62.49398411282661</v>
      </c>
      <c r="AB222" s="11" t="e">
        <f t="shared" si="79"/>
        <v>#VALUE!</v>
      </c>
      <c r="AC222" s="13" t="e">
        <f t="shared" si="80"/>
        <v>#VALUE!</v>
      </c>
      <c r="AD222" s="13" t="e">
        <f t="shared" si="81"/>
        <v>#VALUE!</v>
      </c>
      <c r="AE222" s="13" t="e">
        <f t="shared" si="82"/>
        <v>#VALUE!</v>
      </c>
      <c r="AF222" s="10" t="e">
        <f t="shared" si="83"/>
        <v>#VALUE!</v>
      </c>
      <c r="AG222" s="11" t="e">
        <f t="shared" si="84"/>
        <v>#VALUE!</v>
      </c>
      <c r="AH222" s="13"/>
      <c r="AI222" s="50"/>
      <c r="AJ222" s="51"/>
      <c r="AK222" s="50">
        <v>30</v>
      </c>
      <c r="AL222" s="51">
        <v>30</v>
      </c>
      <c r="AM222" s="72">
        <f t="shared" si="90"/>
        <v>272.22794380088737</v>
      </c>
      <c r="AN222" s="72">
        <f t="shared" si="85"/>
        <v>182.22794380088737</v>
      </c>
      <c r="AO222" s="72">
        <f t="shared" si="86"/>
        <v>34.313577021473442</v>
      </c>
      <c r="AP222" s="73" t="e">
        <f t="shared" si="87"/>
        <v>#VALUE!</v>
      </c>
      <c r="AQ222" s="74" t="e">
        <f t="shared" si="88"/>
        <v>#VALUE!</v>
      </c>
      <c r="AR222" s="75" t="e">
        <f t="shared" si="89"/>
        <v>#VALUE!</v>
      </c>
      <c r="AS222" s="39"/>
      <c r="AT222" s="112"/>
      <c r="AU222" s="112" t="s">
        <v>69</v>
      </c>
      <c r="AV222" s="58"/>
      <c r="AW222" s="112"/>
      <c r="AX222" s="112"/>
      <c r="AY222" s="112"/>
      <c r="AZ222" s="112"/>
      <c r="BA222" s="112"/>
      <c r="BB222" s="112"/>
      <c r="BC222" s="112"/>
      <c r="BD222" s="112"/>
      <c r="BE222" s="112">
        <v>0.5</v>
      </c>
      <c r="BF222" s="112">
        <v>1</v>
      </c>
      <c r="BG222" s="112">
        <v>3</v>
      </c>
      <c r="BH222" s="112"/>
      <c r="BI222" s="112"/>
      <c r="BJ222" s="112"/>
      <c r="BK222" s="112"/>
    </row>
    <row r="223" spans="1:63" s="56" customFormat="1" ht="15">
      <c r="A223" s="5">
        <v>1519</v>
      </c>
      <c r="B223" s="5" t="s">
        <v>63</v>
      </c>
      <c r="C223" s="56">
        <v>22</v>
      </c>
      <c r="D223" s="56">
        <v>5</v>
      </c>
      <c r="E223" s="40" t="s">
        <v>64</v>
      </c>
      <c r="F223" s="86">
        <v>600.39</v>
      </c>
      <c r="G223" s="86">
        <v>600.39</v>
      </c>
      <c r="H223" s="57"/>
      <c r="I223" s="66">
        <v>50</v>
      </c>
      <c r="J223" s="67">
        <v>50</v>
      </c>
      <c r="K223" s="58">
        <f t="shared" si="69"/>
        <v>50</v>
      </c>
      <c r="L223" s="2"/>
      <c r="M223" s="18">
        <v>90</v>
      </c>
      <c r="N223" s="19">
        <v>57</v>
      </c>
      <c r="O223" s="19">
        <v>0</v>
      </c>
      <c r="P223" s="19">
        <v>5</v>
      </c>
      <c r="Q223" s="80" t="s">
        <v>68</v>
      </c>
      <c r="R223" s="99" t="s">
        <v>68</v>
      </c>
      <c r="S223" s="8">
        <f t="shared" si="70"/>
        <v>4.7468419626102501E-2</v>
      </c>
      <c r="T223" s="8">
        <f t="shared" si="71"/>
        <v>0.83547917323282439</v>
      </c>
      <c r="U223" s="8">
        <f t="shared" si="72"/>
        <v>-0.54256651905577469</v>
      </c>
      <c r="V223" s="3">
        <f t="shared" si="73"/>
        <v>86.748190290862979</v>
      </c>
      <c r="W223" s="12">
        <f t="shared" si="74"/>
        <v>-32.957841164870743</v>
      </c>
      <c r="X223" s="6">
        <f t="shared" si="75"/>
        <v>86.748190290862979</v>
      </c>
      <c r="Y223" s="3">
        <f t="shared" si="76"/>
        <v>356.74819029086296</v>
      </c>
      <c r="Z223" s="7">
        <f t="shared" si="77"/>
        <v>57.042158835129257</v>
      </c>
      <c r="AA223" s="9">
        <f t="shared" si="78"/>
        <v>91.770393562040198</v>
      </c>
      <c r="AB223" s="11" t="e">
        <f t="shared" si="79"/>
        <v>#VALUE!</v>
      </c>
      <c r="AC223" s="13" t="e">
        <f t="shared" si="80"/>
        <v>#VALUE!</v>
      </c>
      <c r="AD223" s="13" t="e">
        <f t="shared" si="81"/>
        <v>#VALUE!</v>
      </c>
      <c r="AE223" s="13" t="e">
        <f t="shared" si="82"/>
        <v>#VALUE!</v>
      </c>
      <c r="AF223" s="10" t="e">
        <f t="shared" si="83"/>
        <v>#VALUE!</v>
      </c>
      <c r="AG223" s="11" t="e">
        <f t="shared" si="84"/>
        <v>#VALUE!</v>
      </c>
      <c r="AH223" s="13"/>
      <c r="AI223" s="50"/>
      <c r="AJ223" s="51"/>
      <c r="AK223" s="50">
        <v>30</v>
      </c>
      <c r="AL223" s="51">
        <v>30</v>
      </c>
      <c r="AM223" s="72">
        <f t="shared" si="90"/>
        <v>236.74819029086296</v>
      </c>
      <c r="AN223" s="72">
        <f t="shared" si="85"/>
        <v>146.74819029086296</v>
      </c>
      <c r="AO223" s="72">
        <f t="shared" si="86"/>
        <v>57.042158835129257</v>
      </c>
      <c r="AP223" s="73" t="e">
        <f t="shared" si="87"/>
        <v>#VALUE!</v>
      </c>
      <c r="AQ223" s="74" t="e">
        <f t="shared" si="88"/>
        <v>#VALUE!</v>
      </c>
      <c r="AR223" s="75" t="e">
        <f t="shared" si="89"/>
        <v>#VALUE!</v>
      </c>
      <c r="AS223" s="39"/>
      <c r="AT223" s="112" t="s">
        <v>75</v>
      </c>
      <c r="AU223" s="112"/>
      <c r="AV223" s="58"/>
      <c r="AW223" s="112"/>
      <c r="AX223" s="112"/>
      <c r="AY223" s="112"/>
      <c r="AZ223" s="112"/>
      <c r="BA223" s="112"/>
      <c r="BB223" s="112"/>
      <c r="BC223" s="112"/>
      <c r="BD223" s="112"/>
      <c r="BE223" s="112">
        <v>0.7</v>
      </c>
      <c r="BF223" s="112">
        <v>0</v>
      </c>
      <c r="BG223" s="112">
        <v>3</v>
      </c>
      <c r="BH223" s="112"/>
      <c r="BI223" s="112"/>
      <c r="BJ223" s="112"/>
      <c r="BK223" s="112"/>
    </row>
    <row r="224" spans="1:63" s="56" customFormat="1" ht="15">
      <c r="A224" s="5">
        <v>1519</v>
      </c>
      <c r="B224" s="5" t="s">
        <v>63</v>
      </c>
      <c r="C224" s="56">
        <v>22</v>
      </c>
      <c r="D224" s="56">
        <v>6</v>
      </c>
      <c r="E224" s="40" t="s">
        <v>64</v>
      </c>
      <c r="F224" s="86">
        <v>600.80999999999995</v>
      </c>
      <c r="G224" s="86">
        <v>600.80999999999995</v>
      </c>
      <c r="H224" s="57"/>
      <c r="I224" s="66">
        <v>13</v>
      </c>
      <c r="J224" s="67">
        <v>13</v>
      </c>
      <c r="K224" s="58">
        <f t="shared" si="69"/>
        <v>13</v>
      </c>
      <c r="L224" s="2"/>
      <c r="M224" s="18">
        <v>270</v>
      </c>
      <c r="N224" s="19">
        <v>36</v>
      </c>
      <c r="O224" s="19">
        <v>180</v>
      </c>
      <c r="P224" s="19">
        <v>9</v>
      </c>
      <c r="Q224" s="80" t="s">
        <v>68</v>
      </c>
      <c r="R224" s="99" t="s">
        <v>68</v>
      </c>
      <c r="S224" s="8">
        <f t="shared" si="70"/>
        <v>-0.12655814072350047</v>
      </c>
      <c r="T224" s="8">
        <f t="shared" si="71"/>
        <v>-0.58054864046304722</v>
      </c>
      <c r="U224" s="8">
        <f t="shared" si="72"/>
        <v>-0.79905665268745774</v>
      </c>
      <c r="V224" s="3">
        <f t="shared" si="73"/>
        <v>257.70206643102654</v>
      </c>
      <c r="W224" s="12">
        <f t="shared" si="74"/>
        <v>-53.365291484987807</v>
      </c>
      <c r="X224" s="6">
        <f t="shared" si="75"/>
        <v>257.70206643102654</v>
      </c>
      <c r="Y224" s="3">
        <f t="shared" si="76"/>
        <v>167.70206643102654</v>
      </c>
      <c r="Z224" s="7">
        <f t="shared" si="77"/>
        <v>36.634708515012193</v>
      </c>
      <c r="AA224" s="9">
        <f t="shared" si="78"/>
        <v>99.922543967549046</v>
      </c>
      <c r="AB224" s="11" t="e">
        <f t="shared" si="79"/>
        <v>#VALUE!</v>
      </c>
      <c r="AC224" s="13" t="e">
        <f t="shared" si="80"/>
        <v>#VALUE!</v>
      </c>
      <c r="AD224" s="13" t="e">
        <f t="shared" si="81"/>
        <v>#VALUE!</v>
      </c>
      <c r="AE224" s="13" t="e">
        <f t="shared" si="82"/>
        <v>#VALUE!</v>
      </c>
      <c r="AF224" s="10" t="e">
        <f t="shared" si="83"/>
        <v>#VALUE!</v>
      </c>
      <c r="AG224" s="11" t="e">
        <f t="shared" si="84"/>
        <v>#VALUE!</v>
      </c>
      <c r="AH224" s="13"/>
      <c r="AI224" s="50"/>
      <c r="AJ224" s="51"/>
      <c r="AK224" s="52">
        <v>30</v>
      </c>
      <c r="AL224" s="33" t="s">
        <v>68</v>
      </c>
      <c r="AM224" s="72">
        <f t="shared" si="90"/>
        <v>47.702066431026537</v>
      </c>
      <c r="AN224" s="72">
        <f t="shared" si="85"/>
        <v>317.70206643102654</v>
      </c>
      <c r="AO224" s="72">
        <f t="shared" si="86"/>
        <v>36.634708515012193</v>
      </c>
      <c r="AP224" s="73" t="e">
        <f t="shared" si="87"/>
        <v>#VALUE!</v>
      </c>
      <c r="AQ224" s="74" t="e">
        <f t="shared" si="88"/>
        <v>#VALUE!</v>
      </c>
      <c r="AR224" s="75" t="e">
        <f t="shared" si="89"/>
        <v>#VALUE!</v>
      </c>
      <c r="AS224" s="39"/>
      <c r="AT224" s="112" t="s">
        <v>75</v>
      </c>
      <c r="AU224" s="112"/>
      <c r="AV224" s="58"/>
      <c r="AW224" s="112"/>
      <c r="AX224" s="112"/>
      <c r="AY224" s="112"/>
      <c r="AZ224" s="112"/>
      <c r="BA224" s="112"/>
      <c r="BB224" s="112"/>
      <c r="BC224" s="112"/>
      <c r="BD224" s="112"/>
      <c r="BE224" s="112">
        <v>0.7</v>
      </c>
      <c r="BF224" s="112">
        <v>0</v>
      </c>
      <c r="BG224" s="112">
        <v>3</v>
      </c>
      <c r="BH224" s="112"/>
      <c r="BI224" s="112"/>
      <c r="BJ224" s="112"/>
      <c r="BK224" s="112"/>
    </row>
    <row r="225" spans="1:63" s="56" customFormat="1" ht="15">
      <c r="A225" s="5">
        <v>1519</v>
      </c>
      <c r="B225" s="5" t="s">
        <v>63</v>
      </c>
      <c r="C225" s="56">
        <v>22</v>
      </c>
      <c r="D225" s="56">
        <v>6</v>
      </c>
      <c r="E225" s="40" t="s">
        <v>65</v>
      </c>
      <c r="F225" s="86">
        <v>601.99</v>
      </c>
      <c r="G225" s="86">
        <v>602.04</v>
      </c>
      <c r="H225" s="57"/>
      <c r="I225" s="66">
        <v>131</v>
      </c>
      <c r="J225" s="67">
        <v>136</v>
      </c>
      <c r="K225" s="58">
        <f t="shared" si="69"/>
        <v>133.5</v>
      </c>
      <c r="L225" s="2"/>
      <c r="M225" s="18">
        <v>270</v>
      </c>
      <c r="N225" s="19">
        <v>37</v>
      </c>
      <c r="O225" s="19">
        <v>0</v>
      </c>
      <c r="P225" s="19">
        <v>39</v>
      </c>
      <c r="Q225" s="80" t="s">
        <v>68</v>
      </c>
      <c r="R225" s="99" t="s">
        <v>68</v>
      </c>
      <c r="S225" s="8">
        <f t="shared" si="70"/>
        <v>-0.50259761148924864</v>
      </c>
      <c r="T225" s="8">
        <f t="shared" si="71"/>
        <v>0.46769811478674789</v>
      </c>
      <c r="U225" s="8">
        <f t="shared" si="72"/>
        <v>0.62065636130938173</v>
      </c>
      <c r="V225" s="3">
        <f t="shared" si="73"/>
        <v>137.05992070061933</v>
      </c>
      <c r="W225" s="12">
        <f t="shared" si="74"/>
        <v>42.114429408949704</v>
      </c>
      <c r="X225" s="6">
        <f t="shared" si="75"/>
        <v>317.05992070061933</v>
      </c>
      <c r="Y225" s="3">
        <f t="shared" si="76"/>
        <v>227.05992070061933</v>
      </c>
      <c r="Z225" s="7">
        <f t="shared" si="77"/>
        <v>47.885570591050296</v>
      </c>
      <c r="AA225" s="9">
        <f t="shared" si="78"/>
        <v>54.221425651578727</v>
      </c>
      <c r="AB225" s="11" t="e">
        <f t="shared" si="79"/>
        <v>#VALUE!</v>
      </c>
      <c r="AC225" s="13" t="e">
        <f t="shared" si="80"/>
        <v>#VALUE!</v>
      </c>
      <c r="AD225" s="13" t="e">
        <f t="shared" si="81"/>
        <v>#VALUE!</v>
      </c>
      <c r="AE225" s="13" t="e">
        <f t="shared" si="82"/>
        <v>#VALUE!</v>
      </c>
      <c r="AF225" s="10" t="e">
        <f t="shared" si="83"/>
        <v>#VALUE!</v>
      </c>
      <c r="AG225" s="11" t="e">
        <f t="shared" si="84"/>
        <v>#VALUE!</v>
      </c>
      <c r="AH225" s="49"/>
      <c r="AI225" s="50"/>
      <c r="AJ225" s="51"/>
      <c r="AK225" s="52">
        <v>300</v>
      </c>
      <c r="AL225" s="33" t="s">
        <v>68</v>
      </c>
      <c r="AM225" s="72">
        <f t="shared" si="90"/>
        <v>197.05992070061933</v>
      </c>
      <c r="AN225" s="72">
        <f t="shared" si="85"/>
        <v>107.05992070061933</v>
      </c>
      <c r="AO225" s="72">
        <f t="shared" si="86"/>
        <v>47.885570591050296</v>
      </c>
      <c r="AP225" s="73" t="e">
        <f t="shared" si="87"/>
        <v>#VALUE!</v>
      </c>
      <c r="AQ225" s="74" t="e">
        <f t="shared" si="88"/>
        <v>#VALUE!</v>
      </c>
      <c r="AR225" s="75" t="e">
        <f t="shared" si="89"/>
        <v>#VALUE!</v>
      </c>
      <c r="AS225" s="39"/>
      <c r="AT225" s="112"/>
      <c r="AU225" s="112" t="s">
        <v>69</v>
      </c>
      <c r="AV225" s="58"/>
      <c r="AW225" s="112"/>
      <c r="AX225" s="112"/>
      <c r="AY225" s="112"/>
      <c r="AZ225" s="112"/>
      <c r="BA225" s="112"/>
      <c r="BB225" s="112"/>
      <c r="BC225" s="112"/>
      <c r="BD225" s="112"/>
      <c r="BE225" s="112">
        <v>0.5</v>
      </c>
      <c r="BF225" s="112">
        <v>1</v>
      </c>
      <c r="BG225" s="112">
        <v>3</v>
      </c>
      <c r="BH225" s="112"/>
      <c r="BI225" s="112"/>
      <c r="BJ225" s="112"/>
      <c r="BK225" s="112"/>
    </row>
    <row r="226" spans="1:63" s="56" customFormat="1" ht="15">
      <c r="A226" s="5">
        <v>1519</v>
      </c>
      <c r="B226" s="5" t="s">
        <v>63</v>
      </c>
      <c r="C226" s="56">
        <v>22</v>
      </c>
      <c r="D226" s="56">
        <v>7</v>
      </c>
      <c r="E226" s="40" t="s">
        <v>65</v>
      </c>
      <c r="F226" s="86">
        <v>602.20000000000005</v>
      </c>
      <c r="G226" s="86">
        <v>602.20000000000005</v>
      </c>
      <c r="H226" s="57"/>
      <c r="I226" s="66">
        <v>6</v>
      </c>
      <c r="J226" s="67">
        <v>6</v>
      </c>
      <c r="K226" s="58">
        <f t="shared" si="69"/>
        <v>6</v>
      </c>
      <c r="L226" s="2"/>
      <c r="M226" s="18">
        <v>270</v>
      </c>
      <c r="N226" s="19">
        <v>49</v>
      </c>
      <c r="O226" s="19">
        <v>19</v>
      </c>
      <c r="P226" s="19">
        <v>0</v>
      </c>
      <c r="Q226" s="80" t="s">
        <v>68</v>
      </c>
      <c r="R226" s="99" t="s">
        <v>68</v>
      </c>
      <c r="S226" s="8">
        <f t="shared" si="70"/>
        <v>-0.24570940518426329</v>
      </c>
      <c r="T226" s="8">
        <f t="shared" si="71"/>
        <v>0.71359192728339371</v>
      </c>
      <c r="U226" s="8">
        <f t="shared" si="72"/>
        <v>0.62031599860017539</v>
      </c>
      <c r="V226" s="3">
        <f t="shared" si="73"/>
        <v>109</v>
      </c>
      <c r="W226" s="12">
        <f t="shared" si="74"/>
        <v>39.417700286294959</v>
      </c>
      <c r="X226" s="6">
        <f t="shared" si="75"/>
        <v>289</v>
      </c>
      <c r="Y226" s="3">
        <f t="shared" si="76"/>
        <v>199</v>
      </c>
      <c r="Z226" s="7">
        <f t="shared" si="77"/>
        <v>50.582299713705041</v>
      </c>
      <c r="AA226" s="9">
        <f t="shared" si="78"/>
        <v>77.667068119885826</v>
      </c>
      <c r="AB226" s="11" t="e">
        <f t="shared" si="79"/>
        <v>#VALUE!</v>
      </c>
      <c r="AC226" s="13" t="e">
        <f t="shared" si="80"/>
        <v>#VALUE!</v>
      </c>
      <c r="AD226" s="13" t="e">
        <f t="shared" si="81"/>
        <v>#VALUE!</v>
      </c>
      <c r="AE226" s="13" t="e">
        <f t="shared" si="82"/>
        <v>#VALUE!</v>
      </c>
      <c r="AF226" s="10" t="e">
        <f t="shared" si="83"/>
        <v>#VALUE!</v>
      </c>
      <c r="AG226" s="11" t="e">
        <f t="shared" si="84"/>
        <v>#VALUE!</v>
      </c>
      <c r="AH226" s="13"/>
      <c r="AI226" s="50"/>
      <c r="AJ226" s="51"/>
      <c r="AK226" s="52" t="s">
        <v>68</v>
      </c>
      <c r="AL226" s="33" t="s">
        <v>68</v>
      </c>
      <c r="AM226" s="72" t="e">
        <f t="shared" si="90"/>
        <v>#VALUE!</v>
      </c>
      <c r="AN226" s="72" t="e">
        <f t="shared" si="85"/>
        <v>#VALUE!</v>
      </c>
      <c r="AO226" s="72">
        <f t="shared" si="86"/>
        <v>50.582299713705041</v>
      </c>
      <c r="AP226" s="73" t="e">
        <f t="shared" si="87"/>
        <v>#VALUE!</v>
      </c>
      <c r="AQ226" s="74" t="e">
        <f t="shared" si="88"/>
        <v>#VALUE!</v>
      </c>
      <c r="AR226" s="75" t="e">
        <f t="shared" si="89"/>
        <v>#VALUE!</v>
      </c>
      <c r="AS226" s="39"/>
      <c r="AT226" s="112"/>
      <c r="AU226" s="112" t="s">
        <v>69</v>
      </c>
      <c r="AV226" s="58"/>
      <c r="AW226" s="112"/>
      <c r="AX226" s="112"/>
      <c r="AY226" s="112"/>
      <c r="AZ226" s="112"/>
      <c r="BA226" s="112"/>
      <c r="BB226" s="112"/>
      <c r="BC226" s="112"/>
      <c r="BD226" s="112"/>
      <c r="BE226" s="112">
        <v>0.5</v>
      </c>
      <c r="BF226" s="112">
        <v>1</v>
      </c>
      <c r="BG226" s="112">
        <v>3</v>
      </c>
      <c r="BH226" s="112"/>
      <c r="BI226" s="112"/>
      <c r="BJ226" s="112"/>
      <c r="BK226" s="112"/>
    </row>
    <row r="227" spans="1:63" s="56" customFormat="1" ht="15">
      <c r="A227" s="5">
        <v>1519</v>
      </c>
      <c r="B227" s="5" t="s">
        <v>63</v>
      </c>
      <c r="C227" s="56">
        <v>22</v>
      </c>
      <c r="D227" s="56">
        <v>7</v>
      </c>
      <c r="E227" s="40" t="s">
        <v>64</v>
      </c>
      <c r="F227" s="86">
        <v>602.4</v>
      </c>
      <c r="G227" s="86">
        <v>602.4</v>
      </c>
      <c r="H227" s="57"/>
      <c r="I227" s="66">
        <v>26</v>
      </c>
      <c r="J227" s="67">
        <v>26</v>
      </c>
      <c r="K227" s="58">
        <f t="shared" si="69"/>
        <v>26</v>
      </c>
      <c r="L227" s="2"/>
      <c r="M227" s="18">
        <v>270</v>
      </c>
      <c r="N227" s="19">
        <v>24</v>
      </c>
      <c r="O227" s="19">
        <v>0</v>
      </c>
      <c r="P227" s="19">
        <v>27</v>
      </c>
      <c r="Q227" s="80" t="s">
        <v>68</v>
      </c>
      <c r="R227" s="99" t="s">
        <v>68</v>
      </c>
      <c r="S227" s="8">
        <f t="shared" si="70"/>
        <v>-0.41474095884995732</v>
      </c>
      <c r="T227" s="8">
        <f t="shared" si="71"/>
        <v>0.36240500260701353</v>
      </c>
      <c r="U227" s="8">
        <f t="shared" si="72"/>
        <v>0.81397496290220572</v>
      </c>
      <c r="V227" s="3">
        <f t="shared" si="73"/>
        <v>138.85269787000726</v>
      </c>
      <c r="W227" s="12">
        <f t="shared" si="74"/>
        <v>55.91605667031704</v>
      </c>
      <c r="X227" s="6">
        <f t="shared" si="75"/>
        <v>318.85269787000726</v>
      </c>
      <c r="Y227" s="3">
        <f t="shared" si="76"/>
        <v>228.85269787000726</v>
      </c>
      <c r="Z227" s="7">
        <f t="shared" si="77"/>
        <v>34.08394332968296</v>
      </c>
      <c r="AA227" s="9">
        <f t="shared" si="78"/>
        <v>46.534443938328394</v>
      </c>
      <c r="AB227" s="11" t="e">
        <f t="shared" si="79"/>
        <v>#VALUE!</v>
      </c>
      <c r="AC227" s="13" t="e">
        <f t="shared" si="80"/>
        <v>#VALUE!</v>
      </c>
      <c r="AD227" s="13" t="e">
        <f t="shared" si="81"/>
        <v>#VALUE!</v>
      </c>
      <c r="AE227" s="13" t="e">
        <f t="shared" si="82"/>
        <v>#VALUE!</v>
      </c>
      <c r="AF227" s="10" t="e">
        <f t="shared" si="83"/>
        <v>#VALUE!</v>
      </c>
      <c r="AG227" s="11" t="e">
        <f t="shared" si="84"/>
        <v>#VALUE!</v>
      </c>
      <c r="AH227" s="13"/>
      <c r="AI227" s="50"/>
      <c r="AJ227" s="51"/>
      <c r="AK227" s="52" t="s">
        <v>68</v>
      </c>
      <c r="AL227" s="33" t="s">
        <v>68</v>
      </c>
      <c r="AM227" s="72" t="e">
        <f t="shared" si="90"/>
        <v>#VALUE!</v>
      </c>
      <c r="AN227" s="72" t="e">
        <f t="shared" si="85"/>
        <v>#VALUE!</v>
      </c>
      <c r="AO227" s="72">
        <f t="shared" si="86"/>
        <v>34.08394332968296</v>
      </c>
      <c r="AP227" s="73" t="e">
        <f t="shared" si="87"/>
        <v>#VALUE!</v>
      </c>
      <c r="AQ227" s="74" t="e">
        <f t="shared" si="88"/>
        <v>#VALUE!</v>
      </c>
      <c r="AR227" s="75" t="e">
        <f t="shared" si="89"/>
        <v>#VALUE!</v>
      </c>
      <c r="AS227" s="39"/>
      <c r="AT227" s="112" t="s">
        <v>75</v>
      </c>
      <c r="AU227" s="112"/>
      <c r="AV227" s="58"/>
      <c r="AW227" s="112"/>
      <c r="AX227" s="112"/>
      <c r="AY227" s="112"/>
      <c r="AZ227" s="112"/>
      <c r="BA227" s="112"/>
      <c r="BB227" s="112"/>
      <c r="BC227" s="112"/>
      <c r="BD227" s="112"/>
      <c r="BE227" s="112">
        <v>0.7</v>
      </c>
      <c r="BF227" s="112">
        <v>0</v>
      </c>
      <c r="BG227" s="112">
        <v>3</v>
      </c>
      <c r="BH227" s="112"/>
      <c r="BI227" s="112"/>
      <c r="BJ227" s="112"/>
      <c r="BK227" s="112"/>
    </row>
    <row r="228" spans="1:63" s="56" customFormat="1" ht="15">
      <c r="A228" s="5">
        <v>1519</v>
      </c>
      <c r="B228" s="5" t="s">
        <v>63</v>
      </c>
      <c r="C228" s="56">
        <v>22</v>
      </c>
      <c r="D228" s="56">
        <v>7</v>
      </c>
      <c r="E228" s="40" t="s">
        <v>64</v>
      </c>
      <c r="F228" s="86">
        <v>602.63</v>
      </c>
      <c r="G228" s="86">
        <v>602.63</v>
      </c>
      <c r="H228" s="57"/>
      <c r="I228" s="66">
        <v>49</v>
      </c>
      <c r="J228" s="67">
        <v>49</v>
      </c>
      <c r="K228" s="58">
        <f t="shared" si="69"/>
        <v>49</v>
      </c>
      <c r="L228" s="2"/>
      <c r="M228" s="18">
        <v>270</v>
      </c>
      <c r="N228" s="19">
        <v>10</v>
      </c>
      <c r="O228" s="19">
        <v>0</v>
      </c>
      <c r="P228" s="19">
        <v>12</v>
      </c>
      <c r="Q228" s="80" t="s">
        <v>68</v>
      </c>
      <c r="R228" s="99" t="s">
        <v>68</v>
      </c>
      <c r="S228" s="8">
        <f t="shared" si="70"/>
        <v>-0.20475304505920647</v>
      </c>
      <c r="T228" s="8">
        <f t="shared" si="71"/>
        <v>0.16985354835670555</v>
      </c>
      <c r="U228" s="8">
        <f t="shared" si="72"/>
        <v>0.96328734079294154</v>
      </c>
      <c r="V228" s="3">
        <f t="shared" si="73"/>
        <v>140.32248706201585</v>
      </c>
      <c r="W228" s="12">
        <f t="shared" si="74"/>
        <v>74.561287694282512</v>
      </c>
      <c r="X228" s="6">
        <f t="shared" si="75"/>
        <v>320.32248706201585</v>
      </c>
      <c r="Y228" s="3">
        <f t="shared" si="76"/>
        <v>230.32248706201585</v>
      </c>
      <c r="Z228" s="7">
        <f t="shared" si="77"/>
        <v>15.438712305717488</v>
      </c>
      <c r="AA228" s="9">
        <f t="shared" si="78"/>
        <v>40.715536859764001</v>
      </c>
      <c r="AB228" s="11" t="e">
        <f t="shared" si="79"/>
        <v>#VALUE!</v>
      </c>
      <c r="AC228" s="13" t="e">
        <f t="shared" si="80"/>
        <v>#VALUE!</v>
      </c>
      <c r="AD228" s="13" t="e">
        <f t="shared" si="81"/>
        <v>#VALUE!</v>
      </c>
      <c r="AE228" s="13" t="e">
        <f t="shared" si="82"/>
        <v>#VALUE!</v>
      </c>
      <c r="AF228" s="10" t="e">
        <f t="shared" si="83"/>
        <v>#VALUE!</v>
      </c>
      <c r="AG228" s="11" t="e">
        <f t="shared" si="84"/>
        <v>#VALUE!</v>
      </c>
      <c r="AH228" s="13"/>
      <c r="AI228" s="50"/>
      <c r="AJ228" s="51"/>
      <c r="AK228" s="50">
        <v>30</v>
      </c>
      <c r="AL228" s="51">
        <v>60</v>
      </c>
      <c r="AM228" s="72">
        <f t="shared" si="90"/>
        <v>110.32248706201585</v>
      </c>
      <c r="AN228" s="72">
        <f t="shared" si="85"/>
        <v>20.322487062015853</v>
      </c>
      <c r="AO228" s="72">
        <f t="shared" si="86"/>
        <v>15.438712305717488</v>
      </c>
      <c r="AP228" s="73" t="e">
        <f t="shared" si="87"/>
        <v>#VALUE!</v>
      </c>
      <c r="AQ228" s="74" t="e">
        <f t="shared" si="88"/>
        <v>#VALUE!</v>
      </c>
      <c r="AR228" s="75" t="e">
        <f t="shared" si="89"/>
        <v>#VALUE!</v>
      </c>
      <c r="AS228" s="39"/>
      <c r="AT228" s="112" t="s">
        <v>75</v>
      </c>
      <c r="AU228" s="112"/>
      <c r="AV228" s="58"/>
      <c r="AW228" s="112"/>
      <c r="AX228" s="112"/>
      <c r="AY228" s="112"/>
      <c r="AZ228" s="112"/>
      <c r="BA228" s="112"/>
      <c r="BB228" s="112"/>
      <c r="BC228" s="112"/>
      <c r="BD228" s="112"/>
      <c r="BE228" s="112">
        <v>0.7</v>
      </c>
      <c r="BF228" s="112">
        <v>0</v>
      </c>
      <c r="BG228" s="112">
        <v>3</v>
      </c>
      <c r="BH228" s="112"/>
      <c r="BI228" s="112"/>
      <c r="BJ228" s="112"/>
      <c r="BK228" s="112"/>
    </row>
    <row r="229" spans="1:63" s="56" customFormat="1" ht="15">
      <c r="A229" s="5">
        <v>1519</v>
      </c>
      <c r="B229" s="5" t="s">
        <v>63</v>
      </c>
      <c r="C229" s="56">
        <v>22</v>
      </c>
      <c r="D229" s="56">
        <v>7</v>
      </c>
      <c r="E229" s="40" t="s">
        <v>64</v>
      </c>
      <c r="F229" s="86">
        <v>602.78</v>
      </c>
      <c r="G229" s="86">
        <v>602.78</v>
      </c>
      <c r="H229" s="57"/>
      <c r="I229" s="66">
        <v>64</v>
      </c>
      <c r="J229" s="67">
        <v>64</v>
      </c>
      <c r="K229" s="58">
        <f t="shared" si="69"/>
        <v>64</v>
      </c>
      <c r="L229" s="2"/>
      <c r="M229" s="18">
        <v>270</v>
      </c>
      <c r="N229" s="19">
        <v>11</v>
      </c>
      <c r="O229" s="19">
        <v>0</v>
      </c>
      <c r="P229" s="19">
        <v>20</v>
      </c>
      <c r="Q229" s="80" t="s">
        <v>68</v>
      </c>
      <c r="R229" s="99" t="s">
        <v>68</v>
      </c>
      <c r="S229" s="8">
        <f t="shared" si="70"/>
        <v>-0.33573626997514255</v>
      </c>
      <c r="T229" s="8">
        <f t="shared" si="71"/>
        <v>0.17930180493491174</v>
      </c>
      <c r="U229" s="8">
        <f t="shared" si="72"/>
        <v>0.92242782064862505</v>
      </c>
      <c r="V229" s="3">
        <f t="shared" si="73"/>
        <v>151.89530826539769</v>
      </c>
      <c r="W229" s="12">
        <f t="shared" si="74"/>
        <v>67.577812629572094</v>
      </c>
      <c r="X229" s="6">
        <f t="shared" si="75"/>
        <v>331.89530826539772</v>
      </c>
      <c r="Y229" s="3">
        <f t="shared" si="76"/>
        <v>241.89530826539772</v>
      </c>
      <c r="Z229" s="7">
        <f t="shared" si="77"/>
        <v>22.422187370427906</v>
      </c>
      <c r="AA229" s="9">
        <f t="shared" si="78"/>
        <v>30.016446275959282</v>
      </c>
      <c r="AB229" s="11" t="e">
        <f t="shared" si="79"/>
        <v>#VALUE!</v>
      </c>
      <c r="AC229" s="13" t="e">
        <f t="shared" si="80"/>
        <v>#VALUE!</v>
      </c>
      <c r="AD229" s="13" t="e">
        <f t="shared" si="81"/>
        <v>#VALUE!</v>
      </c>
      <c r="AE229" s="13" t="e">
        <f t="shared" si="82"/>
        <v>#VALUE!</v>
      </c>
      <c r="AF229" s="10" t="e">
        <f t="shared" si="83"/>
        <v>#VALUE!</v>
      </c>
      <c r="AG229" s="11" t="e">
        <f t="shared" si="84"/>
        <v>#VALUE!</v>
      </c>
      <c r="AH229" s="13"/>
      <c r="AI229" s="50"/>
      <c r="AJ229" s="51"/>
      <c r="AK229" s="50">
        <v>30</v>
      </c>
      <c r="AL229" s="51">
        <v>60</v>
      </c>
      <c r="AM229" s="72">
        <f t="shared" si="90"/>
        <v>121.89530826539772</v>
      </c>
      <c r="AN229" s="72">
        <f t="shared" si="85"/>
        <v>31.895308265397716</v>
      </c>
      <c r="AO229" s="72">
        <f t="shared" si="86"/>
        <v>22.422187370427906</v>
      </c>
      <c r="AP229" s="73" t="e">
        <f t="shared" si="87"/>
        <v>#VALUE!</v>
      </c>
      <c r="AQ229" s="74" t="e">
        <f t="shared" si="88"/>
        <v>#VALUE!</v>
      </c>
      <c r="AR229" s="75" t="e">
        <f t="shared" si="89"/>
        <v>#VALUE!</v>
      </c>
      <c r="AS229" s="39"/>
      <c r="AT229" s="112" t="s">
        <v>75</v>
      </c>
      <c r="AU229" s="112"/>
      <c r="AV229" s="58"/>
      <c r="AW229" s="112"/>
      <c r="AX229" s="112"/>
      <c r="AY229" s="112"/>
      <c r="AZ229" s="112"/>
      <c r="BA229" s="112"/>
      <c r="BB229" s="112"/>
      <c r="BC229" s="112"/>
      <c r="BD229" s="112"/>
      <c r="BE229" s="112">
        <v>0.7</v>
      </c>
      <c r="BF229" s="112">
        <v>0</v>
      </c>
      <c r="BG229" s="112">
        <v>3</v>
      </c>
      <c r="BH229" s="112"/>
      <c r="BI229" s="112"/>
      <c r="BJ229" s="112"/>
      <c r="BK229" s="112"/>
    </row>
    <row r="230" spans="1:63" s="56" customFormat="1" ht="15">
      <c r="A230" s="5">
        <v>1519</v>
      </c>
      <c r="B230" s="5" t="s">
        <v>63</v>
      </c>
      <c r="C230" s="56">
        <v>23</v>
      </c>
      <c r="D230" s="56">
        <v>1</v>
      </c>
      <c r="E230" s="40" t="s">
        <v>64</v>
      </c>
      <c r="F230" s="86">
        <v>605.01</v>
      </c>
      <c r="G230" s="86">
        <v>605.01</v>
      </c>
      <c r="H230" s="57"/>
      <c r="I230" s="66">
        <v>51</v>
      </c>
      <c r="J230" s="67">
        <v>51</v>
      </c>
      <c r="K230" s="58">
        <f t="shared" si="69"/>
        <v>51</v>
      </c>
      <c r="L230" s="2"/>
      <c r="M230" s="18">
        <v>270</v>
      </c>
      <c r="N230" s="19">
        <v>25</v>
      </c>
      <c r="O230" s="19">
        <v>180</v>
      </c>
      <c r="P230" s="19">
        <v>13</v>
      </c>
      <c r="Q230" s="80" t="s">
        <v>68</v>
      </c>
      <c r="R230" s="99" t="s">
        <v>68</v>
      </c>
      <c r="S230" s="8">
        <f t="shared" si="70"/>
        <v>-0.20387489225394953</v>
      </c>
      <c r="T230" s="8">
        <f t="shared" si="71"/>
        <v>-0.41178658307170879</v>
      </c>
      <c r="U230" s="8">
        <f t="shared" si="72"/>
        <v>-0.88307917717026374</v>
      </c>
      <c r="V230" s="3">
        <f t="shared" si="73"/>
        <v>243.66006028081586</v>
      </c>
      <c r="W230" s="12">
        <f t="shared" si="74"/>
        <v>-62.510702580512437</v>
      </c>
      <c r="X230" s="6">
        <f t="shared" si="75"/>
        <v>243.66006028081586</v>
      </c>
      <c r="Y230" s="3">
        <f t="shared" si="76"/>
        <v>153.66006028081586</v>
      </c>
      <c r="Z230" s="7">
        <f t="shared" si="77"/>
        <v>27.489297419487563</v>
      </c>
      <c r="AA230" s="9">
        <f t="shared" si="78"/>
        <v>113.71109893901637</v>
      </c>
      <c r="AB230" s="11" t="e">
        <f t="shared" si="79"/>
        <v>#VALUE!</v>
      </c>
      <c r="AC230" s="13" t="e">
        <f t="shared" si="80"/>
        <v>#VALUE!</v>
      </c>
      <c r="AD230" s="13" t="e">
        <f t="shared" si="81"/>
        <v>#VALUE!</v>
      </c>
      <c r="AE230" s="13" t="e">
        <f t="shared" si="82"/>
        <v>#VALUE!</v>
      </c>
      <c r="AF230" s="10" t="e">
        <f t="shared" si="83"/>
        <v>#VALUE!</v>
      </c>
      <c r="AG230" s="11" t="e">
        <f t="shared" si="84"/>
        <v>#VALUE!</v>
      </c>
      <c r="AH230" s="13"/>
      <c r="AI230" s="50"/>
      <c r="AJ230" s="51"/>
      <c r="AK230" s="50">
        <v>45</v>
      </c>
      <c r="AL230" s="51">
        <v>30</v>
      </c>
      <c r="AM230" s="72">
        <f t="shared" si="90"/>
        <v>18.660060280815856</v>
      </c>
      <c r="AN230" s="72">
        <f t="shared" si="85"/>
        <v>288.66006028081586</v>
      </c>
      <c r="AO230" s="72">
        <f t="shared" si="86"/>
        <v>27.489297419487563</v>
      </c>
      <c r="AP230" s="73" t="e">
        <f t="shared" si="87"/>
        <v>#VALUE!</v>
      </c>
      <c r="AQ230" s="74" t="e">
        <f t="shared" si="88"/>
        <v>#VALUE!</v>
      </c>
      <c r="AR230" s="75" t="e">
        <f t="shared" si="89"/>
        <v>#VALUE!</v>
      </c>
      <c r="AS230" s="39"/>
      <c r="AT230" s="112" t="s">
        <v>77</v>
      </c>
      <c r="AU230" s="112"/>
      <c r="AV230" s="58"/>
      <c r="AW230" s="112"/>
      <c r="AX230" s="112"/>
      <c r="AY230" s="112"/>
      <c r="AZ230" s="112"/>
      <c r="BA230" s="112"/>
      <c r="BB230" s="112"/>
      <c r="BC230" s="112"/>
      <c r="BD230" s="112"/>
      <c r="BE230" s="112">
        <v>0.6</v>
      </c>
      <c r="BF230" s="112">
        <v>0</v>
      </c>
      <c r="BG230" s="112">
        <v>3</v>
      </c>
      <c r="BH230" s="112"/>
      <c r="BI230" s="112"/>
      <c r="BJ230" s="112"/>
      <c r="BK230" s="112"/>
    </row>
    <row r="231" spans="1:63" s="56" customFormat="1" ht="15">
      <c r="A231" s="5">
        <v>1519</v>
      </c>
      <c r="B231" s="5" t="s">
        <v>63</v>
      </c>
      <c r="C231" s="56">
        <v>23</v>
      </c>
      <c r="D231" s="56">
        <v>1</v>
      </c>
      <c r="E231" s="40" t="s">
        <v>64</v>
      </c>
      <c r="F231" s="86">
        <v>605.26</v>
      </c>
      <c r="G231" s="86">
        <v>605.26</v>
      </c>
      <c r="H231" s="57"/>
      <c r="I231" s="66">
        <v>76</v>
      </c>
      <c r="J231" s="67">
        <v>76</v>
      </c>
      <c r="K231" s="58">
        <f t="shared" si="69"/>
        <v>76</v>
      </c>
      <c r="L231" s="2"/>
      <c r="M231" s="18">
        <v>270</v>
      </c>
      <c r="N231" s="19">
        <v>18</v>
      </c>
      <c r="O231" s="19">
        <v>0</v>
      </c>
      <c r="P231" s="19">
        <v>15</v>
      </c>
      <c r="Q231" s="80" t="s">
        <v>68</v>
      </c>
      <c r="R231" s="99" t="s">
        <v>68</v>
      </c>
      <c r="S231" s="8">
        <f t="shared" si="70"/>
        <v>-0.24615153938604159</v>
      </c>
      <c r="T231" s="8">
        <f t="shared" si="71"/>
        <v>0.29848749562898547</v>
      </c>
      <c r="U231" s="8">
        <f t="shared" si="72"/>
        <v>0.91865005134999889</v>
      </c>
      <c r="V231" s="3">
        <f t="shared" si="73"/>
        <v>129.51113418900252</v>
      </c>
      <c r="W231" s="12">
        <f t="shared" si="74"/>
        <v>67.161476935100126</v>
      </c>
      <c r="X231" s="6">
        <f t="shared" si="75"/>
        <v>309.51113418900252</v>
      </c>
      <c r="Y231" s="3">
        <f t="shared" si="76"/>
        <v>219.51113418900252</v>
      </c>
      <c r="Z231" s="7">
        <f t="shared" si="77"/>
        <v>22.838523064899874</v>
      </c>
      <c r="AA231" s="9">
        <f t="shared" si="78"/>
        <v>52.76475820827369</v>
      </c>
      <c r="AB231" s="11" t="e">
        <f t="shared" si="79"/>
        <v>#VALUE!</v>
      </c>
      <c r="AC231" s="13" t="e">
        <f t="shared" si="80"/>
        <v>#VALUE!</v>
      </c>
      <c r="AD231" s="13" t="e">
        <f t="shared" si="81"/>
        <v>#VALUE!</v>
      </c>
      <c r="AE231" s="13" t="e">
        <f t="shared" si="82"/>
        <v>#VALUE!</v>
      </c>
      <c r="AF231" s="10" t="e">
        <f t="shared" si="83"/>
        <v>#VALUE!</v>
      </c>
      <c r="AG231" s="11" t="e">
        <f t="shared" si="84"/>
        <v>#VALUE!</v>
      </c>
      <c r="AH231" s="13"/>
      <c r="AI231" s="50"/>
      <c r="AJ231" s="51"/>
      <c r="AK231" s="50">
        <v>45</v>
      </c>
      <c r="AL231" s="51">
        <v>30</v>
      </c>
      <c r="AM231" s="72">
        <f t="shared" si="90"/>
        <v>84.511134189002519</v>
      </c>
      <c r="AN231" s="72">
        <f t="shared" si="85"/>
        <v>354.51113418900252</v>
      </c>
      <c r="AO231" s="72">
        <f t="shared" si="86"/>
        <v>22.838523064899874</v>
      </c>
      <c r="AP231" s="73" t="e">
        <f t="shared" si="87"/>
        <v>#VALUE!</v>
      </c>
      <c r="AQ231" s="74" t="e">
        <f t="shared" si="88"/>
        <v>#VALUE!</v>
      </c>
      <c r="AR231" s="75" t="e">
        <f t="shared" si="89"/>
        <v>#VALUE!</v>
      </c>
      <c r="AS231" s="39"/>
      <c r="AT231" s="112" t="s">
        <v>77</v>
      </c>
      <c r="AU231" s="112"/>
      <c r="AV231" s="58"/>
      <c r="AW231" s="112"/>
      <c r="AX231" s="112"/>
      <c r="AY231" s="112"/>
      <c r="AZ231" s="112"/>
      <c r="BA231" s="112"/>
      <c r="BB231" s="112"/>
      <c r="BC231" s="112"/>
      <c r="BD231" s="112"/>
      <c r="BE231" s="112">
        <v>0.6</v>
      </c>
      <c r="BF231" s="112">
        <v>0</v>
      </c>
      <c r="BG231" s="112">
        <v>3</v>
      </c>
      <c r="BH231" s="112"/>
      <c r="BI231" s="112"/>
      <c r="BJ231" s="112"/>
      <c r="BK231" s="112"/>
    </row>
    <row r="232" spans="1:63" s="56" customFormat="1" ht="15">
      <c r="A232" s="5">
        <v>1519</v>
      </c>
      <c r="B232" s="5" t="s">
        <v>63</v>
      </c>
      <c r="C232" s="56">
        <v>23</v>
      </c>
      <c r="D232" s="56">
        <v>2</v>
      </c>
      <c r="E232" s="40" t="s">
        <v>64</v>
      </c>
      <c r="F232" s="86">
        <v>606.04999999999995</v>
      </c>
      <c r="G232" s="86">
        <v>606.04999999999995</v>
      </c>
      <c r="H232" s="57"/>
      <c r="I232" s="66">
        <v>49</v>
      </c>
      <c r="J232" s="67">
        <v>49</v>
      </c>
      <c r="K232" s="58">
        <f t="shared" si="69"/>
        <v>49</v>
      </c>
      <c r="L232" s="2"/>
      <c r="M232" s="18">
        <v>270</v>
      </c>
      <c r="N232" s="19">
        <v>22</v>
      </c>
      <c r="O232" s="19">
        <v>0</v>
      </c>
      <c r="P232" s="19">
        <v>10</v>
      </c>
      <c r="Q232" s="80" t="s">
        <v>68</v>
      </c>
      <c r="R232" s="99" t="s">
        <v>68</v>
      </c>
      <c r="S232" s="8">
        <f t="shared" si="70"/>
        <v>-0.16100378670772281</v>
      </c>
      <c r="T232" s="8">
        <f t="shared" si="71"/>
        <v>0.36891547752548215</v>
      </c>
      <c r="U232" s="8">
        <f t="shared" si="72"/>
        <v>0.91309784844511577</v>
      </c>
      <c r="V232" s="3">
        <f t="shared" si="73"/>
        <v>113.5776399851035</v>
      </c>
      <c r="W232" s="12">
        <f t="shared" si="74"/>
        <v>66.210822194393373</v>
      </c>
      <c r="X232" s="6">
        <f t="shared" si="75"/>
        <v>293.57763998510347</v>
      </c>
      <c r="Y232" s="3">
        <f t="shared" si="76"/>
        <v>203.57763998510347</v>
      </c>
      <c r="Z232" s="7">
        <f t="shared" si="77"/>
        <v>23.789177805606627</v>
      </c>
      <c r="AA232" s="9">
        <f t="shared" si="78"/>
        <v>68.230991785292943</v>
      </c>
      <c r="AB232" s="11" t="e">
        <f t="shared" si="79"/>
        <v>#VALUE!</v>
      </c>
      <c r="AC232" s="13" t="e">
        <f t="shared" si="80"/>
        <v>#VALUE!</v>
      </c>
      <c r="AD232" s="13" t="e">
        <f t="shared" si="81"/>
        <v>#VALUE!</v>
      </c>
      <c r="AE232" s="13" t="e">
        <f t="shared" si="82"/>
        <v>#VALUE!</v>
      </c>
      <c r="AF232" s="10" t="e">
        <f t="shared" si="83"/>
        <v>#VALUE!</v>
      </c>
      <c r="AG232" s="11" t="e">
        <f t="shared" si="84"/>
        <v>#VALUE!</v>
      </c>
      <c r="AH232" s="13"/>
      <c r="AI232" s="50"/>
      <c r="AJ232" s="51"/>
      <c r="AK232" s="50">
        <v>60</v>
      </c>
      <c r="AL232" s="51">
        <v>30</v>
      </c>
      <c r="AM232" s="72">
        <f t="shared" si="90"/>
        <v>53.577639985103474</v>
      </c>
      <c r="AN232" s="72">
        <f t="shared" si="85"/>
        <v>323.57763998510347</v>
      </c>
      <c r="AO232" s="72">
        <f t="shared" si="86"/>
        <v>23.789177805606627</v>
      </c>
      <c r="AP232" s="73" t="e">
        <f t="shared" si="87"/>
        <v>#VALUE!</v>
      </c>
      <c r="AQ232" s="74" t="e">
        <f t="shared" si="88"/>
        <v>#VALUE!</v>
      </c>
      <c r="AR232" s="75" t="e">
        <f t="shared" si="89"/>
        <v>#VALUE!</v>
      </c>
      <c r="AS232" s="39"/>
      <c r="AT232" s="112" t="s">
        <v>77</v>
      </c>
      <c r="AU232" s="112"/>
      <c r="AV232" s="58"/>
      <c r="AW232" s="112"/>
      <c r="AX232" s="112"/>
      <c r="AY232" s="112"/>
      <c r="AZ232" s="112"/>
      <c r="BA232" s="112"/>
      <c r="BB232" s="112"/>
      <c r="BC232" s="112"/>
      <c r="BD232" s="112"/>
      <c r="BE232" s="112">
        <v>0.7</v>
      </c>
      <c r="BF232" s="112">
        <v>0</v>
      </c>
      <c r="BG232" s="112">
        <v>3</v>
      </c>
      <c r="BH232" s="112"/>
      <c r="BI232" s="112"/>
      <c r="BJ232" s="112"/>
      <c r="BK232" s="112"/>
    </row>
    <row r="233" spans="1:63" ht="15">
      <c r="A233" s="56">
        <v>1519</v>
      </c>
      <c r="B233" s="56" t="s">
        <v>63</v>
      </c>
      <c r="C233" s="56">
        <v>23</v>
      </c>
      <c r="D233" s="56">
        <v>3</v>
      </c>
      <c r="E233" s="40" t="s">
        <v>64</v>
      </c>
      <c r="F233" s="86">
        <v>606.74</v>
      </c>
      <c r="G233" s="86">
        <v>606.74</v>
      </c>
      <c r="H233" s="57"/>
      <c r="I233" s="66">
        <v>18</v>
      </c>
      <c r="J233" s="67">
        <v>18</v>
      </c>
      <c r="K233" s="58">
        <f t="shared" si="69"/>
        <v>18</v>
      </c>
      <c r="L233" s="59"/>
      <c r="M233" s="50">
        <v>90</v>
      </c>
      <c r="N233" s="51">
        <v>19</v>
      </c>
      <c r="O233" s="51">
        <v>180</v>
      </c>
      <c r="P233" s="51">
        <v>23</v>
      </c>
      <c r="Q233" s="80" t="s">
        <v>68</v>
      </c>
      <c r="R233" s="99" t="s">
        <v>68</v>
      </c>
      <c r="S233" s="61">
        <f t="shared" si="70"/>
        <v>0.36944354005149166</v>
      </c>
      <c r="T233" s="61">
        <f t="shared" si="71"/>
        <v>-0.29968706630736647</v>
      </c>
      <c r="U233" s="61">
        <f t="shared" si="72"/>
        <v>0.87035443786860933</v>
      </c>
      <c r="V233" s="53">
        <f t="shared" si="73"/>
        <v>320.95155320721977</v>
      </c>
      <c r="W233" s="53">
        <f t="shared" si="74"/>
        <v>61.340242334700498</v>
      </c>
      <c r="X233" s="62">
        <f t="shared" si="75"/>
        <v>140.95155320721977</v>
      </c>
      <c r="Y233" s="53">
        <f t="shared" si="76"/>
        <v>50.951553207219774</v>
      </c>
      <c r="Z233" s="63">
        <f t="shared" si="77"/>
        <v>28.659757665299502</v>
      </c>
      <c r="AA233" s="54">
        <f t="shared" si="78"/>
        <v>42.751685102340822</v>
      </c>
      <c r="AB233" s="60" t="e">
        <f t="shared" si="79"/>
        <v>#VALUE!</v>
      </c>
      <c r="AC233" s="49" t="e">
        <f t="shared" si="80"/>
        <v>#VALUE!</v>
      </c>
      <c r="AD233" s="49" t="e">
        <f t="shared" si="81"/>
        <v>#VALUE!</v>
      </c>
      <c r="AE233" s="49" t="e">
        <f t="shared" si="82"/>
        <v>#VALUE!</v>
      </c>
      <c r="AF233" s="81" t="e">
        <f t="shared" si="83"/>
        <v>#VALUE!</v>
      </c>
      <c r="AG233" s="60" t="e">
        <f t="shared" si="84"/>
        <v>#VALUE!</v>
      </c>
      <c r="AH233" s="49"/>
      <c r="AI233" s="50"/>
      <c r="AJ233" s="51"/>
      <c r="AK233" s="50">
        <v>165</v>
      </c>
      <c r="AL233" s="51">
        <v>30</v>
      </c>
      <c r="AM233" s="82">
        <f t="shared" si="90"/>
        <v>155.95155320721977</v>
      </c>
      <c r="AN233" s="82">
        <f t="shared" si="85"/>
        <v>65.951553207219774</v>
      </c>
      <c r="AO233" s="82">
        <f t="shared" si="86"/>
        <v>28.659757665299502</v>
      </c>
      <c r="AP233" s="83" t="e">
        <f t="shared" si="87"/>
        <v>#VALUE!</v>
      </c>
      <c r="AQ233" s="84" t="e">
        <f t="shared" si="88"/>
        <v>#VALUE!</v>
      </c>
      <c r="AR233" s="85" t="e">
        <f t="shared" si="89"/>
        <v>#VALUE!</v>
      </c>
      <c r="AS233" s="64"/>
      <c r="AT233" s="112" t="s">
        <v>77</v>
      </c>
      <c r="AU233" s="112"/>
      <c r="AV233" s="58"/>
      <c r="AW233" s="112"/>
      <c r="AX233" s="112"/>
      <c r="AY233" s="112"/>
      <c r="AZ233" s="112"/>
      <c r="BA233" s="112"/>
      <c r="BB233" s="112"/>
      <c r="BC233" s="112"/>
      <c r="BD233" s="112"/>
      <c r="BE233" s="112">
        <v>0.6</v>
      </c>
      <c r="BF233" s="112">
        <v>0</v>
      </c>
      <c r="BG233" s="112">
        <v>2</v>
      </c>
      <c r="BH233" s="112"/>
      <c r="BI233" s="112"/>
      <c r="BJ233" s="112"/>
      <c r="BK233" s="112"/>
    </row>
    <row r="234" spans="1:63" ht="15">
      <c r="A234" s="56">
        <v>1519</v>
      </c>
      <c r="B234" s="56" t="s">
        <v>63</v>
      </c>
      <c r="C234" s="56">
        <v>23</v>
      </c>
      <c r="D234" s="56">
        <v>3</v>
      </c>
      <c r="E234" s="40" t="s">
        <v>64</v>
      </c>
      <c r="F234" s="86">
        <v>607.92999999999995</v>
      </c>
      <c r="G234" s="86">
        <v>607.92999999999995</v>
      </c>
      <c r="H234" s="57"/>
      <c r="I234" s="66">
        <v>137</v>
      </c>
      <c r="J234" s="67">
        <v>137</v>
      </c>
      <c r="K234" s="58">
        <f t="shared" si="69"/>
        <v>137</v>
      </c>
      <c r="L234" s="59"/>
      <c r="M234" s="50">
        <v>90</v>
      </c>
      <c r="N234" s="51">
        <v>12</v>
      </c>
      <c r="O234" s="51">
        <v>0</v>
      </c>
      <c r="P234" s="51">
        <v>5</v>
      </c>
      <c r="Q234" s="80" t="s">
        <v>68</v>
      </c>
      <c r="R234" s="99" t="s">
        <v>68</v>
      </c>
      <c r="S234" s="61">
        <f t="shared" si="70"/>
        <v>8.5251180658794626E-2</v>
      </c>
      <c r="T234" s="61">
        <f t="shared" si="71"/>
        <v>0.20712052406394207</v>
      </c>
      <c r="U234" s="61">
        <f t="shared" si="72"/>
        <v>-0.97442545380217882</v>
      </c>
      <c r="V234" s="53">
        <f t="shared" si="73"/>
        <v>67.62784606513911</v>
      </c>
      <c r="W234" s="53">
        <f t="shared" si="74"/>
        <v>-77.054979767368962</v>
      </c>
      <c r="X234" s="62">
        <f t="shared" si="75"/>
        <v>67.62784606513911</v>
      </c>
      <c r="Y234" s="53">
        <f t="shared" si="76"/>
        <v>337.62784606513912</v>
      </c>
      <c r="Z234" s="63">
        <f t="shared" si="77"/>
        <v>12.945020232631038</v>
      </c>
      <c r="AA234" s="54">
        <f t="shared" si="78"/>
        <v>111.85775133411649</v>
      </c>
      <c r="AB234" s="60" t="e">
        <f t="shared" si="79"/>
        <v>#VALUE!</v>
      </c>
      <c r="AC234" s="49" t="e">
        <f t="shared" si="80"/>
        <v>#VALUE!</v>
      </c>
      <c r="AD234" s="49" t="e">
        <f t="shared" si="81"/>
        <v>#VALUE!</v>
      </c>
      <c r="AE234" s="49" t="e">
        <f t="shared" si="82"/>
        <v>#VALUE!</v>
      </c>
      <c r="AF234" s="81" t="e">
        <f t="shared" si="83"/>
        <v>#VALUE!</v>
      </c>
      <c r="AG234" s="60" t="e">
        <f t="shared" si="84"/>
        <v>#VALUE!</v>
      </c>
      <c r="AH234" s="49"/>
      <c r="AI234" s="50"/>
      <c r="AJ234" s="51"/>
      <c r="AK234" s="50">
        <v>240</v>
      </c>
      <c r="AL234" s="51">
        <v>30</v>
      </c>
      <c r="AM234" s="82">
        <f t="shared" si="90"/>
        <v>7.6278460651391242</v>
      </c>
      <c r="AN234" s="82">
        <f t="shared" si="85"/>
        <v>277.62784606513912</v>
      </c>
      <c r="AO234" s="82">
        <f t="shared" si="86"/>
        <v>12.945020232631038</v>
      </c>
      <c r="AP234" s="83" t="e">
        <f t="shared" si="87"/>
        <v>#VALUE!</v>
      </c>
      <c r="AQ234" s="84" t="e">
        <f t="shared" si="88"/>
        <v>#VALUE!</v>
      </c>
      <c r="AR234" s="85" t="e">
        <f t="shared" si="89"/>
        <v>#VALUE!</v>
      </c>
      <c r="AS234" s="64"/>
      <c r="AT234" s="112" t="s">
        <v>77</v>
      </c>
      <c r="AU234" s="112"/>
      <c r="AV234" s="58"/>
      <c r="AW234" s="112"/>
      <c r="AX234" s="112"/>
      <c r="AY234" s="112"/>
      <c r="AZ234" s="112"/>
      <c r="BA234" s="112"/>
      <c r="BB234" s="112"/>
      <c r="BC234" s="112"/>
      <c r="BD234" s="112"/>
      <c r="BE234" s="112">
        <v>0.7</v>
      </c>
      <c r="BF234" s="112">
        <v>0</v>
      </c>
      <c r="BG234" s="112">
        <v>1</v>
      </c>
      <c r="BH234" s="112"/>
      <c r="BI234" s="112"/>
      <c r="BJ234" s="112"/>
      <c r="BK234" s="112"/>
    </row>
    <row r="235" spans="1:63" ht="15">
      <c r="A235" s="5">
        <v>1519</v>
      </c>
      <c r="B235" s="5" t="s">
        <v>63</v>
      </c>
      <c r="C235" s="56">
        <v>23</v>
      </c>
      <c r="D235" s="56">
        <v>4</v>
      </c>
      <c r="E235" s="40" t="s">
        <v>65</v>
      </c>
      <c r="F235" s="86">
        <v>608.03</v>
      </c>
      <c r="G235" s="86">
        <v>608.16</v>
      </c>
      <c r="H235" s="57"/>
      <c r="I235" s="66">
        <v>0</v>
      </c>
      <c r="J235" s="67">
        <v>13</v>
      </c>
      <c r="K235" s="58">
        <f t="shared" si="69"/>
        <v>6.5</v>
      </c>
      <c r="L235" s="2"/>
      <c r="M235" s="18">
        <v>90</v>
      </c>
      <c r="N235" s="19">
        <v>80</v>
      </c>
      <c r="O235" s="19">
        <v>122</v>
      </c>
      <c r="P235" s="19">
        <v>0</v>
      </c>
      <c r="Q235" s="80" t="s">
        <v>68</v>
      </c>
      <c r="R235" s="99" t="s">
        <v>68</v>
      </c>
      <c r="S235" s="8">
        <f t="shared" si="70"/>
        <v>-0.83516434002209083</v>
      </c>
      <c r="T235" s="8">
        <f t="shared" si="71"/>
        <v>-0.52186859988738499</v>
      </c>
      <c r="U235" s="8">
        <f t="shared" si="72"/>
        <v>9.2019514544696604E-2</v>
      </c>
      <c r="V235" s="3">
        <f t="shared" si="73"/>
        <v>212</v>
      </c>
      <c r="W235" s="12">
        <f t="shared" si="74"/>
        <v>5.3381644216228077</v>
      </c>
      <c r="X235" s="6">
        <f t="shared" si="75"/>
        <v>32</v>
      </c>
      <c r="Y235" s="3">
        <f t="shared" si="76"/>
        <v>302</v>
      </c>
      <c r="Z235" s="7">
        <f t="shared" si="77"/>
        <v>84.661835578377193</v>
      </c>
      <c r="AA235" s="9">
        <f t="shared" si="78"/>
        <v>98.468289000942747</v>
      </c>
      <c r="AB235" s="11" t="e">
        <f t="shared" si="79"/>
        <v>#VALUE!</v>
      </c>
      <c r="AC235" s="13" t="e">
        <f t="shared" si="80"/>
        <v>#VALUE!</v>
      </c>
      <c r="AD235" s="13" t="e">
        <f t="shared" si="81"/>
        <v>#VALUE!</v>
      </c>
      <c r="AE235" s="13" t="e">
        <f t="shared" si="82"/>
        <v>#VALUE!</v>
      </c>
      <c r="AF235" s="10" t="e">
        <f t="shared" si="83"/>
        <v>#VALUE!</v>
      </c>
      <c r="AG235" s="11" t="e">
        <f t="shared" si="84"/>
        <v>#VALUE!</v>
      </c>
      <c r="AH235" s="13"/>
      <c r="AI235" s="50"/>
      <c r="AJ235" s="51"/>
      <c r="AK235" s="50">
        <v>225</v>
      </c>
      <c r="AL235" s="51">
        <v>30</v>
      </c>
      <c r="AM235" s="72">
        <f t="shared" si="90"/>
        <v>347</v>
      </c>
      <c r="AN235" s="72">
        <f t="shared" si="85"/>
        <v>257</v>
      </c>
      <c r="AO235" s="72">
        <f t="shared" si="86"/>
        <v>84.661835578377193</v>
      </c>
      <c r="AP235" s="73" t="e">
        <f t="shared" si="87"/>
        <v>#VALUE!</v>
      </c>
      <c r="AQ235" s="74" t="e">
        <f t="shared" si="88"/>
        <v>#VALUE!</v>
      </c>
      <c r="AR235" s="75" t="e">
        <f t="shared" si="89"/>
        <v>#VALUE!</v>
      </c>
      <c r="AS235" s="39"/>
      <c r="AT235" s="112"/>
      <c r="AU235" s="112" t="s">
        <v>69</v>
      </c>
      <c r="AV235" s="58"/>
      <c r="AW235" s="112"/>
      <c r="AX235" s="112"/>
      <c r="AY235" s="112"/>
      <c r="AZ235" s="112"/>
      <c r="BA235" s="112"/>
      <c r="BB235" s="112"/>
      <c r="BC235" s="112"/>
      <c r="BD235" s="112"/>
      <c r="BE235" s="112">
        <v>0.5</v>
      </c>
      <c r="BF235" s="112">
        <v>1</v>
      </c>
      <c r="BG235" s="112">
        <v>1</v>
      </c>
      <c r="BH235" s="112"/>
      <c r="BI235" s="112"/>
      <c r="BJ235" s="112"/>
      <c r="BK235" s="112"/>
    </row>
    <row r="236" spans="1:63" ht="15">
      <c r="A236" s="5">
        <v>1519</v>
      </c>
      <c r="B236" s="5" t="s">
        <v>63</v>
      </c>
      <c r="C236" s="56">
        <v>23</v>
      </c>
      <c r="D236" s="56">
        <v>4</v>
      </c>
      <c r="E236" s="40" t="s">
        <v>64</v>
      </c>
      <c r="F236" s="86">
        <v>608.33000000000004</v>
      </c>
      <c r="G236" s="86">
        <v>608.33000000000004</v>
      </c>
      <c r="H236" s="57"/>
      <c r="I236" s="66">
        <v>30</v>
      </c>
      <c r="J236" s="67">
        <v>30</v>
      </c>
      <c r="K236" s="58">
        <f t="shared" si="69"/>
        <v>30</v>
      </c>
      <c r="L236" s="2"/>
      <c r="M236" s="18">
        <v>90</v>
      </c>
      <c r="N236" s="19">
        <v>19</v>
      </c>
      <c r="O236" s="19">
        <v>0</v>
      </c>
      <c r="P236" s="19">
        <v>2</v>
      </c>
      <c r="Q236" s="80" t="s">
        <v>68</v>
      </c>
      <c r="R236" s="99" t="s">
        <v>68</v>
      </c>
      <c r="S236" s="8">
        <f t="shared" si="70"/>
        <v>3.299812241128177E-2</v>
      </c>
      <c r="T236" s="8">
        <f t="shared" si="71"/>
        <v>0.32536982713401846</v>
      </c>
      <c r="U236" s="8">
        <f t="shared" si="72"/>
        <v>-0.9449425912301187</v>
      </c>
      <c r="V236" s="3">
        <f t="shared" si="73"/>
        <v>84.209018113580683</v>
      </c>
      <c r="W236" s="12">
        <f t="shared" si="74"/>
        <v>-70.909576845784116</v>
      </c>
      <c r="X236" s="6">
        <f t="shared" si="75"/>
        <v>84.209018113580683</v>
      </c>
      <c r="Y236" s="3">
        <f t="shared" si="76"/>
        <v>354.20901811358067</v>
      </c>
      <c r="Z236" s="7">
        <f t="shared" si="77"/>
        <v>19.090423154215884</v>
      </c>
      <c r="AA236" s="9">
        <f t="shared" si="78"/>
        <v>95.474489246167224</v>
      </c>
      <c r="AB236" s="11" t="e">
        <f t="shared" si="79"/>
        <v>#VALUE!</v>
      </c>
      <c r="AC236" s="13" t="e">
        <f t="shared" si="80"/>
        <v>#VALUE!</v>
      </c>
      <c r="AD236" s="13" t="e">
        <f t="shared" si="81"/>
        <v>#VALUE!</v>
      </c>
      <c r="AE236" s="13" t="e">
        <f t="shared" si="82"/>
        <v>#VALUE!</v>
      </c>
      <c r="AF236" s="10" t="e">
        <f t="shared" si="83"/>
        <v>#VALUE!</v>
      </c>
      <c r="AG236" s="11" t="e">
        <f t="shared" si="84"/>
        <v>#VALUE!</v>
      </c>
      <c r="AH236" s="13"/>
      <c r="AI236" s="50"/>
      <c r="AJ236" s="51"/>
      <c r="AK236" s="50">
        <v>225</v>
      </c>
      <c r="AL236" s="51">
        <v>30</v>
      </c>
      <c r="AM236" s="72">
        <f t="shared" si="90"/>
        <v>39.209018113580669</v>
      </c>
      <c r="AN236" s="72">
        <f t="shared" si="85"/>
        <v>309.20901811358067</v>
      </c>
      <c r="AO236" s="72">
        <f t="shared" si="86"/>
        <v>19.090423154215884</v>
      </c>
      <c r="AP236" s="73" t="e">
        <f t="shared" si="87"/>
        <v>#VALUE!</v>
      </c>
      <c r="AQ236" s="74" t="e">
        <f t="shared" si="88"/>
        <v>#VALUE!</v>
      </c>
      <c r="AR236" s="75" t="e">
        <f t="shared" si="89"/>
        <v>#VALUE!</v>
      </c>
      <c r="AS236" s="39"/>
      <c r="AT236" s="112" t="s">
        <v>77</v>
      </c>
      <c r="AU236" s="112"/>
      <c r="AV236" s="58"/>
      <c r="AW236" s="112"/>
      <c r="AX236" s="112"/>
      <c r="AY236" s="112"/>
      <c r="AZ236" s="112"/>
      <c r="BA236" s="112"/>
      <c r="BB236" s="112"/>
      <c r="BC236" s="112"/>
      <c r="BD236" s="112"/>
      <c r="BE236" s="112">
        <v>0.7</v>
      </c>
      <c r="BF236" s="112">
        <v>0</v>
      </c>
      <c r="BG236" s="112">
        <v>2</v>
      </c>
      <c r="BH236" s="112"/>
      <c r="BI236" s="112"/>
      <c r="BJ236" s="112"/>
      <c r="BK236" s="112"/>
    </row>
    <row r="237" spans="1:63" ht="15">
      <c r="A237" s="5">
        <v>1519</v>
      </c>
      <c r="B237" s="5" t="s">
        <v>63</v>
      </c>
      <c r="C237" s="56">
        <v>23</v>
      </c>
      <c r="D237" s="56">
        <v>4</v>
      </c>
      <c r="E237" s="40" t="s">
        <v>65</v>
      </c>
      <c r="F237" s="86">
        <v>608.46</v>
      </c>
      <c r="G237" s="86">
        <v>608.46</v>
      </c>
      <c r="H237" s="57"/>
      <c r="I237" s="66">
        <v>43</v>
      </c>
      <c r="J237" s="67">
        <v>43</v>
      </c>
      <c r="K237" s="58">
        <f t="shared" si="69"/>
        <v>43</v>
      </c>
      <c r="L237" s="2"/>
      <c r="M237" s="18">
        <v>90</v>
      </c>
      <c r="N237" s="19">
        <v>56</v>
      </c>
      <c r="O237" s="19">
        <v>180</v>
      </c>
      <c r="P237" s="19">
        <v>17</v>
      </c>
      <c r="Q237" s="80" t="s">
        <v>68</v>
      </c>
      <c r="R237" s="99" t="s">
        <v>68</v>
      </c>
      <c r="S237" s="8">
        <f t="shared" si="70"/>
        <v>0.16349218245659894</v>
      </c>
      <c r="T237" s="8">
        <f t="shared" si="71"/>
        <v>-0.79281257350643652</v>
      </c>
      <c r="U237" s="8">
        <f t="shared" si="72"/>
        <v>0.53475883308985372</v>
      </c>
      <c r="V237" s="3">
        <f t="shared" si="73"/>
        <v>281.65207909107278</v>
      </c>
      <c r="W237" s="12">
        <f t="shared" si="74"/>
        <v>33.449081896774686</v>
      </c>
      <c r="X237" s="6">
        <f t="shared" si="75"/>
        <v>101.65207909107278</v>
      </c>
      <c r="Y237" s="3">
        <f t="shared" si="76"/>
        <v>11.652079091072778</v>
      </c>
      <c r="Z237" s="7">
        <f t="shared" si="77"/>
        <v>56.550918103225314</v>
      </c>
      <c r="AA237" s="9">
        <f t="shared" si="78"/>
        <v>83.515224635490213</v>
      </c>
      <c r="AB237" s="11" t="e">
        <f t="shared" si="79"/>
        <v>#VALUE!</v>
      </c>
      <c r="AC237" s="13" t="e">
        <f t="shared" si="80"/>
        <v>#VALUE!</v>
      </c>
      <c r="AD237" s="13" t="e">
        <f t="shared" si="81"/>
        <v>#VALUE!</v>
      </c>
      <c r="AE237" s="13" t="e">
        <f t="shared" si="82"/>
        <v>#VALUE!</v>
      </c>
      <c r="AF237" s="10" t="e">
        <f t="shared" si="83"/>
        <v>#VALUE!</v>
      </c>
      <c r="AG237" s="11" t="e">
        <f t="shared" si="84"/>
        <v>#VALUE!</v>
      </c>
      <c r="AH237" s="13"/>
      <c r="AI237" s="50"/>
      <c r="AJ237" s="51"/>
      <c r="AK237" s="50">
        <v>225</v>
      </c>
      <c r="AL237" s="51">
        <v>30</v>
      </c>
      <c r="AM237" s="72">
        <f t="shared" si="90"/>
        <v>56.652079091072778</v>
      </c>
      <c r="AN237" s="72">
        <f t="shared" si="85"/>
        <v>326.65207909107278</v>
      </c>
      <c r="AO237" s="72">
        <f t="shared" si="86"/>
        <v>56.550918103225314</v>
      </c>
      <c r="AP237" s="75" t="e">
        <f t="shared" si="87"/>
        <v>#VALUE!</v>
      </c>
      <c r="AQ237" s="74" t="e">
        <f t="shared" si="88"/>
        <v>#VALUE!</v>
      </c>
      <c r="AR237" s="75" t="e">
        <f t="shared" si="89"/>
        <v>#VALUE!</v>
      </c>
      <c r="AS237" s="39"/>
      <c r="AT237" s="112"/>
      <c r="AU237" s="112" t="s">
        <v>69</v>
      </c>
      <c r="AV237" s="58"/>
      <c r="AW237" s="112"/>
      <c r="AX237" s="112"/>
      <c r="AY237" s="112"/>
      <c r="AZ237" s="112"/>
      <c r="BA237" s="112"/>
      <c r="BB237" s="112"/>
      <c r="BC237" s="112"/>
      <c r="BD237" s="112"/>
      <c r="BE237" s="112">
        <v>0.6</v>
      </c>
      <c r="BF237" s="112">
        <v>1</v>
      </c>
      <c r="BG237" s="112">
        <v>1</v>
      </c>
      <c r="BH237" s="112"/>
      <c r="BI237" s="112"/>
      <c r="BJ237" s="112"/>
      <c r="BK237" s="112"/>
    </row>
    <row r="238" spans="1:63" ht="15">
      <c r="A238" s="5">
        <v>1519</v>
      </c>
      <c r="B238" s="5" t="s">
        <v>63</v>
      </c>
      <c r="C238" s="56">
        <v>23</v>
      </c>
      <c r="D238" s="56">
        <v>5</v>
      </c>
      <c r="E238" s="40" t="s">
        <v>64</v>
      </c>
      <c r="F238" s="86">
        <v>609.57000000000005</v>
      </c>
      <c r="G238" s="86">
        <v>609.57000000000005</v>
      </c>
      <c r="H238" s="57"/>
      <c r="I238" s="66">
        <v>59</v>
      </c>
      <c r="J238" s="67">
        <v>59</v>
      </c>
      <c r="K238" s="58">
        <f t="shared" si="69"/>
        <v>59</v>
      </c>
      <c r="L238" s="2"/>
      <c r="M238" s="18">
        <v>90</v>
      </c>
      <c r="N238" s="19">
        <v>26</v>
      </c>
      <c r="O238" s="19">
        <v>180</v>
      </c>
      <c r="P238" s="19">
        <v>6</v>
      </c>
      <c r="Q238" s="80" t="s">
        <v>68</v>
      </c>
      <c r="R238" s="99" t="s">
        <v>68</v>
      </c>
      <c r="S238" s="8">
        <f t="shared" si="70"/>
        <v>9.3949560453768052E-2</v>
      </c>
      <c r="T238" s="8">
        <f t="shared" si="71"/>
        <v>-0.43596970377943683</v>
      </c>
      <c r="U238" s="8">
        <f t="shared" si="72"/>
        <v>0.89387035847116714</v>
      </c>
      <c r="V238" s="3">
        <f t="shared" si="73"/>
        <v>282.16101954057149</v>
      </c>
      <c r="W238" s="12">
        <f t="shared" si="74"/>
        <v>63.484068635831647</v>
      </c>
      <c r="X238" s="6">
        <f t="shared" si="75"/>
        <v>102.16101954057149</v>
      </c>
      <c r="Y238" s="3">
        <f t="shared" si="76"/>
        <v>12.161019540571488</v>
      </c>
      <c r="Z238" s="7">
        <f t="shared" si="77"/>
        <v>26.515931364168353</v>
      </c>
      <c r="AA238" s="9">
        <f t="shared" si="78"/>
        <v>79.08574462642288</v>
      </c>
      <c r="AB238" s="11" t="e">
        <f t="shared" si="79"/>
        <v>#VALUE!</v>
      </c>
      <c r="AC238" s="13" t="e">
        <f t="shared" si="80"/>
        <v>#VALUE!</v>
      </c>
      <c r="AD238" s="13" t="e">
        <f t="shared" si="81"/>
        <v>#VALUE!</v>
      </c>
      <c r="AE238" s="13" t="e">
        <f t="shared" si="82"/>
        <v>#VALUE!</v>
      </c>
      <c r="AF238" s="10" t="e">
        <f t="shared" si="83"/>
        <v>#VALUE!</v>
      </c>
      <c r="AG238" s="11" t="e">
        <f t="shared" si="84"/>
        <v>#VALUE!</v>
      </c>
      <c r="AH238" s="13"/>
      <c r="AI238" s="50"/>
      <c r="AJ238" s="51"/>
      <c r="AK238" s="50">
        <v>310</v>
      </c>
      <c r="AL238" s="51">
        <v>30</v>
      </c>
      <c r="AM238" s="72">
        <f t="shared" si="90"/>
        <v>332.16101954057149</v>
      </c>
      <c r="AN238" s="72">
        <f t="shared" si="85"/>
        <v>242.16101954057149</v>
      </c>
      <c r="AO238" s="72">
        <f t="shared" si="86"/>
        <v>26.515931364168353</v>
      </c>
      <c r="AP238" s="75" t="e">
        <f t="shared" si="87"/>
        <v>#VALUE!</v>
      </c>
      <c r="AQ238" s="74" t="e">
        <f t="shared" si="88"/>
        <v>#VALUE!</v>
      </c>
      <c r="AR238" s="75" t="e">
        <f t="shared" si="89"/>
        <v>#VALUE!</v>
      </c>
      <c r="AS238" s="39"/>
      <c r="AT238" s="112" t="s">
        <v>77</v>
      </c>
      <c r="AU238" s="112"/>
      <c r="AV238" s="58"/>
      <c r="AW238" s="112"/>
      <c r="AX238" s="112"/>
      <c r="AY238" s="112"/>
      <c r="AZ238" s="112"/>
      <c r="BA238" s="112"/>
      <c r="BB238" s="112"/>
      <c r="BC238" s="112"/>
      <c r="BD238" s="112"/>
      <c r="BE238" s="112">
        <v>0.7</v>
      </c>
      <c r="BF238" s="112">
        <v>0</v>
      </c>
      <c r="BG238" s="112">
        <v>2</v>
      </c>
      <c r="BH238" s="112"/>
      <c r="BI238" s="112"/>
      <c r="BJ238" s="112"/>
      <c r="BK238" s="112"/>
    </row>
    <row r="239" spans="1:63" ht="15">
      <c r="A239" s="5">
        <v>1519</v>
      </c>
      <c r="B239" s="5" t="s">
        <v>63</v>
      </c>
      <c r="C239" s="56">
        <v>23</v>
      </c>
      <c r="D239" s="56">
        <v>5</v>
      </c>
      <c r="E239" s="40" t="s">
        <v>64</v>
      </c>
      <c r="F239" s="86">
        <v>609.79</v>
      </c>
      <c r="G239" s="86">
        <v>609.79</v>
      </c>
      <c r="H239" s="57"/>
      <c r="I239" s="66">
        <v>81</v>
      </c>
      <c r="J239" s="67">
        <v>81</v>
      </c>
      <c r="K239" s="58">
        <f t="shared" si="69"/>
        <v>81</v>
      </c>
      <c r="L239" s="2"/>
      <c r="M239" s="18">
        <v>90</v>
      </c>
      <c r="N239" s="19">
        <v>9</v>
      </c>
      <c r="O239" s="19">
        <v>180</v>
      </c>
      <c r="P239" s="19">
        <v>6</v>
      </c>
      <c r="Q239" s="80" t="s">
        <v>68</v>
      </c>
      <c r="R239" s="99" t="s">
        <v>68</v>
      </c>
      <c r="S239" s="8">
        <f t="shared" si="70"/>
        <v>0.10324154442978845</v>
      </c>
      <c r="T239" s="8">
        <f t="shared" si="71"/>
        <v>-0.15557750067273229</v>
      </c>
      <c r="U239" s="8">
        <f t="shared" si="72"/>
        <v>0.98227768052182107</v>
      </c>
      <c r="V239" s="3">
        <f t="shared" si="73"/>
        <v>303.56833248217686</v>
      </c>
      <c r="W239" s="12">
        <f t="shared" si="74"/>
        <v>79.237299950629406</v>
      </c>
      <c r="X239" s="6">
        <f t="shared" si="75"/>
        <v>123.56833248217686</v>
      </c>
      <c r="Y239" s="3">
        <f t="shared" si="76"/>
        <v>33.568332482176857</v>
      </c>
      <c r="Z239" s="7">
        <f t="shared" si="77"/>
        <v>10.762700049370594</v>
      </c>
      <c r="AA239" s="9">
        <f t="shared" si="78"/>
        <v>56.898519464701053</v>
      </c>
      <c r="AB239" s="11" t="e">
        <f t="shared" si="79"/>
        <v>#VALUE!</v>
      </c>
      <c r="AC239" s="13" t="e">
        <f t="shared" si="80"/>
        <v>#VALUE!</v>
      </c>
      <c r="AD239" s="13" t="e">
        <f t="shared" si="81"/>
        <v>#VALUE!</v>
      </c>
      <c r="AE239" s="13" t="e">
        <f t="shared" si="82"/>
        <v>#VALUE!</v>
      </c>
      <c r="AF239" s="10" t="e">
        <f t="shared" si="83"/>
        <v>#VALUE!</v>
      </c>
      <c r="AG239" s="11" t="e">
        <f t="shared" si="84"/>
        <v>#VALUE!</v>
      </c>
      <c r="AH239" s="13"/>
      <c r="AI239" s="50"/>
      <c r="AJ239" s="51"/>
      <c r="AK239" s="52" t="s">
        <v>68</v>
      </c>
      <c r="AL239" s="33" t="s">
        <v>68</v>
      </c>
      <c r="AM239" s="72" t="e">
        <f t="shared" si="90"/>
        <v>#VALUE!</v>
      </c>
      <c r="AN239" s="72" t="e">
        <f t="shared" si="85"/>
        <v>#VALUE!</v>
      </c>
      <c r="AO239" s="72">
        <f t="shared" si="86"/>
        <v>10.762700049370594</v>
      </c>
      <c r="AP239" s="75" t="e">
        <f t="shared" si="87"/>
        <v>#VALUE!</v>
      </c>
      <c r="AQ239" s="74" t="e">
        <f t="shared" si="88"/>
        <v>#VALUE!</v>
      </c>
      <c r="AR239" s="75" t="e">
        <f t="shared" si="89"/>
        <v>#VALUE!</v>
      </c>
      <c r="AS239" s="39"/>
      <c r="AT239" s="112" t="s">
        <v>77</v>
      </c>
      <c r="AU239" s="112"/>
      <c r="AV239" s="58"/>
      <c r="AW239" s="112"/>
      <c r="AX239" s="112"/>
      <c r="AY239" s="112"/>
      <c r="AZ239" s="112"/>
      <c r="BA239" s="112"/>
      <c r="BB239" s="112"/>
      <c r="BC239" s="112"/>
      <c r="BD239" s="112"/>
      <c r="BE239" s="112">
        <v>0.7</v>
      </c>
      <c r="BF239" s="112">
        <v>0</v>
      </c>
      <c r="BG239" s="112">
        <v>2</v>
      </c>
      <c r="BH239" s="112"/>
      <c r="BI239" s="112"/>
      <c r="BJ239" s="112"/>
      <c r="BK239" s="112"/>
    </row>
    <row r="240" spans="1:63" ht="15">
      <c r="A240" s="5">
        <v>1519</v>
      </c>
      <c r="B240" s="5" t="s">
        <v>63</v>
      </c>
      <c r="C240" s="56">
        <v>23</v>
      </c>
      <c r="D240" s="56">
        <v>5</v>
      </c>
      <c r="E240" s="40" t="s">
        <v>64</v>
      </c>
      <c r="F240" s="86">
        <v>609.96</v>
      </c>
      <c r="G240" s="86">
        <v>609.96</v>
      </c>
      <c r="H240" s="130"/>
      <c r="I240" s="66">
        <v>98</v>
      </c>
      <c r="J240" s="67">
        <v>98</v>
      </c>
      <c r="K240" s="58">
        <f t="shared" si="69"/>
        <v>98</v>
      </c>
      <c r="L240" s="2"/>
      <c r="M240" s="18">
        <v>270</v>
      </c>
      <c r="N240" s="19">
        <v>29</v>
      </c>
      <c r="O240" s="19">
        <v>180</v>
      </c>
      <c r="P240" s="19">
        <v>19</v>
      </c>
      <c r="Q240" s="80" t="s">
        <v>68</v>
      </c>
      <c r="R240" s="99" t="s">
        <v>68</v>
      </c>
      <c r="S240" s="8">
        <f t="shared" si="70"/>
        <v>-0.28474832390523197</v>
      </c>
      <c r="T240" s="8">
        <f t="shared" si="71"/>
        <v>-0.45839650157216227</v>
      </c>
      <c r="U240" s="8">
        <f t="shared" si="72"/>
        <v>-0.82696917968553307</v>
      </c>
      <c r="V240" s="3">
        <f t="shared" si="73"/>
        <v>238.15213369170132</v>
      </c>
      <c r="W240" s="12">
        <f t="shared" si="74"/>
        <v>-56.873587955157227</v>
      </c>
      <c r="X240" s="6">
        <f t="shared" si="75"/>
        <v>238.15213369170132</v>
      </c>
      <c r="Y240" s="3">
        <f t="shared" si="76"/>
        <v>148.15213369170132</v>
      </c>
      <c r="Z240" s="7">
        <f t="shared" si="77"/>
        <v>33.126412044842773</v>
      </c>
      <c r="AA240" s="9">
        <f t="shared" si="78"/>
        <v>117.48437886785591</v>
      </c>
      <c r="AB240" s="11" t="e">
        <f t="shared" si="79"/>
        <v>#VALUE!</v>
      </c>
      <c r="AC240" s="13" t="e">
        <f t="shared" si="80"/>
        <v>#VALUE!</v>
      </c>
      <c r="AD240" s="13" t="e">
        <f t="shared" si="81"/>
        <v>#VALUE!</v>
      </c>
      <c r="AE240" s="13" t="e">
        <f t="shared" si="82"/>
        <v>#VALUE!</v>
      </c>
      <c r="AF240" s="10" t="e">
        <f t="shared" si="83"/>
        <v>#VALUE!</v>
      </c>
      <c r="AG240" s="11" t="e">
        <f t="shared" si="84"/>
        <v>#VALUE!</v>
      </c>
      <c r="AH240" s="49"/>
      <c r="AI240" s="50"/>
      <c r="AJ240" s="51"/>
      <c r="AK240" s="50">
        <v>210</v>
      </c>
      <c r="AL240" s="51">
        <v>30</v>
      </c>
      <c r="AM240" s="72">
        <f t="shared" si="90"/>
        <v>208.15213369170132</v>
      </c>
      <c r="AN240" s="72">
        <f t="shared" si="85"/>
        <v>118.15213369170132</v>
      </c>
      <c r="AO240" s="72">
        <f t="shared" si="86"/>
        <v>33.126412044842773</v>
      </c>
      <c r="AP240" s="73" t="e">
        <f t="shared" si="87"/>
        <v>#VALUE!</v>
      </c>
      <c r="AQ240" s="74" t="e">
        <f t="shared" si="88"/>
        <v>#VALUE!</v>
      </c>
      <c r="AR240" s="75" t="e">
        <f t="shared" si="89"/>
        <v>#VALUE!</v>
      </c>
      <c r="AS240" s="39"/>
      <c r="AT240" s="112" t="s">
        <v>77</v>
      </c>
      <c r="AU240" s="112"/>
      <c r="AV240" s="58"/>
      <c r="AW240" s="112"/>
      <c r="AX240" s="112"/>
      <c r="AY240" s="112"/>
      <c r="AZ240" s="112"/>
      <c r="BA240" s="112"/>
      <c r="BB240" s="112"/>
      <c r="BC240" s="112"/>
      <c r="BD240" s="112"/>
      <c r="BE240" s="112">
        <v>0.7</v>
      </c>
      <c r="BF240" s="112">
        <v>0</v>
      </c>
      <c r="BG240" s="112">
        <v>2</v>
      </c>
      <c r="BH240" s="112"/>
      <c r="BI240" s="112"/>
      <c r="BJ240" s="112"/>
      <c r="BK240" s="112"/>
    </row>
    <row r="241" spans="1:63" ht="15">
      <c r="A241" s="5">
        <v>1519</v>
      </c>
      <c r="B241" s="5" t="s">
        <v>63</v>
      </c>
      <c r="C241" s="56">
        <v>23</v>
      </c>
      <c r="D241" s="56">
        <v>6</v>
      </c>
      <c r="E241" s="40" t="s">
        <v>64</v>
      </c>
      <c r="F241" s="86">
        <v>610.39</v>
      </c>
      <c r="G241" s="86">
        <v>610.39</v>
      </c>
      <c r="H241" s="57"/>
      <c r="I241" s="66">
        <v>39</v>
      </c>
      <c r="J241" s="67">
        <v>39</v>
      </c>
      <c r="K241" s="58">
        <f t="shared" si="69"/>
        <v>39</v>
      </c>
      <c r="L241" s="2"/>
      <c r="M241" s="18">
        <v>270</v>
      </c>
      <c r="N241" s="19">
        <v>7</v>
      </c>
      <c r="O241" s="19">
        <v>0</v>
      </c>
      <c r="P241" s="19">
        <v>12</v>
      </c>
      <c r="Q241" s="80" t="s">
        <v>68</v>
      </c>
      <c r="R241" s="99" t="s">
        <v>68</v>
      </c>
      <c r="S241" s="8">
        <f t="shared" si="70"/>
        <v>-0.20636194860240739</v>
      </c>
      <c r="T241" s="8">
        <f t="shared" si="71"/>
        <v>0.11920620585474929</v>
      </c>
      <c r="U241" s="8">
        <f t="shared" si="72"/>
        <v>0.97085663684553114</v>
      </c>
      <c r="V241" s="3">
        <f t="shared" si="73"/>
        <v>149.98686640841757</v>
      </c>
      <c r="W241" s="12">
        <f t="shared" si="74"/>
        <v>76.208207747633409</v>
      </c>
      <c r="X241" s="6">
        <f t="shared" si="75"/>
        <v>329.98686640841754</v>
      </c>
      <c r="Y241" s="3">
        <f t="shared" si="76"/>
        <v>239.98686640841754</v>
      </c>
      <c r="Z241" s="7">
        <f t="shared" si="77"/>
        <v>13.791792252366591</v>
      </c>
      <c r="AA241" s="9">
        <f t="shared" si="78"/>
        <v>30.74439765998099</v>
      </c>
      <c r="AB241" s="11" t="e">
        <f t="shared" si="79"/>
        <v>#VALUE!</v>
      </c>
      <c r="AC241" s="13" t="e">
        <f t="shared" si="80"/>
        <v>#VALUE!</v>
      </c>
      <c r="AD241" s="13" t="e">
        <f t="shared" si="81"/>
        <v>#VALUE!</v>
      </c>
      <c r="AE241" s="13" t="e">
        <f t="shared" si="82"/>
        <v>#VALUE!</v>
      </c>
      <c r="AF241" s="10" t="e">
        <f t="shared" si="83"/>
        <v>#VALUE!</v>
      </c>
      <c r="AG241" s="11" t="e">
        <f t="shared" si="84"/>
        <v>#VALUE!</v>
      </c>
      <c r="AH241" s="49"/>
      <c r="AI241" s="50"/>
      <c r="AJ241" s="51"/>
      <c r="AK241" s="52" t="s">
        <v>68</v>
      </c>
      <c r="AL241" s="33" t="s">
        <v>68</v>
      </c>
      <c r="AM241" s="72" t="e">
        <f t="shared" si="90"/>
        <v>#VALUE!</v>
      </c>
      <c r="AN241" s="72" t="e">
        <f t="shared" si="85"/>
        <v>#VALUE!</v>
      </c>
      <c r="AO241" s="72">
        <f t="shared" si="86"/>
        <v>13.791792252366591</v>
      </c>
      <c r="AP241" s="73" t="e">
        <f t="shared" si="87"/>
        <v>#VALUE!</v>
      </c>
      <c r="AQ241" s="74" t="e">
        <f t="shared" si="88"/>
        <v>#VALUE!</v>
      </c>
      <c r="AR241" s="75" t="e">
        <f t="shared" si="89"/>
        <v>#VALUE!</v>
      </c>
      <c r="AS241" s="39"/>
      <c r="AT241" s="112" t="s">
        <v>77</v>
      </c>
      <c r="AU241" s="112"/>
      <c r="AV241" s="58"/>
      <c r="AW241" s="112"/>
      <c r="AX241" s="112"/>
      <c r="AY241" s="112"/>
      <c r="AZ241" s="112"/>
      <c r="BA241" s="112"/>
      <c r="BB241" s="112"/>
      <c r="BC241" s="112"/>
      <c r="BD241" s="112"/>
      <c r="BE241" s="112">
        <v>0.7</v>
      </c>
      <c r="BF241" s="112">
        <v>0</v>
      </c>
      <c r="BG241" s="112">
        <v>2</v>
      </c>
      <c r="BH241" s="112"/>
      <c r="BI241" s="112"/>
      <c r="BJ241" s="112"/>
      <c r="BK241" s="112"/>
    </row>
    <row r="242" spans="1:63" ht="15">
      <c r="A242" s="5">
        <v>1519</v>
      </c>
      <c r="B242" s="5" t="s">
        <v>63</v>
      </c>
      <c r="C242" s="56">
        <v>23</v>
      </c>
      <c r="D242" s="56">
        <v>6</v>
      </c>
      <c r="E242" s="40" t="s">
        <v>64</v>
      </c>
      <c r="F242" s="86">
        <v>610.65</v>
      </c>
      <c r="G242" s="86">
        <v>610.65</v>
      </c>
      <c r="H242" s="57"/>
      <c r="I242" s="66">
        <v>65</v>
      </c>
      <c r="J242" s="67">
        <v>65</v>
      </c>
      <c r="K242" s="58">
        <f t="shared" si="69"/>
        <v>65</v>
      </c>
      <c r="L242" s="2"/>
      <c r="M242" s="18">
        <v>90</v>
      </c>
      <c r="N242" s="19">
        <v>17</v>
      </c>
      <c r="O242" s="19">
        <v>0</v>
      </c>
      <c r="P242" s="19">
        <v>18</v>
      </c>
      <c r="Q242" s="80" t="s">
        <v>68</v>
      </c>
      <c r="R242" s="99" t="s">
        <v>68</v>
      </c>
      <c r="S242" s="8">
        <f t="shared" si="70"/>
        <v>0.29551442139416478</v>
      </c>
      <c r="T242" s="8">
        <f t="shared" si="71"/>
        <v>0.27806201495688132</v>
      </c>
      <c r="U242" s="8">
        <f t="shared" si="72"/>
        <v>-0.90949986972269148</v>
      </c>
      <c r="V242" s="3">
        <f t="shared" si="73"/>
        <v>43.257179432225648</v>
      </c>
      <c r="W242" s="12">
        <f t="shared" si="74"/>
        <v>-65.956269187509008</v>
      </c>
      <c r="X242" s="6">
        <f t="shared" si="75"/>
        <v>43.257179432225648</v>
      </c>
      <c r="Y242" s="3">
        <f t="shared" si="76"/>
        <v>313.25717943222566</v>
      </c>
      <c r="Z242" s="7">
        <f t="shared" si="77"/>
        <v>24.043730812490992</v>
      </c>
      <c r="AA242" s="9">
        <f t="shared" si="78"/>
        <v>134.14387538294346</v>
      </c>
      <c r="AB242" s="11" t="e">
        <f t="shared" si="79"/>
        <v>#VALUE!</v>
      </c>
      <c r="AC242" s="13" t="e">
        <f t="shared" si="80"/>
        <v>#VALUE!</v>
      </c>
      <c r="AD242" s="13" t="e">
        <f t="shared" si="81"/>
        <v>#VALUE!</v>
      </c>
      <c r="AE242" s="13" t="e">
        <f t="shared" si="82"/>
        <v>#VALUE!</v>
      </c>
      <c r="AF242" s="10" t="e">
        <f t="shared" si="83"/>
        <v>#VALUE!</v>
      </c>
      <c r="AG242" s="11" t="e">
        <f t="shared" si="84"/>
        <v>#VALUE!</v>
      </c>
      <c r="AH242" s="13"/>
      <c r="AI242" s="50"/>
      <c r="AJ242" s="51"/>
      <c r="AK242" s="52" t="s">
        <v>68</v>
      </c>
      <c r="AL242" s="33" t="s">
        <v>68</v>
      </c>
      <c r="AM242" s="72" t="e">
        <f t="shared" si="90"/>
        <v>#VALUE!</v>
      </c>
      <c r="AN242" s="72" t="e">
        <f t="shared" si="85"/>
        <v>#VALUE!</v>
      </c>
      <c r="AO242" s="72">
        <f t="shared" si="86"/>
        <v>24.043730812490992</v>
      </c>
      <c r="AP242" s="73" t="e">
        <f t="shared" si="87"/>
        <v>#VALUE!</v>
      </c>
      <c r="AQ242" s="74" t="e">
        <f t="shared" si="88"/>
        <v>#VALUE!</v>
      </c>
      <c r="AR242" s="75" t="e">
        <f t="shared" si="89"/>
        <v>#VALUE!</v>
      </c>
      <c r="AS242" s="39"/>
      <c r="AT242" s="112" t="s">
        <v>77</v>
      </c>
      <c r="AU242" s="112"/>
      <c r="AV242" s="58"/>
      <c r="AW242" s="112"/>
      <c r="AX242" s="112"/>
      <c r="AY242" s="112"/>
      <c r="AZ242" s="112"/>
      <c r="BA242" s="112"/>
      <c r="BB242" s="112"/>
      <c r="BC242" s="112"/>
      <c r="BD242" s="112"/>
      <c r="BE242" s="112">
        <v>0.7</v>
      </c>
      <c r="BF242" s="112">
        <v>0</v>
      </c>
      <c r="BG242" s="112">
        <v>2</v>
      </c>
      <c r="BH242" s="112"/>
      <c r="BI242" s="112"/>
      <c r="BJ242" s="112"/>
      <c r="BK242" s="112"/>
    </row>
    <row r="243" spans="1:63" ht="15">
      <c r="A243" s="56">
        <v>1519</v>
      </c>
      <c r="B243" s="56" t="s">
        <v>63</v>
      </c>
      <c r="C243" s="56">
        <v>24</v>
      </c>
      <c r="D243" s="56">
        <v>1</v>
      </c>
      <c r="E243" s="40" t="s">
        <v>64</v>
      </c>
      <c r="F243" s="86">
        <v>614.54999999999995</v>
      </c>
      <c r="G243" s="86">
        <v>614.54999999999995</v>
      </c>
      <c r="H243" s="57"/>
      <c r="I243" s="66">
        <v>55</v>
      </c>
      <c r="J243" s="67">
        <v>55</v>
      </c>
      <c r="K243" s="58">
        <f t="shared" si="69"/>
        <v>55</v>
      </c>
      <c r="L243" s="59"/>
      <c r="M243" s="50">
        <v>90</v>
      </c>
      <c r="N243" s="51">
        <v>10</v>
      </c>
      <c r="O243" s="51">
        <v>0</v>
      </c>
      <c r="P243" s="51">
        <v>12</v>
      </c>
      <c r="Q243" s="101" t="s">
        <v>68</v>
      </c>
      <c r="R243" s="102" t="s">
        <v>68</v>
      </c>
      <c r="S243" s="61">
        <f t="shared" si="70"/>
        <v>0.20475304505920647</v>
      </c>
      <c r="T243" s="61">
        <f t="shared" si="71"/>
        <v>0.16985354835670552</v>
      </c>
      <c r="U243" s="61">
        <f t="shared" si="72"/>
        <v>-0.96328734079294154</v>
      </c>
      <c r="V243" s="53">
        <f t="shared" si="73"/>
        <v>39.677512937984133</v>
      </c>
      <c r="W243" s="53">
        <f t="shared" si="74"/>
        <v>-74.561287694282512</v>
      </c>
      <c r="X243" s="62">
        <f t="shared" si="75"/>
        <v>39.677512937984133</v>
      </c>
      <c r="Y243" s="53">
        <f t="shared" si="76"/>
        <v>309.67751293798415</v>
      </c>
      <c r="Z243" s="63">
        <f t="shared" si="77"/>
        <v>15.438712305717488</v>
      </c>
      <c r="AA243" s="54">
        <f t="shared" si="78"/>
        <v>139.28446314023603</v>
      </c>
      <c r="AB243" s="60" t="e">
        <f t="shared" si="79"/>
        <v>#VALUE!</v>
      </c>
      <c r="AC243" s="49" t="e">
        <f t="shared" si="80"/>
        <v>#VALUE!</v>
      </c>
      <c r="AD243" s="49" t="e">
        <f t="shared" si="81"/>
        <v>#VALUE!</v>
      </c>
      <c r="AE243" s="49" t="e">
        <f t="shared" si="82"/>
        <v>#VALUE!</v>
      </c>
      <c r="AF243" s="81" t="e">
        <f t="shared" si="83"/>
        <v>#VALUE!</v>
      </c>
      <c r="AG243" s="60" t="e">
        <f t="shared" si="84"/>
        <v>#VALUE!</v>
      </c>
      <c r="AH243" s="49"/>
      <c r="AI243" s="50"/>
      <c r="AJ243" s="51"/>
      <c r="AK243" s="50">
        <v>0</v>
      </c>
      <c r="AL243" s="51">
        <v>-30</v>
      </c>
      <c r="AM243" s="82">
        <f t="shared" si="90"/>
        <v>39.677512937984133</v>
      </c>
      <c r="AN243" s="82">
        <f t="shared" si="85"/>
        <v>309.67751293798415</v>
      </c>
      <c r="AO243" s="82">
        <f t="shared" si="86"/>
        <v>15.438712305717488</v>
      </c>
      <c r="AP243" s="83" t="e">
        <f t="shared" si="87"/>
        <v>#VALUE!</v>
      </c>
      <c r="AQ243" s="84" t="e">
        <f t="shared" si="88"/>
        <v>#VALUE!</v>
      </c>
      <c r="AR243" s="85" t="e">
        <f t="shared" si="89"/>
        <v>#VALUE!</v>
      </c>
      <c r="AS243" s="64"/>
      <c r="AT243" s="112" t="s">
        <v>77</v>
      </c>
      <c r="AU243" s="112"/>
      <c r="AV243" s="58"/>
      <c r="AW243" s="112"/>
      <c r="AX243" s="112"/>
      <c r="AY243" s="112"/>
      <c r="AZ243" s="112"/>
      <c r="BA243" s="112"/>
      <c r="BB243" s="112"/>
      <c r="BC243" s="112"/>
      <c r="BD243" s="112"/>
      <c r="BE243" s="112">
        <v>0.7</v>
      </c>
      <c r="BF243" s="112">
        <v>0</v>
      </c>
      <c r="BG243" s="112">
        <v>3</v>
      </c>
      <c r="BH243" s="112"/>
      <c r="BI243" s="112"/>
      <c r="BJ243" s="112"/>
      <c r="BK243" s="112"/>
    </row>
    <row r="244" spans="1:63" ht="15">
      <c r="A244" s="56">
        <v>1519</v>
      </c>
      <c r="B244" s="56" t="s">
        <v>63</v>
      </c>
      <c r="C244" s="56">
        <v>24</v>
      </c>
      <c r="D244" s="56">
        <v>1</v>
      </c>
      <c r="E244" s="40" t="s">
        <v>65</v>
      </c>
      <c r="F244" s="86">
        <v>614.54999999999995</v>
      </c>
      <c r="G244" s="86">
        <v>614.67999999999995</v>
      </c>
      <c r="H244" s="57"/>
      <c r="I244" s="66">
        <v>55</v>
      </c>
      <c r="J244" s="67">
        <v>68</v>
      </c>
      <c r="K244" s="58">
        <f t="shared" si="69"/>
        <v>61.5</v>
      </c>
      <c r="L244" s="59"/>
      <c r="M244" s="50">
        <v>90</v>
      </c>
      <c r="N244" s="51">
        <v>75</v>
      </c>
      <c r="O244" s="51">
        <v>8</v>
      </c>
      <c r="P244" s="51">
        <v>0</v>
      </c>
      <c r="Q244" s="101" t="s">
        <v>68</v>
      </c>
      <c r="R244" s="102" t="s">
        <v>68</v>
      </c>
      <c r="S244" s="61">
        <f t="shared" si="70"/>
        <v>-0.13443089254206314</v>
      </c>
      <c r="T244" s="61">
        <f t="shared" si="71"/>
        <v>0.95652550254688129</v>
      </c>
      <c r="U244" s="61">
        <f t="shared" si="72"/>
        <v>-0.25630023594721063</v>
      </c>
      <c r="V244" s="53">
        <f t="shared" si="73"/>
        <v>98</v>
      </c>
      <c r="W244" s="53">
        <f t="shared" si="74"/>
        <v>-14.860509692574853</v>
      </c>
      <c r="X244" s="62">
        <f t="shared" si="75"/>
        <v>98</v>
      </c>
      <c r="Y244" s="53">
        <f t="shared" si="76"/>
        <v>8</v>
      </c>
      <c r="Z244" s="63">
        <f t="shared" si="77"/>
        <v>75.139490307425149</v>
      </c>
      <c r="AA244" s="54">
        <f t="shared" si="78"/>
        <v>87.9357222717111</v>
      </c>
      <c r="AB244" s="60" t="e">
        <f t="shared" si="79"/>
        <v>#VALUE!</v>
      </c>
      <c r="AC244" s="49" t="e">
        <f t="shared" si="80"/>
        <v>#VALUE!</v>
      </c>
      <c r="AD244" s="49" t="e">
        <f t="shared" si="81"/>
        <v>#VALUE!</v>
      </c>
      <c r="AE244" s="49" t="e">
        <f t="shared" si="82"/>
        <v>#VALUE!</v>
      </c>
      <c r="AF244" s="81" t="e">
        <f t="shared" si="83"/>
        <v>#VALUE!</v>
      </c>
      <c r="AG244" s="60" t="e">
        <f t="shared" si="84"/>
        <v>#VALUE!</v>
      </c>
      <c r="AH244" s="49"/>
      <c r="AI244" s="50"/>
      <c r="AJ244" s="51"/>
      <c r="AK244" s="50">
        <v>0</v>
      </c>
      <c r="AL244" s="51">
        <v>-30</v>
      </c>
      <c r="AM244" s="82">
        <f t="shared" si="90"/>
        <v>98</v>
      </c>
      <c r="AN244" s="82">
        <f t="shared" si="85"/>
        <v>8</v>
      </c>
      <c r="AO244" s="82">
        <f t="shared" si="86"/>
        <v>75.139490307425149</v>
      </c>
      <c r="AP244" s="83" t="e">
        <f t="shared" si="87"/>
        <v>#VALUE!</v>
      </c>
      <c r="AQ244" s="84" t="e">
        <f t="shared" si="88"/>
        <v>#VALUE!</v>
      </c>
      <c r="AR244" s="85" t="e">
        <f t="shared" si="89"/>
        <v>#VALUE!</v>
      </c>
      <c r="AS244" s="64"/>
      <c r="AT244" s="112"/>
      <c r="AU244" s="112" t="s">
        <v>69</v>
      </c>
      <c r="AV244" s="58"/>
      <c r="AW244" s="112"/>
      <c r="AX244" s="112"/>
      <c r="AY244" s="112"/>
      <c r="AZ244" s="112"/>
      <c r="BA244" s="112"/>
      <c r="BB244" s="112"/>
      <c r="BC244" s="112"/>
      <c r="BD244" s="112"/>
      <c r="BE244" s="112">
        <v>0.5</v>
      </c>
      <c r="BF244" s="112">
        <v>1</v>
      </c>
      <c r="BG244" s="112">
        <v>3</v>
      </c>
      <c r="BH244" s="112"/>
      <c r="BI244" s="112"/>
      <c r="BJ244" s="112"/>
      <c r="BK244" s="112"/>
    </row>
    <row r="245" spans="1:63" ht="15">
      <c r="A245" s="56">
        <v>1519</v>
      </c>
      <c r="B245" s="56" t="s">
        <v>63</v>
      </c>
      <c r="C245" s="56">
        <v>24</v>
      </c>
      <c r="D245" s="56">
        <v>1</v>
      </c>
      <c r="E245" s="40" t="s">
        <v>66</v>
      </c>
      <c r="F245" s="86">
        <v>614.88</v>
      </c>
      <c r="G245" s="86">
        <v>614.95000000000005</v>
      </c>
      <c r="H245" s="57"/>
      <c r="I245" s="66">
        <v>88</v>
      </c>
      <c r="J245" s="67">
        <v>95</v>
      </c>
      <c r="K245" s="58">
        <f t="shared" si="69"/>
        <v>91.5</v>
      </c>
      <c r="L245" s="59"/>
      <c r="M245" s="50">
        <v>90</v>
      </c>
      <c r="N245" s="51">
        <v>40</v>
      </c>
      <c r="O245" s="51">
        <v>352</v>
      </c>
      <c r="P245" s="51">
        <v>0</v>
      </c>
      <c r="Q245" s="101" t="s">
        <v>68</v>
      </c>
      <c r="R245" s="102" t="s">
        <v>68</v>
      </c>
      <c r="S245" s="61">
        <f t="shared" si="70"/>
        <v>8.9458744898784151E-2</v>
      </c>
      <c r="T245" s="61">
        <f t="shared" si="71"/>
        <v>0.63653204485529946</v>
      </c>
      <c r="U245" s="61">
        <f t="shared" si="72"/>
        <v>-0.75858935125764204</v>
      </c>
      <c r="V245" s="53">
        <f t="shared" si="73"/>
        <v>81.999999999999972</v>
      </c>
      <c r="W245" s="53">
        <f t="shared" si="74"/>
        <v>-49.723861411147475</v>
      </c>
      <c r="X245" s="62">
        <f t="shared" si="75"/>
        <v>81.999999999999972</v>
      </c>
      <c r="Y245" s="53">
        <f t="shared" si="76"/>
        <v>352</v>
      </c>
      <c r="Z245" s="63">
        <f t="shared" si="77"/>
        <v>40.276138588852525</v>
      </c>
      <c r="AA245" s="54">
        <f t="shared" si="78"/>
        <v>96.12009371693027</v>
      </c>
      <c r="AB245" s="60" t="e">
        <f t="shared" si="79"/>
        <v>#VALUE!</v>
      </c>
      <c r="AC245" s="49" t="e">
        <f t="shared" si="80"/>
        <v>#VALUE!</v>
      </c>
      <c r="AD245" s="49" t="e">
        <f t="shared" si="81"/>
        <v>#VALUE!</v>
      </c>
      <c r="AE245" s="49" t="e">
        <f t="shared" si="82"/>
        <v>#VALUE!</v>
      </c>
      <c r="AF245" s="81" t="e">
        <f t="shared" si="83"/>
        <v>#VALUE!</v>
      </c>
      <c r="AG245" s="60" t="e">
        <f t="shared" si="84"/>
        <v>#VALUE!</v>
      </c>
      <c r="AH245" s="49"/>
      <c r="AI245" s="50"/>
      <c r="AJ245" s="51"/>
      <c r="AK245" s="50">
        <v>0</v>
      </c>
      <c r="AL245" s="51">
        <v>-30</v>
      </c>
      <c r="AM245" s="82">
        <f t="shared" si="90"/>
        <v>81.999999999999972</v>
      </c>
      <c r="AN245" s="82">
        <f t="shared" si="85"/>
        <v>352</v>
      </c>
      <c r="AO245" s="82">
        <f t="shared" si="86"/>
        <v>40.276138588852525</v>
      </c>
      <c r="AP245" s="83" t="e">
        <f t="shared" si="87"/>
        <v>#VALUE!</v>
      </c>
      <c r="AQ245" s="84" t="e">
        <f t="shared" si="88"/>
        <v>#VALUE!</v>
      </c>
      <c r="AR245" s="85" t="e">
        <f t="shared" si="89"/>
        <v>#VALUE!</v>
      </c>
      <c r="AS245" s="64"/>
      <c r="AT245" s="112"/>
      <c r="AU245" s="112" t="s">
        <v>76</v>
      </c>
      <c r="AV245" s="58"/>
      <c r="AW245" s="112"/>
      <c r="AX245" s="112"/>
      <c r="AY245" s="112"/>
      <c r="AZ245" s="112"/>
      <c r="BA245" s="112"/>
      <c r="BB245" s="112"/>
      <c r="BC245" s="112"/>
      <c r="BD245" s="112"/>
      <c r="BE245" s="112">
        <v>0.7</v>
      </c>
      <c r="BF245" s="112">
        <v>1</v>
      </c>
      <c r="BG245" s="112">
        <v>2</v>
      </c>
      <c r="BH245" s="112"/>
      <c r="BI245" s="112"/>
      <c r="BJ245" s="112"/>
      <c r="BK245" s="112"/>
    </row>
    <row r="246" spans="1:63" ht="15">
      <c r="A246" s="56">
        <v>1519</v>
      </c>
      <c r="B246" s="56" t="s">
        <v>63</v>
      </c>
      <c r="C246" s="56">
        <v>24</v>
      </c>
      <c r="D246" s="56">
        <v>3</v>
      </c>
      <c r="E246" s="40" t="s">
        <v>64</v>
      </c>
      <c r="F246" s="86">
        <v>616.83000000000004</v>
      </c>
      <c r="G246" s="86">
        <v>616.83000000000004</v>
      </c>
      <c r="H246" s="57"/>
      <c r="I246" s="66">
        <v>7</v>
      </c>
      <c r="J246" s="67">
        <v>7</v>
      </c>
      <c r="K246" s="58">
        <f t="shared" si="69"/>
        <v>7</v>
      </c>
      <c r="L246" s="59"/>
      <c r="M246" s="50">
        <v>270</v>
      </c>
      <c r="N246" s="51">
        <v>4</v>
      </c>
      <c r="O246" s="51">
        <v>180</v>
      </c>
      <c r="P246" s="51">
        <v>28</v>
      </c>
      <c r="Q246" s="101" t="s">
        <v>68</v>
      </c>
      <c r="R246" s="102" t="s">
        <v>68</v>
      </c>
      <c r="S246" s="61">
        <f t="shared" si="70"/>
        <v>-0.46832795365450258</v>
      </c>
      <c r="T246" s="61">
        <f t="shared" si="71"/>
        <v>-6.1591310578702298E-2</v>
      </c>
      <c r="U246" s="61">
        <f t="shared" si="72"/>
        <v>-0.88079677689951341</v>
      </c>
      <c r="V246" s="53">
        <f t="shared" si="73"/>
        <v>187.49215500056764</v>
      </c>
      <c r="W246" s="53">
        <f t="shared" si="74"/>
        <v>-61.795880494737894</v>
      </c>
      <c r="X246" s="62">
        <f t="shared" si="75"/>
        <v>187.49215500056764</v>
      </c>
      <c r="Y246" s="53">
        <f t="shared" si="76"/>
        <v>97.492155000567635</v>
      </c>
      <c r="Z246" s="63">
        <f t="shared" si="77"/>
        <v>28.204119505262106</v>
      </c>
      <c r="AA246" s="54">
        <f t="shared" si="78"/>
        <v>171.5122995615842</v>
      </c>
      <c r="AB246" s="60" t="e">
        <f t="shared" si="79"/>
        <v>#VALUE!</v>
      </c>
      <c r="AC246" s="49" t="e">
        <f t="shared" si="80"/>
        <v>#VALUE!</v>
      </c>
      <c r="AD246" s="49" t="e">
        <f t="shared" si="81"/>
        <v>#VALUE!</v>
      </c>
      <c r="AE246" s="49" t="e">
        <f t="shared" si="82"/>
        <v>#VALUE!</v>
      </c>
      <c r="AF246" s="81" t="e">
        <f t="shared" si="83"/>
        <v>#VALUE!</v>
      </c>
      <c r="AG246" s="60" t="e">
        <f t="shared" si="84"/>
        <v>#VALUE!</v>
      </c>
      <c r="AH246" s="49"/>
      <c r="AI246" s="50"/>
      <c r="AJ246" s="51"/>
      <c r="AK246" s="50">
        <v>135</v>
      </c>
      <c r="AL246" s="51">
        <v>60</v>
      </c>
      <c r="AM246" s="82">
        <f t="shared" si="90"/>
        <v>232.49215500056764</v>
      </c>
      <c r="AN246" s="82">
        <f t="shared" si="85"/>
        <v>142.49215500056764</v>
      </c>
      <c r="AO246" s="82">
        <f t="shared" si="86"/>
        <v>28.204119505262106</v>
      </c>
      <c r="AP246" s="83" t="e">
        <f t="shared" si="87"/>
        <v>#VALUE!</v>
      </c>
      <c r="AQ246" s="84" t="e">
        <f t="shared" si="88"/>
        <v>#VALUE!</v>
      </c>
      <c r="AR246" s="85" t="e">
        <f t="shared" si="89"/>
        <v>#VALUE!</v>
      </c>
      <c r="AS246" s="64"/>
      <c r="AT246" s="112" t="s">
        <v>77</v>
      </c>
      <c r="AU246" s="112"/>
      <c r="AV246" s="58"/>
      <c r="AW246" s="112"/>
      <c r="AX246" s="112"/>
      <c r="AY246" s="112"/>
      <c r="AZ246" s="112"/>
      <c r="BA246" s="112"/>
      <c r="BB246" s="112"/>
      <c r="BC246" s="112"/>
      <c r="BD246" s="112"/>
      <c r="BE246" s="112">
        <v>0.7</v>
      </c>
      <c r="BF246" s="112">
        <v>0</v>
      </c>
      <c r="BG246" s="112">
        <v>2</v>
      </c>
      <c r="BH246" s="112"/>
      <c r="BI246" s="112"/>
      <c r="BJ246" s="112"/>
      <c r="BK246" s="112"/>
    </row>
    <row r="247" spans="1:63" ht="15">
      <c r="A247" s="56">
        <v>1519</v>
      </c>
      <c r="B247" s="56" t="s">
        <v>63</v>
      </c>
      <c r="C247" s="56">
        <v>24</v>
      </c>
      <c r="D247" s="56">
        <v>3</v>
      </c>
      <c r="E247" s="40" t="s">
        <v>64</v>
      </c>
      <c r="F247" s="86">
        <v>617.89</v>
      </c>
      <c r="G247" s="86">
        <v>617.89</v>
      </c>
      <c r="H247" s="57"/>
      <c r="I247" s="66">
        <v>113</v>
      </c>
      <c r="J247" s="67">
        <v>113</v>
      </c>
      <c r="K247" s="58">
        <f t="shared" si="69"/>
        <v>113</v>
      </c>
      <c r="L247" s="59"/>
      <c r="M247" s="50">
        <v>270</v>
      </c>
      <c r="N247" s="51">
        <v>11</v>
      </c>
      <c r="O247" s="51">
        <v>0</v>
      </c>
      <c r="P247" s="51">
        <v>13</v>
      </c>
      <c r="Q247" s="101" t="s">
        <v>68</v>
      </c>
      <c r="R247" s="102" t="s">
        <v>68</v>
      </c>
      <c r="S247" s="61">
        <f t="shared" si="70"/>
        <v>-0.22081806988915059</v>
      </c>
      <c r="T247" s="61">
        <f t="shared" si="71"/>
        <v>0.18591857318664964</v>
      </c>
      <c r="U247" s="61">
        <f t="shared" si="72"/>
        <v>0.95646814233084831</v>
      </c>
      <c r="V247" s="53">
        <f t="shared" si="73"/>
        <v>139.90417640610249</v>
      </c>
      <c r="W247" s="53">
        <f t="shared" si="74"/>
        <v>73.206134815926674</v>
      </c>
      <c r="X247" s="62">
        <f t="shared" si="75"/>
        <v>319.90417640610247</v>
      </c>
      <c r="Y247" s="53">
        <f t="shared" si="76"/>
        <v>229.90417640610247</v>
      </c>
      <c r="Z247" s="63">
        <f t="shared" si="77"/>
        <v>16.793865184073326</v>
      </c>
      <c r="AA247" s="54">
        <f t="shared" si="78"/>
        <v>41.330410135848126</v>
      </c>
      <c r="AB247" s="60" t="e">
        <f t="shared" si="79"/>
        <v>#VALUE!</v>
      </c>
      <c r="AC247" s="49" t="e">
        <f t="shared" si="80"/>
        <v>#VALUE!</v>
      </c>
      <c r="AD247" s="49" t="e">
        <f t="shared" si="81"/>
        <v>#VALUE!</v>
      </c>
      <c r="AE247" s="49" t="e">
        <f t="shared" si="82"/>
        <v>#VALUE!</v>
      </c>
      <c r="AF247" s="81" t="e">
        <f t="shared" si="83"/>
        <v>#VALUE!</v>
      </c>
      <c r="AG247" s="60" t="e">
        <f t="shared" si="84"/>
        <v>#VALUE!</v>
      </c>
      <c r="AH247" s="49"/>
      <c r="AI247" s="50"/>
      <c r="AJ247" s="51"/>
      <c r="AK247" s="50">
        <v>120</v>
      </c>
      <c r="AL247" s="51">
        <v>15</v>
      </c>
      <c r="AM247" s="82">
        <f t="shared" si="90"/>
        <v>19.904176406102465</v>
      </c>
      <c r="AN247" s="82">
        <f t="shared" si="85"/>
        <v>289.90417640610247</v>
      </c>
      <c r="AO247" s="82">
        <f t="shared" si="86"/>
        <v>16.793865184073326</v>
      </c>
      <c r="AP247" s="83" t="e">
        <f t="shared" si="87"/>
        <v>#VALUE!</v>
      </c>
      <c r="AQ247" s="84" t="e">
        <f t="shared" si="88"/>
        <v>#VALUE!</v>
      </c>
      <c r="AR247" s="85" t="e">
        <f t="shared" si="89"/>
        <v>#VALUE!</v>
      </c>
      <c r="AS247" s="64"/>
      <c r="AT247" s="112" t="s">
        <v>77</v>
      </c>
      <c r="AU247" s="112"/>
      <c r="AV247" s="58"/>
      <c r="AW247" s="112"/>
      <c r="AX247" s="112"/>
      <c r="AY247" s="112"/>
      <c r="AZ247" s="112"/>
      <c r="BA247" s="112"/>
      <c r="BB247" s="112"/>
      <c r="BC247" s="112"/>
      <c r="BD247" s="112"/>
      <c r="BE247" s="112">
        <v>0.7</v>
      </c>
      <c r="BF247" s="112">
        <v>0</v>
      </c>
      <c r="BG247" s="112">
        <v>2</v>
      </c>
      <c r="BH247" s="112"/>
      <c r="BI247" s="112"/>
      <c r="BJ247" s="112"/>
      <c r="BK247" s="112"/>
    </row>
    <row r="248" spans="1:63" ht="15">
      <c r="A248" s="56">
        <v>1519</v>
      </c>
      <c r="B248" s="56" t="s">
        <v>63</v>
      </c>
      <c r="C248" s="56">
        <v>24</v>
      </c>
      <c r="D248" s="56">
        <v>4</v>
      </c>
      <c r="E248" s="40" t="s">
        <v>64</v>
      </c>
      <c r="F248" s="86">
        <v>618.27</v>
      </c>
      <c r="G248" s="86">
        <v>618.27</v>
      </c>
      <c r="H248" s="57"/>
      <c r="I248" s="66">
        <v>35</v>
      </c>
      <c r="J248" s="67">
        <v>35</v>
      </c>
      <c r="K248" s="58">
        <f t="shared" si="69"/>
        <v>35</v>
      </c>
      <c r="L248" s="59"/>
      <c r="M248" s="50">
        <v>270</v>
      </c>
      <c r="N248" s="51">
        <v>15</v>
      </c>
      <c r="O248" s="51">
        <v>0</v>
      </c>
      <c r="P248" s="51">
        <v>6</v>
      </c>
      <c r="Q248" s="101" t="s">
        <v>68</v>
      </c>
      <c r="R248" s="102" t="s">
        <v>68</v>
      </c>
      <c r="S248" s="61">
        <f t="shared" si="70"/>
        <v>-0.10096674225253469</v>
      </c>
      <c r="T248" s="61">
        <f t="shared" si="71"/>
        <v>0.25740120729276555</v>
      </c>
      <c r="U248" s="61">
        <f t="shared" si="72"/>
        <v>0.9606343835461697</v>
      </c>
      <c r="V248" s="53">
        <f t="shared" si="73"/>
        <v>111.41781022956897</v>
      </c>
      <c r="W248" s="53">
        <f t="shared" si="74"/>
        <v>73.942818309404387</v>
      </c>
      <c r="X248" s="62">
        <f t="shared" si="75"/>
        <v>291.417810229569</v>
      </c>
      <c r="Y248" s="53">
        <f t="shared" si="76"/>
        <v>201.417810229569</v>
      </c>
      <c r="Z248" s="63">
        <f t="shared" si="77"/>
        <v>16.057181690595613</v>
      </c>
      <c r="AA248" s="54">
        <f t="shared" si="78"/>
        <v>69.346015952836666</v>
      </c>
      <c r="AB248" s="60" t="e">
        <f t="shared" si="79"/>
        <v>#VALUE!</v>
      </c>
      <c r="AC248" s="49" t="e">
        <f t="shared" si="80"/>
        <v>#VALUE!</v>
      </c>
      <c r="AD248" s="49" t="e">
        <f t="shared" si="81"/>
        <v>#VALUE!</v>
      </c>
      <c r="AE248" s="49" t="e">
        <f t="shared" si="82"/>
        <v>#VALUE!</v>
      </c>
      <c r="AF248" s="81" t="e">
        <f t="shared" si="83"/>
        <v>#VALUE!</v>
      </c>
      <c r="AG248" s="60" t="e">
        <f t="shared" si="84"/>
        <v>#VALUE!</v>
      </c>
      <c r="AH248" s="49"/>
      <c r="AI248" s="50"/>
      <c r="AJ248" s="51"/>
      <c r="AK248" s="50">
        <v>140</v>
      </c>
      <c r="AL248" s="51">
        <v>30</v>
      </c>
      <c r="AM248" s="82">
        <f t="shared" si="90"/>
        <v>331.417810229569</v>
      </c>
      <c r="AN248" s="82">
        <f t="shared" si="85"/>
        <v>241.417810229569</v>
      </c>
      <c r="AO248" s="82">
        <f t="shared" si="86"/>
        <v>16.057181690595613</v>
      </c>
      <c r="AP248" s="83" t="e">
        <f t="shared" si="87"/>
        <v>#VALUE!</v>
      </c>
      <c r="AQ248" s="84" t="e">
        <f t="shared" si="88"/>
        <v>#VALUE!</v>
      </c>
      <c r="AR248" s="85" t="e">
        <f t="shared" si="89"/>
        <v>#VALUE!</v>
      </c>
      <c r="AS248" s="64"/>
      <c r="AT248" s="112" t="s">
        <v>77</v>
      </c>
      <c r="AU248" s="112"/>
      <c r="AV248" s="58"/>
      <c r="AW248" s="112"/>
      <c r="AX248" s="112"/>
      <c r="AY248" s="112"/>
      <c r="AZ248" s="112"/>
      <c r="BA248" s="112"/>
      <c r="BB248" s="112"/>
      <c r="BC248" s="112"/>
      <c r="BD248" s="112"/>
      <c r="BE248" s="112">
        <v>0.7</v>
      </c>
      <c r="BF248" s="112">
        <v>0</v>
      </c>
      <c r="BG248" s="112">
        <v>2</v>
      </c>
      <c r="BH248" s="112"/>
      <c r="BI248" s="112"/>
      <c r="BJ248" s="112"/>
      <c r="BK248" s="112"/>
    </row>
    <row r="249" spans="1:63" ht="15">
      <c r="A249" s="56">
        <v>1519</v>
      </c>
      <c r="B249" s="56" t="s">
        <v>63</v>
      </c>
      <c r="C249" s="56">
        <v>25</v>
      </c>
      <c r="D249" s="56">
        <v>1</v>
      </c>
      <c r="E249" s="40" t="s">
        <v>64</v>
      </c>
      <c r="F249" s="86">
        <v>623.76</v>
      </c>
      <c r="G249" s="86">
        <v>623.77</v>
      </c>
      <c r="H249" s="57"/>
      <c r="I249" s="66">
        <v>16</v>
      </c>
      <c r="J249" s="67">
        <v>17</v>
      </c>
      <c r="K249" s="58">
        <f t="shared" si="69"/>
        <v>16.5</v>
      </c>
      <c r="L249" s="59"/>
      <c r="M249" s="50">
        <v>270</v>
      </c>
      <c r="N249" s="51">
        <v>15</v>
      </c>
      <c r="O249" s="51">
        <v>0</v>
      </c>
      <c r="P249" s="51">
        <v>5</v>
      </c>
      <c r="Q249" s="101" t="s">
        <v>68</v>
      </c>
      <c r="R249" s="102" t="s">
        <v>68</v>
      </c>
      <c r="S249" s="61">
        <f t="shared" si="70"/>
        <v>-8.4185982829369191E-2</v>
      </c>
      <c r="T249" s="61">
        <f t="shared" si="71"/>
        <v>0.25783416049629954</v>
      </c>
      <c r="U249" s="61">
        <f t="shared" si="72"/>
        <v>0.96225018689905828</v>
      </c>
      <c r="V249" s="53">
        <f t="shared" si="73"/>
        <v>108.08248883403498</v>
      </c>
      <c r="W249" s="53">
        <f t="shared" si="74"/>
        <v>74.258416161575212</v>
      </c>
      <c r="X249" s="62">
        <f t="shared" si="75"/>
        <v>288.08248883403496</v>
      </c>
      <c r="Y249" s="53">
        <f t="shared" si="76"/>
        <v>198.08248883403496</v>
      </c>
      <c r="Z249" s="63">
        <f t="shared" si="77"/>
        <v>15.741583838424788</v>
      </c>
      <c r="AA249" s="54">
        <f t="shared" si="78"/>
        <v>72.553822294056943</v>
      </c>
      <c r="AB249" s="60" t="e">
        <f t="shared" si="79"/>
        <v>#VALUE!</v>
      </c>
      <c r="AC249" s="49" t="e">
        <f t="shared" si="80"/>
        <v>#VALUE!</v>
      </c>
      <c r="AD249" s="49" t="e">
        <f t="shared" si="81"/>
        <v>#VALUE!</v>
      </c>
      <c r="AE249" s="49" t="e">
        <f t="shared" si="82"/>
        <v>#VALUE!</v>
      </c>
      <c r="AF249" s="81" t="e">
        <f t="shared" si="83"/>
        <v>#VALUE!</v>
      </c>
      <c r="AG249" s="60" t="e">
        <f t="shared" si="84"/>
        <v>#VALUE!</v>
      </c>
      <c r="AH249" s="49"/>
      <c r="AI249" s="50"/>
      <c r="AJ249" s="51"/>
      <c r="AK249" s="52" t="s">
        <v>68</v>
      </c>
      <c r="AL249" s="33" t="s">
        <v>68</v>
      </c>
      <c r="AM249" s="82" t="e">
        <f t="shared" si="90"/>
        <v>#VALUE!</v>
      </c>
      <c r="AN249" s="82" t="e">
        <f t="shared" si="85"/>
        <v>#VALUE!</v>
      </c>
      <c r="AO249" s="82">
        <f t="shared" si="86"/>
        <v>15.741583838424788</v>
      </c>
      <c r="AP249" s="83" t="e">
        <f t="shared" si="87"/>
        <v>#VALUE!</v>
      </c>
      <c r="AQ249" s="84" t="e">
        <f t="shared" si="88"/>
        <v>#VALUE!</v>
      </c>
      <c r="AR249" s="85" t="e">
        <f t="shared" si="89"/>
        <v>#VALUE!</v>
      </c>
      <c r="AS249" s="64"/>
      <c r="AT249" s="112" t="s">
        <v>75</v>
      </c>
      <c r="AU249" s="112"/>
      <c r="AV249" s="58"/>
      <c r="AW249" s="112"/>
      <c r="AX249" s="112"/>
      <c r="AY249" s="112"/>
      <c r="AZ249" s="112"/>
      <c r="BA249" s="112"/>
      <c r="BB249" s="112"/>
      <c r="BC249" s="112"/>
      <c r="BD249" s="112"/>
      <c r="BE249" s="112">
        <v>0.7</v>
      </c>
      <c r="BF249" s="112">
        <v>0</v>
      </c>
      <c r="BG249" s="112">
        <v>3</v>
      </c>
      <c r="BH249" s="112" t="s">
        <v>64</v>
      </c>
      <c r="BI249" s="112"/>
      <c r="BJ249" s="112"/>
      <c r="BK249" s="112"/>
    </row>
    <row r="250" spans="1:63" ht="15">
      <c r="A250" s="56">
        <v>1519</v>
      </c>
      <c r="B250" s="56" t="s">
        <v>63</v>
      </c>
      <c r="C250" s="56">
        <v>25</v>
      </c>
      <c r="D250" s="56">
        <v>1</v>
      </c>
      <c r="E250" s="40" t="s">
        <v>64</v>
      </c>
      <c r="F250" s="86">
        <v>624.04</v>
      </c>
      <c r="G250" s="86">
        <v>624.04999999999995</v>
      </c>
      <c r="H250" s="57"/>
      <c r="I250" s="66">
        <v>44</v>
      </c>
      <c r="J250" s="67">
        <v>45</v>
      </c>
      <c r="K250" s="58">
        <f t="shared" si="69"/>
        <v>44.5</v>
      </c>
      <c r="L250" s="59"/>
      <c r="M250" s="50">
        <v>90</v>
      </c>
      <c r="N250" s="51">
        <v>10</v>
      </c>
      <c r="O250" s="51">
        <v>0</v>
      </c>
      <c r="P250" s="51">
        <v>17</v>
      </c>
      <c r="Q250" s="101" t="s">
        <v>68</v>
      </c>
      <c r="R250" s="102" t="s">
        <v>68</v>
      </c>
      <c r="S250" s="61">
        <f t="shared" si="70"/>
        <v>0.28792992157234715</v>
      </c>
      <c r="T250" s="61">
        <f t="shared" si="71"/>
        <v>0.1660605781671996</v>
      </c>
      <c r="U250" s="61">
        <f t="shared" si="72"/>
        <v>-0.94177633791484483</v>
      </c>
      <c r="V250" s="53">
        <f t="shared" si="73"/>
        <v>29.973750047821536</v>
      </c>
      <c r="W250" s="53">
        <f t="shared" si="74"/>
        <v>-70.560327534158588</v>
      </c>
      <c r="X250" s="62">
        <f t="shared" si="75"/>
        <v>29.973750047821536</v>
      </c>
      <c r="Y250" s="53">
        <f t="shared" si="76"/>
        <v>299.97375004782151</v>
      </c>
      <c r="Z250" s="63">
        <f t="shared" si="77"/>
        <v>19.439672465841412</v>
      </c>
      <c r="AA250" s="54">
        <f t="shared" si="78"/>
        <v>148.54980570538561</v>
      </c>
      <c r="AB250" s="60" t="e">
        <f t="shared" si="79"/>
        <v>#VALUE!</v>
      </c>
      <c r="AC250" s="49" t="e">
        <f t="shared" si="80"/>
        <v>#VALUE!</v>
      </c>
      <c r="AD250" s="49" t="e">
        <f t="shared" si="81"/>
        <v>#VALUE!</v>
      </c>
      <c r="AE250" s="49" t="e">
        <f t="shared" si="82"/>
        <v>#VALUE!</v>
      </c>
      <c r="AF250" s="81" t="e">
        <f t="shared" si="83"/>
        <v>#VALUE!</v>
      </c>
      <c r="AG250" s="60" t="e">
        <f t="shared" si="84"/>
        <v>#VALUE!</v>
      </c>
      <c r="AH250" s="49"/>
      <c r="AI250" s="50"/>
      <c r="AJ250" s="51"/>
      <c r="AK250" s="50">
        <v>225</v>
      </c>
      <c r="AL250" s="51">
        <v>30</v>
      </c>
      <c r="AM250" s="82">
        <f t="shared" si="90"/>
        <v>344.97375004782157</v>
      </c>
      <c r="AN250" s="82">
        <f t="shared" si="85"/>
        <v>254.97375004782157</v>
      </c>
      <c r="AO250" s="82">
        <f t="shared" si="86"/>
        <v>19.439672465841412</v>
      </c>
      <c r="AP250" s="83" t="e">
        <f t="shared" si="87"/>
        <v>#VALUE!</v>
      </c>
      <c r="AQ250" s="84" t="e">
        <f t="shared" si="88"/>
        <v>#VALUE!</v>
      </c>
      <c r="AR250" s="85" t="e">
        <f t="shared" si="89"/>
        <v>#VALUE!</v>
      </c>
      <c r="AS250" s="64"/>
      <c r="AT250" s="112" t="s">
        <v>75</v>
      </c>
      <c r="AU250" s="112"/>
      <c r="AV250" s="58"/>
      <c r="AW250" s="112"/>
      <c r="AX250" s="112"/>
      <c r="AY250" s="112"/>
      <c r="AZ250" s="112"/>
      <c r="BA250" s="112"/>
      <c r="BB250" s="112"/>
      <c r="BC250" s="112"/>
      <c r="BD250" s="112"/>
      <c r="BE250" s="112">
        <v>0.7</v>
      </c>
      <c r="BF250" s="112">
        <v>0</v>
      </c>
      <c r="BG250" s="112">
        <v>3</v>
      </c>
      <c r="BH250" s="112" t="s">
        <v>64</v>
      </c>
      <c r="BI250" s="112"/>
      <c r="BJ250" s="112"/>
      <c r="BK250" s="112"/>
    </row>
    <row r="251" spans="1:63" ht="15">
      <c r="A251" s="56">
        <v>1519</v>
      </c>
      <c r="B251" s="56" t="s">
        <v>63</v>
      </c>
      <c r="C251" s="56">
        <v>25</v>
      </c>
      <c r="D251" s="56">
        <v>2</v>
      </c>
      <c r="E251" s="40" t="s">
        <v>64</v>
      </c>
      <c r="F251" s="86">
        <v>624.49</v>
      </c>
      <c r="G251" s="86">
        <v>624.5</v>
      </c>
      <c r="H251" s="57"/>
      <c r="I251" s="66">
        <v>27</v>
      </c>
      <c r="J251" s="67">
        <v>28</v>
      </c>
      <c r="K251" s="58">
        <f t="shared" si="69"/>
        <v>27.5</v>
      </c>
      <c r="L251" s="59"/>
      <c r="M251" s="50">
        <v>270</v>
      </c>
      <c r="N251" s="51">
        <v>10</v>
      </c>
      <c r="O251" s="51">
        <v>0</v>
      </c>
      <c r="P251" s="51">
        <v>0</v>
      </c>
      <c r="Q251" s="101" t="s">
        <v>68</v>
      </c>
      <c r="R251" s="102" t="s">
        <v>68</v>
      </c>
      <c r="S251" s="61">
        <f t="shared" si="70"/>
        <v>0</v>
      </c>
      <c r="T251" s="61">
        <f t="shared" si="71"/>
        <v>0.17364817766693033</v>
      </c>
      <c r="U251" s="61">
        <f t="shared" si="72"/>
        <v>0.98480775301220802</v>
      </c>
      <c r="V251" s="53">
        <f t="shared" si="73"/>
        <v>90</v>
      </c>
      <c r="W251" s="53">
        <f t="shared" si="74"/>
        <v>79.999999999999986</v>
      </c>
      <c r="X251" s="62">
        <f t="shared" si="75"/>
        <v>270</v>
      </c>
      <c r="Y251" s="53">
        <f t="shared" si="76"/>
        <v>180</v>
      </c>
      <c r="Z251" s="63">
        <f t="shared" si="77"/>
        <v>10.000000000000014</v>
      </c>
      <c r="AA251" s="54">
        <f t="shared" si="78"/>
        <v>90.000000000000014</v>
      </c>
      <c r="AB251" s="60" t="e">
        <f t="shared" si="79"/>
        <v>#VALUE!</v>
      </c>
      <c r="AC251" s="49" t="e">
        <f t="shared" si="80"/>
        <v>#VALUE!</v>
      </c>
      <c r="AD251" s="49" t="e">
        <f t="shared" si="81"/>
        <v>#VALUE!</v>
      </c>
      <c r="AE251" s="49" t="e">
        <f t="shared" si="82"/>
        <v>#VALUE!</v>
      </c>
      <c r="AF251" s="81" t="e">
        <f t="shared" si="83"/>
        <v>#VALUE!</v>
      </c>
      <c r="AG251" s="60" t="e">
        <f t="shared" si="84"/>
        <v>#VALUE!</v>
      </c>
      <c r="AH251" s="49"/>
      <c r="AI251" s="50"/>
      <c r="AJ251" s="51"/>
      <c r="AK251" s="50">
        <v>30</v>
      </c>
      <c r="AL251" s="51">
        <v>30</v>
      </c>
      <c r="AM251" s="82">
        <f t="shared" si="90"/>
        <v>60</v>
      </c>
      <c r="AN251" s="82">
        <f t="shared" si="85"/>
        <v>330</v>
      </c>
      <c r="AO251" s="82">
        <f t="shared" si="86"/>
        <v>10.000000000000014</v>
      </c>
      <c r="AP251" s="83" t="e">
        <f t="shared" si="87"/>
        <v>#VALUE!</v>
      </c>
      <c r="AQ251" s="84" t="e">
        <f t="shared" si="88"/>
        <v>#VALUE!</v>
      </c>
      <c r="AR251" s="85" t="e">
        <f t="shared" si="89"/>
        <v>#VALUE!</v>
      </c>
      <c r="AS251" s="64"/>
      <c r="AT251" s="112" t="s">
        <v>75</v>
      </c>
      <c r="AU251" s="112"/>
      <c r="AV251" s="58"/>
      <c r="AW251" s="112"/>
      <c r="AX251" s="112"/>
      <c r="AY251" s="112"/>
      <c r="AZ251" s="112"/>
      <c r="BA251" s="112"/>
      <c r="BB251" s="112"/>
      <c r="BC251" s="112"/>
      <c r="BD251" s="112"/>
      <c r="BE251" s="112">
        <v>0.7</v>
      </c>
      <c r="BF251" s="112">
        <v>0</v>
      </c>
      <c r="BG251" s="112">
        <v>3</v>
      </c>
      <c r="BH251" s="112" t="s">
        <v>64</v>
      </c>
      <c r="BI251" s="112"/>
      <c r="BJ251" s="112"/>
      <c r="BK251" s="112"/>
    </row>
    <row r="252" spans="1:63" ht="15">
      <c r="A252" s="56">
        <v>1519</v>
      </c>
      <c r="B252" s="56" t="s">
        <v>63</v>
      </c>
      <c r="C252" s="56">
        <v>25</v>
      </c>
      <c r="D252" s="56">
        <v>3</v>
      </c>
      <c r="E252" s="40" t="s">
        <v>64</v>
      </c>
      <c r="F252" s="86">
        <v>625.52</v>
      </c>
      <c r="G252" s="86">
        <v>625.55999999999995</v>
      </c>
      <c r="H252" s="57"/>
      <c r="I252" s="66">
        <v>29</v>
      </c>
      <c r="J252" s="67">
        <v>33</v>
      </c>
      <c r="K252" s="58">
        <f t="shared" si="69"/>
        <v>31</v>
      </c>
      <c r="L252" s="59"/>
      <c r="M252" s="50">
        <v>270</v>
      </c>
      <c r="N252" s="51">
        <v>35</v>
      </c>
      <c r="O252" s="51">
        <v>180</v>
      </c>
      <c r="P252" s="51">
        <v>7</v>
      </c>
      <c r="Q252" s="101" t="s">
        <v>68</v>
      </c>
      <c r="R252" s="102" t="s">
        <v>68</v>
      </c>
      <c r="S252" s="61">
        <f t="shared" si="70"/>
        <v>-9.9829521786483785E-2</v>
      </c>
      <c r="T252" s="61">
        <f t="shared" si="71"/>
        <v>-0.56930108457237438</v>
      </c>
      <c r="U252" s="61">
        <f t="shared" si="72"/>
        <v>-0.81304620916816051</v>
      </c>
      <c r="V252" s="53">
        <f t="shared" si="73"/>
        <v>260.05404643758845</v>
      </c>
      <c r="W252" s="53">
        <f t="shared" si="74"/>
        <v>-54.591304614141741</v>
      </c>
      <c r="X252" s="62">
        <f t="shared" si="75"/>
        <v>260.05404643758845</v>
      </c>
      <c r="Y252" s="53">
        <f t="shared" si="76"/>
        <v>170.05404643758845</v>
      </c>
      <c r="Z252" s="63">
        <f t="shared" si="77"/>
        <v>35.408695385858259</v>
      </c>
      <c r="AA252" s="54">
        <f t="shared" si="78"/>
        <v>98.13368398959129</v>
      </c>
      <c r="AB252" s="60" t="e">
        <f t="shared" si="79"/>
        <v>#VALUE!</v>
      </c>
      <c r="AC252" s="49" t="e">
        <f t="shared" si="80"/>
        <v>#VALUE!</v>
      </c>
      <c r="AD252" s="49" t="e">
        <f t="shared" si="81"/>
        <v>#VALUE!</v>
      </c>
      <c r="AE252" s="49" t="e">
        <f t="shared" si="82"/>
        <v>#VALUE!</v>
      </c>
      <c r="AF252" s="81" t="e">
        <f t="shared" si="83"/>
        <v>#VALUE!</v>
      </c>
      <c r="AG252" s="60" t="e">
        <f t="shared" si="84"/>
        <v>#VALUE!</v>
      </c>
      <c r="AH252" s="49"/>
      <c r="AI252" s="50"/>
      <c r="AJ252" s="51"/>
      <c r="AK252" s="52" t="s">
        <v>68</v>
      </c>
      <c r="AL252" s="33" t="s">
        <v>68</v>
      </c>
      <c r="AM252" s="82" t="e">
        <f t="shared" si="90"/>
        <v>#VALUE!</v>
      </c>
      <c r="AN252" s="82" t="e">
        <f t="shared" si="85"/>
        <v>#VALUE!</v>
      </c>
      <c r="AO252" s="82">
        <f t="shared" si="86"/>
        <v>35.408695385858259</v>
      </c>
      <c r="AP252" s="83" t="e">
        <f t="shared" si="87"/>
        <v>#VALUE!</v>
      </c>
      <c r="AQ252" s="84" t="e">
        <f t="shared" si="88"/>
        <v>#VALUE!</v>
      </c>
      <c r="AR252" s="85" t="e">
        <f t="shared" si="89"/>
        <v>#VALUE!</v>
      </c>
      <c r="AS252" s="64"/>
      <c r="AT252" s="112" t="s">
        <v>75</v>
      </c>
      <c r="AU252" s="112"/>
      <c r="AV252" s="58"/>
      <c r="AW252" s="112"/>
      <c r="AX252" s="112"/>
      <c r="AY252" s="112"/>
      <c r="AZ252" s="112"/>
      <c r="BA252" s="112"/>
      <c r="BB252" s="112"/>
      <c r="BC252" s="112"/>
      <c r="BD252" s="112"/>
      <c r="BE252" s="112">
        <v>0.7</v>
      </c>
      <c r="BF252" s="112">
        <v>0</v>
      </c>
      <c r="BG252" s="112">
        <v>3</v>
      </c>
      <c r="BH252" s="112" t="s">
        <v>64</v>
      </c>
      <c r="BI252" s="112"/>
      <c r="BJ252" s="112"/>
      <c r="BK252" s="112"/>
    </row>
    <row r="253" spans="1:63" ht="15">
      <c r="A253" s="56">
        <v>1519</v>
      </c>
      <c r="B253" s="56" t="s">
        <v>63</v>
      </c>
      <c r="C253" s="56">
        <v>25</v>
      </c>
      <c r="D253" s="56">
        <v>3</v>
      </c>
      <c r="E253" s="40" t="s">
        <v>64</v>
      </c>
      <c r="F253" s="86">
        <v>626.14</v>
      </c>
      <c r="G253" s="86">
        <v>626.16</v>
      </c>
      <c r="H253" s="57"/>
      <c r="I253" s="66">
        <v>91</v>
      </c>
      <c r="J253" s="67">
        <v>93</v>
      </c>
      <c r="K253" s="58">
        <f t="shared" si="69"/>
        <v>92</v>
      </c>
      <c r="L253" s="59"/>
      <c r="M253" s="50">
        <v>90</v>
      </c>
      <c r="N253" s="51">
        <v>17</v>
      </c>
      <c r="O253" s="51">
        <v>0</v>
      </c>
      <c r="P253" s="51">
        <v>7</v>
      </c>
      <c r="Q253" s="101" t="s">
        <v>68</v>
      </c>
      <c r="R253" s="102" t="s">
        <v>68</v>
      </c>
      <c r="S253" s="61">
        <f t="shared" si="70"/>
        <v>0.11654423270443492</v>
      </c>
      <c r="T253" s="61">
        <f t="shared" si="71"/>
        <v>0.29019241037136528</v>
      </c>
      <c r="U253" s="61">
        <f t="shared" si="72"/>
        <v>-0.94917660532740433</v>
      </c>
      <c r="V253" s="53">
        <f t="shared" si="73"/>
        <v>68.119102105489446</v>
      </c>
      <c r="W253" s="53">
        <f t="shared" si="74"/>
        <v>-71.764748618711494</v>
      </c>
      <c r="X253" s="62">
        <f t="shared" si="75"/>
        <v>68.119102105489446</v>
      </c>
      <c r="Y253" s="53">
        <f t="shared" si="76"/>
        <v>338.11910210548945</v>
      </c>
      <c r="Z253" s="63">
        <f t="shared" si="77"/>
        <v>18.235251381288506</v>
      </c>
      <c r="AA253" s="54">
        <f t="shared" si="78"/>
        <v>110.87891291589717</v>
      </c>
      <c r="AB253" s="60" t="e">
        <f t="shared" si="79"/>
        <v>#VALUE!</v>
      </c>
      <c r="AC253" s="49" t="e">
        <f t="shared" si="80"/>
        <v>#VALUE!</v>
      </c>
      <c r="AD253" s="49" t="e">
        <f t="shared" si="81"/>
        <v>#VALUE!</v>
      </c>
      <c r="AE253" s="49" t="e">
        <f t="shared" si="82"/>
        <v>#VALUE!</v>
      </c>
      <c r="AF253" s="81" t="e">
        <f t="shared" si="83"/>
        <v>#VALUE!</v>
      </c>
      <c r="AG253" s="60" t="e">
        <f t="shared" si="84"/>
        <v>#VALUE!</v>
      </c>
      <c r="AH253" s="49"/>
      <c r="AI253" s="50"/>
      <c r="AJ253" s="51"/>
      <c r="AK253" s="52" t="s">
        <v>68</v>
      </c>
      <c r="AL253" s="33" t="s">
        <v>68</v>
      </c>
      <c r="AM253" s="82" t="e">
        <f t="shared" si="90"/>
        <v>#VALUE!</v>
      </c>
      <c r="AN253" s="82" t="e">
        <f t="shared" si="85"/>
        <v>#VALUE!</v>
      </c>
      <c r="AO253" s="82">
        <f t="shared" si="86"/>
        <v>18.235251381288506</v>
      </c>
      <c r="AP253" s="83" t="e">
        <f t="shared" si="87"/>
        <v>#VALUE!</v>
      </c>
      <c r="AQ253" s="84" t="e">
        <f t="shared" si="88"/>
        <v>#VALUE!</v>
      </c>
      <c r="AR253" s="85" t="e">
        <f t="shared" si="89"/>
        <v>#VALUE!</v>
      </c>
      <c r="AS253" s="64"/>
      <c r="AT253" s="112" t="s">
        <v>75</v>
      </c>
      <c r="AU253" s="112"/>
      <c r="AV253" s="58"/>
      <c r="AW253" s="112"/>
      <c r="AX253" s="112"/>
      <c r="AY253" s="112"/>
      <c r="AZ253" s="112"/>
      <c r="BA253" s="112"/>
      <c r="BB253" s="112"/>
      <c r="BC253" s="112"/>
      <c r="BD253" s="112"/>
      <c r="BE253" s="112">
        <v>0.7</v>
      </c>
      <c r="BF253" s="112">
        <v>0</v>
      </c>
      <c r="BG253" s="112">
        <v>3</v>
      </c>
      <c r="BH253" s="112" t="s">
        <v>64</v>
      </c>
      <c r="BI253" s="112"/>
      <c r="BJ253" s="112"/>
      <c r="BK253" s="112"/>
    </row>
    <row r="254" spans="1:63" ht="15">
      <c r="A254" s="56">
        <v>1519</v>
      </c>
      <c r="B254" s="56" t="s">
        <v>63</v>
      </c>
      <c r="C254" s="56">
        <v>25</v>
      </c>
      <c r="D254" s="56">
        <v>4</v>
      </c>
      <c r="E254" s="40" t="s">
        <v>64</v>
      </c>
      <c r="F254" s="86">
        <v>627.26</v>
      </c>
      <c r="G254" s="86">
        <v>627.34</v>
      </c>
      <c r="H254" s="57"/>
      <c r="I254" s="66">
        <v>55</v>
      </c>
      <c r="J254" s="67">
        <v>63</v>
      </c>
      <c r="K254" s="58">
        <f t="shared" si="69"/>
        <v>59</v>
      </c>
      <c r="L254" s="59"/>
      <c r="M254" s="50">
        <v>270</v>
      </c>
      <c r="N254" s="51">
        <v>86</v>
      </c>
      <c r="O254" s="51">
        <v>0</v>
      </c>
      <c r="P254" s="51">
        <v>6</v>
      </c>
      <c r="Q254" s="101" t="s">
        <v>68</v>
      </c>
      <c r="R254" s="102" t="s">
        <v>68</v>
      </c>
      <c r="S254" s="61">
        <f t="shared" si="70"/>
        <v>-7.2915370034438501E-3</v>
      </c>
      <c r="T254" s="61">
        <f t="shared" si="71"/>
        <v>0.99209929001565178</v>
      </c>
      <c r="U254" s="61">
        <f t="shared" si="72"/>
        <v>6.9374340482214844E-2</v>
      </c>
      <c r="V254" s="53">
        <f t="shared" si="73"/>
        <v>90.421093713752953</v>
      </c>
      <c r="W254" s="53">
        <f t="shared" si="74"/>
        <v>3.9998923216731357</v>
      </c>
      <c r="X254" s="62">
        <f t="shared" si="75"/>
        <v>270.42109371375295</v>
      </c>
      <c r="Y254" s="53">
        <f t="shared" si="76"/>
        <v>180.42109371375295</v>
      </c>
      <c r="Z254" s="63">
        <f t="shared" si="77"/>
        <v>86.00010767832687</v>
      </c>
      <c r="AA254" s="54">
        <f t="shared" si="78"/>
        <v>89.970626250563598</v>
      </c>
      <c r="AB254" s="60" t="e">
        <f t="shared" si="79"/>
        <v>#VALUE!</v>
      </c>
      <c r="AC254" s="49" t="e">
        <f t="shared" si="80"/>
        <v>#VALUE!</v>
      </c>
      <c r="AD254" s="49" t="e">
        <f t="shared" si="81"/>
        <v>#VALUE!</v>
      </c>
      <c r="AE254" s="49" t="e">
        <f t="shared" si="82"/>
        <v>#VALUE!</v>
      </c>
      <c r="AF254" s="81" t="e">
        <f t="shared" si="83"/>
        <v>#VALUE!</v>
      </c>
      <c r="AG254" s="60" t="e">
        <f t="shared" si="84"/>
        <v>#VALUE!</v>
      </c>
      <c r="AH254" s="49"/>
      <c r="AI254" s="50"/>
      <c r="AJ254" s="51"/>
      <c r="AK254" s="50">
        <v>330</v>
      </c>
      <c r="AL254" s="51">
        <v>30</v>
      </c>
      <c r="AM254" s="82">
        <f t="shared" si="90"/>
        <v>120.42109371375295</v>
      </c>
      <c r="AN254" s="82">
        <f t="shared" si="85"/>
        <v>30.421093713752953</v>
      </c>
      <c r="AO254" s="82">
        <f t="shared" si="86"/>
        <v>86.00010767832687</v>
      </c>
      <c r="AP254" s="83" t="e">
        <f t="shared" si="87"/>
        <v>#VALUE!</v>
      </c>
      <c r="AQ254" s="84" t="e">
        <f t="shared" si="88"/>
        <v>#VALUE!</v>
      </c>
      <c r="AR254" s="85" t="e">
        <f t="shared" si="89"/>
        <v>#VALUE!</v>
      </c>
      <c r="AS254" s="64"/>
      <c r="AT254" s="112" t="s">
        <v>77</v>
      </c>
      <c r="AU254" s="112"/>
      <c r="AV254" s="58"/>
      <c r="AW254" s="112"/>
      <c r="AX254" s="112"/>
      <c r="AY254" s="112"/>
      <c r="AZ254" s="112"/>
      <c r="BA254" s="112"/>
      <c r="BB254" s="112"/>
      <c r="BC254" s="112"/>
      <c r="BD254" s="112"/>
      <c r="BE254" s="112">
        <v>0.7</v>
      </c>
      <c r="BF254" s="112">
        <v>0</v>
      </c>
      <c r="BG254" s="112">
        <v>2</v>
      </c>
      <c r="BH254" s="112" t="s">
        <v>111</v>
      </c>
      <c r="BI254" s="112"/>
      <c r="BJ254" s="112"/>
      <c r="BK254" s="112"/>
    </row>
    <row r="255" spans="1:63" ht="15">
      <c r="A255" s="56">
        <v>1519</v>
      </c>
      <c r="B255" s="56" t="s">
        <v>63</v>
      </c>
      <c r="C255" s="56">
        <v>26</v>
      </c>
      <c r="D255" s="56">
        <v>1</v>
      </c>
      <c r="E255" s="40" t="s">
        <v>69</v>
      </c>
      <c r="F255" s="86">
        <v>633.37</v>
      </c>
      <c r="G255" s="86">
        <v>633.4</v>
      </c>
      <c r="H255" s="57"/>
      <c r="I255" s="66">
        <v>17</v>
      </c>
      <c r="J255" s="67">
        <v>20</v>
      </c>
      <c r="K255" s="58">
        <f t="shared" si="69"/>
        <v>18.5</v>
      </c>
      <c r="L255" s="59"/>
      <c r="M255" s="50">
        <v>90</v>
      </c>
      <c r="N255" s="51">
        <v>29</v>
      </c>
      <c r="O255" s="51">
        <v>0</v>
      </c>
      <c r="P255" s="51">
        <v>10</v>
      </c>
      <c r="Q255" s="101" t="s">
        <v>68</v>
      </c>
      <c r="R255" s="102" t="s">
        <v>68</v>
      </c>
      <c r="S255" s="61">
        <f t="shared" si="70"/>
        <v>0.15187611829634037</v>
      </c>
      <c r="T255" s="61">
        <f t="shared" si="71"/>
        <v>0.47744427275349705</v>
      </c>
      <c r="U255" s="61">
        <f t="shared" si="72"/>
        <v>-0.86133226852814371</v>
      </c>
      <c r="V255" s="53">
        <f t="shared" si="73"/>
        <v>72.354013407551932</v>
      </c>
      <c r="W255" s="53">
        <f t="shared" si="74"/>
        <v>-59.814362033811761</v>
      </c>
      <c r="X255" s="62">
        <f t="shared" si="75"/>
        <v>72.354013407551932</v>
      </c>
      <c r="Y255" s="53">
        <f t="shared" si="76"/>
        <v>342.35401340755192</v>
      </c>
      <c r="Z255" s="63">
        <f t="shared" si="77"/>
        <v>30.185637966188239</v>
      </c>
      <c r="AA255" s="54">
        <f t="shared" si="78"/>
        <v>105.37454122287909</v>
      </c>
      <c r="AB255" s="60" t="e">
        <f t="shared" si="79"/>
        <v>#VALUE!</v>
      </c>
      <c r="AC255" s="49" t="e">
        <f t="shared" si="80"/>
        <v>#VALUE!</v>
      </c>
      <c r="AD255" s="49" t="e">
        <f t="shared" si="81"/>
        <v>#VALUE!</v>
      </c>
      <c r="AE255" s="49" t="e">
        <f t="shared" si="82"/>
        <v>#VALUE!</v>
      </c>
      <c r="AF255" s="81" t="e">
        <f t="shared" si="83"/>
        <v>#VALUE!</v>
      </c>
      <c r="AG255" s="60" t="e">
        <f t="shared" si="84"/>
        <v>#VALUE!</v>
      </c>
      <c r="AH255" s="49"/>
      <c r="AI255" s="50"/>
      <c r="AJ255" s="51"/>
      <c r="AK255" s="52" t="s">
        <v>68</v>
      </c>
      <c r="AL255" s="33" t="s">
        <v>68</v>
      </c>
      <c r="AM255" s="82"/>
      <c r="AN255" s="82">
        <f t="shared" si="85"/>
        <v>270</v>
      </c>
      <c r="AO255" s="82">
        <f t="shared" si="86"/>
        <v>30.185637966188239</v>
      </c>
      <c r="AP255" s="83" t="e">
        <f t="shared" si="87"/>
        <v>#VALUE!</v>
      </c>
      <c r="AQ255" s="84" t="e">
        <f t="shared" si="88"/>
        <v>#VALUE!</v>
      </c>
      <c r="AR255" s="85" t="e">
        <f t="shared" si="89"/>
        <v>#VALUE!</v>
      </c>
      <c r="AS255" s="64"/>
      <c r="AT255" s="112"/>
      <c r="AU255" s="112" t="s">
        <v>69</v>
      </c>
      <c r="AV255" s="58"/>
      <c r="AW255" s="112"/>
      <c r="AX255" s="112"/>
      <c r="AY255" s="112"/>
      <c r="AZ255" s="112"/>
      <c r="BA255" s="112"/>
      <c r="BB255" s="112"/>
      <c r="BC255" s="112"/>
      <c r="BD255" s="112"/>
      <c r="BE255" s="112">
        <v>0.6</v>
      </c>
      <c r="BF255" s="112">
        <v>1</v>
      </c>
      <c r="BG255" s="112">
        <v>3</v>
      </c>
      <c r="BH255" s="112" t="s">
        <v>112</v>
      </c>
      <c r="BI255" s="112"/>
      <c r="BJ255" s="112"/>
      <c r="BK255" s="112"/>
    </row>
    <row r="256" spans="1:63" ht="15">
      <c r="A256" s="56">
        <v>1519</v>
      </c>
      <c r="B256" s="56" t="s">
        <v>63</v>
      </c>
      <c r="C256" s="56">
        <v>26</v>
      </c>
      <c r="D256" s="56">
        <v>1</v>
      </c>
      <c r="E256" s="40" t="s">
        <v>64</v>
      </c>
      <c r="F256" s="86">
        <v>633.82000000000005</v>
      </c>
      <c r="G256" s="86">
        <v>633.83000000000004</v>
      </c>
      <c r="H256" s="57"/>
      <c r="I256" s="66">
        <v>62</v>
      </c>
      <c r="J256" s="67">
        <v>63</v>
      </c>
      <c r="K256" s="58">
        <f t="shared" si="69"/>
        <v>62.5</v>
      </c>
      <c r="L256" s="59"/>
      <c r="M256" s="50">
        <v>90</v>
      </c>
      <c r="N256" s="51">
        <v>3</v>
      </c>
      <c r="O256" s="51">
        <v>180</v>
      </c>
      <c r="P256" s="51">
        <v>4</v>
      </c>
      <c r="Q256" s="101" t="s">
        <v>68</v>
      </c>
      <c r="R256" s="102" t="s">
        <v>68</v>
      </c>
      <c r="S256" s="61">
        <f t="shared" si="70"/>
        <v>6.966087492121549E-2</v>
      </c>
      <c r="T256" s="61">
        <f t="shared" si="71"/>
        <v>-5.2208468483931986E-2</v>
      </c>
      <c r="U256" s="61">
        <f t="shared" si="72"/>
        <v>0.99619692339885657</v>
      </c>
      <c r="V256" s="53">
        <f t="shared" si="73"/>
        <v>323.14968288059936</v>
      </c>
      <c r="W256" s="53">
        <f t="shared" si="74"/>
        <v>85.005830606894122</v>
      </c>
      <c r="X256" s="62">
        <f t="shared" si="75"/>
        <v>143.14968288059936</v>
      </c>
      <c r="Y256" s="53">
        <f t="shared" si="76"/>
        <v>53.149682880599357</v>
      </c>
      <c r="Z256" s="63">
        <f t="shared" si="77"/>
        <v>4.9941693931058779</v>
      </c>
      <c r="AA256" s="54">
        <f t="shared" si="78"/>
        <v>36.954960082857568</v>
      </c>
      <c r="AB256" s="60" t="e">
        <f t="shared" si="79"/>
        <v>#VALUE!</v>
      </c>
      <c r="AC256" s="49" t="e">
        <f t="shared" si="80"/>
        <v>#VALUE!</v>
      </c>
      <c r="AD256" s="49" t="e">
        <f t="shared" si="81"/>
        <v>#VALUE!</v>
      </c>
      <c r="AE256" s="49" t="e">
        <f t="shared" si="82"/>
        <v>#VALUE!</v>
      </c>
      <c r="AF256" s="81" t="e">
        <f t="shared" si="83"/>
        <v>#VALUE!</v>
      </c>
      <c r="AG256" s="60" t="e">
        <f t="shared" si="84"/>
        <v>#VALUE!</v>
      </c>
      <c r="AH256" s="49"/>
      <c r="AI256" s="50"/>
      <c r="AJ256" s="51"/>
      <c r="AK256" s="52" t="s">
        <v>68</v>
      </c>
      <c r="AL256" s="33" t="s">
        <v>68</v>
      </c>
      <c r="AM256" s="82"/>
      <c r="AN256" s="82">
        <f t="shared" si="85"/>
        <v>270</v>
      </c>
      <c r="AO256" s="82">
        <f t="shared" si="86"/>
        <v>4.9941693931058779</v>
      </c>
      <c r="AP256" s="83" t="e">
        <f t="shared" si="87"/>
        <v>#VALUE!</v>
      </c>
      <c r="AQ256" s="84" t="e">
        <f t="shared" si="88"/>
        <v>#VALUE!</v>
      </c>
      <c r="AR256" s="85" t="e">
        <f t="shared" si="89"/>
        <v>#VALUE!</v>
      </c>
      <c r="AS256" s="64"/>
      <c r="AT256" s="112" t="s">
        <v>75</v>
      </c>
      <c r="AU256" s="112"/>
      <c r="AV256" s="58"/>
      <c r="AW256" s="112"/>
      <c r="AX256" s="112"/>
      <c r="AY256" s="112"/>
      <c r="AZ256" s="112"/>
      <c r="BA256" s="112"/>
      <c r="BB256" s="112"/>
      <c r="BC256" s="112"/>
      <c r="BD256" s="112"/>
      <c r="BE256" s="112">
        <v>0.7</v>
      </c>
      <c r="BF256" s="112">
        <v>0</v>
      </c>
      <c r="BG256" s="112">
        <v>3</v>
      </c>
      <c r="BH256" s="112" t="s">
        <v>64</v>
      </c>
      <c r="BI256" s="112"/>
      <c r="BJ256" s="112"/>
      <c r="BK256" s="112"/>
    </row>
    <row r="257" spans="1:63" ht="15">
      <c r="A257" s="5">
        <v>1519</v>
      </c>
      <c r="B257" s="5" t="s">
        <v>63</v>
      </c>
      <c r="C257" s="56">
        <v>26</v>
      </c>
      <c r="D257" s="56">
        <v>2</v>
      </c>
      <c r="E257" s="40" t="s">
        <v>67</v>
      </c>
      <c r="F257" s="86">
        <v>634.51</v>
      </c>
      <c r="G257" s="86">
        <v>634.53</v>
      </c>
      <c r="H257" s="57"/>
      <c r="I257" s="66">
        <v>24</v>
      </c>
      <c r="J257" s="67">
        <v>26</v>
      </c>
      <c r="K257" s="58">
        <f t="shared" si="69"/>
        <v>25</v>
      </c>
      <c r="L257" s="2"/>
      <c r="M257" s="18">
        <v>90</v>
      </c>
      <c r="N257" s="19">
        <v>29</v>
      </c>
      <c r="O257" s="19">
        <v>0</v>
      </c>
      <c r="P257" s="19">
        <v>30</v>
      </c>
      <c r="Q257" s="80" t="s">
        <v>68</v>
      </c>
      <c r="R257" s="99" t="s">
        <v>68</v>
      </c>
      <c r="S257" s="8">
        <f t="shared" si="70"/>
        <v>0.43730985356969782</v>
      </c>
      <c r="T257" s="8">
        <f t="shared" si="71"/>
        <v>0.41985744713241446</v>
      </c>
      <c r="U257" s="8">
        <f t="shared" si="72"/>
        <v>-0.75744288503322277</v>
      </c>
      <c r="V257" s="3">
        <f t="shared" si="73"/>
        <v>43.833586993319486</v>
      </c>
      <c r="W257" s="12">
        <f t="shared" si="74"/>
        <v>-51.327273679935018</v>
      </c>
      <c r="X257" s="6">
        <f t="shared" si="75"/>
        <v>43.833586993319486</v>
      </c>
      <c r="Y257" s="3">
        <f t="shared" si="76"/>
        <v>313.8335869933195</v>
      </c>
      <c r="Z257" s="7">
        <f t="shared" si="77"/>
        <v>38.672726320064982</v>
      </c>
      <c r="AA257" s="9">
        <f t="shared" si="78"/>
        <v>129.11734769130771</v>
      </c>
      <c r="AB257" s="11" t="e">
        <f t="shared" si="79"/>
        <v>#VALUE!</v>
      </c>
      <c r="AC257" s="13" t="e">
        <f t="shared" si="80"/>
        <v>#VALUE!</v>
      </c>
      <c r="AD257" s="13" t="e">
        <f t="shared" si="81"/>
        <v>#VALUE!</v>
      </c>
      <c r="AE257" s="13" t="e">
        <f t="shared" si="82"/>
        <v>#VALUE!</v>
      </c>
      <c r="AF257" s="10" t="e">
        <f t="shared" si="83"/>
        <v>#VALUE!</v>
      </c>
      <c r="AG257" s="11" t="e">
        <f t="shared" si="84"/>
        <v>#VALUE!</v>
      </c>
      <c r="AH257" s="13"/>
      <c r="AI257" s="50"/>
      <c r="AJ257" s="51"/>
      <c r="AK257" s="52" t="s">
        <v>68</v>
      </c>
      <c r="AL257" s="33" t="s">
        <v>68</v>
      </c>
      <c r="AM257" s="72"/>
      <c r="AN257" s="72">
        <f t="shared" si="85"/>
        <v>270</v>
      </c>
      <c r="AO257" s="72">
        <f t="shared" si="86"/>
        <v>38.672726320064982</v>
      </c>
      <c r="AP257" s="73" t="e">
        <f t="shared" si="87"/>
        <v>#VALUE!</v>
      </c>
      <c r="AQ257" s="74" t="e">
        <f t="shared" si="88"/>
        <v>#VALUE!</v>
      </c>
      <c r="AR257" s="75" t="e">
        <f t="shared" si="89"/>
        <v>#VALUE!</v>
      </c>
      <c r="AS257" s="39"/>
      <c r="AT257" s="112"/>
      <c r="AU257" s="112" t="s">
        <v>67</v>
      </c>
      <c r="AV257" s="58"/>
      <c r="AW257" s="112" t="s">
        <v>113</v>
      </c>
      <c r="AX257" s="112"/>
      <c r="AY257" s="112"/>
      <c r="AZ257" s="112"/>
      <c r="BA257" s="112"/>
      <c r="BB257" s="112"/>
      <c r="BC257" s="112"/>
      <c r="BD257" s="112"/>
      <c r="BE257" s="112">
        <v>0.8</v>
      </c>
      <c r="BF257" s="112">
        <v>1</v>
      </c>
      <c r="BG257" s="112">
        <v>3</v>
      </c>
      <c r="BH257" s="112" t="s">
        <v>114</v>
      </c>
      <c r="BI257" s="112"/>
      <c r="BJ257" s="112"/>
      <c r="BK257" s="112"/>
    </row>
    <row r="258" spans="1:63" ht="15">
      <c r="E258" s="87"/>
      <c r="F258" s="88"/>
      <c r="G258" s="88"/>
      <c r="H258" s="89"/>
      <c r="I258"/>
      <c r="J258"/>
      <c r="K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 s="39"/>
      <c r="AT258" s="46"/>
      <c r="AU258" s="46"/>
      <c r="AV258" s="120"/>
      <c r="AW258" s="46"/>
      <c r="AX258" s="46"/>
      <c r="AY258" s="46"/>
      <c r="AZ258" s="46"/>
      <c r="BA258" s="46"/>
      <c r="BB258" s="46"/>
      <c r="BC258" s="46"/>
      <c r="BD258" s="46"/>
      <c r="BE258" s="46"/>
      <c r="BF258" s="46"/>
      <c r="BG258" s="46"/>
      <c r="BH258" s="46"/>
    </row>
    <row r="259" spans="1:63" ht="15">
      <c r="E259" s="87"/>
      <c r="F259" s="88"/>
      <c r="G259" s="88"/>
      <c r="H259" s="89"/>
      <c r="I259"/>
      <c r="J259"/>
      <c r="K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 s="39"/>
      <c r="AT259" s="46"/>
      <c r="AU259" s="46"/>
      <c r="AV259" s="120"/>
      <c r="AW259" s="46"/>
      <c r="AX259" s="46"/>
      <c r="AY259" s="46"/>
      <c r="AZ259" s="46"/>
      <c r="BA259" s="46"/>
      <c r="BB259" s="46"/>
      <c r="BC259" s="46"/>
      <c r="BD259" s="46"/>
      <c r="BE259" s="46"/>
      <c r="BF259" s="46"/>
      <c r="BG259" s="46"/>
      <c r="BH259" s="46"/>
    </row>
    <row r="260" spans="1:63" ht="15">
      <c r="E260" s="87"/>
      <c r="F260" s="88"/>
      <c r="G260" s="137"/>
      <c r="H260" s="89"/>
      <c r="I260" s="5"/>
      <c r="J260" s="5"/>
      <c r="K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 s="39"/>
      <c r="AT260" s="46"/>
      <c r="AU260" s="46"/>
      <c r="AV260" s="120"/>
      <c r="AW260" s="46"/>
      <c r="AX260" s="46"/>
      <c r="AY260" s="46"/>
      <c r="AZ260" s="46"/>
      <c r="BA260" s="46"/>
      <c r="BB260" s="46"/>
      <c r="BC260" s="46"/>
      <c r="BD260" s="46"/>
      <c r="BE260" s="46"/>
      <c r="BF260" s="46"/>
      <c r="BG260" s="46"/>
      <c r="BH260" s="46"/>
    </row>
    <row r="261" spans="1:63" ht="15">
      <c r="E261" s="87"/>
      <c r="F261" s="88"/>
      <c r="G261" s="137"/>
      <c r="H261" s="89"/>
      <c r="I261" s="5"/>
      <c r="J261" s="5"/>
      <c r="K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 s="39"/>
      <c r="AT261" s="46"/>
      <c r="AU261" s="46"/>
      <c r="AV261" s="120"/>
      <c r="AW261" s="46"/>
      <c r="AX261" s="46"/>
      <c r="AY261" s="46"/>
      <c r="AZ261" s="46"/>
      <c r="BA261" s="46"/>
      <c r="BB261" s="46"/>
      <c r="BC261" s="46"/>
      <c r="BD261" s="46"/>
      <c r="BE261" s="46"/>
      <c r="BF261" s="46"/>
      <c r="BG261" s="46"/>
      <c r="BH261" s="46"/>
    </row>
    <row r="262" spans="1:63" ht="15">
      <c r="E262" s="87"/>
      <c r="F262" s="88"/>
      <c r="G262" s="137"/>
      <c r="H262" s="89"/>
      <c r="I262" s="5"/>
      <c r="J262" s="5"/>
      <c r="K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 s="39"/>
      <c r="AT262" s="46"/>
      <c r="AU262" s="46"/>
      <c r="AV262" s="120"/>
      <c r="AW262" s="46"/>
      <c r="AX262" s="46"/>
      <c r="AY262" s="46"/>
      <c r="AZ262" s="46"/>
      <c r="BA262" s="46"/>
      <c r="BB262" s="46"/>
      <c r="BC262" s="46"/>
      <c r="BD262" s="46"/>
      <c r="BE262" s="46"/>
      <c r="BF262" s="46"/>
      <c r="BG262" s="46"/>
      <c r="BH262" s="46"/>
    </row>
    <row r="263" spans="1:63" ht="15">
      <c r="E263" s="87"/>
      <c r="F263" s="88"/>
      <c r="G263" s="137"/>
      <c r="H263" s="89"/>
      <c r="I263" s="5"/>
      <c r="J263" s="5"/>
      <c r="K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 s="39"/>
      <c r="AT263" s="46"/>
      <c r="AU263" s="46"/>
      <c r="AV263" s="120"/>
      <c r="AW263" s="46"/>
      <c r="AX263" s="46"/>
      <c r="AY263" s="46"/>
      <c r="AZ263" s="46"/>
      <c r="BA263" s="46"/>
      <c r="BB263" s="46"/>
      <c r="BC263" s="46"/>
      <c r="BD263" s="46"/>
      <c r="BE263" s="46"/>
      <c r="BF263" s="46"/>
      <c r="BG263" s="46"/>
      <c r="BH263" s="46"/>
    </row>
    <row r="264" spans="1:63" ht="15">
      <c r="E264" s="87"/>
      <c r="F264" s="88"/>
      <c r="G264" s="88"/>
      <c r="H264" s="89"/>
      <c r="I264"/>
      <c r="J264"/>
      <c r="K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 s="39"/>
      <c r="AT264" s="46"/>
      <c r="AU264" s="46"/>
      <c r="AV264" s="120"/>
      <c r="AW264" s="46"/>
      <c r="AX264" s="46"/>
      <c r="AY264" s="46"/>
      <c r="AZ264" s="46"/>
      <c r="BA264" s="46"/>
      <c r="BB264" s="46"/>
      <c r="BC264" s="46"/>
      <c r="BD264" s="46"/>
      <c r="BE264" s="46"/>
      <c r="BF264" s="46"/>
      <c r="BG264" s="46"/>
      <c r="BH264" s="46"/>
    </row>
    <row r="265" spans="1:63" ht="15">
      <c r="E265" s="87"/>
      <c r="F265" s="88"/>
      <c r="G265" s="88"/>
      <c r="H265" s="89"/>
      <c r="I265"/>
      <c r="J265"/>
      <c r="K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 s="39"/>
      <c r="AT265" s="46"/>
      <c r="AU265" s="46"/>
      <c r="AV265" s="120"/>
      <c r="AW265" s="46"/>
      <c r="AX265" s="46"/>
      <c r="AY265" s="46"/>
      <c r="AZ265" s="46"/>
      <c r="BA265" s="46"/>
      <c r="BB265" s="46"/>
      <c r="BC265" s="46"/>
      <c r="BD265" s="46"/>
      <c r="BE265" s="46"/>
      <c r="BF265" s="46"/>
      <c r="BG265" s="46"/>
      <c r="BH265" s="46"/>
    </row>
    <row r="266" spans="1:63" ht="15">
      <c r="E266" s="87"/>
      <c r="F266" s="88"/>
      <c r="G266" s="88"/>
      <c r="H266" s="89"/>
      <c r="I266"/>
      <c r="J266"/>
      <c r="K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 s="39"/>
      <c r="AT266" s="46"/>
      <c r="AU266" s="46"/>
      <c r="AV266" s="120"/>
      <c r="AW266" s="46"/>
      <c r="AX266" s="46"/>
      <c r="AY266" s="46"/>
      <c r="AZ266" s="46"/>
      <c r="BA266" s="46"/>
      <c r="BB266" s="46"/>
      <c r="BC266" s="46"/>
      <c r="BD266" s="46"/>
      <c r="BE266" s="46"/>
      <c r="BF266" s="46"/>
      <c r="BG266" s="46"/>
      <c r="BH266" s="46"/>
    </row>
    <row r="267" spans="1:63" ht="15">
      <c r="E267" s="87"/>
      <c r="F267" s="88"/>
      <c r="G267" s="88"/>
      <c r="H267" s="89"/>
      <c r="I267"/>
      <c r="J267"/>
      <c r="K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 s="39"/>
      <c r="AT267" s="46"/>
      <c r="AU267" s="46"/>
      <c r="AV267" s="120"/>
      <c r="AW267" s="46"/>
      <c r="AX267" s="46"/>
      <c r="AY267" s="46"/>
      <c r="AZ267" s="46"/>
      <c r="BA267" s="46"/>
      <c r="BB267" s="46"/>
      <c r="BC267" s="46"/>
      <c r="BD267" s="46"/>
      <c r="BE267" s="46"/>
      <c r="BF267" s="46"/>
      <c r="BG267" s="46"/>
      <c r="BH267" s="46"/>
    </row>
    <row r="268" spans="1:63" ht="15">
      <c r="E268" s="87"/>
      <c r="F268" s="88"/>
      <c r="G268" s="88"/>
      <c r="H268" s="89"/>
      <c r="I268"/>
      <c r="J268"/>
      <c r="K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 s="39"/>
      <c r="AT268" s="46"/>
      <c r="AU268" s="46"/>
      <c r="AV268" s="120"/>
      <c r="AW268" s="46"/>
      <c r="AX268" s="46"/>
      <c r="AY268" s="46"/>
      <c r="AZ268" s="46"/>
      <c r="BA268" s="46"/>
      <c r="BB268" s="46"/>
      <c r="BC268" s="46"/>
      <c r="BD268" s="46"/>
      <c r="BE268" s="46"/>
      <c r="BF268" s="46"/>
      <c r="BG268" s="46"/>
      <c r="BH268" s="46"/>
    </row>
    <row r="269" spans="1:63" ht="15">
      <c r="E269" s="87"/>
      <c r="F269" s="88"/>
      <c r="G269" s="88"/>
      <c r="H269" s="89"/>
      <c r="I269"/>
      <c r="J269"/>
      <c r="K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 s="39"/>
      <c r="AT269" s="46"/>
      <c r="AU269" s="46"/>
      <c r="AV269" s="46"/>
      <c r="AW269" s="46"/>
      <c r="AX269" s="46"/>
      <c r="AY269" s="46"/>
      <c r="AZ269" s="46"/>
      <c r="BA269" s="46"/>
      <c r="BB269" s="46"/>
      <c r="BC269" s="46"/>
      <c r="BD269" s="46"/>
      <c r="BE269" s="46"/>
      <c r="BF269" s="46"/>
      <c r="BG269" s="46"/>
      <c r="BH269" s="46"/>
    </row>
    <row r="270" spans="1:63" ht="15">
      <c r="E270" s="87"/>
      <c r="F270" s="88"/>
      <c r="G270" s="88"/>
      <c r="H270" s="89"/>
      <c r="I270"/>
      <c r="J270"/>
      <c r="K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 s="39"/>
      <c r="AT270" s="46"/>
      <c r="AU270" s="46"/>
      <c r="AV270" s="46"/>
      <c r="AW270" s="46"/>
      <c r="AX270" s="46"/>
      <c r="AY270" s="46"/>
      <c r="AZ270" s="46"/>
      <c r="BA270" s="46"/>
      <c r="BB270" s="46"/>
      <c r="BC270" s="46"/>
      <c r="BD270" s="46"/>
      <c r="BE270" s="46"/>
      <c r="BF270" s="46"/>
      <c r="BG270" s="46"/>
      <c r="BH270" s="46"/>
    </row>
    <row r="271" spans="1:63" ht="15">
      <c r="E271" s="87"/>
      <c r="F271" s="88"/>
      <c r="G271" s="88"/>
      <c r="H271" s="89"/>
      <c r="I271"/>
      <c r="J271"/>
      <c r="K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 s="39"/>
      <c r="AT271" s="46"/>
      <c r="AU271" s="46"/>
      <c r="AV271" s="46"/>
      <c r="AW271" s="46"/>
      <c r="AX271" s="46"/>
      <c r="AY271" s="46"/>
      <c r="AZ271" s="46"/>
      <c r="BA271" s="46"/>
      <c r="BB271" s="46"/>
      <c r="BC271" s="46"/>
      <c r="BD271" s="46"/>
      <c r="BE271" s="46"/>
      <c r="BF271" s="46"/>
      <c r="BG271" s="46"/>
      <c r="BH271" s="46"/>
    </row>
    <row r="272" spans="1:63" ht="15">
      <c r="E272" s="87"/>
      <c r="F272" s="88"/>
      <c r="G272" s="88"/>
      <c r="H272" s="89"/>
      <c r="I272"/>
      <c r="J272"/>
      <c r="K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 s="39"/>
      <c r="AT272" s="46"/>
      <c r="AU272" s="46"/>
      <c r="AV272" s="46"/>
      <c r="AW272" s="46"/>
      <c r="AX272" s="46"/>
      <c r="AY272" s="46"/>
      <c r="AZ272" s="46"/>
      <c r="BA272" s="46"/>
      <c r="BB272" s="46"/>
      <c r="BC272" s="46"/>
      <c r="BD272" s="46"/>
      <c r="BE272" s="46"/>
      <c r="BF272" s="46"/>
      <c r="BG272" s="46"/>
      <c r="BH272" s="46"/>
    </row>
    <row r="273" spans="5:60" ht="15">
      <c r="E273" s="87"/>
      <c r="F273" s="88"/>
      <c r="G273" s="88"/>
      <c r="H273" s="89"/>
      <c r="I273"/>
      <c r="J273"/>
      <c r="K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 s="39"/>
      <c r="AT273" s="46"/>
      <c r="AU273" s="46"/>
      <c r="AV273" s="46"/>
      <c r="AW273" s="46"/>
      <c r="AX273" s="46"/>
      <c r="AY273" s="46"/>
      <c r="AZ273" s="46"/>
      <c r="BA273" s="46"/>
      <c r="BB273" s="46"/>
      <c r="BC273" s="46"/>
      <c r="BD273" s="46"/>
      <c r="BE273" s="46"/>
      <c r="BF273" s="46"/>
      <c r="BG273" s="46"/>
      <c r="BH273" s="46"/>
    </row>
    <row r="274" spans="5:60" ht="15">
      <c r="E274" s="87"/>
      <c r="F274" s="88"/>
      <c r="G274" s="88"/>
      <c r="H274" s="89"/>
      <c r="I274"/>
      <c r="J274"/>
      <c r="K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 s="39"/>
      <c r="AT274" s="46"/>
      <c r="AU274" s="46"/>
      <c r="AV274" s="46"/>
      <c r="AW274" s="46"/>
      <c r="AX274" s="46"/>
      <c r="AY274" s="46"/>
      <c r="AZ274" s="46"/>
      <c r="BA274" s="46"/>
      <c r="BB274" s="46"/>
      <c r="BC274" s="46"/>
      <c r="BD274" s="46"/>
      <c r="BE274" s="46"/>
      <c r="BF274" s="46"/>
      <c r="BG274" s="46"/>
      <c r="BH274" s="46"/>
    </row>
    <row r="275" spans="5:60" ht="15">
      <c r="E275" s="87"/>
      <c r="F275" s="88"/>
      <c r="G275" s="88"/>
      <c r="H275" s="89"/>
      <c r="I275"/>
      <c r="J275"/>
      <c r="K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 s="39"/>
      <c r="AT275" s="46"/>
      <c r="AU275" s="46"/>
      <c r="AV275" s="46"/>
      <c r="AW275" s="46"/>
      <c r="AX275" s="46"/>
      <c r="AY275" s="46"/>
      <c r="AZ275" s="46"/>
      <c r="BA275" s="46"/>
      <c r="BB275" s="46"/>
      <c r="BC275" s="46"/>
      <c r="BD275" s="46"/>
      <c r="BE275" s="46"/>
      <c r="BF275" s="46"/>
      <c r="BG275" s="46"/>
      <c r="BH275" s="46"/>
    </row>
    <row r="276" spans="5:60" ht="15">
      <c r="E276" s="87"/>
      <c r="F276" s="88"/>
      <c r="G276" s="88"/>
      <c r="H276" s="89"/>
      <c r="I276"/>
      <c r="J276"/>
      <c r="K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 s="39"/>
      <c r="AT276" s="46"/>
      <c r="AU276" s="46"/>
      <c r="AV276" s="46"/>
      <c r="AW276" s="46"/>
      <c r="AX276" s="46"/>
      <c r="AY276" s="46"/>
      <c r="AZ276" s="46"/>
      <c r="BA276" s="46"/>
      <c r="BB276" s="46"/>
      <c r="BC276" s="46"/>
      <c r="BD276" s="46"/>
      <c r="BE276" s="46"/>
      <c r="BF276" s="46"/>
      <c r="BG276" s="46"/>
      <c r="BH276" s="46"/>
    </row>
    <row r="277" spans="5:60" ht="15">
      <c r="E277" s="87"/>
      <c r="F277" s="88"/>
      <c r="G277" s="88"/>
      <c r="H277" s="89"/>
      <c r="I277"/>
      <c r="J277"/>
      <c r="K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 s="39"/>
      <c r="AT277" s="46"/>
      <c r="AU277" s="46"/>
      <c r="AV277" s="46"/>
      <c r="AW277" s="46"/>
      <c r="AX277" s="46"/>
      <c r="AY277" s="46"/>
      <c r="AZ277" s="46"/>
      <c r="BA277" s="46"/>
      <c r="BB277" s="46"/>
      <c r="BC277" s="46"/>
      <c r="BD277" s="46"/>
      <c r="BE277" s="46"/>
      <c r="BF277" s="46"/>
      <c r="BG277" s="46"/>
      <c r="BH277" s="46"/>
    </row>
    <row r="278" spans="5:60" ht="15">
      <c r="E278" s="87"/>
      <c r="F278" s="88"/>
      <c r="G278" s="88"/>
      <c r="H278" s="89"/>
      <c r="I278"/>
      <c r="J278"/>
      <c r="K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 s="39"/>
      <c r="AT278" s="46"/>
      <c r="AU278" s="46"/>
      <c r="AV278" s="46"/>
      <c r="AW278" s="46"/>
      <c r="AX278" s="46"/>
      <c r="AY278" s="46"/>
      <c r="AZ278" s="46"/>
      <c r="BA278" s="46"/>
      <c r="BB278" s="46"/>
      <c r="BC278" s="46"/>
      <c r="BD278" s="46"/>
      <c r="BE278" s="46"/>
      <c r="BF278" s="46"/>
      <c r="BG278" s="46"/>
      <c r="BH278" s="46"/>
    </row>
    <row r="279" spans="5:60" ht="15">
      <c r="E279" s="87"/>
      <c r="F279" s="88"/>
      <c r="G279" s="88"/>
      <c r="H279" s="89"/>
      <c r="I279"/>
      <c r="J279"/>
      <c r="K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 s="39"/>
      <c r="AT279" s="46"/>
      <c r="AU279" s="46"/>
      <c r="AV279" s="46"/>
      <c r="AW279" s="46"/>
      <c r="AX279" s="46"/>
      <c r="AY279" s="46"/>
      <c r="AZ279" s="46"/>
      <c r="BA279" s="46"/>
      <c r="BB279" s="46"/>
      <c r="BC279" s="46"/>
      <c r="BD279" s="46"/>
      <c r="BE279" s="46"/>
      <c r="BF279" s="46"/>
      <c r="BG279" s="46"/>
      <c r="BH279" s="46"/>
    </row>
    <row r="280" spans="5:60" ht="15">
      <c r="E280" s="87"/>
      <c r="F280" s="88"/>
      <c r="G280" s="88"/>
      <c r="H280" s="89"/>
      <c r="I280"/>
      <c r="J280"/>
      <c r="K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 s="39"/>
      <c r="AT280" s="46"/>
      <c r="AU280" s="46"/>
      <c r="AV280" s="46"/>
      <c r="AW280" s="46"/>
      <c r="AX280" s="46"/>
      <c r="AY280" s="46"/>
      <c r="AZ280" s="46"/>
      <c r="BA280" s="46"/>
      <c r="BB280" s="46"/>
      <c r="BC280" s="46"/>
      <c r="BD280" s="46"/>
      <c r="BE280" s="46"/>
      <c r="BF280" s="46"/>
      <c r="BG280" s="46"/>
      <c r="BH280" s="46"/>
    </row>
    <row r="281" spans="5:60" ht="15">
      <c r="E281" s="87"/>
      <c r="F281" s="88"/>
      <c r="G281" s="88"/>
      <c r="H281" s="89"/>
      <c r="I281"/>
      <c r="J281"/>
      <c r="K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 s="39"/>
      <c r="AT281" s="46"/>
      <c r="AU281" s="46"/>
      <c r="AV281" s="46"/>
      <c r="AW281" s="46"/>
      <c r="AX281" s="46"/>
      <c r="AY281" s="46"/>
      <c r="AZ281" s="46"/>
      <c r="BA281" s="46"/>
      <c r="BB281" s="46"/>
      <c r="BC281" s="46"/>
      <c r="BD281" s="46"/>
      <c r="BE281" s="46"/>
      <c r="BF281" s="46"/>
      <c r="BG281" s="46"/>
      <c r="BH281" s="46"/>
    </row>
    <row r="282" spans="5:60" ht="15">
      <c r="E282" s="87"/>
      <c r="F282" s="88"/>
      <c r="G282" s="88"/>
      <c r="H282" s="89"/>
      <c r="I282"/>
      <c r="J282"/>
      <c r="K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 s="39"/>
      <c r="AT282" s="46"/>
      <c r="AU282" s="46"/>
      <c r="AV282" s="46"/>
      <c r="AW282" s="46"/>
      <c r="AX282" s="46"/>
      <c r="AY282" s="46"/>
      <c r="AZ282" s="46"/>
      <c r="BA282" s="46"/>
      <c r="BB282" s="46"/>
      <c r="BC282" s="46"/>
      <c r="BD282" s="46"/>
      <c r="BE282" s="46"/>
      <c r="BF282" s="46"/>
      <c r="BG282" s="46"/>
      <c r="BH282" s="46"/>
    </row>
    <row r="283" spans="5:60" ht="15">
      <c r="E283" s="87"/>
      <c r="F283" s="88"/>
      <c r="G283" s="88"/>
      <c r="H283" s="89"/>
      <c r="I283"/>
      <c r="J283"/>
      <c r="K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 s="39"/>
      <c r="AT283" s="46"/>
      <c r="AU283" s="46"/>
      <c r="AV283" s="46"/>
      <c r="AW283" s="46"/>
      <c r="AX283" s="46"/>
      <c r="AY283" s="46"/>
      <c r="AZ283" s="46"/>
      <c r="BA283" s="46"/>
      <c r="BB283" s="46"/>
      <c r="BC283" s="46"/>
      <c r="BD283" s="46"/>
      <c r="BE283" s="46"/>
      <c r="BF283" s="46"/>
      <c r="BG283" s="46"/>
      <c r="BH283" s="46"/>
    </row>
    <row r="284" spans="5:60" ht="15">
      <c r="E284" s="87"/>
      <c r="F284" s="88"/>
      <c r="G284" s="88"/>
      <c r="H284" s="89"/>
      <c r="I284"/>
      <c r="J284"/>
      <c r="K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 s="39"/>
      <c r="AT284" s="46"/>
      <c r="AU284" s="46"/>
      <c r="AV284" s="46"/>
      <c r="AW284" s="46"/>
      <c r="AX284" s="46"/>
      <c r="AY284" s="46"/>
      <c r="AZ284" s="46"/>
      <c r="BA284" s="46"/>
      <c r="BB284" s="46"/>
      <c r="BC284" s="46"/>
      <c r="BD284" s="46"/>
      <c r="BE284" s="46"/>
      <c r="BF284" s="46"/>
      <c r="BG284" s="46"/>
      <c r="BH284" s="46"/>
    </row>
    <row r="285" spans="5:60" ht="15">
      <c r="E285" s="87"/>
      <c r="F285" s="88"/>
      <c r="G285" s="88"/>
      <c r="H285" s="89"/>
      <c r="I285"/>
      <c r="J285"/>
      <c r="K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 s="39"/>
      <c r="AT285" s="46"/>
      <c r="AU285" s="46"/>
      <c r="AV285" s="46"/>
      <c r="AW285" s="46"/>
      <c r="AX285" s="46"/>
      <c r="AY285" s="46"/>
      <c r="AZ285" s="46"/>
      <c r="BA285" s="46"/>
      <c r="BB285" s="46"/>
      <c r="BC285" s="46"/>
      <c r="BD285" s="46"/>
      <c r="BE285" s="46"/>
      <c r="BF285" s="46"/>
      <c r="BG285" s="46"/>
      <c r="BH285" s="46"/>
    </row>
    <row r="286" spans="5:60" ht="15">
      <c r="E286" s="87"/>
      <c r="F286" s="88"/>
      <c r="G286" s="88"/>
      <c r="H286" s="89"/>
      <c r="I286"/>
      <c r="J286"/>
      <c r="K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 s="39"/>
      <c r="AT286" s="46"/>
      <c r="AU286" s="46"/>
      <c r="AV286" s="46"/>
      <c r="AW286" s="46"/>
      <c r="AX286" s="46"/>
      <c r="AY286" s="46"/>
      <c r="AZ286" s="46"/>
      <c r="BA286" s="46"/>
      <c r="BB286" s="46"/>
      <c r="BC286" s="46"/>
      <c r="BD286" s="46"/>
      <c r="BE286" s="46"/>
      <c r="BF286" s="46"/>
      <c r="BG286" s="46"/>
      <c r="BH286" s="46"/>
    </row>
    <row r="287" spans="5:60" ht="15">
      <c r="E287" s="87"/>
      <c r="F287" s="88"/>
      <c r="G287" s="88"/>
      <c r="H287" s="89"/>
      <c r="I287"/>
      <c r="J287"/>
      <c r="K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 s="39"/>
      <c r="AT287" s="46"/>
      <c r="AU287" s="46"/>
      <c r="AV287" s="46"/>
      <c r="AW287" s="46"/>
      <c r="AX287" s="46"/>
      <c r="AY287" s="46"/>
      <c r="AZ287" s="46"/>
      <c r="BA287" s="46"/>
      <c r="BB287" s="46"/>
      <c r="BC287" s="46"/>
      <c r="BD287" s="46"/>
      <c r="BE287" s="46"/>
      <c r="BF287" s="46"/>
      <c r="BG287" s="46"/>
      <c r="BH287" s="46"/>
    </row>
    <row r="288" spans="5:60" ht="15">
      <c r="E288" s="87"/>
      <c r="F288" s="88"/>
      <c r="G288" s="88"/>
      <c r="H288" s="89"/>
      <c r="I288"/>
      <c r="J288"/>
      <c r="K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 s="39"/>
      <c r="AT288" s="46"/>
      <c r="AU288" s="46"/>
      <c r="AV288" s="46"/>
      <c r="AW288" s="46"/>
      <c r="AX288" s="46"/>
      <c r="AY288" s="46"/>
      <c r="AZ288" s="46"/>
      <c r="BA288" s="46"/>
      <c r="BB288" s="46"/>
      <c r="BC288" s="46"/>
      <c r="BD288" s="46"/>
      <c r="BE288" s="46"/>
      <c r="BF288" s="46"/>
      <c r="BG288" s="46"/>
      <c r="BH288" s="46"/>
    </row>
    <row r="289" spans="1:60" ht="15">
      <c r="E289" s="87"/>
      <c r="F289" s="88"/>
      <c r="G289" s="88"/>
      <c r="H289" s="89"/>
      <c r="I289"/>
      <c r="J289"/>
      <c r="K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 s="39"/>
      <c r="AT289" s="46"/>
      <c r="AU289" s="46"/>
      <c r="AV289" s="46"/>
      <c r="AW289" s="46"/>
      <c r="AX289" s="46"/>
      <c r="AY289" s="46"/>
      <c r="AZ289" s="46"/>
      <c r="BA289" s="46"/>
      <c r="BB289" s="46"/>
      <c r="BC289" s="46"/>
      <c r="BD289" s="46"/>
      <c r="BE289" s="46"/>
      <c r="BF289" s="46"/>
      <c r="BG289" s="46"/>
      <c r="BH289" s="46"/>
    </row>
    <row r="290" spans="1:60" ht="15">
      <c r="E290" s="87"/>
      <c r="F290" s="88"/>
      <c r="G290" s="88"/>
      <c r="H290" s="89"/>
      <c r="I290"/>
      <c r="J290"/>
      <c r="K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 s="39"/>
      <c r="AT290" s="46"/>
      <c r="AU290" s="46"/>
      <c r="AV290" s="46"/>
      <c r="AW290" s="46"/>
      <c r="AX290" s="46"/>
      <c r="AY290" s="46"/>
      <c r="AZ290" s="46"/>
      <c r="BA290" s="46"/>
      <c r="BB290" s="46"/>
      <c r="BC290" s="46"/>
      <c r="BD290" s="46"/>
      <c r="BE290" s="46"/>
      <c r="BF290" s="46"/>
      <c r="BG290" s="46"/>
      <c r="BH290" s="46"/>
    </row>
    <row r="291" spans="1:60" ht="15">
      <c r="E291" s="87"/>
      <c r="F291" s="88"/>
      <c r="G291" s="88"/>
      <c r="H291" s="89"/>
      <c r="I291"/>
      <c r="J291"/>
      <c r="K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 s="39"/>
      <c r="AT291" s="46"/>
      <c r="AU291" s="46"/>
      <c r="AV291" s="46"/>
      <c r="AW291" s="46"/>
      <c r="AX291" s="46"/>
      <c r="AY291" s="46"/>
      <c r="AZ291" s="46"/>
      <c r="BA291" s="46"/>
      <c r="BB291" s="46"/>
      <c r="BC291" s="46"/>
      <c r="BD291" s="46"/>
      <c r="BE291" s="46"/>
      <c r="BF291" s="46"/>
      <c r="BG291" s="46"/>
      <c r="BH291" s="46"/>
    </row>
    <row r="292" spans="1:60" ht="15">
      <c r="E292" s="87"/>
      <c r="F292" s="88"/>
      <c r="G292" s="88"/>
      <c r="H292" s="89"/>
      <c r="I292"/>
      <c r="J292"/>
      <c r="K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 s="39"/>
      <c r="AT292" s="46"/>
      <c r="AU292" s="46"/>
      <c r="AV292" s="46"/>
      <c r="AW292" s="46"/>
      <c r="AX292" s="46"/>
      <c r="AY292" s="46"/>
      <c r="AZ292" s="46"/>
      <c r="BA292" s="46"/>
      <c r="BB292" s="46"/>
      <c r="BC292" s="46"/>
      <c r="BD292" s="46"/>
      <c r="BE292" s="46"/>
      <c r="BF292" s="46"/>
      <c r="BG292" s="46"/>
      <c r="BH292" s="46"/>
    </row>
    <row r="293" spans="1:60" ht="15">
      <c r="E293" s="87"/>
      <c r="F293" s="88"/>
      <c r="G293" s="88"/>
      <c r="H293" s="89"/>
      <c r="I293"/>
      <c r="J293"/>
      <c r="K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 s="39"/>
      <c r="AT293" s="46"/>
      <c r="AU293" s="46"/>
      <c r="AV293" s="46"/>
      <c r="AW293" s="46"/>
      <c r="AX293" s="46"/>
      <c r="AY293" s="46"/>
      <c r="AZ293" s="46"/>
      <c r="BA293" s="46"/>
      <c r="BB293" s="46"/>
      <c r="BC293" s="46"/>
      <c r="BD293" s="46"/>
      <c r="BE293" s="46"/>
      <c r="BF293" s="46"/>
      <c r="BG293" s="46"/>
      <c r="BH293" s="46"/>
    </row>
    <row r="294" spans="1:60" ht="15">
      <c r="A294" s="55"/>
      <c r="B294" s="55"/>
      <c r="C294" s="55"/>
      <c r="D294" s="55"/>
      <c r="E294" s="87"/>
      <c r="F294" s="88"/>
      <c r="G294" s="88"/>
      <c r="H294" s="89"/>
      <c r="I294"/>
      <c r="J294"/>
      <c r="K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 s="39"/>
      <c r="AT294" s="46"/>
      <c r="AU294" s="46"/>
      <c r="AV294" s="46"/>
      <c r="AW294" s="46"/>
      <c r="AX294" s="46"/>
      <c r="AY294" s="46"/>
      <c r="AZ294" s="46"/>
      <c r="BA294" s="46"/>
      <c r="BB294" s="46"/>
      <c r="BC294" s="46"/>
      <c r="BD294" s="46"/>
      <c r="BE294" s="46"/>
      <c r="BF294" s="46"/>
      <c r="BG294" s="46"/>
      <c r="BH294" s="46"/>
    </row>
    <row r="295" spans="1:60" ht="15">
      <c r="A295" s="55"/>
      <c r="B295" s="55"/>
      <c r="C295" s="55"/>
      <c r="D295" s="55"/>
      <c r="E295" s="87"/>
      <c r="F295" s="88"/>
      <c r="G295" s="88"/>
      <c r="H295" s="89"/>
      <c r="I295"/>
      <c r="J295"/>
      <c r="K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 s="39"/>
      <c r="AT295" s="46"/>
      <c r="AU295" s="46"/>
      <c r="AV295" s="46"/>
      <c r="AW295" s="46"/>
      <c r="AX295" s="46"/>
      <c r="AY295" s="46"/>
      <c r="AZ295" s="46"/>
      <c r="BA295" s="46"/>
      <c r="BB295" s="46"/>
      <c r="BC295" s="46"/>
      <c r="BD295" s="46"/>
      <c r="BE295" s="46"/>
      <c r="BF295" s="46"/>
      <c r="BG295" s="46"/>
      <c r="BH295" s="46"/>
    </row>
    <row r="296" spans="1:60" ht="15">
      <c r="E296" s="87"/>
      <c r="F296" s="88"/>
      <c r="G296" s="88"/>
      <c r="H296" s="89"/>
      <c r="I296"/>
      <c r="J296"/>
      <c r="K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 s="39"/>
      <c r="AT296" s="46"/>
      <c r="AU296" s="46"/>
      <c r="AV296" s="46"/>
      <c r="AW296" s="46"/>
      <c r="AX296" s="46"/>
      <c r="AY296" s="46"/>
      <c r="AZ296" s="46"/>
      <c r="BA296" s="46"/>
      <c r="BB296" s="46"/>
      <c r="BC296" s="46"/>
      <c r="BD296" s="46"/>
      <c r="BE296" s="46"/>
      <c r="BF296" s="46"/>
      <c r="BG296" s="46"/>
      <c r="BH296" s="46"/>
    </row>
    <row r="297" spans="1:60" ht="15">
      <c r="E297" s="87"/>
      <c r="F297" s="88"/>
      <c r="G297" s="88"/>
      <c r="H297" s="89"/>
      <c r="I297"/>
      <c r="J297"/>
      <c r="K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 s="39"/>
      <c r="AT297" s="46"/>
      <c r="AU297" s="46"/>
      <c r="AV297" s="46"/>
      <c r="AW297" s="46"/>
      <c r="AX297" s="46"/>
      <c r="AY297" s="46"/>
      <c r="AZ297" s="46"/>
      <c r="BA297" s="46"/>
      <c r="BB297" s="46"/>
      <c r="BC297" s="46"/>
      <c r="BD297" s="46"/>
      <c r="BE297" s="46"/>
      <c r="BF297" s="46"/>
      <c r="BG297" s="46"/>
      <c r="BH297" s="46"/>
    </row>
    <row r="298" spans="1:60" ht="15">
      <c r="E298" s="87"/>
      <c r="F298" s="88"/>
      <c r="G298" s="88"/>
      <c r="H298" s="89"/>
      <c r="I298"/>
      <c r="J298"/>
      <c r="K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 s="39"/>
      <c r="AT298" s="46"/>
      <c r="AU298" s="46"/>
      <c r="AV298" s="46"/>
      <c r="AW298" s="46"/>
      <c r="AX298" s="46"/>
      <c r="AY298" s="46"/>
      <c r="AZ298" s="46"/>
      <c r="BA298" s="46"/>
      <c r="BB298" s="46"/>
      <c r="BC298" s="46"/>
      <c r="BD298" s="46"/>
      <c r="BE298" s="46"/>
      <c r="BF298" s="46"/>
      <c r="BG298" s="46"/>
      <c r="BH298" s="46"/>
    </row>
    <row r="299" spans="1:60" ht="15">
      <c r="E299" s="87"/>
      <c r="F299" s="88"/>
      <c r="G299" s="88"/>
      <c r="H299" s="89"/>
      <c r="I299"/>
      <c r="J299"/>
      <c r="K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 s="39"/>
      <c r="AT299" s="46"/>
      <c r="AU299" s="46"/>
      <c r="AV299" s="46"/>
      <c r="AW299" s="46"/>
      <c r="AX299" s="46"/>
      <c r="AY299" s="46"/>
      <c r="AZ299" s="46"/>
      <c r="BA299" s="46"/>
      <c r="BB299" s="46"/>
      <c r="BC299" s="46"/>
      <c r="BD299" s="46"/>
      <c r="BE299" s="46"/>
      <c r="BF299" s="46"/>
      <c r="BG299" s="46"/>
      <c r="BH299" s="46"/>
    </row>
    <row r="300" spans="1:60" ht="15">
      <c r="E300" s="87"/>
      <c r="F300" s="88"/>
      <c r="G300" s="88"/>
      <c r="H300" s="89"/>
      <c r="I300"/>
      <c r="J300"/>
      <c r="K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 s="39"/>
      <c r="AT300" s="46"/>
      <c r="AU300" s="46"/>
      <c r="AV300" s="46"/>
      <c r="AW300" s="46"/>
      <c r="AX300" s="46"/>
      <c r="AY300" s="46"/>
      <c r="AZ300" s="46"/>
      <c r="BA300" s="46"/>
      <c r="BB300" s="46"/>
      <c r="BC300" s="46"/>
      <c r="BD300" s="46"/>
      <c r="BE300" s="46"/>
      <c r="BF300" s="46"/>
      <c r="BG300" s="46"/>
      <c r="BH300" s="46"/>
    </row>
    <row r="301" spans="1:60" ht="15">
      <c r="E301" s="87"/>
      <c r="F301" s="88"/>
      <c r="G301" s="88"/>
      <c r="H301" s="89"/>
      <c r="I301"/>
      <c r="J301"/>
      <c r="K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 s="39"/>
      <c r="AT301" s="46"/>
      <c r="AU301" s="46"/>
      <c r="AV301" s="46"/>
      <c r="AW301" s="46"/>
      <c r="AX301" s="46"/>
      <c r="AY301" s="46"/>
      <c r="AZ301" s="46"/>
      <c r="BA301" s="46"/>
      <c r="BB301" s="46"/>
      <c r="BC301" s="46"/>
      <c r="BD301" s="46"/>
      <c r="BE301" s="46"/>
      <c r="BF301" s="46"/>
      <c r="BG301" s="46"/>
      <c r="BH301" s="46"/>
    </row>
    <row r="302" spans="1:60" ht="15">
      <c r="E302" s="87"/>
      <c r="F302" s="88"/>
      <c r="G302" s="88"/>
      <c r="H302" s="89"/>
      <c r="I302"/>
      <c r="J302"/>
      <c r="K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 s="39"/>
      <c r="AT302" s="46"/>
      <c r="AU302" s="46"/>
      <c r="AV302" s="46"/>
      <c r="AW302" s="46"/>
      <c r="AX302" s="46"/>
      <c r="AY302" s="46"/>
      <c r="AZ302" s="46"/>
      <c r="BA302" s="46"/>
      <c r="BB302" s="46"/>
      <c r="BC302" s="46"/>
      <c r="BD302" s="46"/>
      <c r="BE302" s="46"/>
      <c r="BF302" s="46"/>
      <c r="BG302" s="46"/>
      <c r="BH302" s="46"/>
    </row>
    <row r="303" spans="1:60" ht="15">
      <c r="E303" s="87"/>
      <c r="F303" s="88"/>
      <c r="G303" s="88"/>
      <c r="H303" s="89"/>
      <c r="I303"/>
      <c r="J303"/>
      <c r="K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 s="39"/>
      <c r="AT303" s="46"/>
      <c r="AU303" s="46"/>
      <c r="AV303" s="46"/>
      <c r="AW303" s="46"/>
      <c r="AX303" s="46"/>
      <c r="AY303" s="46"/>
      <c r="AZ303" s="46"/>
      <c r="BA303" s="46"/>
      <c r="BB303" s="46"/>
      <c r="BC303" s="46"/>
      <c r="BD303" s="46"/>
      <c r="BE303" s="46"/>
      <c r="BF303" s="46"/>
      <c r="BG303" s="46"/>
      <c r="BH303" s="46"/>
    </row>
    <row r="304" spans="1:60" ht="15">
      <c r="E304" s="87"/>
      <c r="F304" s="88"/>
      <c r="G304" s="88"/>
      <c r="H304" s="89"/>
      <c r="I304"/>
      <c r="J304"/>
      <c r="K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 s="39"/>
      <c r="AT304" s="46"/>
      <c r="AU304" s="46"/>
      <c r="AV304" s="46"/>
      <c r="AW304" s="46"/>
      <c r="AX304" s="46"/>
      <c r="AY304" s="46"/>
      <c r="AZ304" s="46"/>
      <c r="BA304" s="46"/>
      <c r="BB304" s="46"/>
      <c r="BC304" s="46"/>
      <c r="BD304" s="46"/>
      <c r="BE304" s="46"/>
      <c r="BF304" s="46"/>
      <c r="BG304" s="46"/>
      <c r="BH304" s="46"/>
    </row>
    <row r="305" spans="5:60" ht="15">
      <c r="E305" s="87"/>
      <c r="F305" s="88"/>
      <c r="G305" s="88"/>
      <c r="H305" s="89"/>
      <c r="I305"/>
      <c r="J305"/>
      <c r="K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 s="39"/>
      <c r="AT305" s="46"/>
      <c r="AU305" s="46"/>
      <c r="AV305" s="46"/>
      <c r="AW305" s="46"/>
      <c r="AX305" s="46"/>
      <c r="AY305" s="46"/>
      <c r="AZ305" s="46"/>
      <c r="BA305" s="46"/>
      <c r="BB305" s="46"/>
      <c r="BC305" s="46"/>
      <c r="BD305" s="46"/>
      <c r="BE305" s="46"/>
      <c r="BF305" s="46"/>
      <c r="BG305" s="46"/>
      <c r="BH305" s="46"/>
    </row>
    <row r="306" spans="5:60" ht="15">
      <c r="E306" s="87"/>
      <c r="F306" s="88"/>
      <c r="G306" s="88"/>
      <c r="H306" s="89"/>
      <c r="I306"/>
      <c r="J306"/>
      <c r="K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 s="39"/>
      <c r="AT306" s="46"/>
      <c r="AU306" s="46"/>
      <c r="AV306" s="46"/>
      <c r="AW306" s="46"/>
      <c r="AX306" s="46"/>
      <c r="AY306" s="46"/>
      <c r="AZ306" s="46"/>
      <c r="BA306" s="46"/>
      <c r="BB306" s="46"/>
      <c r="BC306" s="46"/>
      <c r="BD306" s="46"/>
      <c r="BE306" s="46"/>
      <c r="BF306" s="46"/>
      <c r="BG306" s="46"/>
      <c r="BH306" s="46"/>
    </row>
    <row r="307" spans="5:60" ht="15">
      <c r="E307" s="87"/>
      <c r="F307" s="88"/>
      <c r="G307" s="88"/>
      <c r="H307" s="89"/>
      <c r="I307"/>
      <c r="J307"/>
      <c r="K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 s="39"/>
      <c r="AT307" s="46"/>
      <c r="AU307" s="46"/>
      <c r="AV307" s="46"/>
      <c r="AW307" s="46"/>
      <c r="AX307" s="46"/>
      <c r="AY307" s="46"/>
      <c r="AZ307" s="46"/>
      <c r="BA307" s="46"/>
      <c r="BB307" s="46"/>
      <c r="BC307" s="46"/>
      <c r="BD307" s="46"/>
      <c r="BE307" s="46"/>
      <c r="BF307" s="46"/>
      <c r="BG307" s="46"/>
      <c r="BH307" s="46"/>
    </row>
    <row r="308" spans="5:60" ht="15">
      <c r="E308" s="87"/>
      <c r="F308" s="88"/>
      <c r="G308" s="88"/>
      <c r="H308" s="89"/>
      <c r="I308"/>
      <c r="J308"/>
      <c r="K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 s="39"/>
      <c r="AT308" s="46"/>
      <c r="AU308" s="46"/>
      <c r="AV308" s="46"/>
      <c r="AW308" s="46"/>
      <c r="AX308" s="46"/>
      <c r="AY308" s="46"/>
      <c r="AZ308" s="46"/>
      <c r="BA308" s="46"/>
      <c r="BB308" s="46"/>
      <c r="BC308" s="46"/>
      <c r="BD308" s="46"/>
      <c r="BE308" s="46"/>
      <c r="BF308" s="46"/>
      <c r="BG308" s="46"/>
      <c r="BH308" s="46"/>
    </row>
    <row r="309" spans="5:60" ht="15">
      <c r="E309" s="87"/>
      <c r="F309" s="88"/>
      <c r="G309" s="88"/>
      <c r="H309" s="89"/>
      <c r="I309"/>
      <c r="J309"/>
      <c r="K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 s="39"/>
      <c r="AT309" s="46"/>
      <c r="AU309" s="46"/>
      <c r="AV309" s="46"/>
      <c r="AW309" s="46"/>
      <c r="AX309" s="46"/>
      <c r="AY309" s="46"/>
      <c r="AZ309" s="46"/>
      <c r="BA309" s="46"/>
      <c r="BB309" s="46"/>
      <c r="BC309" s="46"/>
      <c r="BD309" s="46"/>
      <c r="BE309" s="46"/>
      <c r="BF309" s="46"/>
      <c r="BG309" s="46"/>
      <c r="BH309" s="46"/>
    </row>
    <row r="310" spans="5:60" ht="15">
      <c r="E310" s="87"/>
      <c r="F310" s="88"/>
      <c r="G310" s="88"/>
      <c r="H310" s="89"/>
      <c r="I310"/>
      <c r="J310"/>
      <c r="K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 s="39"/>
      <c r="AT310" s="46"/>
      <c r="AU310" s="46"/>
      <c r="AV310" s="46"/>
      <c r="AW310" s="46"/>
      <c r="AX310" s="46"/>
      <c r="AY310" s="46"/>
      <c r="AZ310" s="46"/>
      <c r="BA310" s="46"/>
      <c r="BB310" s="46"/>
      <c r="BC310" s="46"/>
      <c r="BD310" s="46"/>
      <c r="BE310" s="46"/>
      <c r="BF310" s="46"/>
      <c r="BG310" s="46"/>
      <c r="BH310" s="46"/>
    </row>
    <row r="311" spans="5:60" ht="15">
      <c r="E311" s="87"/>
      <c r="F311" s="88"/>
      <c r="G311" s="88"/>
      <c r="H311" s="89"/>
      <c r="I311"/>
      <c r="J311"/>
      <c r="K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 s="39"/>
      <c r="AT311" s="46"/>
      <c r="AU311" s="46"/>
      <c r="AV311" s="46"/>
      <c r="AW311" s="46"/>
      <c r="AX311" s="46"/>
      <c r="AY311" s="46"/>
      <c r="AZ311" s="46"/>
      <c r="BA311" s="46"/>
      <c r="BB311" s="46"/>
      <c r="BC311" s="46"/>
      <c r="BD311" s="46"/>
      <c r="BE311" s="46"/>
      <c r="BF311" s="46"/>
      <c r="BG311" s="46"/>
      <c r="BH311" s="46"/>
    </row>
    <row r="312" spans="5:60" ht="15">
      <c r="E312" s="87"/>
      <c r="F312" s="88"/>
      <c r="G312" s="88"/>
      <c r="H312" s="89"/>
      <c r="I312"/>
      <c r="J312"/>
      <c r="K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 s="39"/>
      <c r="AT312" s="46"/>
      <c r="AU312" s="46"/>
      <c r="AV312" s="46"/>
      <c r="AW312" s="46"/>
      <c r="AX312" s="46"/>
      <c r="AY312" s="46"/>
      <c r="AZ312" s="46"/>
      <c r="BA312" s="46"/>
      <c r="BB312" s="46"/>
      <c r="BC312" s="46"/>
      <c r="BD312" s="46"/>
      <c r="BE312" s="46"/>
      <c r="BF312" s="46"/>
      <c r="BG312" s="46"/>
      <c r="BH312" s="46"/>
    </row>
    <row r="313" spans="5:60" ht="15">
      <c r="E313" s="87"/>
      <c r="F313" s="88"/>
      <c r="G313" s="88"/>
      <c r="H313" s="89"/>
      <c r="I313"/>
      <c r="J313"/>
      <c r="K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 s="39"/>
      <c r="AT313" s="46"/>
      <c r="AU313" s="46"/>
      <c r="AV313" s="46"/>
      <c r="AW313" s="46"/>
      <c r="AX313" s="46"/>
      <c r="AY313" s="46"/>
      <c r="AZ313" s="46"/>
      <c r="BA313" s="46"/>
      <c r="BB313" s="46"/>
      <c r="BC313" s="46"/>
      <c r="BD313" s="46"/>
      <c r="BE313" s="46"/>
      <c r="BF313" s="46"/>
      <c r="BG313" s="46"/>
      <c r="BH313" s="46"/>
    </row>
    <row r="314" spans="5:60" ht="15">
      <c r="E314" s="87"/>
      <c r="F314" s="88"/>
      <c r="G314" s="88"/>
      <c r="H314" s="89"/>
      <c r="I314"/>
      <c r="J314"/>
      <c r="K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 s="39"/>
      <c r="AT314" s="46"/>
      <c r="AU314" s="46"/>
      <c r="AV314" s="46"/>
      <c r="AW314" s="46"/>
      <c r="AX314" s="46"/>
      <c r="AY314" s="46"/>
      <c r="AZ314" s="46"/>
      <c r="BA314" s="46"/>
      <c r="BB314" s="46"/>
      <c r="BC314" s="46"/>
      <c r="BD314" s="46"/>
      <c r="BE314" s="46"/>
      <c r="BF314" s="46"/>
      <c r="BG314" s="46"/>
      <c r="BH314" s="46"/>
    </row>
    <row r="315" spans="5:60" ht="15">
      <c r="E315" s="87"/>
      <c r="F315" s="88"/>
      <c r="G315" s="88"/>
      <c r="H315" s="89"/>
      <c r="I315"/>
      <c r="J315"/>
      <c r="K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 s="39"/>
      <c r="AT315" s="46"/>
      <c r="AU315" s="46"/>
      <c r="AV315" s="46"/>
      <c r="AW315" s="46"/>
      <c r="AX315" s="46"/>
      <c r="AY315" s="46"/>
      <c r="AZ315" s="46"/>
      <c r="BA315" s="46"/>
      <c r="BB315" s="46"/>
      <c r="BC315" s="46"/>
      <c r="BD315" s="46"/>
      <c r="BE315" s="46"/>
      <c r="BF315" s="46"/>
      <c r="BG315" s="46"/>
      <c r="BH315" s="46"/>
    </row>
    <row r="316" spans="5:60" ht="15">
      <c r="E316" s="87"/>
      <c r="F316" s="88"/>
      <c r="G316" s="88"/>
      <c r="H316" s="89"/>
      <c r="I316"/>
      <c r="J316"/>
      <c r="K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 s="39"/>
      <c r="AT316" s="46"/>
      <c r="AU316" s="46"/>
      <c r="AV316" s="46"/>
      <c r="AW316" s="46"/>
      <c r="AX316" s="46"/>
      <c r="AY316" s="46"/>
      <c r="AZ316" s="46"/>
      <c r="BA316" s="46"/>
      <c r="BB316" s="46"/>
      <c r="BC316" s="46"/>
      <c r="BD316" s="46"/>
      <c r="BE316" s="46"/>
      <c r="BF316" s="46"/>
      <c r="BG316" s="46"/>
      <c r="BH316" s="46"/>
    </row>
    <row r="317" spans="5:60" ht="15">
      <c r="E317" s="87"/>
      <c r="F317" s="88"/>
      <c r="G317" s="88"/>
      <c r="H317" s="89"/>
      <c r="I317"/>
      <c r="J317"/>
      <c r="K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 s="39"/>
      <c r="AT317" s="46"/>
      <c r="AU317" s="46"/>
      <c r="AV317" s="46"/>
      <c r="AW317" s="46"/>
      <c r="AX317" s="46"/>
      <c r="AY317" s="46"/>
      <c r="AZ317" s="46"/>
      <c r="BA317" s="46"/>
      <c r="BB317" s="46"/>
      <c r="BC317" s="46"/>
      <c r="BD317" s="46"/>
      <c r="BE317" s="46"/>
      <c r="BF317" s="46"/>
      <c r="BG317" s="46"/>
      <c r="BH317" s="46"/>
    </row>
    <row r="318" spans="5:60" ht="15">
      <c r="E318" s="87"/>
      <c r="F318" s="88"/>
      <c r="G318" s="88"/>
      <c r="H318" s="89"/>
      <c r="I318"/>
      <c r="J318"/>
      <c r="K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 s="39"/>
      <c r="AT318" s="46"/>
      <c r="AU318" s="46"/>
      <c r="AV318" s="46"/>
      <c r="AW318" s="46"/>
      <c r="AX318" s="46"/>
      <c r="AY318" s="46"/>
      <c r="AZ318" s="46"/>
      <c r="BA318" s="46"/>
      <c r="BB318" s="46"/>
      <c r="BC318" s="46"/>
      <c r="BD318" s="46"/>
      <c r="BE318" s="46"/>
      <c r="BF318" s="46"/>
      <c r="BG318" s="46"/>
      <c r="BH318" s="46"/>
    </row>
    <row r="319" spans="5:60" ht="15">
      <c r="E319" s="87"/>
      <c r="F319" s="88"/>
      <c r="G319" s="88"/>
      <c r="H319" s="89"/>
      <c r="I319"/>
      <c r="J319"/>
      <c r="K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 s="39"/>
      <c r="AT319" s="46"/>
      <c r="AU319" s="46"/>
      <c r="AV319" s="46"/>
      <c r="AW319" s="46"/>
      <c r="AX319" s="46"/>
      <c r="AY319" s="46"/>
      <c r="AZ319" s="46"/>
      <c r="BA319" s="46"/>
      <c r="BB319" s="46"/>
      <c r="BC319" s="46"/>
      <c r="BD319" s="46"/>
      <c r="BE319" s="46"/>
      <c r="BF319" s="46"/>
      <c r="BG319" s="46"/>
      <c r="BH319" s="46"/>
    </row>
    <row r="320" spans="5:60" ht="15">
      <c r="E320" s="87"/>
      <c r="F320" s="88"/>
      <c r="G320" s="88"/>
      <c r="H320" s="89"/>
      <c r="I320"/>
      <c r="J320"/>
      <c r="K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 s="39"/>
      <c r="AT320" s="46"/>
      <c r="AU320" s="46"/>
      <c r="AV320" s="46"/>
      <c r="AW320" s="46"/>
      <c r="AX320" s="46"/>
      <c r="AY320" s="46"/>
      <c r="AZ320" s="46"/>
      <c r="BA320" s="46"/>
      <c r="BB320" s="46"/>
      <c r="BC320" s="46"/>
      <c r="BD320" s="46"/>
      <c r="BE320" s="46"/>
      <c r="BF320" s="46"/>
      <c r="BG320" s="46"/>
      <c r="BH320" s="46"/>
    </row>
    <row r="321" spans="5:60" ht="15">
      <c r="E321" s="87"/>
      <c r="F321" s="88"/>
      <c r="G321" s="88"/>
      <c r="H321" s="89"/>
      <c r="I321"/>
      <c r="J321"/>
      <c r="K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 s="39"/>
      <c r="AT321" s="46"/>
      <c r="AU321" s="46"/>
      <c r="AV321" s="46"/>
      <c r="AW321" s="46"/>
      <c r="AX321" s="46"/>
      <c r="AY321" s="46"/>
      <c r="AZ321" s="46"/>
      <c r="BA321" s="46"/>
      <c r="BB321" s="46"/>
      <c r="BC321" s="46"/>
      <c r="BD321" s="46"/>
      <c r="BE321" s="46"/>
      <c r="BF321" s="46"/>
      <c r="BG321" s="46"/>
      <c r="BH321" s="46"/>
    </row>
    <row r="322" spans="5:60" ht="15">
      <c r="E322" s="87"/>
      <c r="F322" s="88"/>
      <c r="G322" s="88"/>
      <c r="H322" s="89"/>
      <c r="I322"/>
      <c r="J322"/>
      <c r="K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 s="39"/>
      <c r="AT322" s="46"/>
      <c r="AU322" s="46"/>
      <c r="AV322" s="46"/>
      <c r="AW322" s="46"/>
      <c r="AX322" s="46"/>
      <c r="AY322" s="46"/>
      <c r="AZ322" s="46"/>
      <c r="BA322" s="46"/>
      <c r="BB322" s="46"/>
      <c r="BC322" s="46"/>
      <c r="BD322" s="46"/>
      <c r="BE322" s="46"/>
      <c r="BF322" s="46"/>
      <c r="BG322" s="46"/>
      <c r="BH322" s="46"/>
    </row>
    <row r="323" spans="5:60" ht="15">
      <c r="E323" s="87"/>
      <c r="F323" s="88"/>
      <c r="G323" s="88"/>
      <c r="H323" s="89"/>
      <c r="I323"/>
      <c r="J323"/>
      <c r="K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 s="39"/>
      <c r="AT323" s="46"/>
      <c r="AU323" s="46"/>
      <c r="AV323" s="46"/>
      <c r="AW323" s="46"/>
      <c r="AX323" s="46"/>
      <c r="AY323" s="46"/>
      <c r="AZ323" s="46"/>
      <c r="BA323" s="46"/>
      <c r="BB323" s="46"/>
      <c r="BC323" s="46"/>
      <c r="BD323" s="46"/>
      <c r="BE323" s="46"/>
      <c r="BF323" s="46"/>
      <c r="BG323" s="46"/>
      <c r="BH323" s="46"/>
    </row>
    <row r="324" spans="5:60" ht="15">
      <c r="E324" s="87"/>
      <c r="F324" s="88"/>
      <c r="G324" s="88"/>
      <c r="H324" s="89"/>
      <c r="I324"/>
      <c r="J324"/>
      <c r="K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 s="39"/>
      <c r="AT324" s="46"/>
      <c r="AU324" s="46"/>
      <c r="AV324" s="46"/>
      <c r="AW324" s="46"/>
      <c r="AX324" s="46"/>
      <c r="AY324" s="46"/>
      <c r="AZ324" s="46"/>
      <c r="BA324" s="46"/>
      <c r="BB324" s="46"/>
      <c r="BC324" s="46"/>
      <c r="BD324" s="46"/>
      <c r="BE324" s="46"/>
      <c r="BF324" s="46"/>
      <c r="BG324" s="46"/>
      <c r="BH324" s="46"/>
    </row>
    <row r="325" spans="5:60" ht="15">
      <c r="E325" s="87"/>
      <c r="F325" s="88"/>
      <c r="G325" s="88"/>
      <c r="H325" s="89"/>
      <c r="I325"/>
      <c r="J325"/>
      <c r="K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 s="39"/>
      <c r="AT325" s="46"/>
      <c r="AU325" s="46"/>
      <c r="AV325" s="46"/>
      <c r="AW325" s="46"/>
      <c r="AX325" s="46"/>
      <c r="AY325" s="46"/>
      <c r="AZ325" s="46"/>
      <c r="BA325" s="46"/>
      <c r="BB325" s="46"/>
      <c r="BC325" s="46"/>
      <c r="BD325" s="46"/>
      <c r="BE325" s="46"/>
      <c r="BF325" s="46"/>
      <c r="BG325" s="46"/>
      <c r="BH325" s="46"/>
    </row>
    <row r="326" spans="5:60" ht="15">
      <c r="E326" s="87"/>
      <c r="F326" s="88"/>
      <c r="G326" s="88"/>
      <c r="H326" s="89"/>
      <c r="I326"/>
      <c r="J326"/>
      <c r="K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 s="39"/>
      <c r="AT326" s="46"/>
      <c r="AU326" s="46"/>
      <c r="AV326" s="46"/>
      <c r="AW326" s="46"/>
      <c r="AX326" s="46"/>
      <c r="AY326" s="46"/>
      <c r="AZ326" s="46"/>
      <c r="BA326" s="46"/>
      <c r="BB326" s="46"/>
      <c r="BC326" s="46"/>
      <c r="BD326" s="46"/>
      <c r="BE326" s="46"/>
      <c r="BF326" s="46"/>
      <c r="BG326" s="46"/>
      <c r="BH326" s="46"/>
    </row>
    <row r="327" spans="5:60" ht="15">
      <c r="E327" s="87"/>
      <c r="F327" s="88"/>
      <c r="G327" s="88"/>
      <c r="H327" s="89"/>
      <c r="I327"/>
      <c r="J327"/>
      <c r="K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 s="39"/>
      <c r="AT327" s="46"/>
      <c r="AU327" s="46"/>
      <c r="AV327" s="46"/>
      <c r="AW327" s="46"/>
      <c r="AX327" s="46"/>
      <c r="AY327" s="46"/>
      <c r="AZ327" s="46"/>
      <c r="BA327" s="46"/>
      <c r="BB327" s="46"/>
      <c r="BC327" s="46"/>
      <c r="BD327" s="46"/>
      <c r="BE327" s="46"/>
      <c r="BF327" s="46"/>
      <c r="BG327" s="46"/>
      <c r="BH327" s="46"/>
    </row>
    <row r="328" spans="5:60" ht="15">
      <c r="E328" s="87"/>
      <c r="F328" s="88"/>
      <c r="G328" s="88"/>
      <c r="H328" s="89"/>
      <c r="I328"/>
      <c r="J328"/>
      <c r="K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 s="39"/>
      <c r="AT328" s="46"/>
      <c r="AU328" s="46"/>
      <c r="AV328" s="46"/>
      <c r="AW328" s="46"/>
      <c r="AX328" s="46"/>
      <c r="AY328" s="46"/>
      <c r="AZ328" s="46"/>
      <c r="BA328" s="46"/>
      <c r="BB328" s="46"/>
      <c r="BC328" s="46"/>
      <c r="BD328" s="46"/>
      <c r="BE328" s="46"/>
      <c r="BF328" s="46"/>
      <c r="BG328" s="46"/>
      <c r="BH328" s="46"/>
    </row>
    <row r="329" spans="5:60" ht="15">
      <c r="E329" s="87"/>
      <c r="F329" s="88"/>
      <c r="G329" s="88"/>
      <c r="H329" s="89"/>
      <c r="I329"/>
      <c r="J329"/>
      <c r="K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 s="39"/>
      <c r="AT329" s="46"/>
      <c r="AU329" s="46"/>
      <c r="AV329" s="46"/>
      <c r="AW329" s="46"/>
      <c r="AX329" s="46"/>
      <c r="AY329" s="46"/>
      <c r="AZ329" s="46"/>
      <c r="BA329" s="46"/>
      <c r="BB329" s="46"/>
      <c r="BC329" s="46"/>
      <c r="BD329" s="46"/>
      <c r="BE329" s="46"/>
      <c r="BF329" s="46"/>
      <c r="BG329" s="46"/>
      <c r="BH329" s="46"/>
    </row>
    <row r="330" spans="5:60" ht="15">
      <c r="E330" s="87"/>
      <c r="F330" s="88"/>
      <c r="G330" s="88"/>
      <c r="H330" s="89"/>
      <c r="I330"/>
      <c r="J330"/>
      <c r="K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 s="39"/>
      <c r="AT330" s="46"/>
      <c r="AU330" s="46"/>
      <c r="AV330" s="46"/>
      <c r="AW330" s="46"/>
      <c r="AX330" s="46"/>
      <c r="AY330" s="46"/>
      <c r="AZ330" s="46"/>
      <c r="BA330" s="46"/>
      <c r="BB330" s="46"/>
      <c r="BC330" s="46"/>
      <c r="BD330" s="46"/>
      <c r="BE330" s="46"/>
      <c r="BF330" s="46"/>
      <c r="BG330" s="46"/>
      <c r="BH330" s="46"/>
    </row>
    <row r="331" spans="5:60" ht="15">
      <c r="E331" s="87"/>
      <c r="F331" s="88"/>
      <c r="G331" s="88"/>
      <c r="H331" s="89"/>
      <c r="I331"/>
      <c r="J331"/>
      <c r="K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 s="39"/>
      <c r="AT331" s="46"/>
      <c r="AU331" s="46"/>
      <c r="AV331" s="46"/>
      <c r="AW331" s="46"/>
      <c r="AX331" s="46"/>
      <c r="AY331" s="46"/>
      <c r="AZ331" s="46"/>
      <c r="BA331" s="46"/>
      <c r="BB331" s="46"/>
      <c r="BC331" s="46"/>
      <c r="BD331" s="46"/>
      <c r="BE331" s="46"/>
      <c r="BF331" s="46"/>
      <c r="BG331" s="46"/>
      <c r="BH331" s="46"/>
    </row>
    <row r="332" spans="5:60" ht="15">
      <c r="E332" s="87"/>
      <c r="F332" s="88"/>
      <c r="G332" s="88"/>
      <c r="H332" s="89"/>
      <c r="I332"/>
      <c r="J332"/>
      <c r="K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 s="39"/>
      <c r="AT332" s="46"/>
      <c r="AU332" s="46"/>
      <c r="AV332" s="46"/>
      <c r="AW332" s="46"/>
      <c r="AX332" s="46"/>
      <c r="AY332" s="46"/>
      <c r="AZ332" s="46"/>
      <c r="BA332" s="46"/>
      <c r="BB332" s="46"/>
      <c r="BC332" s="46"/>
      <c r="BD332" s="46"/>
      <c r="BE332" s="46"/>
      <c r="BF332" s="46"/>
      <c r="BG332" s="46"/>
      <c r="BH332" s="46"/>
    </row>
    <row r="333" spans="5:60" ht="15">
      <c r="E333" s="87"/>
      <c r="F333" s="88"/>
      <c r="G333" s="88"/>
      <c r="H333" s="89"/>
      <c r="I333"/>
      <c r="J333"/>
      <c r="K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 s="39"/>
      <c r="AT333" s="46"/>
      <c r="AU333" s="46"/>
      <c r="AV333" s="46"/>
      <c r="AW333" s="46"/>
      <c r="AX333" s="46"/>
      <c r="AY333" s="46"/>
      <c r="AZ333" s="46"/>
      <c r="BA333" s="46"/>
      <c r="BB333" s="46"/>
      <c r="BC333" s="46"/>
      <c r="BD333" s="46"/>
      <c r="BE333" s="46"/>
      <c r="BF333" s="46"/>
      <c r="BG333" s="46"/>
      <c r="BH333" s="46"/>
    </row>
    <row r="334" spans="5:60" ht="15">
      <c r="E334" s="87"/>
      <c r="F334" s="88"/>
      <c r="G334" s="88"/>
      <c r="H334" s="89"/>
      <c r="I334"/>
      <c r="J334"/>
      <c r="K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 s="39"/>
      <c r="AT334" s="46"/>
      <c r="AU334" s="46"/>
      <c r="AV334" s="46"/>
      <c r="AW334" s="46"/>
      <c r="AX334" s="46"/>
      <c r="AY334" s="46"/>
      <c r="AZ334" s="46"/>
      <c r="BA334" s="46"/>
      <c r="BB334" s="46"/>
      <c r="BC334" s="46"/>
      <c r="BD334" s="46"/>
      <c r="BE334" s="46"/>
      <c r="BF334" s="46"/>
      <c r="BG334" s="46"/>
      <c r="BH334" s="46"/>
    </row>
    <row r="335" spans="5:60" ht="15">
      <c r="E335" s="87"/>
      <c r="F335" s="90"/>
      <c r="G335" s="90"/>
      <c r="H335" s="89"/>
      <c r="I335"/>
      <c r="J335"/>
      <c r="K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 s="39"/>
      <c r="AT335" s="46"/>
      <c r="AU335" s="46"/>
      <c r="AV335" s="46"/>
      <c r="AW335" s="46"/>
      <c r="AX335" s="46"/>
      <c r="AY335" s="46"/>
      <c r="AZ335" s="46"/>
      <c r="BA335" s="46"/>
      <c r="BB335" s="46"/>
      <c r="BC335" s="46"/>
      <c r="BD335" s="46"/>
      <c r="BE335" s="46"/>
      <c r="BF335" s="46"/>
      <c r="BG335" s="46"/>
      <c r="BH335" s="46"/>
    </row>
    <row r="336" spans="5:60" ht="15">
      <c r="E336" s="87"/>
      <c r="F336" s="90"/>
      <c r="G336" s="90"/>
      <c r="H336" s="89"/>
      <c r="I336"/>
      <c r="J336"/>
      <c r="K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 s="39"/>
      <c r="AT336" s="46"/>
      <c r="AU336" s="46"/>
      <c r="AV336" s="46"/>
      <c r="AW336" s="46"/>
      <c r="AX336" s="46"/>
      <c r="AY336" s="46"/>
      <c r="AZ336" s="46"/>
      <c r="BA336" s="46"/>
      <c r="BB336" s="46"/>
      <c r="BC336" s="46"/>
      <c r="BD336" s="46"/>
      <c r="BE336" s="46"/>
      <c r="BF336" s="46"/>
      <c r="BG336" s="46"/>
      <c r="BH336" s="46"/>
    </row>
    <row r="337" spans="5:60" ht="15">
      <c r="E337" s="87"/>
      <c r="F337" s="90"/>
      <c r="G337" s="90"/>
      <c r="H337" s="89"/>
      <c r="I337"/>
      <c r="J337"/>
      <c r="K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 s="39"/>
      <c r="AT337" s="46"/>
      <c r="AU337" s="46"/>
      <c r="AV337" s="46"/>
      <c r="AW337" s="46"/>
      <c r="AX337" s="46"/>
      <c r="AY337" s="46"/>
      <c r="AZ337" s="46"/>
      <c r="BA337" s="46"/>
      <c r="BB337" s="46"/>
      <c r="BC337" s="46"/>
      <c r="BD337" s="46"/>
      <c r="BE337" s="46"/>
      <c r="BF337" s="46"/>
      <c r="BG337" s="46"/>
      <c r="BH337" s="46"/>
    </row>
    <row r="338" spans="5:60" ht="15">
      <c r="E338" s="87"/>
      <c r="F338" s="90"/>
      <c r="G338" s="90"/>
      <c r="H338" s="89"/>
      <c r="I338"/>
      <c r="J338"/>
      <c r="K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 s="39"/>
      <c r="AT338" s="46"/>
      <c r="AU338" s="46"/>
      <c r="AV338" s="46"/>
      <c r="AW338" s="46"/>
      <c r="AX338" s="46"/>
      <c r="AY338" s="46"/>
      <c r="AZ338" s="46"/>
      <c r="BA338" s="46"/>
      <c r="BB338" s="46"/>
      <c r="BC338" s="46"/>
      <c r="BD338" s="46"/>
      <c r="BE338" s="46"/>
      <c r="BF338" s="46"/>
      <c r="BG338" s="46"/>
      <c r="BH338" s="46"/>
    </row>
    <row r="339" spans="5:60">
      <c r="E339" s="87"/>
      <c r="F339" s="90"/>
      <c r="G339" s="90"/>
      <c r="H339" s="89"/>
      <c r="I339"/>
      <c r="J339"/>
      <c r="K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 s="39"/>
    </row>
    <row r="340" spans="5:60">
      <c r="E340" s="87"/>
      <c r="F340" s="90"/>
      <c r="G340" s="90"/>
      <c r="H340" s="90"/>
      <c r="S340" s="8"/>
      <c r="T340" s="8"/>
      <c r="U340" s="8"/>
      <c r="V340" s="3"/>
      <c r="W340" s="12"/>
      <c r="X340" s="6"/>
      <c r="Y340" s="3"/>
      <c r="Z340" s="7"/>
      <c r="AA340" s="9"/>
      <c r="AB340" s="11"/>
      <c r="AC340" s="13"/>
      <c r="AD340" s="13"/>
      <c r="AE340" s="13"/>
      <c r="AF340" s="10"/>
      <c r="AG340" s="11"/>
      <c r="AH340" s="13"/>
      <c r="AI340" s="18"/>
      <c r="AJ340" s="19"/>
      <c r="AK340" s="24"/>
      <c r="AL340" s="26"/>
      <c r="AM340" s="72"/>
      <c r="AN340" s="72"/>
      <c r="AO340" s="72"/>
      <c r="AP340" s="73"/>
      <c r="AQ340" s="74"/>
      <c r="AR340" s="75"/>
      <c r="AS340" s="39"/>
    </row>
    <row r="341" spans="5:60">
      <c r="E341" s="87"/>
      <c r="F341" s="90"/>
      <c r="G341" s="90"/>
      <c r="H341" s="90"/>
      <c r="S341" s="8"/>
      <c r="T341" s="8"/>
      <c r="U341" s="8"/>
      <c r="V341" s="3"/>
      <c r="W341" s="12"/>
      <c r="X341" s="6"/>
      <c r="Y341" s="3"/>
      <c r="Z341" s="7"/>
      <c r="AA341" s="9"/>
      <c r="AB341" s="11"/>
      <c r="AC341" s="13"/>
      <c r="AD341" s="13"/>
      <c r="AE341" s="13"/>
      <c r="AF341" s="10"/>
      <c r="AG341" s="11"/>
      <c r="AH341" s="13"/>
      <c r="AI341" s="18"/>
      <c r="AJ341" s="19"/>
      <c r="AK341" s="24"/>
      <c r="AL341" s="26"/>
      <c r="AM341" s="72"/>
      <c r="AN341" s="72"/>
      <c r="AO341" s="72"/>
      <c r="AP341" s="73"/>
      <c r="AQ341" s="74"/>
      <c r="AR341" s="75"/>
      <c r="AS341" s="39"/>
    </row>
    <row r="342" spans="5:60">
      <c r="E342" s="87"/>
      <c r="F342" s="90"/>
      <c r="G342" s="90"/>
      <c r="H342" s="90"/>
      <c r="S342" s="8"/>
      <c r="T342" s="8"/>
      <c r="U342" s="8"/>
      <c r="V342" s="3"/>
      <c r="W342" s="12"/>
      <c r="X342" s="6"/>
      <c r="Y342" s="3"/>
      <c r="Z342" s="7"/>
      <c r="AA342" s="9"/>
      <c r="AB342" s="11"/>
      <c r="AC342" s="13"/>
      <c r="AD342" s="13"/>
      <c r="AE342" s="13"/>
      <c r="AF342" s="10"/>
      <c r="AG342" s="11"/>
      <c r="AH342" s="13"/>
      <c r="AI342" s="18"/>
      <c r="AJ342" s="19"/>
      <c r="AK342" s="24"/>
      <c r="AL342" s="26"/>
      <c r="AM342" s="72"/>
      <c r="AN342" s="72"/>
      <c r="AO342" s="72"/>
      <c r="AP342" s="73"/>
      <c r="AQ342" s="74"/>
      <c r="AR342" s="75"/>
      <c r="AS342" s="39"/>
    </row>
    <row r="343" spans="5:60">
      <c r="E343" s="87"/>
      <c r="F343" s="90"/>
      <c r="G343" s="90"/>
      <c r="H343" s="90"/>
      <c r="S343" s="8"/>
      <c r="T343" s="8"/>
      <c r="U343" s="8"/>
      <c r="V343" s="3"/>
      <c r="W343" s="12"/>
      <c r="X343" s="6"/>
      <c r="Y343" s="3"/>
      <c r="Z343" s="7"/>
      <c r="AA343" s="9"/>
      <c r="AB343" s="11"/>
      <c r="AC343" s="13"/>
      <c r="AD343" s="13"/>
      <c r="AE343" s="13"/>
      <c r="AF343" s="10"/>
      <c r="AG343" s="11"/>
      <c r="AH343" s="13"/>
      <c r="AI343" s="18"/>
      <c r="AJ343" s="19"/>
      <c r="AK343" s="24"/>
      <c r="AL343" s="26"/>
      <c r="AM343" s="72"/>
      <c r="AN343" s="72"/>
      <c r="AO343" s="72"/>
      <c r="AP343" s="73"/>
      <c r="AQ343" s="74"/>
      <c r="AR343" s="75"/>
      <c r="AS343" s="39"/>
    </row>
    <row r="344" spans="5:60">
      <c r="E344" s="87"/>
      <c r="F344" s="90"/>
      <c r="G344" s="90"/>
      <c r="H344" s="90"/>
      <c r="S344" s="8"/>
      <c r="T344" s="8"/>
      <c r="U344" s="8"/>
      <c r="V344" s="3"/>
      <c r="W344" s="12"/>
      <c r="X344" s="6"/>
      <c r="Y344" s="3"/>
      <c r="Z344" s="7"/>
      <c r="AA344" s="9"/>
      <c r="AB344" s="11"/>
      <c r="AC344" s="13"/>
      <c r="AD344" s="13"/>
      <c r="AE344" s="13"/>
      <c r="AF344" s="10"/>
      <c r="AG344" s="11"/>
      <c r="AH344" s="13"/>
      <c r="AI344" s="18"/>
      <c r="AJ344" s="19"/>
      <c r="AK344" s="24"/>
      <c r="AL344" s="26"/>
      <c r="AM344" s="72"/>
      <c r="AN344" s="72"/>
      <c r="AO344" s="72"/>
      <c r="AP344" s="73"/>
      <c r="AQ344" s="74"/>
      <c r="AR344" s="75"/>
      <c r="AS344" s="39"/>
    </row>
    <row r="345" spans="5:60">
      <c r="E345" s="87"/>
      <c r="F345" s="90"/>
      <c r="G345" s="90"/>
      <c r="H345" s="90"/>
      <c r="S345" s="8"/>
      <c r="T345" s="8"/>
      <c r="U345" s="8"/>
      <c r="V345" s="3"/>
      <c r="W345" s="12"/>
      <c r="X345" s="6"/>
      <c r="Y345" s="3"/>
      <c r="Z345" s="7"/>
      <c r="AA345" s="9"/>
      <c r="AB345" s="11"/>
      <c r="AC345" s="13"/>
      <c r="AD345" s="13"/>
      <c r="AE345" s="13"/>
      <c r="AF345" s="10"/>
      <c r="AG345" s="11"/>
      <c r="AH345" s="13"/>
      <c r="AI345" s="18"/>
      <c r="AJ345" s="19"/>
      <c r="AK345" s="24"/>
      <c r="AL345" s="26"/>
      <c r="AM345" s="72"/>
      <c r="AN345" s="72"/>
      <c r="AO345" s="72"/>
      <c r="AP345" s="73"/>
      <c r="AQ345" s="74"/>
      <c r="AR345" s="75"/>
      <c r="AS345" s="39"/>
    </row>
    <row r="346" spans="5:60">
      <c r="E346" s="87"/>
      <c r="F346" s="92"/>
      <c r="G346" s="92"/>
      <c r="H346" s="90"/>
      <c r="S346" s="8"/>
      <c r="T346" s="8"/>
      <c r="U346" s="8"/>
      <c r="V346" s="3"/>
      <c r="W346" s="12"/>
      <c r="X346" s="6"/>
      <c r="Y346" s="3"/>
      <c r="Z346" s="7"/>
      <c r="AA346" s="9"/>
      <c r="AB346" s="11"/>
      <c r="AC346" s="13"/>
      <c r="AD346" s="13"/>
      <c r="AE346" s="13"/>
      <c r="AF346" s="10"/>
      <c r="AG346" s="11"/>
      <c r="AH346" s="13"/>
      <c r="AI346" s="18"/>
      <c r="AJ346" s="19"/>
      <c r="AK346" s="24"/>
      <c r="AL346" s="26"/>
      <c r="AM346" s="72"/>
      <c r="AN346" s="72"/>
      <c r="AO346" s="72"/>
      <c r="AP346" s="73"/>
      <c r="AQ346" s="74"/>
      <c r="AR346" s="75"/>
      <c r="AS346" s="39"/>
    </row>
    <row r="347" spans="5:60">
      <c r="E347" s="87"/>
      <c r="F347" s="92"/>
      <c r="G347" s="92"/>
      <c r="H347" s="90"/>
      <c r="S347" s="8"/>
      <c r="T347" s="8"/>
      <c r="U347" s="8"/>
      <c r="V347" s="3"/>
      <c r="W347" s="12"/>
      <c r="X347" s="6"/>
      <c r="Y347" s="3"/>
      <c r="Z347" s="7"/>
      <c r="AA347" s="9"/>
      <c r="AB347" s="11"/>
      <c r="AC347" s="13"/>
      <c r="AD347" s="13"/>
      <c r="AE347" s="13"/>
      <c r="AF347" s="10"/>
      <c r="AG347" s="11"/>
      <c r="AH347" s="13"/>
      <c r="AI347" s="18"/>
      <c r="AJ347" s="19"/>
      <c r="AK347" s="24"/>
      <c r="AL347" s="26"/>
      <c r="AM347" s="72"/>
      <c r="AN347" s="72"/>
      <c r="AO347" s="72"/>
      <c r="AP347" s="73"/>
      <c r="AQ347" s="74"/>
      <c r="AR347" s="75"/>
      <c r="AS347" s="39"/>
    </row>
    <row r="348" spans="5:60">
      <c r="E348" s="87"/>
      <c r="F348" s="92"/>
      <c r="G348" s="92"/>
      <c r="H348" s="90"/>
      <c r="S348" s="8"/>
      <c r="T348" s="8"/>
      <c r="U348" s="8"/>
      <c r="V348" s="3"/>
      <c r="W348" s="12"/>
      <c r="X348" s="6"/>
      <c r="Y348" s="3"/>
      <c r="Z348" s="7"/>
      <c r="AA348" s="9"/>
      <c r="AB348" s="11"/>
      <c r="AC348" s="13"/>
      <c r="AD348" s="13"/>
      <c r="AE348" s="13"/>
      <c r="AF348" s="10"/>
      <c r="AG348" s="11"/>
      <c r="AH348" s="13"/>
      <c r="AI348" s="18"/>
      <c r="AJ348" s="19"/>
      <c r="AK348" s="24"/>
      <c r="AL348" s="26"/>
      <c r="AM348" s="72"/>
      <c r="AN348" s="72"/>
      <c r="AO348" s="72"/>
      <c r="AP348" s="73"/>
      <c r="AQ348" s="74"/>
      <c r="AR348" s="75"/>
      <c r="AS348" s="39"/>
    </row>
    <row r="349" spans="5:60">
      <c r="E349" s="87"/>
      <c r="F349" s="92"/>
      <c r="G349" s="92"/>
      <c r="H349" s="90"/>
      <c r="S349" s="8"/>
      <c r="T349" s="8"/>
      <c r="U349" s="8"/>
      <c r="V349" s="3"/>
      <c r="W349" s="12"/>
      <c r="X349" s="6"/>
      <c r="Y349" s="3"/>
      <c r="Z349" s="7"/>
      <c r="AA349" s="9"/>
      <c r="AB349" s="11"/>
      <c r="AC349" s="13"/>
      <c r="AD349" s="13"/>
      <c r="AE349" s="13"/>
      <c r="AF349" s="10"/>
      <c r="AG349" s="11"/>
      <c r="AH349" s="13"/>
      <c r="AI349" s="18"/>
      <c r="AJ349" s="19"/>
      <c r="AK349" s="24"/>
      <c r="AL349" s="26"/>
      <c r="AM349" s="72"/>
      <c r="AN349" s="72"/>
      <c r="AO349" s="72"/>
      <c r="AP349" s="73"/>
      <c r="AQ349" s="74"/>
      <c r="AR349" s="75"/>
      <c r="AS349" s="39"/>
    </row>
    <row r="350" spans="5:60">
      <c r="E350" s="87"/>
      <c r="F350" s="92"/>
      <c r="G350" s="92"/>
      <c r="H350" s="90"/>
      <c r="S350" s="8"/>
      <c r="T350" s="8"/>
      <c r="U350" s="8"/>
      <c r="V350" s="3"/>
      <c r="W350" s="12"/>
      <c r="X350" s="6"/>
      <c r="Y350" s="3"/>
      <c r="Z350" s="7"/>
      <c r="AA350" s="9"/>
      <c r="AB350" s="11"/>
      <c r="AC350" s="13"/>
      <c r="AD350" s="13"/>
      <c r="AE350" s="13"/>
      <c r="AF350" s="10"/>
      <c r="AG350" s="11"/>
      <c r="AH350" s="13"/>
      <c r="AI350" s="18"/>
      <c r="AJ350" s="19"/>
      <c r="AK350" s="24"/>
      <c r="AL350" s="26"/>
      <c r="AM350" s="72"/>
      <c r="AN350" s="72"/>
      <c r="AO350" s="72"/>
      <c r="AP350" s="73"/>
      <c r="AQ350" s="74"/>
      <c r="AR350" s="75"/>
      <c r="AS350" s="39"/>
    </row>
    <row r="351" spans="5:60">
      <c r="E351" s="87"/>
      <c r="F351" s="92"/>
      <c r="G351" s="92"/>
      <c r="H351" s="90"/>
      <c r="S351" s="8"/>
      <c r="T351" s="8"/>
      <c r="U351" s="8"/>
      <c r="V351" s="3"/>
      <c r="W351" s="12"/>
      <c r="X351" s="6"/>
      <c r="Y351" s="3"/>
      <c r="Z351" s="7"/>
      <c r="AA351" s="9"/>
      <c r="AB351" s="11"/>
      <c r="AC351" s="13"/>
      <c r="AD351" s="13"/>
      <c r="AE351" s="13"/>
      <c r="AF351" s="10"/>
      <c r="AG351" s="11"/>
      <c r="AH351" s="13"/>
      <c r="AI351" s="18"/>
      <c r="AJ351" s="19"/>
      <c r="AK351" s="24"/>
      <c r="AL351" s="26"/>
      <c r="AM351" s="72"/>
      <c r="AN351" s="72"/>
      <c r="AO351" s="72"/>
      <c r="AP351" s="73"/>
      <c r="AQ351" s="74"/>
      <c r="AR351" s="75"/>
      <c r="AS351" s="39"/>
    </row>
    <row r="352" spans="5:60">
      <c r="E352" s="87"/>
      <c r="F352" s="92"/>
      <c r="G352" s="92"/>
      <c r="H352" s="90"/>
      <c r="S352" s="8"/>
      <c r="T352" s="8"/>
      <c r="U352" s="8"/>
      <c r="V352" s="3"/>
      <c r="W352" s="12"/>
      <c r="X352" s="6"/>
      <c r="Y352" s="3"/>
      <c r="Z352" s="7"/>
      <c r="AA352" s="9"/>
      <c r="AB352" s="11"/>
      <c r="AC352" s="13"/>
      <c r="AD352" s="13"/>
      <c r="AE352" s="13"/>
      <c r="AF352" s="10"/>
      <c r="AG352" s="11"/>
      <c r="AH352" s="13"/>
      <c r="AI352" s="18"/>
      <c r="AJ352" s="19"/>
      <c r="AK352" s="24"/>
      <c r="AL352" s="26"/>
      <c r="AM352" s="72"/>
      <c r="AN352" s="72"/>
      <c r="AO352" s="72"/>
      <c r="AP352" s="73"/>
      <c r="AQ352" s="74"/>
      <c r="AR352" s="75"/>
      <c r="AS352" s="39"/>
    </row>
    <row r="353" spans="5:45">
      <c r="E353" s="87"/>
      <c r="F353" s="90"/>
      <c r="G353" s="90"/>
      <c r="H353" s="90"/>
      <c r="S353" s="8"/>
      <c r="T353" s="8"/>
      <c r="U353" s="8"/>
      <c r="V353" s="3"/>
      <c r="W353" s="12"/>
      <c r="X353" s="6"/>
      <c r="Y353" s="3"/>
      <c r="Z353" s="7"/>
      <c r="AA353" s="9"/>
      <c r="AB353" s="11"/>
      <c r="AC353" s="13"/>
      <c r="AD353" s="13"/>
      <c r="AE353" s="13"/>
      <c r="AF353" s="10"/>
      <c r="AG353" s="11"/>
      <c r="AH353" s="13"/>
      <c r="AI353" s="18"/>
      <c r="AJ353" s="19"/>
      <c r="AK353" s="24"/>
      <c r="AL353" s="26"/>
      <c r="AM353" s="72"/>
      <c r="AN353" s="72"/>
      <c r="AO353" s="72"/>
      <c r="AP353" s="73"/>
      <c r="AQ353" s="74"/>
      <c r="AR353" s="75"/>
      <c r="AS353" s="39"/>
    </row>
    <row r="354" spans="5:45">
      <c r="E354" s="87"/>
      <c r="F354" s="90"/>
      <c r="G354" s="90"/>
      <c r="H354" s="90"/>
      <c r="S354" s="8"/>
      <c r="T354" s="8"/>
      <c r="U354" s="8"/>
      <c r="V354" s="3"/>
      <c r="W354" s="12"/>
      <c r="X354" s="6"/>
      <c r="Y354" s="3"/>
      <c r="Z354" s="7"/>
      <c r="AA354" s="9"/>
      <c r="AB354" s="11"/>
      <c r="AC354" s="13"/>
      <c r="AD354" s="13"/>
      <c r="AE354" s="13"/>
      <c r="AF354" s="10"/>
      <c r="AG354" s="11"/>
      <c r="AH354" s="13"/>
      <c r="AI354" s="18"/>
      <c r="AJ354" s="19"/>
      <c r="AK354" s="24"/>
      <c r="AL354" s="26"/>
      <c r="AM354" s="72"/>
      <c r="AN354" s="72"/>
      <c r="AO354" s="72"/>
      <c r="AP354" s="73"/>
      <c r="AQ354" s="74"/>
      <c r="AR354" s="75"/>
      <c r="AS354" s="39"/>
    </row>
    <row r="355" spans="5:45">
      <c r="E355" s="87"/>
      <c r="F355" s="90"/>
      <c r="G355" s="90"/>
      <c r="H355" s="90"/>
      <c r="S355" s="8"/>
      <c r="T355" s="8"/>
      <c r="U355" s="8"/>
      <c r="V355" s="3"/>
      <c r="W355" s="12"/>
      <c r="X355" s="6"/>
      <c r="Y355" s="3"/>
      <c r="Z355" s="7"/>
      <c r="AA355" s="9"/>
      <c r="AB355" s="11"/>
      <c r="AC355" s="13"/>
      <c r="AD355" s="13"/>
      <c r="AE355" s="13"/>
      <c r="AF355" s="10"/>
      <c r="AG355" s="11"/>
      <c r="AH355" s="13"/>
      <c r="AI355" s="18"/>
      <c r="AJ355" s="19"/>
      <c r="AK355" s="24"/>
      <c r="AL355" s="26"/>
      <c r="AM355" s="72"/>
      <c r="AN355" s="72"/>
      <c r="AO355" s="72"/>
      <c r="AP355" s="73"/>
      <c r="AQ355" s="74"/>
      <c r="AR355" s="75"/>
      <c r="AS355" s="39"/>
    </row>
    <row r="356" spans="5:45">
      <c r="E356" s="87"/>
      <c r="F356" s="90"/>
      <c r="G356" s="90"/>
      <c r="H356" s="90"/>
      <c r="S356" s="8"/>
      <c r="T356" s="8"/>
      <c r="U356" s="8"/>
      <c r="V356" s="3"/>
      <c r="W356" s="12"/>
      <c r="X356" s="6"/>
      <c r="Y356" s="3"/>
      <c r="Z356" s="7"/>
      <c r="AA356" s="9"/>
      <c r="AB356" s="11"/>
      <c r="AC356" s="13"/>
      <c r="AD356" s="13"/>
      <c r="AE356" s="13"/>
      <c r="AF356" s="10"/>
      <c r="AG356" s="11"/>
      <c r="AH356" s="13"/>
      <c r="AI356" s="18"/>
      <c r="AJ356" s="19"/>
      <c r="AK356" s="24"/>
      <c r="AL356" s="26"/>
      <c r="AM356" s="72"/>
      <c r="AN356" s="72"/>
      <c r="AO356" s="72"/>
      <c r="AP356" s="73"/>
      <c r="AQ356" s="74"/>
      <c r="AR356" s="75"/>
      <c r="AS356" s="39"/>
    </row>
    <row r="357" spans="5:45">
      <c r="E357" s="87"/>
      <c r="F357" s="90"/>
      <c r="G357" s="90"/>
      <c r="H357" s="90"/>
      <c r="S357" s="8"/>
      <c r="T357" s="8"/>
      <c r="U357" s="8"/>
      <c r="V357" s="3"/>
      <c r="W357" s="12"/>
      <c r="X357" s="6"/>
      <c r="Y357" s="3"/>
      <c r="Z357" s="7"/>
      <c r="AA357" s="9"/>
      <c r="AB357" s="11"/>
      <c r="AC357" s="13"/>
      <c r="AD357" s="13"/>
      <c r="AE357" s="13"/>
      <c r="AF357" s="10"/>
      <c r="AG357" s="11"/>
      <c r="AH357" s="13"/>
      <c r="AI357" s="18"/>
      <c r="AJ357" s="19"/>
      <c r="AK357" s="24"/>
      <c r="AL357" s="26"/>
      <c r="AM357" s="72"/>
      <c r="AN357" s="72"/>
      <c r="AO357" s="72"/>
      <c r="AP357" s="73"/>
      <c r="AQ357" s="74"/>
      <c r="AR357" s="75"/>
      <c r="AS357" s="39"/>
    </row>
    <row r="358" spans="5:45">
      <c r="E358" s="87"/>
      <c r="F358" s="90"/>
      <c r="G358" s="90"/>
      <c r="H358" s="90"/>
      <c r="S358" s="8"/>
      <c r="T358" s="8"/>
      <c r="U358" s="8"/>
      <c r="V358" s="3"/>
      <c r="W358" s="12"/>
      <c r="X358" s="6"/>
      <c r="Y358" s="3"/>
      <c r="Z358" s="7"/>
      <c r="AA358" s="9"/>
      <c r="AB358" s="11"/>
      <c r="AC358" s="13"/>
      <c r="AD358" s="13"/>
      <c r="AE358" s="13"/>
      <c r="AF358" s="10"/>
      <c r="AG358" s="11"/>
      <c r="AH358" s="13"/>
      <c r="AI358" s="18"/>
      <c r="AJ358" s="19"/>
      <c r="AK358" s="24"/>
      <c r="AL358" s="26"/>
      <c r="AM358" s="72"/>
      <c r="AN358" s="72"/>
      <c r="AO358" s="72"/>
      <c r="AP358" s="73"/>
      <c r="AQ358" s="74"/>
      <c r="AR358" s="75"/>
      <c r="AS358" s="39"/>
    </row>
    <row r="359" spans="5:45">
      <c r="E359" s="87"/>
      <c r="F359" s="90"/>
      <c r="G359" s="90"/>
      <c r="H359" s="90"/>
      <c r="S359" s="8"/>
      <c r="T359" s="8"/>
      <c r="U359" s="8"/>
      <c r="V359" s="3"/>
      <c r="W359" s="12"/>
      <c r="X359" s="6"/>
      <c r="Y359" s="3"/>
      <c r="Z359" s="7"/>
      <c r="AA359" s="9"/>
      <c r="AB359" s="11"/>
      <c r="AC359" s="13"/>
      <c r="AD359" s="13"/>
      <c r="AE359" s="13"/>
      <c r="AF359" s="10"/>
      <c r="AG359" s="11"/>
      <c r="AH359" s="13"/>
      <c r="AI359" s="18"/>
      <c r="AJ359" s="19"/>
      <c r="AK359" s="24"/>
      <c r="AL359" s="26"/>
      <c r="AM359" s="72"/>
      <c r="AN359" s="72"/>
      <c r="AO359" s="72"/>
      <c r="AP359" s="73"/>
      <c r="AQ359" s="74"/>
      <c r="AR359" s="75"/>
      <c r="AS359" s="39"/>
    </row>
    <row r="360" spans="5:45">
      <c r="E360" s="87"/>
      <c r="F360" s="90"/>
      <c r="G360" s="90"/>
      <c r="H360" s="90"/>
      <c r="S360" s="8"/>
      <c r="T360" s="8"/>
      <c r="U360" s="8"/>
      <c r="V360" s="3"/>
      <c r="W360" s="12"/>
      <c r="X360" s="6"/>
      <c r="Y360" s="3"/>
      <c r="Z360" s="7"/>
      <c r="AA360" s="9"/>
      <c r="AB360" s="11"/>
      <c r="AC360" s="13"/>
      <c r="AD360" s="13"/>
      <c r="AE360" s="13"/>
      <c r="AF360" s="10"/>
      <c r="AG360" s="11"/>
      <c r="AH360" s="13"/>
      <c r="AI360" s="18"/>
      <c r="AJ360" s="19"/>
      <c r="AK360" s="24"/>
      <c r="AL360" s="26"/>
      <c r="AM360" s="72"/>
      <c r="AN360" s="72"/>
      <c r="AO360" s="72"/>
      <c r="AP360" s="73"/>
      <c r="AQ360" s="74"/>
      <c r="AR360" s="75"/>
      <c r="AS360" s="39"/>
    </row>
    <row r="361" spans="5:45">
      <c r="E361" s="87"/>
      <c r="F361" s="90"/>
      <c r="G361" s="90"/>
      <c r="H361" s="90"/>
      <c r="S361" s="8"/>
      <c r="T361" s="8"/>
      <c r="U361" s="8"/>
      <c r="V361" s="3"/>
      <c r="W361" s="12"/>
      <c r="X361" s="6"/>
      <c r="Y361" s="3"/>
      <c r="Z361" s="7"/>
      <c r="AA361" s="9"/>
      <c r="AB361" s="11"/>
      <c r="AC361" s="13"/>
      <c r="AD361" s="13"/>
      <c r="AE361" s="13"/>
      <c r="AF361" s="10"/>
      <c r="AG361" s="11"/>
      <c r="AH361" s="13"/>
      <c r="AI361" s="18"/>
      <c r="AJ361" s="19"/>
      <c r="AK361" s="24"/>
      <c r="AL361" s="26"/>
      <c r="AM361" s="72"/>
      <c r="AN361" s="72"/>
      <c r="AO361" s="72"/>
      <c r="AP361" s="73"/>
      <c r="AQ361" s="74"/>
      <c r="AR361" s="75"/>
      <c r="AS361" s="39"/>
    </row>
    <row r="362" spans="5:45">
      <c r="E362" s="87"/>
      <c r="F362" s="90"/>
      <c r="G362" s="90"/>
      <c r="H362" s="90"/>
      <c r="S362" s="8"/>
      <c r="T362" s="8"/>
      <c r="U362" s="8"/>
      <c r="V362" s="3"/>
      <c r="W362" s="12"/>
      <c r="X362" s="6"/>
      <c r="Y362" s="3"/>
      <c r="Z362" s="7"/>
      <c r="AA362" s="9"/>
      <c r="AB362" s="11"/>
      <c r="AC362" s="13"/>
      <c r="AD362" s="13"/>
      <c r="AE362" s="13"/>
      <c r="AF362" s="10"/>
      <c r="AG362" s="11"/>
      <c r="AH362" s="13"/>
      <c r="AI362" s="18"/>
      <c r="AJ362" s="19"/>
      <c r="AK362" s="24"/>
      <c r="AL362" s="26"/>
      <c r="AM362" s="72"/>
      <c r="AN362" s="72"/>
      <c r="AO362" s="72"/>
      <c r="AP362" s="73"/>
      <c r="AQ362" s="74"/>
      <c r="AR362" s="75"/>
      <c r="AS362" s="39"/>
    </row>
    <row r="363" spans="5:45">
      <c r="E363" s="87"/>
      <c r="F363" s="90"/>
      <c r="G363" s="90"/>
      <c r="H363" s="90"/>
      <c r="S363" s="8"/>
      <c r="T363" s="8"/>
      <c r="U363" s="8"/>
      <c r="V363" s="3"/>
      <c r="W363" s="12"/>
      <c r="X363" s="6"/>
      <c r="Y363" s="3"/>
      <c r="Z363" s="7"/>
      <c r="AA363" s="9"/>
      <c r="AB363" s="11"/>
      <c r="AC363" s="13"/>
      <c r="AD363" s="13"/>
      <c r="AE363" s="13"/>
      <c r="AF363" s="10"/>
      <c r="AG363" s="11"/>
      <c r="AH363" s="13"/>
      <c r="AI363" s="18"/>
      <c r="AJ363" s="19"/>
      <c r="AK363" s="24"/>
      <c r="AL363" s="26"/>
      <c r="AM363" s="72"/>
      <c r="AN363" s="72"/>
      <c r="AO363" s="72"/>
      <c r="AP363" s="73"/>
      <c r="AQ363" s="74"/>
      <c r="AR363" s="75"/>
      <c r="AS363" s="39"/>
    </row>
    <row r="364" spans="5:45">
      <c r="E364" s="87"/>
      <c r="F364" s="90"/>
      <c r="G364" s="90"/>
      <c r="H364" s="90"/>
      <c r="S364" s="8"/>
      <c r="T364" s="8"/>
      <c r="U364" s="8"/>
      <c r="V364" s="3"/>
      <c r="W364" s="12"/>
      <c r="X364" s="6"/>
      <c r="Y364" s="3"/>
      <c r="Z364" s="7"/>
      <c r="AA364" s="9"/>
      <c r="AB364" s="11"/>
      <c r="AC364" s="13"/>
      <c r="AD364" s="13"/>
      <c r="AE364" s="13"/>
      <c r="AF364" s="10"/>
      <c r="AG364" s="11"/>
      <c r="AH364" s="13"/>
      <c r="AI364" s="18"/>
      <c r="AJ364" s="19"/>
      <c r="AK364" s="24"/>
      <c r="AL364" s="26"/>
      <c r="AM364" s="72"/>
      <c r="AN364" s="72"/>
      <c r="AO364" s="72"/>
      <c r="AP364" s="73"/>
      <c r="AQ364" s="74"/>
      <c r="AR364" s="75"/>
      <c r="AS364" s="39"/>
    </row>
    <row r="365" spans="5:45">
      <c r="E365" s="87"/>
      <c r="F365" s="90"/>
      <c r="G365" s="90"/>
      <c r="H365" s="90"/>
      <c r="S365" s="8"/>
      <c r="T365" s="8"/>
      <c r="U365" s="8"/>
      <c r="V365" s="3"/>
      <c r="W365" s="12"/>
      <c r="X365" s="6"/>
      <c r="Y365" s="3"/>
      <c r="Z365" s="7"/>
      <c r="AA365" s="9"/>
      <c r="AB365" s="11"/>
      <c r="AC365" s="13"/>
      <c r="AD365" s="13"/>
      <c r="AE365" s="13"/>
      <c r="AF365" s="10"/>
      <c r="AG365" s="11"/>
      <c r="AH365" s="13"/>
      <c r="AI365" s="18"/>
      <c r="AJ365" s="19"/>
      <c r="AK365" s="24"/>
      <c r="AL365" s="26"/>
      <c r="AM365" s="72"/>
      <c r="AN365" s="72"/>
      <c r="AO365" s="72"/>
      <c r="AP365" s="73"/>
      <c r="AQ365" s="74"/>
      <c r="AR365" s="75"/>
      <c r="AS365" s="39"/>
    </row>
    <row r="366" spans="5:45">
      <c r="E366" s="87"/>
      <c r="F366" s="90"/>
      <c r="G366" s="90"/>
      <c r="H366" s="90"/>
      <c r="S366" s="8"/>
      <c r="T366" s="8"/>
      <c r="U366" s="8"/>
      <c r="V366" s="3"/>
      <c r="W366" s="12"/>
      <c r="X366" s="6"/>
      <c r="Y366" s="3"/>
      <c r="Z366" s="7"/>
      <c r="AA366" s="9"/>
      <c r="AB366" s="11"/>
      <c r="AC366" s="13"/>
      <c r="AD366" s="13"/>
      <c r="AE366" s="13"/>
      <c r="AF366" s="10"/>
      <c r="AG366" s="11"/>
      <c r="AH366" s="13"/>
      <c r="AI366" s="18"/>
      <c r="AJ366" s="19"/>
      <c r="AK366" s="24"/>
      <c r="AL366" s="26"/>
      <c r="AM366" s="72"/>
      <c r="AN366" s="72"/>
      <c r="AO366" s="72"/>
      <c r="AP366" s="73"/>
      <c r="AQ366" s="74"/>
      <c r="AR366" s="75"/>
      <c r="AS366" s="39"/>
    </row>
    <row r="367" spans="5:45">
      <c r="E367" s="87"/>
      <c r="F367" s="90"/>
      <c r="G367" s="90"/>
      <c r="H367" s="90"/>
      <c r="S367" s="8"/>
      <c r="T367" s="8"/>
      <c r="U367" s="8"/>
      <c r="V367" s="3"/>
      <c r="W367" s="12"/>
      <c r="X367" s="6"/>
      <c r="Y367" s="3"/>
      <c r="Z367" s="7"/>
      <c r="AA367" s="9"/>
      <c r="AB367" s="11"/>
      <c r="AC367" s="13"/>
      <c r="AD367" s="13"/>
      <c r="AE367" s="13"/>
      <c r="AF367" s="10"/>
      <c r="AG367" s="11"/>
      <c r="AH367" s="13"/>
      <c r="AI367" s="18"/>
      <c r="AJ367" s="19"/>
      <c r="AK367" s="24"/>
      <c r="AL367" s="26"/>
      <c r="AM367" s="72"/>
      <c r="AN367" s="72"/>
      <c r="AO367" s="72"/>
      <c r="AP367" s="73"/>
      <c r="AQ367" s="74"/>
      <c r="AR367" s="75"/>
      <c r="AS367" s="39"/>
    </row>
    <row r="368" spans="5:45">
      <c r="E368" s="87"/>
      <c r="F368" s="90"/>
      <c r="G368" s="90"/>
      <c r="H368" s="90"/>
      <c r="S368" s="8"/>
      <c r="T368" s="8"/>
      <c r="U368" s="8"/>
      <c r="V368" s="3"/>
      <c r="W368" s="12"/>
      <c r="X368" s="6"/>
      <c r="Y368" s="3"/>
      <c r="Z368" s="7"/>
      <c r="AA368" s="9"/>
      <c r="AB368" s="11"/>
      <c r="AC368" s="13"/>
      <c r="AD368" s="13"/>
      <c r="AE368" s="13"/>
      <c r="AF368" s="10"/>
      <c r="AG368" s="11"/>
      <c r="AH368" s="13"/>
      <c r="AI368" s="18"/>
      <c r="AJ368" s="19"/>
      <c r="AK368" s="24"/>
      <c r="AL368" s="26"/>
      <c r="AM368" s="72"/>
      <c r="AN368" s="72"/>
      <c r="AO368" s="72"/>
      <c r="AP368" s="73"/>
      <c r="AQ368" s="74"/>
      <c r="AR368" s="75"/>
      <c r="AS368" s="39"/>
    </row>
    <row r="369" spans="5:45">
      <c r="E369" s="87"/>
      <c r="F369" s="90"/>
      <c r="G369" s="90"/>
      <c r="H369" s="90"/>
      <c r="S369" s="8"/>
      <c r="T369" s="8"/>
      <c r="U369" s="8"/>
      <c r="V369" s="3"/>
      <c r="W369" s="12"/>
      <c r="X369" s="6"/>
      <c r="Y369" s="3"/>
      <c r="Z369" s="7"/>
      <c r="AA369" s="9"/>
      <c r="AB369" s="11"/>
      <c r="AC369" s="13"/>
      <c r="AD369" s="13"/>
      <c r="AE369" s="13"/>
      <c r="AF369" s="10"/>
      <c r="AG369" s="11"/>
      <c r="AH369" s="13"/>
      <c r="AI369" s="18"/>
      <c r="AJ369" s="19"/>
      <c r="AK369" s="24"/>
      <c r="AL369" s="26"/>
      <c r="AM369" s="72"/>
      <c r="AN369" s="72"/>
      <c r="AO369" s="72"/>
      <c r="AP369" s="73"/>
      <c r="AQ369" s="74"/>
      <c r="AR369" s="75"/>
      <c r="AS369" s="39"/>
    </row>
    <row r="370" spans="5:45">
      <c r="E370" s="87"/>
      <c r="F370" s="90"/>
      <c r="G370" s="90"/>
      <c r="H370" s="90"/>
      <c r="S370" s="8"/>
      <c r="T370" s="8"/>
      <c r="U370" s="8"/>
      <c r="V370" s="3"/>
      <c r="W370" s="12"/>
      <c r="X370" s="6"/>
      <c r="Y370" s="3"/>
      <c r="Z370" s="7"/>
      <c r="AA370" s="9"/>
      <c r="AB370" s="11"/>
      <c r="AC370" s="13"/>
      <c r="AD370" s="13"/>
      <c r="AE370" s="13"/>
      <c r="AF370" s="10"/>
      <c r="AG370" s="11"/>
      <c r="AH370" s="13"/>
      <c r="AI370" s="18"/>
      <c r="AJ370" s="19"/>
      <c r="AK370" s="24"/>
      <c r="AL370" s="26"/>
      <c r="AM370" s="72"/>
      <c r="AN370" s="72"/>
      <c r="AO370" s="72"/>
      <c r="AP370" s="73"/>
      <c r="AQ370" s="74"/>
      <c r="AR370" s="75"/>
      <c r="AS370" s="39"/>
    </row>
    <row r="371" spans="5:45">
      <c r="E371" s="87"/>
      <c r="F371" s="90"/>
      <c r="G371" s="90"/>
      <c r="H371" s="90"/>
      <c r="S371" s="8"/>
      <c r="T371" s="8"/>
      <c r="U371" s="8"/>
      <c r="V371" s="3"/>
      <c r="W371" s="12"/>
      <c r="X371" s="6"/>
      <c r="Y371" s="3"/>
      <c r="Z371" s="7"/>
      <c r="AA371" s="9"/>
      <c r="AB371" s="11"/>
      <c r="AC371" s="13"/>
      <c r="AD371" s="13"/>
      <c r="AE371" s="13"/>
      <c r="AF371" s="10"/>
      <c r="AG371" s="11"/>
      <c r="AH371" s="13"/>
      <c r="AI371" s="18"/>
      <c r="AJ371" s="19"/>
      <c r="AK371" s="24"/>
      <c r="AL371" s="26"/>
      <c r="AM371" s="72"/>
      <c r="AN371" s="72"/>
      <c r="AO371" s="72"/>
      <c r="AP371" s="73"/>
      <c r="AQ371" s="74"/>
      <c r="AR371" s="75"/>
      <c r="AS371" s="39"/>
    </row>
    <row r="372" spans="5:45">
      <c r="E372" s="87"/>
      <c r="F372" s="90"/>
      <c r="G372" s="90"/>
      <c r="H372" s="90"/>
      <c r="S372" s="8"/>
      <c r="T372" s="8"/>
      <c r="U372" s="8"/>
      <c r="V372" s="3"/>
      <c r="W372" s="12"/>
      <c r="X372" s="6"/>
      <c r="Y372" s="3"/>
      <c r="Z372" s="7"/>
      <c r="AA372" s="9"/>
      <c r="AB372" s="11"/>
      <c r="AC372" s="13"/>
      <c r="AD372" s="13"/>
      <c r="AE372" s="13"/>
      <c r="AF372" s="10"/>
      <c r="AG372" s="11"/>
      <c r="AH372" s="13"/>
      <c r="AI372" s="18"/>
      <c r="AJ372" s="19"/>
      <c r="AK372" s="24"/>
      <c r="AL372" s="26"/>
      <c r="AM372" s="72"/>
      <c r="AN372" s="72"/>
      <c r="AO372" s="72"/>
      <c r="AP372" s="73"/>
      <c r="AQ372" s="74"/>
      <c r="AR372" s="75"/>
      <c r="AS372" s="39"/>
    </row>
    <row r="373" spans="5:45">
      <c r="E373" s="87"/>
      <c r="F373" s="90"/>
      <c r="G373" s="90"/>
      <c r="H373" s="90"/>
      <c r="S373" s="8"/>
      <c r="T373" s="8"/>
      <c r="U373" s="8"/>
      <c r="V373" s="3"/>
      <c r="W373" s="12"/>
      <c r="X373" s="6"/>
      <c r="Y373" s="3"/>
      <c r="Z373" s="7"/>
      <c r="AA373" s="9"/>
      <c r="AB373" s="11"/>
      <c r="AC373" s="13"/>
      <c r="AD373" s="13"/>
      <c r="AE373" s="13"/>
      <c r="AF373" s="10"/>
      <c r="AG373" s="11"/>
      <c r="AH373" s="13"/>
      <c r="AI373" s="18"/>
      <c r="AJ373" s="19"/>
      <c r="AK373" s="24"/>
      <c r="AL373" s="26"/>
      <c r="AM373" s="72"/>
      <c r="AN373" s="72"/>
      <c r="AO373" s="72"/>
      <c r="AP373" s="73"/>
      <c r="AQ373" s="74"/>
      <c r="AR373" s="75"/>
      <c r="AS373" s="39"/>
    </row>
    <row r="374" spans="5:45">
      <c r="E374" s="87"/>
      <c r="F374" s="90"/>
      <c r="G374" s="90"/>
      <c r="H374" s="90"/>
      <c r="S374" s="8"/>
      <c r="T374" s="8"/>
      <c r="U374" s="8"/>
      <c r="V374" s="3"/>
      <c r="W374" s="12"/>
      <c r="X374" s="6"/>
      <c r="Y374" s="3"/>
      <c r="Z374" s="7"/>
      <c r="AA374" s="9"/>
      <c r="AB374" s="11"/>
      <c r="AC374" s="13"/>
      <c r="AD374" s="13"/>
      <c r="AE374" s="13"/>
      <c r="AF374" s="10"/>
      <c r="AG374" s="11"/>
      <c r="AH374" s="13"/>
      <c r="AI374" s="18"/>
      <c r="AJ374" s="19"/>
      <c r="AK374" s="24"/>
      <c r="AL374" s="26"/>
      <c r="AM374" s="72"/>
      <c r="AN374" s="72"/>
      <c r="AO374" s="72"/>
      <c r="AP374" s="73"/>
      <c r="AQ374" s="74"/>
      <c r="AR374" s="75"/>
      <c r="AS374" s="39"/>
    </row>
    <row r="375" spans="5:45">
      <c r="E375" s="87"/>
      <c r="F375" s="90"/>
      <c r="G375" s="90"/>
      <c r="H375" s="90"/>
      <c r="S375" s="8"/>
      <c r="T375" s="8"/>
      <c r="U375" s="8"/>
      <c r="V375" s="3"/>
      <c r="W375" s="12"/>
      <c r="X375" s="6"/>
      <c r="Y375" s="3"/>
      <c r="Z375" s="7"/>
      <c r="AA375" s="9"/>
      <c r="AB375" s="11"/>
      <c r="AC375" s="13"/>
      <c r="AD375" s="13"/>
      <c r="AE375" s="13"/>
      <c r="AF375" s="10"/>
      <c r="AG375" s="11"/>
      <c r="AH375" s="13"/>
      <c r="AI375" s="18"/>
      <c r="AJ375" s="19"/>
      <c r="AK375" s="24"/>
      <c r="AL375" s="26"/>
      <c r="AM375" s="72"/>
      <c r="AN375" s="72"/>
      <c r="AO375" s="72"/>
      <c r="AP375" s="73"/>
      <c r="AQ375" s="74"/>
      <c r="AR375" s="75"/>
      <c r="AS375" s="39"/>
    </row>
    <row r="376" spans="5:45">
      <c r="E376" s="87"/>
      <c r="F376" s="90"/>
      <c r="G376" s="90"/>
      <c r="H376" s="90"/>
      <c r="S376" s="8"/>
      <c r="T376" s="8"/>
      <c r="U376" s="8"/>
      <c r="V376" s="3"/>
      <c r="W376" s="12"/>
      <c r="X376" s="6"/>
      <c r="Y376" s="3"/>
      <c r="Z376" s="7"/>
      <c r="AA376" s="9"/>
      <c r="AB376" s="11"/>
      <c r="AC376" s="13"/>
      <c r="AD376" s="13"/>
      <c r="AE376" s="13"/>
      <c r="AF376" s="10"/>
      <c r="AG376" s="11"/>
      <c r="AH376" s="13"/>
      <c r="AI376" s="18"/>
      <c r="AJ376" s="19"/>
      <c r="AK376" s="24"/>
      <c r="AL376" s="26"/>
      <c r="AM376" s="72"/>
      <c r="AN376" s="72"/>
      <c r="AO376" s="72"/>
      <c r="AP376" s="73"/>
      <c r="AQ376" s="74"/>
      <c r="AR376" s="75"/>
      <c r="AS376" s="39"/>
    </row>
    <row r="377" spans="5:45">
      <c r="E377" s="87"/>
      <c r="F377" s="90"/>
      <c r="G377" s="90"/>
      <c r="H377" s="90"/>
      <c r="S377" s="8"/>
      <c r="T377" s="8"/>
      <c r="U377" s="8"/>
      <c r="V377" s="3"/>
      <c r="W377" s="12"/>
      <c r="X377" s="6"/>
      <c r="Y377" s="3"/>
      <c r="Z377" s="7"/>
      <c r="AA377" s="9"/>
      <c r="AB377" s="11"/>
      <c r="AC377" s="13"/>
      <c r="AD377" s="13"/>
      <c r="AE377" s="13"/>
      <c r="AF377" s="10"/>
      <c r="AG377" s="11"/>
      <c r="AH377" s="13"/>
      <c r="AI377" s="18"/>
      <c r="AJ377" s="19"/>
      <c r="AK377" s="24"/>
      <c r="AL377" s="26"/>
      <c r="AM377" s="72"/>
      <c r="AN377" s="72"/>
      <c r="AO377" s="72"/>
      <c r="AP377" s="73"/>
      <c r="AQ377" s="74"/>
      <c r="AR377" s="75"/>
      <c r="AS377" s="39"/>
    </row>
    <row r="378" spans="5:45">
      <c r="E378" s="87"/>
      <c r="F378" s="90"/>
      <c r="G378" s="90"/>
      <c r="H378" s="90"/>
      <c r="S378" s="8"/>
      <c r="T378" s="8"/>
      <c r="U378" s="8"/>
      <c r="V378" s="3"/>
      <c r="W378" s="12"/>
      <c r="X378" s="6"/>
      <c r="Y378" s="3"/>
      <c r="Z378" s="7"/>
      <c r="AA378" s="9"/>
      <c r="AB378" s="11"/>
      <c r="AC378" s="13"/>
      <c r="AD378" s="13"/>
      <c r="AE378" s="13"/>
      <c r="AF378" s="10"/>
      <c r="AG378" s="11"/>
      <c r="AH378" s="13"/>
      <c r="AI378" s="18"/>
      <c r="AJ378" s="19"/>
      <c r="AK378" s="24"/>
      <c r="AL378" s="26"/>
      <c r="AM378" s="72"/>
      <c r="AN378" s="72"/>
      <c r="AO378" s="72"/>
      <c r="AP378" s="73"/>
      <c r="AQ378" s="74"/>
      <c r="AR378" s="75"/>
      <c r="AS378" s="39"/>
    </row>
    <row r="379" spans="5:45">
      <c r="E379" s="87"/>
      <c r="F379" s="90"/>
      <c r="G379" s="90"/>
      <c r="H379" s="90"/>
      <c r="S379" s="8"/>
      <c r="T379" s="8"/>
      <c r="U379" s="8"/>
      <c r="V379" s="3"/>
      <c r="W379" s="12"/>
      <c r="X379" s="6"/>
      <c r="Y379" s="3"/>
      <c r="Z379" s="7"/>
      <c r="AA379" s="9"/>
      <c r="AB379" s="11"/>
      <c r="AC379" s="13"/>
      <c r="AD379" s="13"/>
      <c r="AE379" s="13"/>
      <c r="AF379" s="10"/>
      <c r="AG379" s="11"/>
      <c r="AH379" s="13"/>
      <c r="AI379" s="18"/>
      <c r="AJ379" s="19"/>
      <c r="AK379" s="24"/>
      <c r="AL379" s="26"/>
      <c r="AM379" s="72"/>
      <c r="AN379" s="72"/>
      <c r="AO379" s="72"/>
      <c r="AP379" s="73"/>
      <c r="AQ379" s="74"/>
      <c r="AR379" s="75"/>
      <c r="AS379" s="39"/>
    </row>
    <row r="380" spans="5:45">
      <c r="E380" s="87"/>
      <c r="F380" s="90"/>
      <c r="G380" s="90"/>
      <c r="H380" s="90"/>
      <c r="S380" s="8"/>
      <c r="T380" s="8"/>
      <c r="U380" s="8"/>
      <c r="V380" s="3"/>
      <c r="W380" s="12"/>
      <c r="X380" s="6"/>
      <c r="Y380" s="3"/>
      <c r="Z380" s="7"/>
      <c r="AA380" s="9"/>
      <c r="AB380" s="11"/>
      <c r="AC380" s="13"/>
      <c r="AD380" s="13"/>
      <c r="AE380" s="13"/>
      <c r="AF380" s="10"/>
      <c r="AG380" s="11"/>
      <c r="AH380" s="13"/>
      <c r="AI380" s="18"/>
      <c r="AJ380" s="19"/>
      <c r="AK380" s="24"/>
      <c r="AL380" s="26"/>
      <c r="AM380" s="72"/>
      <c r="AN380" s="72"/>
      <c r="AO380" s="72"/>
      <c r="AP380" s="73"/>
      <c r="AQ380" s="74"/>
      <c r="AR380" s="75"/>
      <c r="AS380" s="39"/>
    </row>
    <row r="381" spans="5:45">
      <c r="E381" s="87"/>
      <c r="F381" s="90"/>
      <c r="G381" s="90"/>
      <c r="H381" s="90"/>
      <c r="S381" s="8"/>
      <c r="T381" s="8"/>
      <c r="U381" s="8"/>
      <c r="V381" s="3"/>
      <c r="W381" s="12"/>
      <c r="X381" s="6"/>
      <c r="Y381" s="3"/>
      <c r="Z381" s="7"/>
      <c r="AA381" s="9"/>
      <c r="AB381" s="11"/>
      <c r="AC381" s="13"/>
      <c r="AD381" s="13"/>
      <c r="AE381" s="13"/>
      <c r="AF381" s="10"/>
      <c r="AG381" s="11"/>
      <c r="AH381" s="13"/>
      <c r="AI381" s="18"/>
      <c r="AJ381" s="19"/>
      <c r="AK381" s="24"/>
      <c r="AL381" s="26"/>
      <c r="AM381" s="72"/>
      <c r="AN381" s="72"/>
      <c r="AO381" s="72"/>
      <c r="AP381" s="73"/>
      <c r="AQ381" s="74"/>
      <c r="AR381" s="75"/>
      <c r="AS381" s="39"/>
    </row>
    <row r="382" spans="5:45">
      <c r="E382" s="87"/>
      <c r="F382" s="90"/>
      <c r="G382" s="90"/>
      <c r="H382" s="90"/>
      <c r="S382" s="8"/>
      <c r="T382" s="8"/>
      <c r="U382" s="8"/>
      <c r="V382" s="3"/>
      <c r="W382" s="12"/>
      <c r="X382" s="6"/>
      <c r="Y382" s="3"/>
      <c r="Z382" s="7"/>
      <c r="AA382" s="9"/>
      <c r="AB382" s="11"/>
      <c r="AC382" s="13"/>
      <c r="AD382" s="13"/>
      <c r="AE382" s="13"/>
      <c r="AF382" s="10"/>
      <c r="AG382" s="11"/>
      <c r="AH382" s="13"/>
      <c r="AI382" s="18"/>
      <c r="AJ382" s="19"/>
      <c r="AK382" s="24"/>
      <c r="AL382" s="26"/>
      <c r="AM382" s="72"/>
      <c r="AN382" s="72"/>
      <c r="AO382" s="72"/>
      <c r="AP382" s="73"/>
      <c r="AQ382" s="74"/>
      <c r="AR382" s="75"/>
      <c r="AS382" s="39"/>
    </row>
    <row r="383" spans="5:45">
      <c r="E383" s="87"/>
      <c r="F383" s="90"/>
      <c r="G383" s="90"/>
      <c r="H383" s="90"/>
      <c r="S383" s="8"/>
      <c r="T383" s="8"/>
      <c r="U383" s="8"/>
      <c r="V383" s="3"/>
      <c r="W383" s="12"/>
      <c r="X383" s="6"/>
      <c r="Y383" s="3"/>
      <c r="Z383" s="7"/>
      <c r="AA383" s="9"/>
      <c r="AB383" s="11"/>
      <c r="AC383" s="13"/>
      <c r="AD383" s="13"/>
      <c r="AE383" s="13"/>
      <c r="AF383" s="10"/>
      <c r="AG383" s="11"/>
      <c r="AH383" s="13"/>
      <c r="AI383" s="18"/>
      <c r="AJ383" s="19"/>
      <c r="AK383" s="24"/>
      <c r="AL383" s="26"/>
      <c r="AM383" s="72"/>
      <c r="AN383" s="72"/>
      <c r="AO383" s="72"/>
      <c r="AP383" s="73"/>
      <c r="AQ383" s="74"/>
      <c r="AR383" s="75"/>
      <c r="AS383" s="39"/>
    </row>
    <row r="384" spans="5:45">
      <c r="E384" s="87"/>
      <c r="F384" s="90"/>
      <c r="G384" s="90"/>
      <c r="H384" s="90"/>
      <c r="S384" s="8"/>
      <c r="T384" s="8"/>
      <c r="U384" s="8"/>
      <c r="V384" s="3"/>
      <c r="W384" s="12"/>
      <c r="X384" s="6"/>
      <c r="Y384" s="3"/>
      <c r="Z384" s="7"/>
      <c r="AA384" s="9"/>
      <c r="AB384" s="11"/>
      <c r="AC384" s="13"/>
      <c r="AD384" s="13"/>
      <c r="AE384" s="13"/>
      <c r="AF384" s="10"/>
      <c r="AG384" s="11"/>
      <c r="AH384" s="13"/>
      <c r="AI384" s="18"/>
      <c r="AJ384" s="19"/>
      <c r="AK384" s="24"/>
      <c r="AL384" s="26"/>
      <c r="AM384" s="72"/>
      <c r="AN384" s="72"/>
      <c r="AO384" s="72"/>
      <c r="AP384" s="73"/>
      <c r="AQ384" s="74"/>
      <c r="AR384" s="75"/>
      <c r="AS384" s="39"/>
    </row>
    <row r="385" spans="5:45">
      <c r="E385" s="87"/>
      <c r="F385" s="90"/>
      <c r="G385" s="90"/>
      <c r="H385" s="90"/>
      <c r="S385" s="8"/>
      <c r="T385" s="8"/>
      <c r="U385" s="8"/>
      <c r="V385" s="3"/>
      <c r="W385" s="12"/>
      <c r="X385" s="6"/>
      <c r="Y385" s="3"/>
      <c r="Z385" s="7"/>
      <c r="AA385" s="9"/>
      <c r="AB385" s="11"/>
      <c r="AC385" s="13"/>
      <c r="AD385" s="13"/>
      <c r="AE385" s="13"/>
      <c r="AF385" s="10"/>
      <c r="AG385" s="11"/>
      <c r="AH385" s="13"/>
      <c r="AI385" s="18"/>
      <c r="AJ385" s="19"/>
      <c r="AK385" s="24"/>
      <c r="AL385" s="26"/>
      <c r="AM385" s="72"/>
      <c r="AN385" s="72"/>
      <c r="AO385" s="72"/>
      <c r="AP385" s="73"/>
      <c r="AQ385" s="74"/>
      <c r="AR385" s="75"/>
      <c r="AS385" s="39"/>
    </row>
    <row r="386" spans="5:45">
      <c r="E386" s="87"/>
      <c r="F386" s="90"/>
      <c r="G386" s="90"/>
      <c r="H386" s="90"/>
      <c r="S386" s="8"/>
      <c r="T386" s="8"/>
      <c r="U386" s="8"/>
      <c r="V386" s="3"/>
      <c r="W386" s="12"/>
      <c r="X386" s="6"/>
      <c r="Y386" s="3"/>
      <c r="Z386" s="7"/>
      <c r="AA386" s="9"/>
      <c r="AB386" s="11"/>
      <c r="AC386" s="13"/>
      <c r="AD386" s="13"/>
      <c r="AE386" s="13"/>
      <c r="AF386" s="10"/>
      <c r="AG386" s="11"/>
      <c r="AH386" s="13"/>
      <c r="AI386" s="18"/>
      <c r="AJ386" s="19"/>
      <c r="AK386" s="24"/>
      <c r="AL386" s="26"/>
      <c r="AM386" s="72"/>
      <c r="AN386" s="72"/>
      <c r="AO386" s="72"/>
      <c r="AP386" s="73"/>
      <c r="AQ386" s="74"/>
      <c r="AR386" s="75"/>
      <c r="AS386" s="39"/>
    </row>
    <row r="387" spans="5:45">
      <c r="E387" s="87"/>
      <c r="F387" s="90"/>
      <c r="G387" s="90"/>
      <c r="H387" s="90"/>
      <c r="S387" s="8"/>
      <c r="T387" s="8"/>
      <c r="U387" s="8"/>
      <c r="V387" s="3"/>
      <c r="W387" s="12"/>
      <c r="X387" s="6"/>
      <c r="Y387" s="3"/>
      <c r="Z387" s="7"/>
      <c r="AA387" s="9"/>
      <c r="AB387" s="11"/>
      <c r="AC387" s="13"/>
      <c r="AD387" s="13"/>
      <c r="AE387" s="13"/>
      <c r="AF387" s="10"/>
      <c r="AG387" s="11"/>
      <c r="AH387" s="13"/>
      <c r="AI387" s="18"/>
      <c r="AJ387" s="19"/>
      <c r="AK387" s="24"/>
      <c r="AL387" s="26"/>
      <c r="AM387" s="72"/>
      <c r="AN387" s="72"/>
      <c r="AO387" s="72"/>
      <c r="AP387" s="73"/>
      <c r="AQ387" s="74"/>
      <c r="AR387" s="75"/>
      <c r="AS387" s="39"/>
    </row>
    <row r="388" spans="5:45">
      <c r="E388" s="87"/>
      <c r="F388" s="90"/>
      <c r="G388" s="90"/>
      <c r="H388" s="90"/>
      <c r="S388" s="8"/>
      <c r="T388" s="8"/>
      <c r="U388" s="8"/>
      <c r="V388" s="3"/>
      <c r="W388" s="12"/>
      <c r="X388" s="6"/>
      <c r="Y388" s="3"/>
      <c r="Z388" s="7"/>
      <c r="AA388" s="9"/>
      <c r="AB388" s="11"/>
      <c r="AC388" s="13"/>
      <c r="AD388" s="13"/>
      <c r="AE388" s="13"/>
      <c r="AF388" s="10"/>
      <c r="AG388" s="11"/>
      <c r="AH388" s="13"/>
      <c r="AI388" s="18"/>
      <c r="AJ388" s="19"/>
      <c r="AK388" s="24"/>
      <c r="AL388" s="26"/>
      <c r="AM388" s="72"/>
      <c r="AN388" s="72"/>
      <c r="AO388" s="72"/>
      <c r="AP388" s="73"/>
      <c r="AQ388" s="74"/>
      <c r="AR388" s="75"/>
      <c r="AS388" s="39"/>
    </row>
    <row r="389" spans="5:45">
      <c r="E389" s="87"/>
      <c r="F389" s="90"/>
      <c r="G389" s="90"/>
      <c r="H389" s="90"/>
      <c r="S389" s="8"/>
      <c r="T389" s="8"/>
      <c r="U389" s="8"/>
      <c r="V389" s="3"/>
      <c r="W389" s="12"/>
      <c r="X389" s="6"/>
      <c r="Y389" s="3"/>
      <c r="Z389" s="7"/>
      <c r="AA389" s="9"/>
      <c r="AB389" s="11"/>
      <c r="AC389" s="13"/>
      <c r="AD389" s="13"/>
      <c r="AE389" s="13"/>
      <c r="AF389" s="10"/>
      <c r="AG389" s="11"/>
      <c r="AH389" s="13"/>
      <c r="AI389" s="18"/>
      <c r="AJ389" s="19"/>
      <c r="AK389" s="24"/>
      <c r="AL389" s="26"/>
      <c r="AM389" s="72"/>
      <c r="AN389" s="72"/>
      <c r="AO389" s="72"/>
      <c r="AP389" s="73"/>
      <c r="AQ389" s="74"/>
      <c r="AR389" s="75"/>
      <c r="AS389" s="39"/>
    </row>
    <row r="390" spans="5:45">
      <c r="E390" s="87"/>
      <c r="F390" s="90"/>
      <c r="G390" s="90"/>
      <c r="H390" s="90"/>
      <c r="S390" s="8"/>
      <c r="T390" s="8"/>
      <c r="U390" s="8"/>
      <c r="V390" s="3"/>
      <c r="W390" s="12"/>
      <c r="X390" s="6"/>
      <c r="Y390" s="3"/>
      <c r="Z390" s="7"/>
      <c r="AA390" s="9"/>
      <c r="AB390" s="11"/>
      <c r="AC390" s="13"/>
      <c r="AD390" s="13"/>
      <c r="AE390" s="13"/>
      <c r="AF390" s="10"/>
      <c r="AG390" s="11"/>
      <c r="AH390" s="13"/>
      <c r="AI390" s="18"/>
      <c r="AJ390" s="19"/>
      <c r="AK390" s="24"/>
      <c r="AL390" s="26"/>
      <c r="AM390" s="72"/>
      <c r="AN390" s="72"/>
      <c r="AO390" s="72"/>
      <c r="AP390" s="73"/>
      <c r="AQ390" s="74"/>
      <c r="AR390" s="75"/>
      <c r="AS390" s="39"/>
    </row>
    <row r="391" spans="5:45">
      <c r="E391" s="87"/>
      <c r="F391" s="90"/>
      <c r="G391" s="90"/>
      <c r="H391" s="90"/>
      <c r="S391" s="8"/>
      <c r="T391" s="8"/>
      <c r="U391" s="8"/>
      <c r="V391" s="3"/>
      <c r="W391" s="12"/>
      <c r="X391" s="6"/>
      <c r="Y391" s="3"/>
      <c r="Z391" s="7"/>
      <c r="AA391" s="9"/>
      <c r="AB391" s="11"/>
      <c r="AC391" s="13"/>
      <c r="AD391" s="13"/>
      <c r="AE391" s="13"/>
      <c r="AF391" s="10"/>
      <c r="AG391" s="11"/>
      <c r="AH391" s="13"/>
      <c r="AI391" s="18"/>
      <c r="AJ391" s="19"/>
      <c r="AK391" s="24"/>
      <c r="AL391" s="26"/>
      <c r="AM391" s="72"/>
      <c r="AN391" s="72"/>
      <c r="AO391" s="72"/>
      <c r="AP391" s="73"/>
      <c r="AQ391" s="74"/>
      <c r="AR391" s="75"/>
      <c r="AS391" s="39"/>
    </row>
    <row r="392" spans="5:45">
      <c r="E392" s="87"/>
      <c r="F392" s="90"/>
      <c r="G392" s="90"/>
      <c r="H392" s="90"/>
      <c r="S392" s="8"/>
      <c r="T392" s="8"/>
      <c r="U392" s="8"/>
      <c r="V392" s="3"/>
      <c r="W392" s="12"/>
      <c r="X392" s="6"/>
      <c r="Y392" s="3"/>
      <c r="Z392" s="7"/>
      <c r="AA392" s="9"/>
      <c r="AB392" s="11"/>
      <c r="AC392" s="13"/>
      <c r="AD392" s="13"/>
      <c r="AE392" s="13"/>
      <c r="AF392" s="10"/>
      <c r="AG392" s="11"/>
      <c r="AH392" s="13"/>
      <c r="AI392" s="18"/>
      <c r="AJ392" s="19"/>
      <c r="AK392" s="24"/>
      <c r="AL392" s="26"/>
      <c r="AM392" s="72"/>
      <c r="AN392" s="72"/>
      <c r="AO392" s="72"/>
      <c r="AP392" s="73"/>
      <c r="AQ392" s="74"/>
      <c r="AR392" s="75"/>
      <c r="AS392" s="39"/>
    </row>
    <row r="393" spans="5:45">
      <c r="E393" s="87"/>
      <c r="F393" s="90"/>
      <c r="G393" s="90"/>
      <c r="H393" s="90"/>
      <c r="S393" s="8"/>
      <c r="T393" s="8"/>
      <c r="U393" s="8"/>
      <c r="V393" s="3"/>
      <c r="W393" s="12"/>
      <c r="X393" s="6"/>
      <c r="Y393" s="3"/>
      <c r="Z393" s="7"/>
      <c r="AA393" s="9"/>
      <c r="AB393" s="11"/>
      <c r="AC393" s="13"/>
      <c r="AD393" s="13"/>
      <c r="AE393" s="13"/>
      <c r="AF393" s="10"/>
      <c r="AG393" s="11"/>
      <c r="AH393" s="13"/>
      <c r="AI393" s="18"/>
      <c r="AJ393" s="19"/>
      <c r="AK393" s="24"/>
      <c r="AL393" s="26"/>
      <c r="AM393" s="72"/>
      <c r="AN393" s="72"/>
      <c r="AO393" s="72"/>
      <c r="AP393" s="73"/>
      <c r="AQ393" s="74"/>
      <c r="AR393" s="75"/>
      <c r="AS393" s="39"/>
    </row>
    <row r="394" spans="5:45">
      <c r="E394" s="87"/>
      <c r="F394" s="90"/>
      <c r="G394" s="90"/>
      <c r="H394" s="90"/>
      <c r="S394" s="8"/>
      <c r="T394" s="8"/>
      <c r="U394" s="8"/>
      <c r="V394" s="3"/>
      <c r="W394" s="12"/>
      <c r="X394" s="6"/>
      <c r="Y394" s="3"/>
      <c r="Z394" s="7"/>
      <c r="AA394" s="9"/>
      <c r="AB394" s="11"/>
      <c r="AC394" s="13"/>
      <c r="AD394" s="13"/>
      <c r="AE394" s="13"/>
      <c r="AF394" s="10"/>
      <c r="AG394" s="11"/>
      <c r="AH394" s="13"/>
      <c r="AI394" s="18"/>
      <c r="AJ394" s="19"/>
      <c r="AK394" s="24"/>
      <c r="AL394" s="26"/>
      <c r="AM394" s="72"/>
      <c r="AN394" s="72"/>
      <c r="AO394" s="72"/>
      <c r="AP394" s="73"/>
      <c r="AQ394" s="74"/>
      <c r="AR394" s="75"/>
      <c r="AS394" s="39"/>
    </row>
    <row r="395" spans="5:45">
      <c r="E395" s="87"/>
      <c r="F395" s="90"/>
      <c r="G395" s="90"/>
      <c r="H395" s="90"/>
      <c r="S395" s="8"/>
      <c r="T395" s="8"/>
      <c r="U395" s="8"/>
      <c r="V395" s="3"/>
      <c r="W395" s="12"/>
      <c r="X395" s="6"/>
      <c r="Y395" s="3"/>
      <c r="Z395" s="7"/>
      <c r="AA395" s="9"/>
      <c r="AB395" s="11"/>
      <c r="AC395" s="13"/>
      <c r="AD395" s="13"/>
      <c r="AE395" s="13"/>
      <c r="AF395" s="10"/>
      <c r="AG395" s="11"/>
      <c r="AH395" s="13"/>
      <c r="AI395" s="18"/>
      <c r="AJ395" s="19"/>
      <c r="AK395" s="24"/>
      <c r="AL395" s="26"/>
      <c r="AM395" s="72"/>
      <c r="AN395" s="72"/>
      <c r="AO395" s="72"/>
      <c r="AP395" s="73"/>
      <c r="AQ395" s="74"/>
      <c r="AR395" s="75"/>
      <c r="AS395" s="39"/>
    </row>
    <row r="396" spans="5:45">
      <c r="E396" s="87"/>
      <c r="F396" s="90"/>
      <c r="G396" s="90"/>
      <c r="H396" s="90"/>
      <c r="S396" s="8"/>
      <c r="T396" s="8"/>
      <c r="U396" s="8"/>
      <c r="V396" s="3"/>
      <c r="W396" s="12"/>
      <c r="X396" s="6"/>
      <c r="Y396" s="3"/>
      <c r="Z396" s="7"/>
      <c r="AA396" s="9"/>
      <c r="AB396" s="11"/>
      <c r="AC396" s="13"/>
      <c r="AD396" s="13"/>
      <c r="AE396" s="13"/>
      <c r="AF396" s="10"/>
      <c r="AG396" s="11"/>
      <c r="AH396" s="13"/>
      <c r="AI396" s="18"/>
      <c r="AJ396" s="19"/>
      <c r="AK396" s="24"/>
      <c r="AL396" s="26"/>
      <c r="AM396" s="72"/>
      <c r="AN396" s="72"/>
      <c r="AO396" s="72"/>
      <c r="AP396" s="73"/>
      <c r="AQ396" s="74"/>
      <c r="AR396" s="75"/>
      <c r="AS396" s="39"/>
    </row>
    <row r="397" spans="5:45">
      <c r="E397" s="87"/>
      <c r="F397" s="90"/>
      <c r="G397" s="90"/>
      <c r="H397" s="90"/>
      <c r="S397" s="8"/>
      <c r="T397" s="8"/>
      <c r="U397" s="8"/>
      <c r="V397" s="3"/>
      <c r="W397" s="12"/>
      <c r="X397" s="6"/>
      <c r="Y397" s="3"/>
      <c r="Z397" s="7"/>
      <c r="AA397" s="9"/>
      <c r="AB397" s="11"/>
      <c r="AC397" s="13"/>
      <c r="AD397" s="13"/>
      <c r="AE397" s="13"/>
      <c r="AF397" s="10"/>
      <c r="AG397" s="11"/>
      <c r="AH397" s="13"/>
      <c r="AI397" s="18"/>
      <c r="AJ397" s="19"/>
      <c r="AK397" s="24"/>
      <c r="AL397" s="26"/>
      <c r="AM397" s="72"/>
      <c r="AN397" s="72"/>
      <c r="AO397" s="72"/>
      <c r="AP397" s="73"/>
      <c r="AQ397" s="74"/>
      <c r="AR397" s="75"/>
      <c r="AS397" s="39"/>
    </row>
    <row r="398" spans="5:45">
      <c r="E398" s="87"/>
      <c r="F398" s="90"/>
      <c r="G398" s="90"/>
      <c r="H398" s="90"/>
      <c r="S398" s="8"/>
      <c r="T398" s="8"/>
      <c r="U398" s="8"/>
      <c r="V398" s="3"/>
      <c r="W398" s="12"/>
      <c r="X398" s="6"/>
      <c r="Y398" s="3"/>
      <c r="Z398" s="7"/>
      <c r="AA398" s="9"/>
      <c r="AB398" s="11"/>
      <c r="AC398" s="13"/>
      <c r="AD398" s="13"/>
      <c r="AE398" s="13"/>
      <c r="AF398" s="10"/>
      <c r="AG398" s="11"/>
      <c r="AH398" s="13"/>
      <c r="AI398" s="18"/>
      <c r="AJ398" s="19"/>
      <c r="AK398" s="24"/>
      <c r="AL398" s="26"/>
      <c r="AM398" s="72"/>
      <c r="AN398" s="72"/>
      <c r="AO398" s="72"/>
      <c r="AP398" s="73"/>
      <c r="AQ398" s="74"/>
      <c r="AR398" s="75"/>
      <c r="AS398" s="39"/>
    </row>
    <row r="399" spans="5:45">
      <c r="E399" s="87"/>
      <c r="F399" s="90"/>
      <c r="G399" s="90"/>
      <c r="H399" s="90"/>
      <c r="S399" s="8"/>
      <c r="T399" s="8"/>
      <c r="U399" s="8"/>
      <c r="V399" s="3"/>
      <c r="W399" s="12"/>
      <c r="X399" s="6"/>
      <c r="Y399" s="3"/>
      <c r="Z399" s="7"/>
      <c r="AA399" s="9"/>
      <c r="AB399" s="11"/>
      <c r="AC399" s="13"/>
      <c r="AD399" s="13"/>
      <c r="AE399" s="13"/>
      <c r="AF399" s="10"/>
      <c r="AG399" s="11"/>
      <c r="AH399" s="13"/>
      <c r="AI399" s="18"/>
      <c r="AJ399" s="19"/>
      <c r="AK399" s="24"/>
      <c r="AL399" s="26"/>
      <c r="AM399" s="72"/>
      <c r="AN399" s="72"/>
      <c r="AO399" s="72"/>
      <c r="AP399" s="73"/>
      <c r="AQ399" s="74"/>
      <c r="AR399" s="75"/>
      <c r="AS399" s="39"/>
    </row>
    <row r="400" spans="5:45">
      <c r="E400" s="87"/>
      <c r="F400" s="90"/>
      <c r="G400" s="90"/>
      <c r="H400" s="90"/>
      <c r="S400" s="8"/>
      <c r="T400" s="8"/>
      <c r="U400" s="8"/>
      <c r="V400" s="3"/>
      <c r="W400" s="12"/>
      <c r="X400" s="6"/>
      <c r="Y400" s="3"/>
      <c r="Z400" s="7"/>
      <c r="AA400" s="9"/>
      <c r="AB400" s="11"/>
      <c r="AC400" s="13"/>
      <c r="AD400" s="13"/>
      <c r="AE400" s="13"/>
      <c r="AF400" s="10"/>
      <c r="AG400" s="11"/>
      <c r="AH400" s="13"/>
      <c r="AI400" s="18"/>
      <c r="AJ400" s="19"/>
      <c r="AK400" s="24"/>
      <c r="AL400" s="26"/>
      <c r="AM400" s="72"/>
      <c r="AN400" s="72"/>
      <c r="AO400" s="72"/>
      <c r="AP400" s="73"/>
      <c r="AQ400" s="74"/>
      <c r="AR400" s="75"/>
      <c r="AS400" s="39"/>
    </row>
    <row r="401" spans="5:45">
      <c r="E401" s="87"/>
      <c r="F401" s="90"/>
      <c r="G401" s="90"/>
      <c r="H401" s="90"/>
      <c r="S401" s="8"/>
      <c r="T401" s="8"/>
      <c r="U401" s="8"/>
      <c r="V401" s="3"/>
      <c r="W401" s="12"/>
      <c r="X401" s="6"/>
      <c r="Y401" s="3"/>
      <c r="Z401" s="7"/>
      <c r="AA401" s="9"/>
      <c r="AB401" s="11"/>
      <c r="AC401" s="13"/>
      <c r="AD401" s="13"/>
      <c r="AE401" s="13"/>
      <c r="AF401" s="10"/>
      <c r="AG401" s="11"/>
      <c r="AH401" s="13"/>
      <c r="AI401" s="18"/>
      <c r="AJ401" s="19"/>
      <c r="AK401" s="24"/>
      <c r="AL401" s="26"/>
      <c r="AM401" s="72"/>
      <c r="AN401" s="72"/>
      <c r="AO401" s="72"/>
      <c r="AP401" s="73"/>
      <c r="AQ401" s="74"/>
      <c r="AR401" s="75"/>
      <c r="AS401" s="39"/>
    </row>
    <row r="402" spans="5:45">
      <c r="E402" s="87"/>
      <c r="F402" s="90"/>
      <c r="G402" s="90"/>
      <c r="H402" s="90"/>
      <c r="S402" s="8"/>
      <c r="T402" s="8"/>
      <c r="U402" s="8"/>
      <c r="V402" s="3"/>
      <c r="W402" s="12"/>
      <c r="X402" s="6"/>
      <c r="Y402" s="3"/>
      <c r="Z402" s="7"/>
      <c r="AA402" s="9"/>
      <c r="AB402" s="11"/>
      <c r="AC402" s="13"/>
      <c r="AD402" s="13"/>
      <c r="AE402" s="13"/>
      <c r="AF402" s="10"/>
      <c r="AG402" s="11"/>
      <c r="AH402" s="13"/>
      <c r="AI402" s="18"/>
      <c r="AJ402" s="19"/>
      <c r="AK402" s="24"/>
      <c r="AL402" s="26"/>
      <c r="AM402" s="72"/>
      <c r="AN402" s="72"/>
      <c r="AO402" s="72"/>
      <c r="AP402" s="73"/>
      <c r="AQ402" s="74"/>
      <c r="AR402" s="75"/>
      <c r="AS402" s="39"/>
    </row>
    <row r="403" spans="5:45">
      <c r="E403" s="87"/>
      <c r="F403" s="90"/>
      <c r="G403" s="90"/>
      <c r="H403" s="90"/>
      <c r="S403" s="8"/>
      <c r="T403" s="8"/>
      <c r="U403" s="8"/>
      <c r="V403" s="3"/>
      <c r="W403" s="12"/>
      <c r="X403" s="6"/>
      <c r="Y403" s="3"/>
      <c r="Z403" s="7"/>
      <c r="AA403" s="9"/>
      <c r="AB403" s="11"/>
      <c r="AC403" s="13"/>
      <c r="AD403" s="13"/>
      <c r="AE403" s="13"/>
      <c r="AF403" s="10"/>
      <c r="AG403" s="11"/>
      <c r="AH403" s="13"/>
      <c r="AI403" s="18"/>
      <c r="AJ403" s="19"/>
      <c r="AK403" s="24"/>
      <c r="AL403" s="26"/>
      <c r="AM403" s="72"/>
      <c r="AN403" s="72"/>
      <c r="AO403" s="72"/>
      <c r="AP403" s="73"/>
      <c r="AQ403" s="74"/>
      <c r="AR403" s="75"/>
      <c r="AS403" s="39"/>
    </row>
    <row r="404" spans="5:45">
      <c r="E404" s="87"/>
      <c r="F404" s="90"/>
      <c r="G404" s="90"/>
      <c r="H404" s="90"/>
      <c r="S404" s="8"/>
      <c r="T404" s="8"/>
      <c r="U404" s="8"/>
      <c r="V404" s="3"/>
      <c r="W404" s="12"/>
      <c r="X404" s="6"/>
      <c r="Y404" s="3"/>
      <c r="Z404" s="7"/>
      <c r="AA404" s="9"/>
      <c r="AB404" s="11"/>
      <c r="AC404" s="13"/>
      <c r="AD404" s="13"/>
      <c r="AE404" s="13"/>
      <c r="AF404" s="10"/>
      <c r="AG404" s="11"/>
      <c r="AH404" s="13"/>
      <c r="AI404" s="18"/>
      <c r="AJ404" s="19"/>
      <c r="AK404" s="24"/>
      <c r="AL404" s="26"/>
      <c r="AM404" s="72"/>
      <c r="AN404" s="72"/>
      <c r="AO404" s="72"/>
      <c r="AP404" s="73"/>
      <c r="AQ404" s="74"/>
      <c r="AR404" s="75"/>
      <c r="AS404" s="39"/>
    </row>
    <row r="405" spans="5:45">
      <c r="E405" s="87"/>
      <c r="F405" s="92"/>
      <c r="G405" s="92"/>
      <c r="H405" s="90"/>
      <c r="S405" s="8"/>
      <c r="T405" s="8"/>
      <c r="U405" s="8"/>
      <c r="V405" s="3"/>
      <c r="W405" s="12"/>
      <c r="X405" s="6"/>
      <c r="Y405" s="3"/>
      <c r="Z405" s="7"/>
      <c r="AA405" s="9"/>
      <c r="AB405" s="11"/>
      <c r="AC405" s="13"/>
      <c r="AD405" s="13"/>
      <c r="AE405" s="13"/>
      <c r="AF405" s="10"/>
      <c r="AG405" s="11"/>
      <c r="AH405" s="13"/>
      <c r="AI405" s="18"/>
      <c r="AJ405" s="19"/>
      <c r="AK405" s="24"/>
      <c r="AL405" s="26"/>
      <c r="AM405" s="72"/>
      <c r="AN405" s="72"/>
      <c r="AO405" s="72"/>
      <c r="AP405" s="73"/>
      <c r="AQ405" s="74"/>
      <c r="AR405" s="75"/>
      <c r="AS405" s="39"/>
    </row>
    <row r="406" spans="5:45">
      <c r="E406" s="87"/>
      <c r="F406" s="92"/>
      <c r="G406" s="92"/>
      <c r="H406" s="90"/>
      <c r="S406" s="8"/>
      <c r="T406" s="8"/>
      <c r="U406" s="8"/>
      <c r="V406" s="3"/>
      <c r="W406" s="12"/>
      <c r="X406" s="6"/>
      <c r="Y406" s="3"/>
      <c r="Z406" s="7"/>
      <c r="AA406" s="9"/>
      <c r="AB406" s="11"/>
      <c r="AC406" s="13"/>
      <c r="AD406" s="13"/>
      <c r="AE406" s="13"/>
      <c r="AF406" s="10"/>
      <c r="AG406" s="11"/>
      <c r="AH406" s="13"/>
      <c r="AI406" s="18"/>
      <c r="AJ406" s="19"/>
      <c r="AK406" s="24"/>
      <c r="AL406" s="26"/>
      <c r="AM406" s="72"/>
      <c r="AN406" s="72"/>
      <c r="AO406" s="72"/>
      <c r="AP406" s="73"/>
      <c r="AQ406" s="74"/>
      <c r="AR406" s="75"/>
      <c r="AS406" s="39"/>
    </row>
    <row r="407" spans="5:45">
      <c r="E407" s="87"/>
      <c r="F407" s="92"/>
      <c r="G407" s="92"/>
      <c r="H407" s="90"/>
      <c r="S407" s="8"/>
      <c r="T407" s="8"/>
      <c r="U407" s="8"/>
      <c r="V407" s="3"/>
      <c r="W407" s="12"/>
      <c r="X407" s="6"/>
      <c r="Y407" s="3"/>
      <c r="Z407" s="7"/>
      <c r="AA407" s="9"/>
      <c r="AB407" s="11"/>
      <c r="AC407" s="13"/>
      <c r="AD407" s="13"/>
      <c r="AE407" s="13"/>
      <c r="AF407" s="10"/>
      <c r="AG407" s="11"/>
      <c r="AH407" s="13"/>
      <c r="AI407" s="18"/>
      <c r="AJ407" s="19"/>
      <c r="AK407" s="24"/>
      <c r="AL407" s="26"/>
      <c r="AM407" s="72"/>
      <c r="AN407" s="72"/>
      <c r="AO407" s="72"/>
      <c r="AP407" s="73"/>
      <c r="AQ407" s="74"/>
      <c r="AR407" s="75"/>
      <c r="AS407" s="39"/>
    </row>
    <row r="408" spans="5:45">
      <c r="E408" s="87"/>
      <c r="F408" s="92"/>
      <c r="G408" s="92"/>
      <c r="H408" s="90"/>
      <c r="S408" s="8"/>
      <c r="T408" s="8"/>
      <c r="U408" s="8"/>
      <c r="V408" s="3"/>
      <c r="W408" s="12"/>
      <c r="X408" s="6"/>
      <c r="Y408" s="3"/>
      <c r="Z408" s="7"/>
      <c r="AA408" s="9"/>
      <c r="AB408" s="11"/>
      <c r="AC408" s="13"/>
      <c r="AD408" s="13"/>
      <c r="AE408" s="13"/>
      <c r="AF408" s="10"/>
      <c r="AG408" s="11"/>
      <c r="AH408" s="13"/>
      <c r="AI408" s="18"/>
      <c r="AJ408" s="19"/>
      <c r="AK408" s="24"/>
      <c r="AL408" s="26"/>
      <c r="AM408" s="72"/>
      <c r="AN408" s="72"/>
      <c r="AO408" s="72"/>
      <c r="AP408" s="73"/>
      <c r="AQ408" s="74"/>
      <c r="AR408" s="75"/>
      <c r="AS408" s="39"/>
    </row>
    <row r="409" spans="5:45">
      <c r="E409" s="87"/>
      <c r="F409" s="92"/>
      <c r="G409" s="92"/>
      <c r="H409" s="90"/>
      <c r="S409" s="8"/>
      <c r="T409" s="8"/>
      <c r="U409" s="8"/>
      <c r="V409" s="3"/>
      <c r="W409" s="12"/>
      <c r="X409" s="6"/>
      <c r="Y409" s="3"/>
      <c r="Z409" s="7"/>
      <c r="AA409" s="9"/>
      <c r="AB409" s="11"/>
      <c r="AC409" s="13"/>
      <c r="AD409" s="13"/>
      <c r="AE409" s="13"/>
      <c r="AF409" s="10"/>
      <c r="AG409" s="11"/>
      <c r="AH409" s="13"/>
      <c r="AI409" s="18"/>
      <c r="AJ409" s="19"/>
      <c r="AK409" s="24"/>
      <c r="AL409" s="26"/>
      <c r="AM409" s="72"/>
      <c r="AN409" s="72"/>
      <c r="AO409" s="72"/>
      <c r="AP409" s="73"/>
      <c r="AQ409" s="74"/>
      <c r="AR409" s="75"/>
      <c r="AS409" s="39"/>
    </row>
    <row r="410" spans="5:45">
      <c r="E410" s="87"/>
      <c r="F410" s="92"/>
      <c r="G410" s="92"/>
      <c r="H410" s="90"/>
      <c r="S410" s="8"/>
      <c r="T410" s="8"/>
      <c r="U410" s="8"/>
      <c r="V410" s="3"/>
      <c r="W410" s="12"/>
      <c r="X410" s="6"/>
      <c r="Y410" s="3"/>
      <c r="Z410" s="7"/>
      <c r="AA410" s="9"/>
      <c r="AB410" s="11"/>
      <c r="AC410" s="13"/>
      <c r="AD410" s="13"/>
      <c r="AE410" s="13"/>
      <c r="AF410" s="10"/>
      <c r="AG410" s="11"/>
      <c r="AH410" s="13"/>
      <c r="AI410" s="18"/>
      <c r="AJ410" s="19"/>
      <c r="AK410" s="24"/>
      <c r="AL410" s="26"/>
      <c r="AM410" s="72"/>
      <c r="AN410" s="72"/>
      <c r="AO410" s="72"/>
      <c r="AP410" s="73"/>
      <c r="AQ410" s="74"/>
      <c r="AR410" s="75"/>
      <c r="AS410" s="39"/>
    </row>
    <row r="411" spans="5:45">
      <c r="E411" s="87"/>
      <c r="F411" s="92"/>
      <c r="G411" s="92"/>
      <c r="H411" s="90"/>
      <c r="S411" s="8"/>
      <c r="T411" s="8"/>
      <c r="U411" s="8"/>
      <c r="V411" s="3"/>
      <c r="W411" s="12"/>
      <c r="X411" s="6"/>
      <c r="Y411" s="3"/>
      <c r="Z411" s="7"/>
      <c r="AA411" s="9"/>
      <c r="AB411" s="11"/>
      <c r="AC411" s="13"/>
      <c r="AD411" s="13"/>
      <c r="AE411" s="13"/>
      <c r="AF411" s="10"/>
      <c r="AG411" s="11"/>
      <c r="AH411" s="13"/>
      <c r="AI411" s="18"/>
      <c r="AJ411" s="19"/>
      <c r="AK411" s="24"/>
      <c r="AL411" s="26"/>
      <c r="AM411" s="72"/>
      <c r="AN411" s="72"/>
      <c r="AO411" s="72"/>
      <c r="AP411" s="73"/>
      <c r="AQ411" s="74"/>
      <c r="AR411" s="75"/>
      <c r="AS411" s="39"/>
    </row>
    <row r="412" spans="5:45">
      <c r="E412" s="87"/>
      <c r="F412" s="90"/>
      <c r="G412" s="90"/>
      <c r="H412" s="90"/>
      <c r="S412" s="8"/>
      <c r="T412" s="8"/>
      <c r="U412" s="8"/>
      <c r="V412" s="3"/>
      <c r="W412" s="12"/>
      <c r="X412" s="6"/>
      <c r="Y412" s="3"/>
      <c r="Z412" s="7"/>
      <c r="AA412" s="9"/>
      <c r="AB412" s="11"/>
      <c r="AC412" s="13"/>
      <c r="AD412" s="13"/>
      <c r="AE412" s="13"/>
      <c r="AF412" s="10"/>
      <c r="AG412" s="11"/>
      <c r="AH412" s="13"/>
      <c r="AI412" s="18"/>
      <c r="AJ412" s="19"/>
      <c r="AK412" s="24"/>
      <c r="AL412" s="26"/>
      <c r="AM412" s="72"/>
      <c r="AN412" s="72"/>
      <c r="AO412" s="72"/>
      <c r="AP412" s="73"/>
      <c r="AQ412" s="74"/>
      <c r="AR412" s="75"/>
      <c r="AS412" s="39"/>
    </row>
    <row r="413" spans="5:45">
      <c r="E413" s="87"/>
      <c r="F413" s="90"/>
      <c r="G413" s="90"/>
      <c r="H413" s="90"/>
      <c r="S413" s="8"/>
      <c r="T413" s="8"/>
      <c r="U413" s="8"/>
      <c r="V413" s="3"/>
      <c r="W413" s="12"/>
      <c r="X413" s="6"/>
      <c r="Y413" s="3"/>
      <c r="Z413" s="7"/>
      <c r="AA413" s="9"/>
      <c r="AB413" s="11"/>
      <c r="AC413" s="13"/>
      <c r="AD413" s="13"/>
      <c r="AE413" s="13"/>
      <c r="AF413" s="10"/>
      <c r="AG413" s="11"/>
      <c r="AH413" s="13"/>
      <c r="AI413" s="18"/>
      <c r="AJ413" s="19"/>
      <c r="AK413" s="24"/>
      <c r="AL413" s="26"/>
      <c r="AM413" s="72"/>
      <c r="AN413" s="72"/>
      <c r="AO413" s="72"/>
      <c r="AP413" s="73"/>
      <c r="AQ413" s="74"/>
      <c r="AR413" s="75"/>
      <c r="AS413" s="39"/>
    </row>
    <row r="414" spans="5:45">
      <c r="E414" s="87"/>
      <c r="F414" s="90"/>
      <c r="G414" s="90"/>
      <c r="H414" s="90"/>
      <c r="S414" s="8"/>
      <c r="T414" s="8"/>
      <c r="U414" s="8"/>
      <c r="V414" s="3"/>
      <c r="W414" s="12"/>
      <c r="X414" s="6"/>
      <c r="Y414" s="3"/>
      <c r="Z414" s="7"/>
      <c r="AA414" s="9"/>
      <c r="AB414" s="11"/>
      <c r="AC414" s="13"/>
      <c r="AD414" s="13"/>
      <c r="AE414" s="13"/>
      <c r="AF414" s="10"/>
      <c r="AG414" s="11"/>
      <c r="AH414" s="13"/>
      <c r="AI414" s="18"/>
      <c r="AJ414" s="19"/>
      <c r="AK414" s="24"/>
      <c r="AL414" s="26"/>
      <c r="AM414" s="72"/>
      <c r="AN414" s="72"/>
      <c r="AO414" s="72"/>
      <c r="AP414" s="73"/>
      <c r="AQ414" s="74"/>
      <c r="AR414" s="75"/>
      <c r="AS414" s="39"/>
    </row>
    <row r="415" spans="5:45">
      <c r="E415" s="87"/>
      <c r="F415" s="90"/>
      <c r="G415" s="90"/>
      <c r="H415" s="90"/>
      <c r="S415" s="8"/>
      <c r="T415" s="8"/>
      <c r="U415" s="8"/>
      <c r="V415" s="3"/>
      <c r="W415" s="12"/>
      <c r="X415" s="6"/>
      <c r="Y415" s="3"/>
      <c r="Z415" s="7"/>
      <c r="AA415" s="9"/>
      <c r="AB415" s="11"/>
      <c r="AC415" s="13"/>
      <c r="AD415" s="13"/>
      <c r="AE415" s="13"/>
      <c r="AF415" s="10"/>
      <c r="AG415" s="11"/>
      <c r="AH415" s="13"/>
      <c r="AI415" s="18"/>
      <c r="AJ415" s="19"/>
      <c r="AK415" s="24"/>
      <c r="AL415" s="26"/>
      <c r="AM415" s="72"/>
      <c r="AN415" s="72"/>
      <c r="AO415" s="72"/>
      <c r="AP415" s="73"/>
      <c r="AQ415" s="74"/>
      <c r="AR415" s="75"/>
      <c r="AS415" s="39"/>
    </row>
    <row r="416" spans="5:45">
      <c r="E416" s="87"/>
      <c r="F416" s="90"/>
      <c r="G416" s="90"/>
      <c r="H416" s="90"/>
      <c r="S416" s="8"/>
      <c r="T416" s="8"/>
      <c r="U416" s="8"/>
      <c r="V416" s="3"/>
      <c r="W416" s="12"/>
      <c r="X416" s="6"/>
      <c r="Y416" s="3"/>
      <c r="Z416" s="7"/>
      <c r="AA416" s="9"/>
      <c r="AB416" s="11"/>
      <c r="AC416" s="13"/>
      <c r="AD416" s="13"/>
      <c r="AE416" s="13"/>
      <c r="AF416" s="10"/>
      <c r="AG416" s="11"/>
      <c r="AH416" s="13"/>
      <c r="AI416" s="18"/>
      <c r="AJ416" s="19"/>
      <c r="AK416" s="24"/>
      <c r="AL416" s="26"/>
      <c r="AM416" s="72"/>
      <c r="AN416" s="72"/>
      <c r="AO416" s="72"/>
      <c r="AP416" s="73"/>
      <c r="AQ416" s="74"/>
      <c r="AR416" s="75"/>
      <c r="AS416" s="39"/>
    </row>
    <row r="417" spans="5:45">
      <c r="E417" s="87"/>
      <c r="F417" s="90"/>
      <c r="G417" s="90"/>
      <c r="H417" s="90"/>
      <c r="S417" s="8"/>
      <c r="T417" s="8"/>
      <c r="U417" s="8"/>
      <c r="V417" s="3"/>
      <c r="W417" s="12"/>
      <c r="X417" s="6"/>
      <c r="Y417" s="3"/>
      <c r="Z417" s="7"/>
      <c r="AA417" s="9"/>
      <c r="AB417" s="11"/>
      <c r="AC417" s="13"/>
      <c r="AD417" s="13"/>
      <c r="AE417" s="13"/>
      <c r="AF417" s="10"/>
      <c r="AG417" s="11"/>
      <c r="AH417" s="13"/>
      <c r="AI417" s="18"/>
      <c r="AJ417" s="19"/>
      <c r="AK417" s="24"/>
      <c r="AL417" s="26"/>
      <c r="AM417" s="72"/>
      <c r="AN417" s="72"/>
      <c r="AO417" s="72"/>
      <c r="AP417" s="73"/>
      <c r="AQ417" s="74"/>
      <c r="AR417" s="75"/>
      <c r="AS417" s="39"/>
    </row>
    <row r="418" spans="5:45">
      <c r="E418" s="87"/>
      <c r="F418" s="90"/>
      <c r="G418" s="90"/>
      <c r="H418" s="90"/>
      <c r="S418" s="8"/>
      <c r="T418" s="8"/>
      <c r="U418" s="8"/>
      <c r="V418" s="3"/>
      <c r="W418" s="12"/>
      <c r="X418" s="6"/>
      <c r="Y418" s="3"/>
      <c r="Z418" s="7"/>
      <c r="AA418" s="9"/>
      <c r="AB418" s="11"/>
      <c r="AC418" s="13"/>
      <c r="AD418" s="13"/>
      <c r="AE418" s="13"/>
      <c r="AF418" s="10"/>
      <c r="AG418" s="11"/>
      <c r="AH418" s="13"/>
      <c r="AI418" s="18"/>
      <c r="AJ418" s="19"/>
      <c r="AK418" s="24"/>
      <c r="AL418" s="26"/>
      <c r="AM418" s="72"/>
      <c r="AN418" s="72"/>
      <c r="AO418" s="72"/>
      <c r="AP418" s="73"/>
      <c r="AQ418" s="74"/>
      <c r="AR418" s="75"/>
      <c r="AS418" s="39"/>
    </row>
    <row r="419" spans="5:45">
      <c r="E419" s="87"/>
      <c r="F419" s="90"/>
      <c r="G419" s="90"/>
      <c r="H419" s="90"/>
      <c r="S419" s="8"/>
      <c r="T419" s="8"/>
      <c r="U419" s="8"/>
      <c r="V419" s="3"/>
      <c r="W419" s="12"/>
      <c r="X419" s="6"/>
      <c r="Y419" s="3"/>
      <c r="Z419" s="7"/>
      <c r="AA419" s="9"/>
      <c r="AB419" s="11"/>
      <c r="AC419" s="13"/>
      <c r="AD419" s="13"/>
      <c r="AE419" s="13"/>
      <c r="AF419" s="10"/>
      <c r="AG419" s="11"/>
      <c r="AH419" s="13"/>
      <c r="AI419" s="18"/>
      <c r="AJ419" s="19"/>
      <c r="AK419" s="24"/>
      <c r="AL419" s="26"/>
      <c r="AM419" s="72"/>
      <c r="AN419" s="72"/>
      <c r="AO419" s="72"/>
      <c r="AP419" s="73"/>
      <c r="AQ419" s="74"/>
      <c r="AR419" s="75"/>
      <c r="AS419" s="39"/>
    </row>
    <row r="420" spans="5:45">
      <c r="E420" s="87"/>
      <c r="F420" s="90"/>
      <c r="G420" s="90"/>
      <c r="H420" s="90"/>
      <c r="S420" s="8"/>
      <c r="T420" s="8"/>
      <c r="U420" s="8"/>
      <c r="V420" s="3"/>
      <c r="W420" s="12"/>
      <c r="X420" s="6"/>
      <c r="Y420" s="3"/>
      <c r="Z420" s="7"/>
      <c r="AA420" s="9"/>
      <c r="AB420" s="11"/>
      <c r="AC420" s="13"/>
      <c r="AD420" s="13"/>
      <c r="AE420" s="13"/>
      <c r="AF420" s="10"/>
      <c r="AG420" s="11"/>
      <c r="AH420" s="13"/>
      <c r="AI420" s="18"/>
      <c r="AJ420" s="19"/>
      <c r="AK420" s="24"/>
      <c r="AL420" s="26"/>
      <c r="AM420" s="72"/>
      <c r="AN420" s="72"/>
      <c r="AO420" s="72"/>
      <c r="AP420" s="73"/>
      <c r="AQ420" s="74"/>
      <c r="AR420" s="75"/>
      <c r="AS420" s="39"/>
    </row>
    <row r="421" spans="5:45">
      <c r="E421" s="87"/>
      <c r="F421" s="90"/>
      <c r="G421" s="90"/>
      <c r="H421" s="90"/>
      <c r="S421" s="8"/>
      <c r="T421" s="8"/>
      <c r="U421" s="8"/>
      <c r="V421" s="3"/>
      <c r="W421" s="12"/>
      <c r="X421" s="6"/>
      <c r="Y421" s="3"/>
      <c r="Z421" s="7"/>
      <c r="AA421" s="9"/>
      <c r="AB421" s="11"/>
      <c r="AC421" s="13"/>
      <c r="AD421" s="13"/>
      <c r="AE421" s="13"/>
      <c r="AF421" s="10"/>
      <c r="AG421" s="11"/>
      <c r="AH421" s="13"/>
      <c r="AI421" s="18"/>
      <c r="AJ421" s="19"/>
      <c r="AK421" s="24"/>
      <c r="AL421" s="26"/>
      <c r="AM421" s="72"/>
      <c r="AN421" s="72"/>
      <c r="AO421" s="72"/>
      <c r="AP421" s="73"/>
      <c r="AQ421" s="74"/>
      <c r="AR421" s="75"/>
      <c r="AS421" s="39"/>
    </row>
    <row r="422" spans="5:45">
      <c r="E422" s="87"/>
      <c r="F422" s="90"/>
      <c r="G422" s="90"/>
      <c r="H422" s="90"/>
      <c r="S422" s="8"/>
      <c r="T422" s="8"/>
      <c r="U422" s="8"/>
      <c r="V422" s="3"/>
      <c r="W422" s="12"/>
      <c r="X422" s="6"/>
      <c r="Y422" s="3"/>
      <c r="Z422" s="7"/>
      <c r="AA422" s="9"/>
      <c r="AB422" s="11"/>
      <c r="AC422" s="13"/>
      <c r="AD422" s="13"/>
      <c r="AE422" s="13"/>
      <c r="AF422" s="10"/>
      <c r="AG422" s="11"/>
      <c r="AH422" s="13"/>
      <c r="AI422" s="18"/>
      <c r="AJ422" s="19"/>
      <c r="AK422" s="24"/>
      <c r="AL422" s="26"/>
      <c r="AM422" s="72"/>
      <c r="AN422" s="72"/>
      <c r="AO422" s="72"/>
      <c r="AP422" s="73"/>
      <c r="AQ422" s="74"/>
      <c r="AR422" s="75"/>
      <c r="AS422" s="39"/>
    </row>
    <row r="423" spans="5:45">
      <c r="E423" s="87"/>
      <c r="F423" s="90"/>
      <c r="G423" s="90"/>
      <c r="H423" s="90"/>
      <c r="S423" s="8"/>
      <c r="T423" s="8"/>
      <c r="U423" s="8"/>
      <c r="V423" s="3"/>
      <c r="W423" s="12"/>
      <c r="X423" s="6"/>
      <c r="Y423" s="3"/>
      <c r="Z423" s="7"/>
      <c r="AA423" s="9"/>
      <c r="AB423" s="11"/>
      <c r="AC423" s="13"/>
      <c r="AD423" s="13"/>
      <c r="AE423" s="13"/>
      <c r="AF423" s="10"/>
      <c r="AG423" s="11"/>
      <c r="AH423" s="13"/>
      <c r="AI423" s="18"/>
      <c r="AJ423" s="19"/>
      <c r="AK423" s="24"/>
      <c r="AL423" s="26"/>
      <c r="AM423" s="72"/>
      <c r="AN423" s="72"/>
      <c r="AO423" s="72"/>
      <c r="AP423" s="73"/>
      <c r="AQ423" s="74"/>
      <c r="AR423" s="75"/>
      <c r="AS423" s="39"/>
    </row>
    <row r="424" spans="5:45">
      <c r="E424" s="87"/>
      <c r="F424" s="90"/>
      <c r="G424" s="90"/>
      <c r="H424" s="90"/>
      <c r="S424" s="8"/>
      <c r="T424" s="8"/>
      <c r="U424" s="8"/>
      <c r="V424" s="3"/>
      <c r="W424" s="12"/>
      <c r="X424" s="6"/>
      <c r="Y424" s="3"/>
      <c r="Z424" s="7"/>
      <c r="AA424" s="9"/>
      <c r="AB424" s="11"/>
      <c r="AC424" s="13"/>
      <c r="AD424" s="13"/>
      <c r="AE424" s="13"/>
      <c r="AF424" s="10"/>
      <c r="AG424" s="11"/>
      <c r="AH424" s="13"/>
      <c r="AI424" s="18"/>
      <c r="AJ424" s="19"/>
      <c r="AK424" s="24"/>
      <c r="AL424" s="26"/>
      <c r="AM424" s="72"/>
      <c r="AN424" s="72"/>
      <c r="AO424" s="72"/>
      <c r="AP424" s="73"/>
      <c r="AQ424" s="74"/>
      <c r="AR424" s="75"/>
      <c r="AS424" s="39"/>
    </row>
    <row r="425" spans="5:45">
      <c r="E425" s="87"/>
      <c r="F425" s="90"/>
      <c r="G425" s="90"/>
      <c r="H425" s="90"/>
      <c r="S425" s="8"/>
      <c r="T425" s="8"/>
      <c r="U425" s="8"/>
      <c r="V425" s="3"/>
      <c r="W425" s="12"/>
      <c r="X425" s="6"/>
      <c r="Y425" s="3"/>
      <c r="Z425" s="7"/>
      <c r="AA425" s="9"/>
      <c r="AB425" s="11"/>
      <c r="AC425" s="13"/>
      <c r="AD425" s="13"/>
      <c r="AE425" s="13"/>
      <c r="AF425" s="10"/>
      <c r="AG425" s="11"/>
      <c r="AH425" s="13"/>
      <c r="AI425" s="18"/>
      <c r="AJ425" s="19"/>
      <c r="AK425" s="24"/>
      <c r="AL425" s="26"/>
      <c r="AM425" s="72"/>
      <c r="AN425" s="72"/>
      <c r="AO425" s="72"/>
      <c r="AP425" s="73"/>
      <c r="AQ425" s="74"/>
      <c r="AR425" s="75"/>
      <c r="AS425" s="39"/>
    </row>
    <row r="426" spans="5:45">
      <c r="E426" s="87"/>
      <c r="F426" s="90"/>
      <c r="G426" s="90"/>
      <c r="H426" s="90"/>
      <c r="S426" s="8"/>
      <c r="T426" s="8"/>
      <c r="U426" s="8"/>
      <c r="V426" s="3"/>
      <c r="W426" s="12"/>
      <c r="X426" s="6"/>
      <c r="Y426" s="3"/>
      <c r="Z426" s="7"/>
      <c r="AA426" s="9"/>
      <c r="AB426" s="11"/>
      <c r="AC426" s="13"/>
      <c r="AD426" s="13"/>
      <c r="AE426" s="13"/>
      <c r="AF426" s="10"/>
      <c r="AG426" s="11"/>
      <c r="AH426" s="13"/>
      <c r="AI426" s="18"/>
      <c r="AJ426" s="19"/>
      <c r="AK426" s="24"/>
      <c r="AL426" s="26"/>
      <c r="AM426" s="72"/>
      <c r="AN426" s="72"/>
      <c r="AO426" s="72"/>
      <c r="AP426" s="73"/>
      <c r="AQ426" s="74"/>
      <c r="AR426" s="75"/>
      <c r="AS426" s="39"/>
    </row>
    <row r="427" spans="5:45">
      <c r="E427" s="87"/>
      <c r="F427" s="90"/>
      <c r="G427" s="90"/>
      <c r="H427" s="90"/>
      <c r="S427" s="8"/>
      <c r="T427" s="8"/>
      <c r="U427" s="8"/>
      <c r="V427" s="3"/>
      <c r="W427" s="12"/>
      <c r="X427" s="6"/>
      <c r="Y427" s="3"/>
      <c r="Z427" s="7"/>
      <c r="AA427" s="9"/>
      <c r="AB427" s="11"/>
      <c r="AC427" s="13"/>
      <c r="AD427" s="13"/>
      <c r="AE427" s="13"/>
      <c r="AF427" s="10"/>
      <c r="AG427" s="11"/>
      <c r="AH427" s="13"/>
      <c r="AI427" s="18"/>
      <c r="AJ427" s="19"/>
      <c r="AK427" s="24"/>
      <c r="AL427" s="26"/>
      <c r="AM427" s="72"/>
      <c r="AN427" s="72"/>
      <c r="AO427" s="72"/>
      <c r="AP427" s="73"/>
      <c r="AQ427" s="74"/>
      <c r="AR427" s="75"/>
      <c r="AS427" s="39"/>
    </row>
    <row r="428" spans="5:45">
      <c r="E428" s="87"/>
      <c r="F428" s="90"/>
      <c r="G428" s="90"/>
      <c r="H428" s="90"/>
      <c r="S428" s="8"/>
      <c r="T428" s="8"/>
      <c r="U428" s="8"/>
      <c r="V428" s="3"/>
      <c r="W428" s="12"/>
      <c r="X428" s="6"/>
      <c r="Y428" s="3"/>
      <c r="Z428" s="7"/>
      <c r="AA428" s="9"/>
      <c r="AB428" s="11"/>
      <c r="AC428" s="13"/>
      <c r="AD428" s="13"/>
      <c r="AE428" s="13"/>
      <c r="AF428" s="10"/>
      <c r="AG428" s="11"/>
      <c r="AH428" s="13"/>
      <c r="AI428" s="18"/>
      <c r="AJ428" s="19"/>
      <c r="AK428" s="24"/>
      <c r="AL428" s="26"/>
      <c r="AM428" s="72"/>
      <c r="AN428" s="72"/>
      <c r="AO428" s="72"/>
      <c r="AP428" s="73"/>
      <c r="AQ428" s="74"/>
      <c r="AR428" s="75"/>
      <c r="AS428" s="39"/>
    </row>
    <row r="429" spans="5:45">
      <c r="E429" s="87"/>
      <c r="F429" s="90"/>
      <c r="G429" s="90"/>
      <c r="H429" s="90"/>
      <c r="S429" s="8"/>
      <c r="T429" s="8"/>
      <c r="U429" s="8"/>
      <c r="V429" s="3"/>
      <c r="W429" s="12"/>
      <c r="X429" s="6"/>
      <c r="Y429" s="3"/>
      <c r="Z429" s="7"/>
      <c r="AA429" s="9"/>
      <c r="AB429" s="11"/>
      <c r="AC429" s="13"/>
      <c r="AD429" s="13"/>
      <c r="AE429" s="13"/>
      <c r="AF429" s="10"/>
      <c r="AG429" s="11"/>
      <c r="AH429" s="13"/>
      <c r="AI429" s="18"/>
      <c r="AJ429" s="19"/>
      <c r="AK429" s="24"/>
      <c r="AL429" s="26"/>
      <c r="AM429" s="72"/>
      <c r="AN429" s="72"/>
      <c r="AO429" s="72"/>
      <c r="AP429" s="73"/>
      <c r="AQ429" s="74"/>
      <c r="AR429" s="75"/>
      <c r="AS429" s="39"/>
    </row>
    <row r="430" spans="5:45">
      <c r="E430" s="87"/>
      <c r="F430" s="90"/>
      <c r="G430" s="90"/>
      <c r="H430" s="90"/>
      <c r="S430" s="8"/>
      <c r="T430" s="8"/>
      <c r="U430" s="8"/>
      <c r="V430" s="3"/>
      <c r="W430" s="12"/>
      <c r="X430" s="6"/>
      <c r="Y430" s="3"/>
      <c r="Z430" s="7"/>
      <c r="AA430" s="9"/>
      <c r="AB430" s="11"/>
      <c r="AC430" s="13"/>
      <c r="AD430" s="13"/>
      <c r="AE430" s="13"/>
      <c r="AF430" s="10"/>
      <c r="AG430" s="11"/>
      <c r="AH430" s="13"/>
      <c r="AI430" s="18"/>
      <c r="AJ430" s="19"/>
      <c r="AK430" s="24"/>
      <c r="AL430" s="26"/>
      <c r="AM430" s="72"/>
      <c r="AN430" s="72"/>
      <c r="AO430" s="72"/>
      <c r="AP430" s="73"/>
      <c r="AQ430" s="74"/>
      <c r="AR430" s="75"/>
      <c r="AS430" s="39"/>
    </row>
    <row r="431" spans="5:45">
      <c r="E431" s="87"/>
      <c r="F431" s="90"/>
      <c r="G431" s="90"/>
      <c r="H431" s="90"/>
      <c r="S431" s="8"/>
      <c r="T431" s="8"/>
      <c r="U431" s="8"/>
      <c r="V431" s="3"/>
      <c r="W431" s="12"/>
      <c r="X431" s="6"/>
      <c r="Y431" s="3"/>
      <c r="Z431" s="7"/>
      <c r="AA431" s="9"/>
      <c r="AB431" s="11"/>
      <c r="AC431" s="13"/>
      <c r="AD431" s="13"/>
      <c r="AE431" s="13"/>
      <c r="AF431" s="10"/>
      <c r="AG431" s="11"/>
      <c r="AH431" s="13"/>
      <c r="AI431" s="18"/>
      <c r="AJ431" s="19"/>
      <c r="AK431" s="24"/>
      <c r="AL431" s="26"/>
      <c r="AM431" s="72"/>
      <c r="AN431" s="72"/>
      <c r="AO431" s="72"/>
      <c r="AP431" s="73"/>
      <c r="AQ431" s="74"/>
      <c r="AR431" s="75"/>
      <c r="AS431" s="39"/>
    </row>
    <row r="432" spans="5:45">
      <c r="E432" s="87"/>
      <c r="F432" s="90"/>
      <c r="G432" s="90"/>
      <c r="H432" s="90"/>
      <c r="S432" s="8"/>
      <c r="T432" s="8"/>
      <c r="U432" s="8"/>
      <c r="V432" s="3"/>
      <c r="W432" s="12"/>
      <c r="X432" s="6"/>
      <c r="Y432" s="3"/>
      <c r="Z432" s="7"/>
      <c r="AA432" s="9"/>
      <c r="AB432" s="11"/>
      <c r="AC432" s="13"/>
      <c r="AD432" s="13"/>
      <c r="AE432" s="13"/>
      <c r="AF432" s="10"/>
      <c r="AG432" s="11"/>
      <c r="AH432" s="13"/>
      <c r="AI432" s="18"/>
      <c r="AJ432" s="19"/>
      <c r="AK432" s="24"/>
      <c r="AL432" s="26"/>
      <c r="AM432" s="72"/>
      <c r="AN432" s="72"/>
      <c r="AO432" s="72"/>
      <c r="AP432" s="73"/>
      <c r="AQ432" s="74"/>
      <c r="AR432" s="75"/>
      <c r="AS432" s="39"/>
    </row>
    <row r="433" spans="5:45">
      <c r="E433" s="87"/>
      <c r="F433" s="90"/>
      <c r="G433" s="90"/>
      <c r="H433" s="90"/>
      <c r="S433" s="8"/>
      <c r="T433" s="8"/>
      <c r="U433" s="8"/>
      <c r="V433" s="3"/>
      <c r="W433" s="12"/>
      <c r="X433" s="6"/>
      <c r="Y433" s="3"/>
      <c r="Z433" s="7"/>
      <c r="AA433" s="9"/>
      <c r="AB433" s="11"/>
      <c r="AC433" s="13"/>
      <c r="AD433" s="13"/>
      <c r="AE433" s="13"/>
      <c r="AF433" s="10"/>
      <c r="AG433" s="11"/>
      <c r="AH433" s="13"/>
      <c r="AI433" s="18"/>
      <c r="AJ433" s="19"/>
      <c r="AK433" s="24"/>
      <c r="AL433" s="26"/>
      <c r="AM433" s="72"/>
      <c r="AN433" s="72"/>
      <c r="AO433" s="72"/>
      <c r="AP433" s="73"/>
      <c r="AQ433" s="74"/>
      <c r="AR433" s="75"/>
      <c r="AS433" s="39"/>
    </row>
    <row r="434" spans="5:45">
      <c r="E434" s="87"/>
      <c r="F434" s="90"/>
      <c r="G434" s="90"/>
      <c r="H434" s="90"/>
      <c r="S434" s="8"/>
      <c r="T434" s="8"/>
      <c r="U434" s="8"/>
      <c r="V434" s="3"/>
      <c r="W434" s="12"/>
      <c r="X434" s="6"/>
      <c r="Y434" s="3"/>
      <c r="Z434" s="7"/>
      <c r="AA434" s="9"/>
      <c r="AB434" s="11"/>
      <c r="AC434" s="13"/>
      <c r="AD434" s="13"/>
      <c r="AE434" s="13"/>
      <c r="AF434" s="10"/>
      <c r="AG434" s="11"/>
      <c r="AH434" s="13"/>
      <c r="AI434" s="18"/>
      <c r="AJ434" s="19"/>
      <c r="AK434" s="24"/>
      <c r="AL434" s="26"/>
      <c r="AM434" s="72"/>
      <c r="AN434" s="72"/>
      <c r="AO434" s="72"/>
      <c r="AP434" s="73"/>
      <c r="AQ434" s="74"/>
      <c r="AR434" s="75"/>
      <c r="AS434" s="39"/>
    </row>
    <row r="435" spans="5:45">
      <c r="E435" s="87"/>
      <c r="F435" s="90"/>
      <c r="G435" s="90"/>
      <c r="H435" s="90"/>
      <c r="S435" s="8"/>
      <c r="T435" s="8"/>
      <c r="U435" s="8"/>
      <c r="V435" s="3"/>
      <c r="W435" s="12"/>
      <c r="X435" s="6"/>
      <c r="Y435" s="3"/>
      <c r="Z435" s="7"/>
      <c r="AA435" s="9"/>
      <c r="AB435" s="11"/>
      <c r="AC435" s="13"/>
      <c r="AD435" s="13"/>
      <c r="AE435" s="13"/>
      <c r="AF435" s="10"/>
      <c r="AG435" s="11"/>
      <c r="AH435" s="13"/>
      <c r="AI435" s="18"/>
      <c r="AJ435" s="19"/>
      <c r="AK435" s="24"/>
      <c r="AL435" s="26"/>
      <c r="AM435" s="72"/>
      <c r="AN435" s="72"/>
      <c r="AO435" s="72"/>
      <c r="AP435" s="73"/>
      <c r="AQ435" s="74"/>
      <c r="AR435" s="75"/>
      <c r="AS435" s="39"/>
    </row>
    <row r="436" spans="5:45">
      <c r="E436" s="87"/>
      <c r="F436" s="90"/>
      <c r="G436" s="90"/>
      <c r="H436" s="90"/>
      <c r="S436" s="8"/>
      <c r="T436" s="8"/>
      <c r="U436" s="8"/>
      <c r="V436" s="3"/>
      <c r="W436" s="12"/>
      <c r="X436" s="6"/>
      <c r="Y436" s="3"/>
      <c r="Z436" s="7"/>
      <c r="AA436" s="9"/>
      <c r="AB436" s="11"/>
      <c r="AC436" s="13"/>
      <c r="AD436" s="13"/>
      <c r="AE436" s="13"/>
      <c r="AF436" s="10"/>
      <c r="AG436" s="11"/>
      <c r="AH436" s="13"/>
      <c r="AI436" s="18"/>
      <c r="AJ436" s="19"/>
      <c r="AK436" s="24"/>
      <c r="AL436" s="26"/>
      <c r="AM436" s="72"/>
      <c r="AN436" s="72"/>
      <c r="AO436" s="72"/>
      <c r="AP436" s="73"/>
      <c r="AQ436" s="74"/>
      <c r="AR436" s="75"/>
      <c r="AS436" s="39"/>
    </row>
    <row r="437" spans="5:45">
      <c r="E437" s="87"/>
      <c r="F437" s="90"/>
      <c r="G437" s="90"/>
      <c r="H437" s="90"/>
      <c r="S437" s="8"/>
      <c r="T437" s="8"/>
      <c r="U437" s="8"/>
      <c r="V437" s="3"/>
      <c r="W437" s="12"/>
      <c r="X437" s="6"/>
      <c r="Y437" s="3"/>
      <c r="Z437" s="7"/>
      <c r="AA437" s="9"/>
      <c r="AB437" s="11"/>
      <c r="AC437" s="13"/>
      <c r="AD437" s="13"/>
      <c r="AE437" s="13"/>
      <c r="AF437" s="10"/>
      <c r="AG437" s="11"/>
      <c r="AH437" s="13"/>
      <c r="AI437" s="18"/>
      <c r="AJ437" s="19"/>
      <c r="AK437" s="24"/>
      <c r="AL437" s="26"/>
      <c r="AM437" s="72"/>
      <c r="AN437" s="72"/>
      <c r="AO437" s="72"/>
      <c r="AP437" s="73"/>
      <c r="AQ437" s="74"/>
      <c r="AR437" s="75"/>
      <c r="AS437" s="39"/>
    </row>
    <row r="438" spans="5:45">
      <c r="E438" s="87"/>
      <c r="F438" s="90"/>
      <c r="G438" s="90"/>
      <c r="H438" s="90"/>
      <c r="S438" s="8"/>
      <c r="T438" s="8"/>
      <c r="U438" s="8"/>
      <c r="V438" s="3"/>
      <c r="W438" s="12"/>
      <c r="X438" s="6"/>
      <c r="Y438" s="3"/>
      <c r="Z438" s="7"/>
      <c r="AA438" s="9"/>
      <c r="AB438" s="11"/>
      <c r="AC438" s="13"/>
      <c r="AD438" s="13"/>
      <c r="AE438" s="13"/>
      <c r="AF438" s="10"/>
      <c r="AG438" s="11"/>
      <c r="AH438" s="13"/>
      <c r="AI438" s="18"/>
      <c r="AJ438" s="19"/>
      <c r="AK438" s="24"/>
      <c r="AL438" s="26"/>
      <c r="AM438" s="72"/>
      <c r="AN438" s="72"/>
      <c r="AO438" s="72"/>
      <c r="AP438" s="73"/>
      <c r="AQ438" s="74"/>
      <c r="AR438" s="75"/>
      <c r="AS438" s="39"/>
    </row>
    <row r="439" spans="5:45">
      <c r="E439" s="87"/>
      <c r="F439" s="90"/>
      <c r="G439" s="90"/>
      <c r="H439" s="90"/>
      <c r="S439" s="8"/>
      <c r="T439" s="8"/>
      <c r="U439" s="8"/>
      <c r="V439" s="3"/>
      <c r="W439" s="12"/>
      <c r="X439" s="6"/>
      <c r="Y439" s="3"/>
      <c r="Z439" s="7"/>
      <c r="AA439" s="9"/>
      <c r="AB439" s="11"/>
      <c r="AC439" s="13"/>
      <c r="AD439" s="13"/>
      <c r="AE439" s="13"/>
      <c r="AF439" s="10"/>
      <c r="AG439" s="11"/>
      <c r="AH439" s="13"/>
      <c r="AI439" s="18"/>
      <c r="AJ439" s="19"/>
      <c r="AK439" s="24"/>
      <c r="AL439" s="26"/>
      <c r="AM439" s="72"/>
      <c r="AN439" s="72"/>
      <c r="AO439" s="72"/>
      <c r="AP439" s="73"/>
      <c r="AQ439" s="74"/>
      <c r="AR439" s="75"/>
      <c r="AS439" s="39"/>
    </row>
    <row r="440" spans="5:45">
      <c r="E440" s="87"/>
      <c r="F440" s="90"/>
      <c r="G440" s="90"/>
      <c r="H440" s="90"/>
      <c r="S440" s="8"/>
      <c r="T440" s="8"/>
      <c r="U440" s="8"/>
      <c r="V440" s="3"/>
      <c r="W440" s="12"/>
      <c r="X440" s="6"/>
      <c r="Y440" s="3"/>
      <c r="Z440" s="7"/>
      <c r="AA440" s="9"/>
      <c r="AB440" s="11"/>
      <c r="AC440" s="13"/>
      <c r="AD440" s="13"/>
      <c r="AE440" s="13"/>
      <c r="AF440" s="10"/>
      <c r="AG440" s="11"/>
      <c r="AH440" s="13"/>
      <c r="AI440" s="18"/>
      <c r="AJ440" s="19"/>
      <c r="AK440" s="24"/>
      <c r="AL440" s="26"/>
      <c r="AM440" s="72"/>
      <c r="AN440" s="72"/>
      <c r="AO440" s="72"/>
      <c r="AP440" s="73"/>
      <c r="AQ440" s="74"/>
      <c r="AR440" s="75"/>
      <c r="AS440" s="39"/>
    </row>
    <row r="441" spans="5:45">
      <c r="E441" s="87"/>
      <c r="F441" s="90"/>
      <c r="G441" s="90"/>
      <c r="H441" s="90"/>
      <c r="S441" s="8"/>
      <c r="T441" s="8"/>
      <c r="U441" s="8"/>
      <c r="V441" s="3"/>
      <c r="W441" s="12"/>
      <c r="X441" s="6"/>
      <c r="Y441" s="3"/>
      <c r="Z441" s="7"/>
      <c r="AA441" s="9"/>
      <c r="AB441" s="11"/>
      <c r="AC441" s="13"/>
      <c r="AD441" s="13"/>
      <c r="AE441" s="13"/>
      <c r="AF441" s="10"/>
      <c r="AG441" s="11"/>
      <c r="AH441" s="13"/>
      <c r="AI441" s="18"/>
      <c r="AJ441" s="19"/>
      <c r="AK441" s="24"/>
      <c r="AL441" s="26"/>
      <c r="AM441" s="72"/>
      <c r="AN441" s="72"/>
      <c r="AO441" s="72"/>
      <c r="AP441" s="73"/>
      <c r="AQ441" s="74"/>
      <c r="AR441" s="75"/>
      <c r="AS441" s="39"/>
    </row>
    <row r="442" spans="5:45">
      <c r="E442" s="87"/>
      <c r="F442" s="90"/>
      <c r="G442" s="90"/>
      <c r="H442" s="90"/>
      <c r="S442" s="8"/>
      <c r="T442" s="8"/>
      <c r="U442" s="8"/>
      <c r="V442" s="3"/>
      <c r="W442" s="12"/>
      <c r="X442" s="6"/>
      <c r="Y442" s="3"/>
      <c r="Z442" s="7"/>
      <c r="AA442" s="9"/>
      <c r="AB442" s="11"/>
      <c r="AC442" s="13"/>
      <c r="AD442" s="13"/>
      <c r="AE442" s="13"/>
      <c r="AF442" s="10"/>
      <c r="AG442" s="11"/>
      <c r="AH442" s="13"/>
      <c r="AI442" s="18"/>
      <c r="AJ442" s="19"/>
      <c r="AK442" s="24"/>
      <c r="AL442" s="26"/>
      <c r="AM442" s="72"/>
      <c r="AN442" s="72"/>
      <c r="AO442" s="72"/>
      <c r="AP442" s="73"/>
      <c r="AQ442" s="74"/>
      <c r="AR442" s="75"/>
      <c r="AS442" s="39"/>
    </row>
    <row r="443" spans="5:45">
      <c r="E443" s="87"/>
      <c r="F443" s="90"/>
      <c r="G443" s="90"/>
      <c r="H443" s="90"/>
      <c r="S443" s="8"/>
      <c r="T443" s="8"/>
      <c r="U443" s="8"/>
      <c r="V443" s="3"/>
      <c r="W443" s="12"/>
      <c r="X443" s="6"/>
      <c r="Y443" s="3"/>
      <c r="Z443" s="7"/>
      <c r="AA443" s="9"/>
      <c r="AB443" s="11"/>
      <c r="AC443" s="13"/>
      <c r="AD443" s="13"/>
      <c r="AE443" s="13"/>
      <c r="AF443" s="10"/>
      <c r="AG443" s="11"/>
      <c r="AH443" s="13"/>
      <c r="AI443" s="18"/>
      <c r="AJ443" s="19"/>
      <c r="AK443" s="24"/>
      <c r="AL443" s="26"/>
      <c r="AM443" s="72"/>
      <c r="AN443" s="72"/>
      <c r="AO443" s="72"/>
      <c r="AP443" s="73"/>
      <c r="AQ443" s="74"/>
      <c r="AR443" s="75"/>
      <c r="AS443" s="39"/>
    </row>
    <row r="444" spans="5:45">
      <c r="E444" s="87"/>
      <c r="F444" s="90"/>
      <c r="G444" s="90"/>
      <c r="H444" s="90"/>
      <c r="S444" s="8"/>
      <c r="T444" s="8"/>
      <c r="U444" s="8"/>
      <c r="V444" s="3"/>
      <c r="W444" s="12"/>
      <c r="X444" s="6"/>
      <c r="Y444" s="3"/>
      <c r="Z444" s="7"/>
      <c r="AA444" s="9"/>
      <c r="AB444" s="11"/>
      <c r="AC444" s="13"/>
      <c r="AD444" s="13"/>
      <c r="AE444" s="13"/>
      <c r="AF444" s="10"/>
      <c r="AG444" s="11"/>
      <c r="AH444" s="13"/>
      <c r="AI444" s="18"/>
      <c r="AJ444" s="19"/>
      <c r="AK444" s="24"/>
      <c r="AL444" s="26"/>
      <c r="AM444" s="72"/>
      <c r="AN444" s="72"/>
      <c r="AO444" s="72"/>
      <c r="AP444" s="73"/>
      <c r="AQ444" s="74"/>
      <c r="AR444" s="75"/>
      <c r="AS444" s="39"/>
    </row>
    <row r="445" spans="5:45">
      <c r="E445" s="87"/>
      <c r="F445" s="90"/>
      <c r="G445" s="90"/>
      <c r="H445" s="90"/>
      <c r="S445" s="8"/>
      <c r="T445" s="8"/>
      <c r="U445" s="8"/>
      <c r="V445" s="3"/>
      <c r="W445" s="12"/>
      <c r="X445" s="6"/>
      <c r="Y445" s="3"/>
      <c r="Z445" s="7"/>
      <c r="AA445" s="9"/>
      <c r="AB445" s="11"/>
      <c r="AC445" s="13"/>
      <c r="AD445" s="13"/>
      <c r="AE445" s="13"/>
      <c r="AF445" s="10"/>
      <c r="AG445" s="11"/>
      <c r="AH445" s="13"/>
      <c r="AI445" s="18"/>
      <c r="AJ445" s="19"/>
      <c r="AK445" s="24"/>
      <c r="AL445" s="26"/>
      <c r="AM445" s="72"/>
      <c r="AN445" s="72"/>
      <c r="AO445" s="72"/>
      <c r="AP445" s="73"/>
      <c r="AQ445" s="74"/>
      <c r="AR445" s="75"/>
      <c r="AS445" s="39"/>
    </row>
    <row r="446" spans="5:45">
      <c r="E446" s="87"/>
      <c r="F446" s="90"/>
      <c r="G446" s="90"/>
      <c r="H446" s="90"/>
      <c r="S446" s="8"/>
      <c r="T446" s="8"/>
      <c r="U446" s="8"/>
      <c r="V446" s="3"/>
      <c r="W446" s="12"/>
      <c r="X446" s="6"/>
      <c r="Y446" s="3"/>
      <c r="Z446" s="7"/>
      <c r="AA446" s="9"/>
      <c r="AB446" s="11"/>
      <c r="AC446" s="13"/>
      <c r="AD446" s="13"/>
      <c r="AE446" s="13"/>
      <c r="AF446" s="10"/>
      <c r="AG446" s="11"/>
      <c r="AH446" s="13"/>
      <c r="AI446" s="18"/>
      <c r="AJ446" s="19"/>
      <c r="AK446" s="24"/>
      <c r="AL446" s="26"/>
      <c r="AM446" s="72"/>
      <c r="AN446" s="72"/>
      <c r="AO446" s="72"/>
      <c r="AP446" s="73"/>
      <c r="AQ446" s="74"/>
      <c r="AR446" s="75"/>
      <c r="AS446" s="39"/>
    </row>
    <row r="447" spans="5:45">
      <c r="E447" s="87"/>
      <c r="F447" s="90"/>
      <c r="G447" s="90"/>
      <c r="H447" s="90"/>
      <c r="S447" s="8"/>
      <c r="T447" s="8"/>
      <c r="U447" s="8"/>
      <c r="V447" s="3"/>
      <c r="W447" s="12"/>
      <c r="X447" s="6"/>
      <c r="Y447" s="3"/>
      <c r="Z447" s="7"/>
      <c r="AA447" s="9"/>
      <c r="AB447" s="11"/>
      <c r="AC447" s="13"/>
      <c r="AD447" s="13"/>
      <c r="AE447" s="13"/>
      <c r="AF447" s="10"/>
      <c r="AG447" s="11"/>
      <c r="AH447" s="13"/>
      <c r="AI447" s="18"/>
      <c r="AJ447" s="19"/>
      <c r="AK447" s="24"/>
      <c r="AL447" s="26"/>
      <c r="AM447" s="72"/>
      <c r="AN447" s="72"/>
      <c r="AO447" s="72"/>
      <c r="AP447" s="73"/>
      <c r="AQ447" s="74"/>
      <c r="AR447" s="75"/>
      <c r="AS447" s="39"/>
    </row>
    <row r="448" spans="5:45">
      <c r="E448" s="87"/>
      <c r="F448" s="90"/>
      <c r="G448" s="90"/>
      <c r="H448" s="90"/>
      <c r="S448" s="8"/>
      <c r="T448" s="8"/>
      <c r="U448" s="8"/>
      <c r="V448" s="3"/>
      <c r="W448" s="12"/>
      <c r="X448" s="6"/>
      <c r="Y448" s="3"/>
      <c r="Z448" s="7"/>
      <c r="AA448" s="9"/>
      <c r="AB448" s="11"/>
      <c r="AC448" s="13"/>
      <c r="AD448" s="13"/>
      <c r="AE448" s="13"/>
      <c r="AF448" s="10"/>
      <c r="AG448" s="11"/>
      <c r="AH448" s="13"/>
      <c r="AI448" s="18"/>
      <c r="AJ448" s="19"/>
      <c r="AK448" s="24"/>
      <c r="AL448" s="26"/>
      <c r="AM448" s="72"/>
      <c r="AN448" s="72"/>
      <c r="AO448" s="72"/>
      <c r="AP448" s="73"/>
      <c r="AQ448" s="74"/>
      <c r="AR448" s="75"/>
      <c r="AS448" s="39"/>
    </row>
    <row r="449" spans="5:45">
      <c r="E449" s="87"/>
      <c r="F449" s="90"/>
      <c r="G449" s="90"/>
      <c r="H449" s="90"/>
      <c r="S449" s="8"/>
      <c r="T449" s="8"/>
      <c r="U449" s="8"/>
      <c r="V449" s="3"/>
      <c r="W449" s="12"/>
      <c r="X449" s="6"/>
      <c r="Y449" s="3"/>
      <c r="Z449" s="7"/>
      <c r="AA449" s="9"/>
      <c r="AB449" s="11"/>
      <c r="AC449" s="13"/>
      <c r="AD449" s="13"/>
      <c r="AE449" s="13"/>
      <c r="AF449" s="10"/>
      <c r="AG449" s="11"/>
      <c r="AH449" s="13"/>
      <c r="AI449" s="18"/>
      <c r="AJ449" s="19"/>
      <c r="AK449" s="24"/>
      <c r="AL449" s="26"/>
      <c r="AM449" s="72"/>
      <c r="AN449" s="72"/>
      <c r="AO449" s="72"/>
      <c r="AP449" s="73"/>
      <c r="AQ449" s="74"/>
      <c r="AR449" s="75"/>
      <c r="AS449" s="39"/>
    </row>
    <row r="450" spans="5:45">
      <c r="E450" s="87"/>
      <c r="F450" s="90"/>
      <c r="G450" s="90"/>
      <c r="H450" s="90"/>
      <c r="S450" s="8"/>
      <c r="T450" s="8"/>
      <c r="U450" s="8"/>
      <c r="V450" s="3"/>
      <c r="W450" s="12"/>
      <c r="X450" s="6"/>
      <c r="Y450" s="3"/>
      <c r="Z450" s="7"/>
      <c r="AA450" s="9"/>
      <c r="AB450" s="11"/>
      <c r="AC450" s="13"/>
      <c r="AD450" s="13"/>
      <c r="AE450" s="13"/>
      <c r="AF450" s="10"/>
      <c r="AG450" s="11"/>
      <c r="AH450" s="13"/>
      <c r="AI450" s="18"/>
      <c r="AJ450" s="19"/>
      <c r="AK450" s="24"/>
      <c r="AL450" s="26"/>
      <c r="AM450" s="72"/>
      <c r="AN450" s="72"/>
      <c r="AO450" s="72"/>
      <c r="AP450" s="73"/>
      <c r="AQ450" s="74"/>
      <c r="AR450" s="75"/>
      <c r="AS450" s="39"/>
    </row>
    <row r="451" spans="5:45">
      <c r="E451" s="87"/>
      <c r="F451" s="90"/>
      <c r="G451" s="90"/>
      <c r="H451" s="90"/>
      <c r="S451" s="8"/>
      <c r="T451" s="8"/>
      <c r="U451" s="8"/>
      <c r="V451" s="3"/>
      <c r="W451" s="12"/>
      <c r="X451" s="6"/>
      <c r="Y451" s="3"/>
      <c r="Z451" s="7"/>
      <c r="AA451" s="9"/>
      <c r="AB451" s="11"/>
      <c r="AC451" s="13"/>
      <c r="AD451" s="13"/>
      <c r="AE451" s="13"/>
      <c r="AF451" s="10"/>
      <c r="AG451" s="11"/>
      <c r="AH451" s="13"/>
      <c r="AI451" s="18"/>
      <c r="AJ451" s="19"/>
      <c r="AK451" s="24"/>
      <c r="AL451" s="26"/>
      <c r="AM451" s="72"/>
      <c r="AN451" s="72"/>
      <c r="AO451" s="72"/>
      <c r="AP451" s="73"/>
      <c r="AQ451" s="74"/>
      <c r="AR451" s="75"/>
      <c r="AS451" s="39"/>
    </row>
    <row r="452" spans="5:45">
      <c r="E452" s="87"/>
      <c r="F452" s="90"/>
      <c r="G452" s="90"/>
      <c r="H452" s="90"/>
      <c r="S452" s="8"/>
      <c r="T452" s="8"/>
      <c r="U452" s="8"/>
      <c r="V452" s="3"/>
      <c r="W452" s="12"/>
      <c r="X452" s="6"/>
      <c r="Y452" s="3"/>
      <c r="Z452" s="7"/>
      <c r="AA452" s="9"/>
      <c r="AB452" s="11"/>
      <c r="AC452" s="13"/>
      <c r="AD452" s="13"/>
      <c r="AE452" s="13"/>
      <c r="AF452" s="10"/>
      <c r="AG452" s="11"/>
      <c r="AH452" s="13"/>
      <c r="AI452" s="18"/>
      <c r="AJ452" s="19"/>
      <c r="AK452" s="24"/>
      <c r="AL452" s="26"/>
      <c r="AM452" s="72"/>
      <c r="AN452" s="72"/>
      <c r="AO452" s="72"/>
      <c r="AP452" s="73"/>
      <c r="AQ452" s="74"/>
      <c r="AR452" s="75"/>
      <c r="AS452" s="39"/>
    </row>
    <row r="453" spans="5:45">
      <c r="E453" s="87"/>
      <c r="F453" s="90"/>
      <c r="G453" s="90"/>
      <c r="H453" s="90"/>
      <c r="S453" s="8"/>
      <c r="T453" s="8"/>
      <c r="U453" s="8"/>
      <c r="V453" s="3"/>
      <c r="W453" s="12"/>
      <c r="X453" s="6"/>
      <c r="Y453" s="3"/>
      <c r="Z453" s="7"/>
      <c r="AA453" s="9"/>
      <c r="AB453" s="11"/>
      <c r="AC453" s="13"/>
      <c r="AD453" s="13"/>
      <c r="AE453" s="13"/>
      <c r="AF453" s="10"/>
      <c r="AG453" s="11"/>
      <c r="AH453" s="13"/>
      <c r="AI453" s="18"/>
      <c r="AJ453" s="19"/>
      <c r="AK453" s="24"/>
      <c r="AL453" s="26"/>
      <c r="AM453" s="72"/>
      <c r="AN453" s="72"/>
      <c r="AO453" s="72"/>
      <c r="AP453" s="73"/>
      <c r="AQ453" s="74"/>
      <c r="AR453" s="75"/>
      <c r="AS453" s="39"/>
    </row>
    <row r="454" spans="5:45">
      <c r="E454" s="87"/>
      <c r="F454" s="90"/>
      <c r="G454" s="90"/>
      <c r="H454" s="90"/>
      <c r="S454" s="8"/>
      <c r="T454" s="8"/>
      <c r="U454" s="8"/>
      <c r="V454" s="3"/>
      <c r="W454" s="12"/>
      <c r="X454" s="6"/>
      <c r="Y454" s="3"/>
      <c r="Z454" s="7"/>
      <c r="AA454" s="9"/>
      <c r="AB454" s="11"/>
      <c r="AC454" s="13"/>
      <c r="AD454" s="13"/>
      <c r="AE454" s="13"/>
      <c r="AF454" s="10"/>
      <c r="AG454" s="11"/>
      <c r="AH454" s="13"/>
      <c r="AI454" s="18"/>
      <c r="AJ454" s="19"/>
      <c r="AK454" s="24"/>
      <c r="AL454" s="26"/>
      <c r="AM454" s="72"/>
      <c r="AN454" s="72"/>
      <c r="AO454" s="72"/>
      <c r="AP454" s="73"/>
      <c r="AQ454" s="74"/>
      <c r="AR454" s="75"/>
      <c r="AS454" s="39"/>
    </row>
    <row r="455" spans="5:45">
      <c r="E455" s="87"/>
      <c r="F455" s="90"/>
      <c r="G455" s="90"/>
      <c r="H455" s="90"/>
      <c r="S455" s="8"/>
      <c r="T455" s="8"/>
      <c r="U455" s="8"/>
      <c r="V455" s="3"/>
      <c r="W455" s="12"/>
      <c r="X455" s="6"/>
      <c r="Y455" s="3"/>
      <c r="Z455" s="7"/>
      <c r="AA455" s="9"/>
      <c r="AB455" s="11"/>
      <c r="AC455" s="13"/>
      <c r="AD455" s="13"/>
      <c r="AE455" s="13"/>
      <c r="AF455" s="10"/>
      <c r="AG455" s="11"/>
      <c r="AH455" s="13"/>
      <c r="AI455" s="18"/>
      <c r="AJ455" s="19"/>
      <c r="AK455" s="24"/>
      <c r="AL455" s="26"/>
      <c r="AM455" s="72"/>
      <c r="AN455" s="72"/>
      <c r="AO455" s="72"/>
      <c r="AP455" s="73"/>
      <c r="AQ455" s="74"/>
      <c r="AR455" s="75"/>
      <c r="AS455" s="39"/>
    </row>
    <row r="456" spans="5:45">
      <c r="E456" s="87"/>
      <c r="F456" s="90"/>
      <c r="G456" s="90"/>
      <c r="H456" s="90"/>
      <c r="S456" s="8"/>
      <c r="T456" s="8"/>
      <c r="U456" s="8"/>
      <c r="V456" s="3"/>
      <c r="W456" s="12"/>
      <c r="X456" s="6"/>
      <c r="Y456" s="3"/>
      <c r="Z456" s="7"/>
      <c r="AA456" s="9"/>
      <c r="AB456" s="11"/>
      <c r="AC456" s="13"/>
      <c r="AD456" s="13"/>
      <c r="AE456" s="13"/>
      <c r="AF456" s="10"/>
      <c r="AG456" s="11"/>
      <c r="AH456" s="13"/>
      <c r="AI456" s="18"/>
      <c r="AJ456" s="19"/>
      <c r="AK456" s="24"/>
      <c r="AL456" s="26"/>
      <c r="AM456" s="72"/>
      <c r="AN456" s="72"/>
      <c r="AO456" s="72"/>
      <c r="AP456" s="73"/>
      <c r="AQ456" s="74"/>
      <c r="AR456" s="75"/>
      <c r="AS456" s="39"/>
    </row>
    <row r="457" spans="5:45">
      <c r="E457" s="87"/>
      <c r="F457" s="90"/>
      <c r="G457" s="90"/>
      <c r="H457" s="90"/>
      <c r="S457" s="8"/>
      <c r="T457" s="8"/>
      <c r="U457" s="8"/>
      <c r="V457" s="3"/>
      <c r="W457" s="12"/>
      <c r="X457" s="6"/>
      <c r="Y457" s="3"/>
      <c r="Z457" s="7"/>
      <c r="AA457" s="9"/>
      <c r="AB457" s="11"/>
      <c r="AC457" s="13"/>
      <c r="AD457" s="13"/>
      <c r="AE457" s="13"/>
      <c r="AF457" s="10"/>
      <c r="AG457" s="11"/>
      <c r="AH457" s="13"/>
      <c r="AI457" s="18"/>
      <c r="AJ457" s="19"/>
      <c r="AK457" s="24"/>
      <c r="AL457" s="26"/>
      <c r="AM457" s="72"/>
      <c r="AN457" s="72"/>
      <c r="AO457" s="72"/>
      <c r="AP457" s="73"/>
      <c r="AQ457" s="74"/>
      <c r="AR457" s="75"/>
      <c r="AS457" s="39"/>
    </row>
    <row r="458" spans="5:45">
      <c r="E458" s="87"/>
      <c r="F458" s="90"/>
      <c r="G458" s="90"/>
      <c r="H458" s="90"/>
      <c r="S458" s="8"/>
      <c r="T458" s="8"/>
      <c r="U458" s="8"/>
      <c r="V458" s="3"/>
      <c r="W458" s="12"/>
      <c r="X458" s="6"/>
      <c r="Y458" s="3"/>
      <c r="Z458" s="7"/>
      <c r="AA458" s="9"/>
      <c r="AB458" s="11"/>
      <c r="AC458" s="13"/>
      <c r="AD458" s="13"/>
      <c r="AE458" s="13"/>
      <c r="AF458" s="10"/>
      <c r="AG458" s="11"/>
      <c r="AH458" s="13"/>
      <c r="AI458" s="18"/>
      <c r="AJ458" s="19"/>
      <c r="AK458" s="24"/>
      <c r="AL458" s="26"/>
      <c r="AM458" s="72"/>
      <c r="AN458" s="72"/>
      <c r="AO458" s="72"/>
      <c r="AP458" s="73"/>
      <c r="AQ458" s="74"/>
      <c r="AR458" s="75"/>
      <c r="AS458" s="39"/>
    </row>
    <row r="459" spans="5:45">
      <c r="E459" s="87"/>
      <c r="F459" s="90"/>
      <c r="G459" s="90"/>
      <c r="H459" s="90"/>
      <c r="S459" s="8"/>
      <c r="T459" s="8"/>
      <c r="U459" s="8"/>
      <c r="V459" s="3"/>
      <c r="W459" s="12"/>
      <c r="X459" s="6"/>
      <c r="Y459" s="3"/>
      <c r="Z459" s="7"/>
      <c r="AA459" s="9"/>
      <c r="AB459" s="11"/>
      <c r="AC459" s="13"/>
      <c r="AD459" s="13"/>
      <c r="AE459" s="13"/>
      <c r="AF459" s="10"/>
      <c r="AG459" s="11"/>
      <c r="AH459" s="13"/>
      <c r="AI459" s="18"/>
      <c r="AJ459" s="19"/>
      <c r="AK459" s="24"/>
      <c r="AL459" s="26"/>
      <c r="AM459" s="72"/>
      <c r="AN459" s="72"/>
      <c r="AO459" s="72"/>
      <c r="AP459" s="73"/>
      <c r="AQ459" s="74"/>
      <c r="AR459" s="75"/>
      <c r="AS459" s="39"/>
    </row>
    <row r="460" spans="5:45">
      <c r="E460" s="87"/>
      <c r="F460" s="90"/>
      <c r="G460" s="90"/>
      <c r="H460" s="90"/>
      <c r="S460" s="8"/>
      <c r="T460" s="8"/>
      <c r="U460" s="8"/>
      <c r="V460" s="3"/>
      <c r="W460" s="12"/>
      <c r="X460" s="6"/>
      <c r="Y460" s="3"/>
      <c r="Z460" s="7"/>
      <c r="AA460" s="9"/>
      <c r="AB460" s="11"/>
      <c r="AC460" s="13"/>
      <c r="AD460" s="13"/>
      <c r="AE460" s="13"/>
      <c r="AF460" s="10"/>
      <c r="AG460" s="11"/>
      <c r="AH460" s="13"/>
      <c r="AI460" s="18"/>
      <c r="AJ460" s="19"/>
      <c r="AK460" s="24"/>
      <c r="AL460" s="26"/>
      <c r="AM460" s="72"/>
      <c r="AN460" s="72"/>
      <c r="AO460" s="72"/>
      <c r="AP460" s="73"/>
      <c r="AQ460" s="74"/>
      <c r="AR460" s="75"/>
      <c r="AS460" s="39"/>
    </row>
    <row r="461" spans="5:45">
      <c r="E461" s="87"/>
      <c r="F461" s="90"/>
      <c r="G461" s="90"/>
      <c r="H461" s="90"/>
      <c r="S461" s="8"/>
      <c r="T461" s="8"/>
      <c r="U461" s="8"/>
      <c r="V461" s="3"/>
      <c r="W461" s="12"/>
      <c r="X461" s="6"/>
      <c r="Y461" s="3"/>
      <c r="Z461" s="7"/>
      <c r="AA461" s="9"/>
      <c r="AB461" s="11"/>
      <c r="AC461" s="13"/>
      <c r="AD461" s="13"/>
      <c r="AE461" s="13"/>
      <c r="AF461" s="10"/>
      <c r="AG461" s="11"/>
      <c r="AH461" s="13"/>
      <c r="AI461" s="18"/>
      <c r="AJ461" s="19"/>
      <c r="AK461" s="24"/>
      <c r="AL461" s="26"/>
      <c r="AM461" s="72"/>
      <c r="AN461" s="72"/>
      <c r="AO461" s="72"/>
      <c r="AP461" s="73"/>
      <c r="AQ461" s="74"/>
      <c r="AR461" s="75"/>
      <c r="AS461" s="39"/>
    </row>
    <row r="462" spans="5:45">
      <c r="E462" s="87"/>
      <c r="F462" s="90"/>
      <c r="G462" s="90"/>
      <c r="H462" s="90"/>
      <c r="S462" s="8"/>
      <c r="T462" s="8"/>
      <c r="U462" s="8"/>
      <c r="V462" s="3"/>
      <c r="W462" s="12"/>
      <c r="X462" s="6"/>
      <c r="Y462" s="3"/>
      <c r="Z462" s="7"/>
      <c r="AA462" s="9"/>
      <c r="AB462" s="11"/>
      <c r="AC462" s="13"/>
      <c r="AD462" s="13"/>
      <c r="AE462" s="13"/>
      <c r="AF462" s="10"/>
      <c r="AG462" s="11"/>
      <c r="AH462" s="13"/>
      <c r="AI462" s="18"/>
      <c r="AJ462" s="19"/>
      <c r="AK462" s="24"/>
      <c r="AL462" s="26"/>
      <c r="AM462" s="72"/>
      <c r="AN462" s="72"/>
      <c r="AO462" s="72"/>
      <c r="AP462" s="73"/>
      <c r="AQ462" s="74"/>
      <c r="AR462" s="75"/>
      <c r="AS462" s="39"/>
    </row>
    <row r="463" spans="5:45">
      <c r="E463" s="87"/>
      <c r="F463" s="90"/>
      <c r="G463" s="90"/>
      <c r="H463" s="90"/>
      <c r="S463" s="8"/>
      <c r="T463" s="8"/>
      <c r="U463" s="8"/>
      <c r="V463" s="3"/>
      <c r="W463" s="12"/>
      <c r="X463" s="6"/>
      <c r="Y463" s="3"/>
      <c r="Z463" s="7"/>
      <c r="AA463" s="9"/>
      <c r="AB463" s="11"/>
      <c r="AC463" s="13"/>
      <c r="AD463" s="13"/>
      <c r="AE463" s="13"/>
      <c r="AF463" s="10"/>
      <c r="AG463" s="11"/>
      <c r="AH463" s="13"/>
      <c r="AI463" s="18"/>
      <c r="AJ463" s="19"/>
      <c r="AK463" s="24"/>
      <c r="AL463" s="26"/>
      <c r="AM463" s="72"/>
      <c r="AN463" s="72"/>
      <c r="AO463" s="72"/>
      <c r="AP463" s="73"/>
      <c r="AQ463" s="74"/>
      <c r="AR463" s="75"/>
      <c r="AS463" s="39"/>
    </row>
    <row r="464" spans="5:45">
      <c r="E464" s="87"/>
      <c r="F464" s="92"/>
      <c r="G464" s="92"/>
      <c r="H464" s="90"/>
      <c r="S464" s="8"/>
      <c r="T464" s="8"/>
      <c r="U464" s="8"/>
      <c r="V464" s="3"/>
      <c r="W464" s="12"/>
      <c r="X464" s="6"/>
      <c r="Y464" s="3"/>
      <c r="Z464" s="7"/>
      <c r="AA464" s="9"/>
      <c r="AB464" s="11"/>
      <c r="AC464" s="13"/>
      <c r="AD464" s="13"/>
      <c r="AE464" s="13"/>
      <c r="AF464" s="10"/>
      <c r="AG464" s="11"/>
      <c r="AH464" s="13"/>
      <c r="AI464" s="18"/>
      <c r="AJ464" s="19"/>
      <c r="AK464" s="24"/>
      <c r="AL464" s="26"/>
      <c r="AM464" s="72"/>
      <c r="AN464" s="72"/>
      <c r="AO464" s="72"/>
      <c r="AP464" s="73"/>
      <c r="AQ464" s="74"/>
      <c r="AR464" s="75"/>
      <c r="AS464" s="39"/>
    </row>
    <row r="465" spans="5:45">
      <c r="E465" s="87"/>
      <c r="F465" s="92"/>
      <c r="G465" s="92"/>
      <c r="H465" s="90"/>
      <c r="S465" s="8"/>
      <c r="T465" s="8"/>
      <c r="U465" s="8"/>
      <c r="V465" s="3"/>
      <c r="W465" s="12"/>
      <c r="X465" s="6"/>
      <c r="Y465" s="3"/>
      <c r="Z465" s="7"/>
      <c r="AA465" s="9"/>
      <c r="AB465" s="11"/>
      <c r="AC465" s="13"/>
      <c r="AD465" s="13"/>
      <c r="AE465" s="13"/>
      <c r="AF465" s="10"/>
      <c r="AG465" s="11"/>
      <c r="AH465" s="13"/>
      <c r="AI465" s="18"/>
      <c r="AJ465" s="19"/>
      <c r="AK465" s="24"/>
      <c r="AL465" s="26"/>
      <c r="AM465" s="72"/>
      <c r="AN465" s="72"/>
      <c r="AO465" s="72"/>
      <c r="AP465" s="73"/>
      <c r="AQ465" s="74"/>
      <c r="AR465" s="75"/>
      <c r="AS465" s="39"/>
    </row>
    <row r="466" spans="5:45">
      <c r="E466" s="87"/>
      <c r="F466" s="92"/>
      <c r="G466" s="92"/>
      <c r="H466" s="90"/>
      <c r="S466" s="8"/>
      <c r="T466" s="8"/>
      <c r="U466" s="8"/>
      <c r="V466" s="3"/>
      <c r="W466" s="12"/>
      <c r="X466" s="6"/>
      <c r="Y466" s="3"/>
      <c r="Z466" s="7"/>
      <c r="AA466" s="9"/>
      <c r="AB466" s="11"/>
      <c r="AC466" s="13"/>
      <c r="AD466" s="13"/>
      <c r="AE466" s="13"/>
      <c r="AF466" s="10"/>
      <c r="AG466" s="11"/>
      <c r="AH466" s="13"/>
      <c r="AI466" s="18"/>
      <c r="AJ466" s="19"/>
      <c r="AK466" s="24"/>
      <c r="AL466" s="26"/>
      <c r="AM466" s="72"/>
      <c r="AN466" s="72"/>
      <c r="AO466" s="72"/>
      <c r="AP466" s="73"/>
      <c r="AQ466" s="74"/>
      <c r="AR466" s="75"/>
      <c r="AS466" s="39"/>
    </row>
    <row r="467" spans="5:45">
      <c r="E467" s="87"/>
      <c r="F467" s="92"/>
      <c r="G467" s="92"/>
      <c r="H467" s="90"/>
      <c r="S467" s="8"/>
      <c r="T467" s="8"/>
      <c r="U467" s="8"/>
      <c r="V467" s="3"/>
      <c r="W467" s="12"/>
      <c r="X467" s="6"/>
      <c r="Y467" s="3"/>
      <c r="Z467" s="7"/>
      <c r="AA467" s="9"/>
      <c r="AB467" s="11"/>
      <c r="AC467" s="13"/>
      <c r="AD467" s="13"/>
      <c r="AE467" s="13"/>
      <c r="AF467" s="10"/>
      <c r="AG467" s="11"/>
      <c r="AH467" s="13"/>
      <c r="AI467" s="18"/>
      <c r="AJ467" s="19"/>
      <c r="AK467" s="24"/>
      <c r="AL467" s="26"/>
      <c r="AM467" s="72"/>
      <c r="AN467" s="72"/>
      <c r="AO467" s="72"/>
      <c r="AP467" s="73"/>
      <c r="AQ467" s="74"/>
      <c r="AR467" s="75"/>
      <c r="AS467" s="39"/>
    </row>
    <row r="468" spans="5:45">
      <c r="E468" s="87"/>
      <c r="F468" s="92"/>
      <c r="G468" s="92"/>
      <c r="H468" s="90"/>
      <c r="S468" s="8"/>
      <c r="T468" s="8"/>
      <c r="U468" s="8"/>
      <c r="V468" s="3"/>
      <c r="W468" s="12"/>
      <c r="X468" s="6"/>
      <c r="Y468" s="3"/>
      <c r="Z468" s="7"/>
      <c r="AA468" s="9"/>
      <c r="AB468" s="11"/>
      <c r="AC468" s="13"/>
      <c r="AD468" s="13"/>
      <c r="AE468" s="13"/>
      <c r="AF468" s="10"/>
      <c r="AG468" s="11"/>
      <c r="AH468" s="13"/>
      <c r="AI468" s="18"/>
      <c r="AJ468" s="19"/>
      <c r="AK468" s="24"/>
      <c r="AL468" s="26"/>
      <c r="AM468" s="72"/>
      <c r="AN468" s="72"/>
      <c r="AO468" s="72"/>
      <c r="AP468" s="73"/>
      <c r="AQ468" s="74"/>
      <c r="AR468" s="75"/>
      <c r="AS468" s="39"/>
    </row>
    <row r="469" spans="5:45">
      <c r="E469" s="87"/>
      <c r="F469" s="92"/>
      <c r="G469" s="92"/>
      <c r="H469" s="90"/>
      <c r="S469" s="8"/>
      <c r="T469" s="8"/>
      <c r="U469" s="8"/>
      <c r="V469" s="3"/>
      <c r="W469" s="12"/>
      <c r="X469" s="6"/>
      <c r="Y469" s="3"/>
      <c r="Z469" s="7"/>
      <c r="AA469" s="9"/>
      <c r="AB469" s="11"/>
      <c r="AC469" s="13"/>
      <c r="AD469" s="13"/>
      <c r="AE469" s="13"/>
      <c r="AF469" s="10"/>
      <c r="AG469" s="11"/>
      <c r="AH469" s="13"/>
      <c r="AI469" s="18"/>
      <c r="AJ469" s="19"/>
      <c r="AK469" s="24"/>
      <c r="AL469" s="26"/>
      <c r="AM469" s="72"/>
      <c r="AN469" s="72"/>
      <c r="AO469" s="72"/>
      <c r="AP469" s="73"/>
      <c r="AQ469" s="74"/>
      <c r="AR469" s="75"/>
      <c r="AS469" s="39"/>
    </row>
    <row r="470" spans="5:45">
      <c r="E470" s="87"/>
      <c r="F470" s="92"/>
      <c r="G470" s="92"/>
      <c r="H470" s="90"/>
      <c r="S470" s="8"/>
      <c r="T470" s="8"/>
      <c r="U470" s="8"/>
      <c r="V470" s="3"/>
      <c r="W470" s="12"/>
      <c r="X470" s="6"/>
      <c r="Y470" s="3"/>
      <c r="Z470" s="7"/>
      <c r="AA470" s="9"/>
      <c r="AB470" s="11"/>
      <c r="AC470" s="13"/>
      <c r="AD470" s="13"/>
      <c r="AE470" s="13"/>
      <c r="AF470" s="10"/>
      <c r="AG470" s="11"/>
      <c r="AH470" s="13"/>
      <c r="AI470" s="18"/>
      <c r="AJ470" s="19"/>
      <c r="AK470" s="24"/>
      <c r="AL470" s="26"/>
      <c r="AM470" s="72"/>
      <c r="AN470" s="72"/>
      <c r="AO470" s="72"/>
      <c r="AP470" s="73"/>
      <c r="AQ470" s="74"/>
      <c r="AR470" s="75"/>
      <c r="AS470" s="39"/>
    </row>
    <row r="471" spans="5:45">
      <c r="E471" s="87"/>
      <c r="F471" s="90"/>
      <c r="G471" s="90"/>
      <c r="H471" s="90"/>
      <c r="S471" s="8"/>
      <c r="T471" s="8"/>
      <c r="U471" s="8"/>
      <c r="V471" s="3"/>
      <c r="W471" s="12"/>
      <c r="X471" s="6"/>
      <c r="Y471" s="3"/>
      <c r="Z471" s="7"/>
      <c r="AA471" s="9"/>
      <c r="AB471" s="11"/>
      <c r="AC471" s="13"/>
      <c r="AD471" s="13"/>
      <c r="AE471" s="13"/>
      <c r="AF471" s="10"/>
      <c r="AG471" s="11"/>
      <c r="AH471" s="13"/>
      <c r="AI471" s="18"/>
      <c r="AJ471" s="19"/>
      <c r="AK471" s="24"/>
      <c r="AL471" s="26"/>
      <c r="AM471" s="72"/>
      <c r="AN471" s="72"/>
      <c r="AO471" s="72"/>
      <c r="AP471" s="73"/>
      <c r="AQ471" s="74"/>
      <c r="AR471" s="75"/>
      <c r="AS471" s="39"/>
    </row>
    <row r="472" spans="5:45">
      <c r="E472" s="87"/>
      <c r="F472" s="90"/>
      <c r="G472" s="90"/>
      <c r="H472" s="90"/>
      <c r="S472" s="8"/>
      <c r="T472" s="8"/>
      <c r="U472" s="8"/>
      <c r="V472" s="3"/>
      <c r="W472" s="12"/>
      <c r="X472" s="6"/>
      <c r="Y472" s="3"/>
      <c r="Z472" s="7"/>
      <c r="AA472" s="9"/>
      <c r="AB472" s="11"/>
      <c r="AC472" s="13"/>
      <c r="AD472" s="13"/>
      <c r="AE472" s="13"/>
      <c r="AF472" s="10"/>
      <c r="AG472" s="11"/>
      <c r="AH472" s="13"/>
      <c r="AI472" s="18"/>
      <c r="AJ472" s="19"/>
      <c r="AK472" s="24"/>
      <c r="AL472" s="26"/>
      <c r="AM472" s="72"/>
      <c r="AN472" s="72"/>
      <c r="AO472" s="72"/>
      <c r="AP472" s="73"/>
      <c r="AQ472" s="74"/>
      <c r="AR472" s="75"/>
      <c r="AS472" s="39"/>
    </row>
    <row r="473" spans="5:45">
      <c r="E473" s="87"/>
      <c r="F473" s="90"/>
      <c r="G473" s="90"/>
      <c r="H473" s="90"/>
      <c r="S473" s="8"/>
      <c r="T473" s="8"/>
      <c r="U473" s="8"/>
      <c r="V473" s="3"/>
      <c r="W473" s="12"/>
      <c r="X473" s="6"/>
      <c r="Y473" s="3"/>
      <c r="Z473" s="7"/>
      <c r="AA473" s="9"/>
      <c r="AB473" s="11"/>
      <c r="AC473" s="13"/>
      <c r="AD473" s="13"/>
      <c r="AE473" s="13"/>
      <c r="AF473" s="10"/>
      <c r="AG473" s="11"/>
      <c r="AH473" s="13"/>
      <c r="AI473" s="18"/>
      <c r="AJ473" s="19"/>
      <c r="AK473" s="24"/>
      <c r="AL473" s="26"/>
      <c r="AM473" s="72"/>
      <c r="AN473" s="72"/>
      <c r="AO473" s="72"/>
      <c r="AP473" s="73"/>
      <c r="AQ473" s="74"/>
      <c r="AR473" s="75"/>
      <c r="AS473" s="39"/>
    </row>
    <row r="474" spans="5:45">
      <c r="E474" s="87"/>
      <c r="F474" s="90"/>
      <c r="G474" s="90"/>
      <c r="H474" s="90"/>
      <c r="S474" s="8"/>
      <c r="T474" s="8"/>
      <c r="U474" s="8"/>
      <c r="V474" s="3"/>
      <c r="W474" s="12"/>
      <c r="X474" s="6"/>
      <c r="Y474" s="3"/>
      <c r="Z474" s="7"/>
      <c r="AA474" s="9"/>
      <c r="AB474" s="11"/>
      <c r="AC474" s="13"/>
      <c r="AD474" s="13"/>
      <c r="AE474" s="13"/>
      <c r="AF474" s="10"/>
      <c r="AG474" s="11"/>
      <c r="AH474" s="13"/>
      <c r="AI474" s="18"/>
      <c r="AJ474" s="19"/>
      <c r="AK474" s="24"/>
      <c r="AL474" s="26"/>
      <c r="AM474" s="72"/>
      <c r="AN474" s="72"/>
      <c r="AO474" s="72"/>
      <c r="AP474" s="73"/>
      <c r="AQ474" s="74"/>
      <c r="AR474" s="75"/>
      <c r="AS474" s="39"/>
    </row>
    <row r="475" spans="5:45">
      <c r="E475" s="87"/>
      <c r="F475" s="90"/>
      <c r="G475" s="90"/>
      <c r="H475" s="90"/>
      <c r="S475" s="8"/>
      <c r="T475" s="8"/>
      <c r="U475" s="8"/>
      <c r="V475" s="3"/>
      <c r="W475" s="12"/>
      <c r="X475" s="6"/>
      <c r="Y475" s="3"/>
      <c r="Z475" s="7"/>
      <c r="AA475" s="9"/>
      <c r="AB475" s="11"/>
      <c r="AC475" s="13"/>
      <c r="AD475" s="13"/>
      <c r="AE475" s="13"/>
      <c r="AF475" s="10"/>
      <c r="AG475" s="11"/>
      <c r="AH475" s="13"/>
      <c r="AI475" s="18"/>
      <c r="AJ475" s="19"/>
      <c r="AK475" s="24"/>
      <c r="AL475" s="26"/>
      <c r="AM475" s="72"/>
      <c r="AN475" s="72"/>
      <c r="AO475" s="72"/>
      <c r="AP475" s="73"/>
      <c r="AQ475" s="74"/>
      <c r="AR475" s="75"/>
      <c r="AS475" s="39"/>
    </row>
    <row r="476" spans="5:45">
      <c r="E476" s="87"/>
      <c r="F476" s="90"/>
      <c r="G476" s="90"/>
      <c r="H476" s="90"/>
      <c r="S476" s="8"/>
      <c r="T476" s="8"/>
      <c r="U476" s="8"/>
      <c r="V476" s="3"/>
      <c r="W476" s="12"/>
      <c r="X476" s="6"/>
      <c r="Y476" s="3"/>
      <c r="Z476" s="7"/>
      <c r="AA476" s="9"/>
      <c r="AB476" s="11"/>
      <c r="AC476" s="13"/>
      <c r="AD476" s="13"/>
      <c r="AE476" s="13"/>
      <c r="AF476" s="10"/>
      <c r="AG476" s="11"/>
      <c r="AH476" s="13"/>
      <c r="AI476" s="18"/>
      <c r="AJ476" s="19"/>
      <c r="AK476" s="24"/>
      <c r="AL476" s="26"/>
      <c r="AM476" s="72"/>
      <c r="AN476" s="72"/>
      <c r="AO476" s="72"/>
      <c r="AP476" s="73"/>
      <c r="AQ476" s="74"/>
      <c r="AR476" s="75"/>
      <c r="AS476" s="39"/>
    </row>
    <row r="477" spans="5:45">
      <c r="E477" s="87"/>
      <c r="F477" s="90"/>
      <c r="G477" s="90"/>
      <c r="H477" s="90"/>
      <c r="S477" s="8"/>
      <c r="T477" s="8"/>
      <c r="U477" s="8"/>
      <c r="V477" s="3"/>
      <c r="W477" s="12"/>
      <c r="X477" s="6"/>
      <c r="Y477" s="3"/>
      <c r="Z477" s="7"/>
      <c r="AA477" s="9"/>
      <c r="AB477" s="11"/>
      <c r="AC477" s="13"/>
      <c r="AD477" s="13"/>
      <c r="AE477" s="13"/>
      <c r="AF477" s="10"/>
      <c r="AG477" s="11"/>
      <c r="AH477" s="13"/>
      <c r="AI477" s="18"/>
      <c r="AJ477" s="19"/>
      <c r="AK477" s="24"/>
      <c r="AL477" s="26"/>
      <c r="AM477" s="72"/>
      <c r="AN477" s="72"/>
      <c r="AO477" s="72"/>
      <c r="AP477" s="73"/>
      <c r="AQ477" s="74"/>
      <c r="AR477" s="75"/>
      <c r="AS477" s="39"/>
    </row>
    <row r="478" spans="5:45">
      <c r="E478" s="87"/>
      <c r="F478" s="90"/>
      <c r="G478" s="90"/>
      <c r="H478" s="90"/>
      <c r="S478" s="8"/>
      <c r="T478" s="8"/>
      <c r="U478" s="8"/>
      <c r="V478" s="3"/>
      <c r="W478" s="12"/>
      <c r="X478" s="6"/>
      <c r="Y478" s="3"/>
      <c r="Z478" s="7"/>
      <c r="AA478" s="9"/>
      <c r="AB478" s="11"/>
      <c r="AC478" s="13"/>
      <c r="AD478" s="13"/>
      <c r="AE478" s="13"/>
      <c r="AF478" s="10"/>
      <c r="AG478" s="11"/>
      <c r="AH478" s="13"/>
      <c r="AI478" s="18"/>
      <c r="AJ478" s="19"/>
      <c r="AK478" s="24"/>
      <c r="AL478" s="26"/>
      <c r="AM478" s="72"/>
      <c r="AN478" s="72"/>
      <c r="AO478" s="72"/>
      <c r="AP478" s="73"/>
      <c r="AQ478" s="74"/>
      <c r="AR478" s="75"/>
      <c r="AS478" s="39"/>
    </row>
    <row r="479" spans="5:45">
      <c r="E479" s="87"/>
      <c r="F479" s="90"/>
      <c r="G479" s="90"/>
      <c r="H479" s="90"/>
      <c r="S479" s="8"/>
      <c r="T479" s="8"/>
      <c r="U479" s="8"/>
      <c r="V479" s="3"/>
      <c r="W479" s="12"/>
      <c r="X479" s="6"/>
      <c r="Y479" s="3"/>
      <c r="Z479" s="7"/>
      <c r="AA479" s="9"/>
      <c r="AB479" s="11"/>
      <c r="AC479" s="13"/>
      <c r="AD479" s="13"/>
      <c r="AE479" s="13"/>
      <c r="AF479" s="10"/>
      <c r="AG479" s="11"/>
      <c r="AH479" s="13"/>
      <c r="AI479" s="18"/>
      <c r="AJ479" s="19"/>
      <c r="AK479" s="24"/>
      <c r="AL479" s="26"/>
      <c r="AM479" s="72"/>
      <c r="AN479" s="72"/>
      <c r="AO479" s="72"/>
      <c r="AP479" s="73"/>
      <c r="AQ479" s="74"/>
      <c r="AR479" s="75"/>
      <c r="AS479" s="39"/>
    </row>
    <row r="480" spans="5:45">
      <c r="E480" s="87"/>
      <c r="F480" s="90"/>
      <c r="G480" s="90"/>
      <c r="H480" s="90"/>
      <c r="S480" s="8"/>
      <c r="T480" s="8"/>
      <c r="U480" s="8"/>
      <c r="V480" s="3"/>
      <c r="W480" s="12"/>
      <c r="X480" s="6"/>
      <c r="Y480" s="3"/>
      <c r="Z480" s="7"/>
      <c r="AA480" s="9"/>
      <c r="AB480" s="11"/>
      <c r="AC480" s="13"/>
      <c r="AD480" s="13"/>
      <c r="AE480" s="13"/>
      <c r="AF480" s="10"/>
      <c r="AG480" s="11"/>
      <c r="AH480" s="13"/>
      <c r="AI480" s="18"/>
      <c r="AJ480" s="19"/>
      <c r="AK480" s="24"/>
      <c r="AL480" s="26"/>
      <c r="AM480" s="72"/>
      <c r="AN480" s="72"/>
      <c r="AO480" s="72"/>
      <c r="AP480" s="73"/>
      <c r="AQ480" s="74"/>
      <c r="AR480" s="75"/>
      <c r="AS480" s="39"/>
    </row>
    <row r="481" spans="5:45">
      <c r="E481" s="87"/>
      <c r="F481" s="90"/>
      <c r="G481" s="90"/>
      <c r="H481" s="90"/>
      <c r="S481" s="8"/>
      <c r="T481" s="8"/>
      <c r="U481" s="8"/>
      <c r="V481" s="3"/>
      <c r="W481" s="12"/>
      <c r="X481" s="6"/>
      <c r="Y481" s="3"/>
      <c r="Z481" s="7"/>
      <c r="AA481" s="9"/>
      <c r="AB481" s="11"/>
      <c r="AC481" s="13"/>
      <c r="AD481" s="13"/>
      <c r="AE481" s="13"/>
      <c r="AF481" s="10"/>
      <c r="AG481" s="11"/>
      <c r="AH481" s="13"/>
      <c r="AI481" s="18"/>
      <c r="AJ481" s="19"/>
      <c r="AK481" s="24"/>
      <c r="AL481" s="26"/>
      <c r="AM481" s="72"/>
      <c r="AN481" s="72"/>
      <c r="AO481" s="72"/>
      <c r="AP481" s="73"/>
      <c r="AQ481" s="74"/>
      <c r="AR481" s="75"/>
      <c r="AS481" s="39"/>
    </row>
    <row r="482" spans="5:45">
      <c r="E482" s="87"/>
      <c r="F482" s="90"/>
      <c r="G482" s="90"/>
      <c r="H482" s="90"/>
      <c r="S482" s="8"/>
      <c r="T482" s="8"/>
      <c r="U482" s="8"/>
      <c r="V482" s="3"/>
      <c r="W482" s="12"/>
      <c r="X482" s="6"/>
      <c r="Y482" s="3"/>
      <c r="Z482" s="7"/>
      <c r="AA482" s="9"/>
      <c r="AB482" s="11"/>
      <c r="AC482" s="13"/>
      <c r="AD482" s="13"/>
      <c r="AE482" s="13"/>
      <c r="AF482" s="10"/>
      <c r="AG482" s="11"/>
      <c r="AH482" s="13"/>
      <c r="AI482" s="18"/>
      <c r="AJ482" s="19"/>
      <c r="AK482" s="24"/>
      <c r="AL482" s="26"/>
      <c r="AM482" s="72"/>
      <c r="AN482" s="72"/>
      <c r="AO482" s="72"/>
      <c r="AP482" s="73"/>
      <c r="AQ482" s="74"/>
      <c r="AR482" s="75"/>
      <c r="AS482" s="39"/>
    </row>
    <row r="483" spans="5:45">
      <c r="E483" s="87"/>
      <c r="F483" s="90"/>
      <c r="G483" s="90"/>
      <c r="H483" s="90"/>
      <c r="S483" s="8"/>
      <c r="T483" s="8"/>
      <c r="U483" s="8"/>
      <c r="V483" s="3"/>
      <c r="W483" s="12"/>
      <c r="X483" s="6"/>
      <c r="Y483" s="3"/>
      <c r="Z483" s="7"/>
      <c r="AA483" s="9"/>
      <c r="AB483" s="11"/>
      <c r="AC483" s="13"/>
      <c r="AD483" s="13"/>
      <c r="AE483" s="13"/>
      <c r="AF483" s="10"/>
      <c r="AG483" s="11"/>
      <c r="AH483" s="13"/>
      <c r="AI483" s="18"/>
      <c r="AJ483" s="19"/>
      <c r="AK483" s="24"/>
      <c r="AL483" s="26"/>
      <c r="AM483" s="72"/>
      <c r="AN483" s="72"/>
      <c r="AO483" s="72"/>
      <c r="AP483" s="73"/>
      <c r="AQ483" s="74"/>
      <c r="AR483" s="75"/>
      <c r="AS483" s="39"/>
    </row>
    <row r="484" spans="5:45">
      <c r="E484" s="87"/>
      <c r="F484" s="90"/>
      <c r="G484" s="90"/>
      <c r="H484" s="90"/>
      <c r="S484" s="8"/>
      <c r="T484" s="8"/>
      <c r="U484" s="8"/>
      <c r="V484" s="3"/>
      <c r="W484" s="12"/>
      <c r="X484" s="6"/>
      <c r="Y484" s="3"/>
      <c r="Z484" s="7"/>
      <c r="AA484" s="9"/>
      <c r="AB484" s="11"/>
      <c r="AC484" s="13"/>
      <c r="AD484" s="13"/>
      <c r="AE484" s="13"/>
      <c r="AF484" s="10"/>
      <c r="AG484" s="11"/>
      <c r="AH484" s="13"/>
      <c r="AI484" s="18"/>
      <c r="AJ484" s="19"/>
      <c r="AK484" s="24"/>
      <c r="AL484" s="26"/>
      <c r="AM484" s="72"/>
      <c r="AN484" s="72"/>
      <c r="AO484" s="72"/>
      <c r="AP484" s="73"/>
      <c r="AQ484" s="74"/>
      <c r="AR484" s="75"/>
      <c r="AS484" s="39"/>
    </row>
    <row r="485" spans="5:45">
      <c r="E485" s="87"/>
      <c r="F485" s="90"/>
      <c r="G485" s="90"/>
      <c r="H485" s="90"/>
      <c r="S485" s="8"/>
      <c r="T485" s="8"/>
      <c r="U485" s="8"/>
      <c r="V485" s="3"/>
      <c r="W485" s="12"/>
      <c r="X485" s="6"/>
      <c r="Y485" s="3"/>
      <c r="Z485" s="7"/>
      <c r="AA485" s="9"/>
      <c r="AB485" s="11"/>
      <c r="AC485" s="13"/>
      <c r="AD485" s="13"/>
      <c r="AE485" s="13"/>
      <c r="AF485" s="10"/>
      <c r="AG485" s="11"/>
      <c r="AH485" s="13"/>
      <c r="AI485" s="18"/>
      <c r="AJ485" s="19"/>
      <c r="AK485" s="24"/>
      <c r="AL485" s="26"/>
      <c r="AM485" s="72"/>
      <c r="AN485" s="72"/>
      <c r="AO485" s="72"/>
      <c r="AP485" s="73"/>
      <c r="AQ485" s="74"/>
      <c r="AR485" s="75"/>
      <c r="AS485" s="39"/>
    </row>
    <row r="486" spans="5:45">
      <c r="E486" s="87"/>
      <c r="F486" s="90"/>
      <c r="G486" s="90"/>
      <c r="H486" s="90"/>
      <c r="S486" s="8"/>
      <c r="T486" s="8"/>
      <c r="U486" s="8"/>
      <c r="V486" s="3"/>
      <c r="W486" s="12"/>
      <c r="X486" s="6"/>
      <c r="Y486" s="3"/>
      <c r="Z486" s="7"/>
      <c r="AA486" s="9"/>
      <c r="AB486" s="11"/>
      <c r="AC486" s="13"/>
      <c r="AD486" s="13"/>
      <c r="AE486" s="13"/>
      <c r="AF486" s="10"/>
      <c r="AG486" s="11"/>
      <c r="AH486" s="13"/>
      <c r="AI486" s="18"/>
      <c r="AJ486" s="19"/>
      <c r="AK486" s="24"/>
      <c r="AL486" s="26"/>
      <c r="AM486" s="72"/>
      <c r="AN486" s="72"/>
      <c r="AO486" s="72"/>
      <c r="AP486" s="73"/>
      <c r="AQ486" s="74"/>
      <c r="AR486" s="75"/>
      <c r="AS486" s="39"/>
    </row>
    <row r="487" spans="5:45">
      <c r="E487" s="87"/>
      <c r="F487" s="90"/>
      <c r="G487" s="90"/>
      <c r="H487" s="90"/>
      <c r="S487" s="8"/>
      <c r="T487" s="8"/>
      <c r="U487" s="8"/>
      <c r="V487" s="3"/>
      <c r="W487" s="12"/>
      <c r="X487" s="6"/>
      <c r="Y487" s="3"/>
      <c r="Z487" s="7"/>
      <c r="AA487" s="9"/>
      <c r="AB487" s="11"/>
      <c r="AC487" s="13"/>
      <c r="AD487" s="13"/>
      <c r="AE487" s="13"/>
      <c r="AF487" s="10"/>
      <c r="AG487" s="11"/>
      <c r="AH487" s="13"/>
      <c r="AI487" s="18"/>
      <c r="AJ487" s="19"/>
      <c r="AK487" s="24"/>
      <c r="AL487" s="26"/>
      <c r="AM487" s="72"/>
      <c r="AN487" s="72"/>
      <c r="AO487" s="72"/>
      <c r="AP487" s="73"/>
      <c r="AQ487" s="74"/>
      <c r="AR487" s="75"/>
      <c r="AS487" s="39"/>
    </row>
    <row r="488" spans="5:45">
      <c r="E488" s="87"/>
      <c r="F488" s="90"/>
      <c r="G488" s="90"/>
      <c r="H488" s="90"/>
      <c r="S488" s="8"/>
      <c r="T488" s="8"/>
      <c r="U488" s="8"/>
      <c r="V488" s="3"/>
      <c r="W488" s="12"/>
      <c r="X488" s="6"/>
      <c r="Y488" s="3"/>
      <c r="Z488" s="7"/>
      <c r="AA488" s="9"/>
      <c r="AB488" s="11"/>
      <c r="AC488" s="13"/>
      <c r="AD488" s="13"/>
      <c r="AE488" s="13"/>
      <c r="AF488" s="10"/>
      <c r="AG488" s="11"/>
      <c r="AH488" s="13"/>
      <c r="AI488" s="18"/>
      <c r="AJ488" s="19"/>
      <c r="AK488" s="24"/>
      <c r="AL488" s="26"/>
      <c r="AM488" s="72"/>
      <c r="AN488" s="72"/>
      <c r="AO488" s="72"/>
      <c r="AP488" s="73"/>
      <c r="AQ488" s="74"/>
      <c r="AR488" s="75"/>
      <c r="AS488" s="39"/>
    </row>
    <row r="489" spans="5:45">
      <c r="E489" s="87"/>
      <c r="F489" s="90"/>
      <c r="G489" s="90"/>
      <c r="H489" s="90"/>
      <c r="S489" s="8"/>
      <c r="T489" s="8"/>
      <c r="U489" s="8"/>
      <c r="V489" s="3"/>
      <c r="W489" s="12"/>
      <c r="X489" s="6"/>
      <c r="Y489" s="3"/>
      <c r="Z489" s="7"/>
      <c r="AA489" s="9"/>
      <c r="AB489" s="11"/>
      <c r="AC489" s="13"/>
      <c r="AD489" s="13"/>
      <c r="AE489" s="13"/>
      <c r="AF489" s="10"/>
      <c r="AG489" s="11"/>
      <c r="AH489" s="13"/>
      <c r="AI489" s="18"/>
      <c r="AJ489" s="19"/>
      <c r="AK489" s="24"/>
      <c r="AL489" s="26"/>
      <c r="AM489" s="72"/>
      <c r="AN489" s="72"/>
      <c r="AO489" s="72"/>
      <c r="AP489" s="73"/>
      <c r="AQ489" s="74"/>
      <c r="AR489" s="75"/>
      <c r="AS489" s="39"/>
    </row>
    <row r="490" spans="5:45">
      <c r="E490" s="87"/>
      <c r="F490" s="90"/>
      <c r="G490" s="90"/>
      <c r="H490" s="90"/>
      <c r="S490" s="8"/>
      <c r="T490" s="8"/>
      <c r="U490" s="8"/>
      <c r="V490" s="3"/>
      <c r="W490" s="12"/>
      <c r="X490" s="6"/>
      <c r="Y490" s="3"/>
      <c r="Z490" s="7"/>
      <c r="AA490" s="9"/>
      <c r="AB490" s="11"/>
      <c r="AC490" s="13"/>
      <c r="AD490" s="13"/>
      <c r="AE490" s="13"/>
      <c r="AF490" s="10"/>
      <c r="AG490" s="11"/>
      <c r="AH490" s="13"/>
      <c r="AI490" s="18"/>
      <c r="AJ490" s="19"/>
      <c r="AK490" s="24"/>
      <c r="AL490" s="26"/>
      <c r="AM490" s="72"/>
      <c r="AN490" s="72"/>
      <c r="AO490" s="72"/>
      <c r="AP490" s="73"/>
      <c r="AQ490" s="74"/>
      <c r="AR490" s="75"/>
      <c r="AS490" s="39"/>
    </row>
    <row r="491" spans="5:45">
      <c r="E491" s="87"/>
      <c r="F491" s="90"/>
      <c r="G491" s="90"/>
      <c r="H491" s="90"/>
      <c r="S491" s="8"/>
      <c r="T491" s="8"/>
      <c r="U491" s="8"/>
      <c r="V491" s="3"/>
      <c r="W491" s="12"/>
      <c r="X491" s="6"/>
      <c r="Y491" s="3"/>
      <c r="Z491" s="7"/>
      <c r="AA491" s="9"/>
      <c r="AB491" s="11"/>
      <c r="AC491" s="13"/>
      <c r="AD491" s="13"/>
      <c r="AE491" s="13"/>
      <c r="AF491" s="10"/>
      <c r="AG491" s="11"/>
      <c r="AH491" s="13"/>
      <c r="AI491" s="18"/>
      <c r="AJ491" s="19"/>
      <c r="AK491" s="24"/>
      <c r="AL491" s="26"/>
      <c r="AM491" s="72"/>
      <c r="AN491" s="72"/>
      <c r="AO491" s="72"/>
      <c r="AP491" s="73"/>
      <c r="AQ491" s="74"/>
      <c r="AR491" s="75"/>
      <c r="AS491" s="39"/>
    </row>
    <row r="492" spans="5:45">
      <c r="E492" s="87"/>
      <c r="F492" s="90"/>
      <c r="G492" s="90"/>
      <c r="H492" s="90"/>
      <c r="S492" s="8"/>
      <c r="T492" s="8"/>
      <c r="U492" s="8"/>
      <c r="V492" s="3"/>
      <c r="W492" s="12"/>
      <c r="X492" s="6"/>
      <c r="Y492" s="3"/>
      <c r="Z492" s="7"/>
      <c r="AA492" s="9"/>
      <c r="AB492" s="11"/>
      <c r="AC492" s="13"/>
      <c r="AD492" s="13"/>
      <c r="AE492" s="13"/>
      <c r="AF492" s="10"/>
      <c r="AG492" s="11"/>
      <c r="AH492" s="13"/>
      <c r="AI492" s="18"/>
      <c r="AJ492" s="19"/>
      <c r="AK492" s="24"/>
      <c r="AL492" s="26"/>
      <c r="AM492" s="72"/>
      <c r="AN492" s="72"/>
      <c r="AO492" s="72"/>
      <c r="AP492" s="73"/>
      <c r="AQ492" s="74"/>
      <c r="AR492" s="75"/>
      <c r="AS492" s="39"/>
    </row>
    <row r="493" spans="5:45">
      <c r="E493" s="87"/>
      <c r="F493" s="90"/>
      <c r="G493" s="90"/>
      <c r="H493" s="90"/>
      <c r="S493" s="8"/>
      <c r="T493" s="8"/>
      <c r="U493" s="8"/>
      <c r="V493" s="3"/>
      <c r="W493" s="12"/>
      <c r="X493" s="6"/>
      <c r="Y493" s="3"/>
      <c r="Z493" s="7"/>
      <c r="AA493" s="9"/>
      <c r="AB493" s="11"/>
      <c r="AC493" s="13"/>
      <c r="AD493" s="13"/>
      <c r="AE493" s="13"/>
      <c r="AF493" s="10"/>
      <c r="AG493" s="11"/>
      <c r="AH493" s="13"/>
      <c r="AI493" s="18"/>
      <c r="AJ493" s="19"/>
      <c r="AK493" s="24"/>
      <c r="AL493" s="26"/>
      <c r="AM493" s="72"/>
      <c r="AN493" s="72"/>
      <c r="AO493" s="72"/>
      <c r="AP493" s="73"/>
      <c r="AQ493" s="74"/>
      <c r="AR493" s="75"/>
      <c r="AS493" s="39"/>
    </row>
    <row r="494" spans="5:45">
      <c r="E494" s="87"/>
      <c r="F494" s="90"/>
      <c r="G494" s="90"/>
      <c r="H494" s="90"/>
      <c r="S494" s="8"/>
      <c r="T494" s="8"/>
      <c r="U494" s="8"/>
      <c r="V494" s="3"/>
      <c r="W494" s="12"/>
      <c r="X494" s="6"/>
      <c r="Y494" s="3"/>
      <c r="Z494" s="7"/>
      <c r="AA494" s="9"/>
      <c r="AB494" s="11"/>
      <c r="AC494" s="13"/>
      <c r="AD494" s="13"/>
      <c r="AE494" s="13"/>
      <c r="AF494" s="10"/>
      <c r="AG494" s="11"/>
      <c r="AH494" s="13"/>
      <c r="AI494" s="18"/>
      <c r="AJ494" s="19"/>
      <c r="AK494" s="24"/>
      <c r="AL494" s="26"/>
      <c r="AM494" s="72"/>
      <c r="AN494" s="72"/>
      <c r="AO494" s="72"/>
      <c r="AP494" s="73"/>
      <c r="AQ494" s="74"/>
      <c r="AR494" s="75"/>
      <c r="AS494" s="39"/>
    </row>
    <row r="495" spans="5:45">
      <c r="E495" s="87"/>
      <c r="F495" s="90"/>
      <c r="G495" s="90"/>
      <c r="H495" s="90"/>
      <c r="S495" s="8"/>
      <c r="T495" s="8"/>
      <c r="U495" s="8"/>
      <c r="V495" s="3"/>
      <c r="W495" s="12"/>
      <c r="X495" s="6"/>
      <c r="Y495" s="3"/>
      <c r="Z495" s="7"/>
      <c r="AA495" s="9"/>
      <c r="AB495" s="11"/>
      <c r="AC495" s="13"/>
      <c r="AD495" s="13"/>
      <c r="AE495" s="13"/>
      <c r="AF495" s="10"/>
      <c r="AG495" s="11"/>
      <c r="AH495" s="13"/>
      <c r="AI495" s="18"/>
      <c r="AJ495" s="19"/>
      <c r="AK495" s="24"/>
      <c r="AL495" s="26"/>
      <c r="AM495" s="72"/>
      <c r="AN495" s="72"/>
      <c r="AO495" s="72"/>
      <c r="AP495" s="73"/>
      <c r="AQ495" s="74"/>
      <c r="AR495" s="75"/>
      <c r="AS495" s="39"/>
    </row>
    <row r="496" spans="5:45">
      <c r="E496" s="87"/>
      <c r="F496" s="90"/>
      <c r="G496" s="90"/>
      <c r="H496" s="90"/>
      <c r="S496" s="8"/>
      <c r="T496" s="8"/>
      <c r="U496" s="8"/>
      <c r="V496" s="3"/>
      <c r="W496" s="12"/>
      <c r="X496" s="6"/>
      <c r="Y496" s="3"/>
      <c r="Z496" s="7"/>
      <c r="AA496" s="9"/>
      <c r="AB496" s="11"/>
      <c r="AC496" s="13"/>
      <c r="AD496" s="13"/>
      <c r="AE496" s="13"/>
      <c r="AF496" s="10"/>
      <c r="AG496" s="11"/>
      <c r="AH496" s="13"/>
      <c r="AI496" s="18"/>
      <c r="AJ496" s="19"/>
      <c r="AK496" s="24"/>
      <c r="AL496" s="26"/>
      <c r="AM496" s="72"/>
      <c r="AN496" s="72"/>
      <c r="AO496" s="72"/>
      <c r="AP496" s="73"/>
      <c r="AQ496" s="74"/>
      <c r="AR496" s="75"/>
      <c r="AS496" s="39"/>
    </row>
    <row r="497" spans="5:45">
      <c r="E497" s="87"/>
      <c r="F497" s="90"/>
      <c r="G497" s="90"/>
      <c r="H497" s="90"/>
      <c r="S497" s="8"/>
      <c r="T497" s="8"/>
      <c r="U497" s="8"/>
      <c r="V497" s="3"/>
      <c r="W497" s="12"/>
      <c r="X497" s="6"/>
      <c r="Y497" s="3"/>
      <c r="Z497" s="7"/>
      <c r="AA497" s="9"/>
      <c r="AB497" s="11"/>
      <c r="AC497" s="13"/>
      <c r="AD497" s="13"/>
      <c r="AE497" s="13"/>
      <c r="AF497" s="10"/>
      <c r="AG497" s="11"/>
      <c r="AH497" s="13"/>
      <c r="AI497" s="18"/>
      <c r="AJ497" s="19"/>
      <c r="AK497" s="24"/>
      <c r="AL497" s="26"/>
      <c r="AM497" s="72"/>
      <c r="AN497" s="72"/>
      <c r="AO497" s="72"/>
      <c r="AP497" s="73"/>
      <c r="AQ497" s="74"/>
      <c r="AR497" s="75"/>
      <c r="AS497" s="39"/>
    </row>
    <row r="498" spans="5:45">
      <c r="E498" s="87"/>
      <c r="F498" s="90"/>
      <c r="G498" s="90"/>
      <c r="H498" s="90"/>
      <c r="S498" s="8"/>
      <c r="T498" s="8"/>
      <c r="U498" s="8"/>
      <c r="V498" s="3"/>
      <c r="W498" s="12"/>
      <c r="X498" s="6"/>
      <c r="Y498" s="3"/>
      <c r="Z498" s="7"/>
      <c r="AA498" s="9"/>
      <c r="AB498" s="11"/>
      <c r="AC498" s="13"/>
      <c r="AD498" s="13"/>
      <c r="AE498" s="13"/>
      <c r="AF498" s="10"/>
      <c r="AG498" s="11"/>
      <c r="AH498" s="13"/>
      <c r="AI498" s="18"/>
      <c r="AJ498" s="19"/>
      <c r="AK498" s="24"/>
      <c r="AL498" s="26"/>
      <c r="AM498" s="72"/>
      <c r="AN498" s="72"/>
      <c r="AO498" s="72"/>
      <c r="AP498" s="73"/>
      <c r="AQ498" s="74"/>
      <c r="AR498" s="75"/>
      <c r="AS498" s="39"/>
    </row>
    <row r="499" spans="5:45">
      <c r="E499" s="87"/>
      <c r="F499" s="90"/>
      <c r="G499" s="90"/>
      <c r="H499" s="90"/>
      <c r="S499" s="8"/>
      <c r="T499" s="8"/>
      <c r="U499" s="8"/>
      <c r="V499" s="3"/>
      <c r="W499" s="12"/>
      <c r="X499" s="6"/>
      <c r="Y499" s="3"/>
      <c r="Z499" s="7"/>
      <c r="AA499" s="9"/>
      <c r="AB499" s="11"/>
      <c r="AC499" s="13"/>
      <c r="AD499" s="13"/>
      <c r="AE499" s="13"/>
      <c r="AF499" s="10"/>
      <c r="AG499" s="11"/>
      <c r="AH499" s="13"/>
      <c r="AI499" s="18"/>
      <c r="AJ499" s="19"/>
      <c r="AK499" s="24"/>
      <c r="AL499" s="26"/>
      <c r="AM499" s="72"/>
      <c r="AN499" s="72"/>
      <c r="AO499" s="72"/>
      <c r="AP499" s="73"/>
      <c r="AQ499" s="74"/>
      <c r="AR499" s="75"/>
      <c r="AS499" s="39"/>
    </row>
    <row r="500" spans="5:45">
      <c r="E500" s="87"/>
      <c r="F500" s="90"/>
      <c r="G500" s="90"/>
      <c r="H500" s="90"/>
      <c r="S500" s="8"/>
      <c r="T500" s="8"/>
      <c r="U500" s="8"/>
      <c r="V500" s="3"/>
      <c r="W500" s="12"/>
      <c r="X500" s="6"/>
      <c r="Y500" s="3"/>
      <c r="Z500" s="7"/>
      <c r="AA500" s="9"/>
      <c r="AB500" s="11"/>
      <c r="AC500" s="13"/>
      <c r="AD500" s="13"/>
      <c r="AE500" s="13"/>
      <c r="AF500" s="10"/>
      <c r="AG500" s="11"/>
      <c r="AH500" s="13"/>
      <c r="AI500" s="18"/>
      <c r="AJ500" s="19"/>
      <c r="AK500" s="24"/>
      <c r="AL500" s="26"/>
      <c r="AM500" s="72"/>
      <c r="AN500" s="72"/>
      <c r="AO500" s="72"/>
      <c r="AP500" s="73"/>
      <c r="AQ500" s="74"/>
      <c r="AR500" s="75"/>
      <c r="AS500" s="39"/>
    </row>
    <row r="501" spans="5:45">
      <c r="E501" s="87"/>
      <c r="F501" s="90"/>
      <c r="G501" s="90"/>
      <c r="H501" s="90"/>
      <c r="S501" s="8"/>
      <c r="T501" s="8"/>
      <c r="U501" s="8"/>
      <c r="V501" s="3"/>
      <c r="W501" s="12"/>
      <c r="X501" s="6"/>
      <c r="Y501" s="3"/>
      <c r="Z501" s="7"/>
      <c r="AA501" s="9"/>
      <c r="AB501" s="11"/>
      <c r="AC501" s="13"/>
      <c r="AD501" s="13"/>
      <c r="AE501" s="13"/>
      <c r="AF501" s="10"/>
      <c r="AG501" s="11"/>
      <c r="AH501" s="13"/>
      <c r="AI501" s="18"/>
      <c r="AJ501" s="19"/>
      <c r="AK501" s="24"/>
      <c r="AL501" s="26"/>
      <c r="AM501" s="72"/>
      <c r="AN501" s="72"/>
      <c r="AO501" s="72"/>
      <c r="AP501" s="73"/>
      <c r="AQ501" s="74"/>
      <c r="AR501" s="75"/>
      <c r="AS501" s="39"/>
    </row>
    <row r="502" spans="5:45">
      <c r="E502" s="87"/>
      <c r="F502" s="90"/>
      <c r="G502" s="90"/>
      <c r="H502" s="90"/>
      <c r="S502" s="8"/>
      <c r="T502" s="8"/>
      <c r="U502" s="8"/>
      <c r="V502" s="3"/>
      <c r="W502" s="12"/>
      <c r="X502" s="6"/>
      <c r="Y502" s="3"/>
      <c r="Z502" s="7"/>
      <c r="AA502" s="9"/>
      <c r="AB502" s="11"/>
      <c r="AC502" s="13"/>
      <c r="AD502" s="13"/>
      <c r="AE502" s="13"/>
      <c r="AF502" s="10"/>
      <c r="AG502" s="11"/>
      <c r="AH502" s="13"/>
      <c r="AI502" s="18"/>
      <c r="AJ502" s="19"/>
      <c r="AK502" s="24"/>
      <c r="AL502" s="26"/>
      <c r="AM502" s="72"/>
      <c r="AN502" s="72"/>
      <c r="AO502" s="72"/>
      <c r="AP502" s="73"/>
      <c r="AQ502" s="74"/>
      <c r="AR502" s="75"/>
      <c r="AS502" s="39"/>
    </row>
    <row r="503" spans="5:45">
      <c r="E503" s="87"/>
      <c r="F503" s="90"/>
      <c r="G503" s="90"/>
      <c r="H503" s="90"/>
      <c r="S503" s="8"/>
      <c r="T503" s="8"/>
      <c r="U503" s="8"/>
      <c r="V503" s="3"/>
      <c r="W503" s="12"/>
      <c r="X503" s="6"/>
      <c r="Y503" s="3"/>
      <c r="Z503" s="7"/>
      <c r="AA503" s="9"/>
      <c r="AB503" s="11"/>
      <c r="AC503" s="13"/>
      <c r="AD503" s="13"/>
      <c r="AE503" s="13"/>
      <c r="AF503" s="10"/>
      <c r="AG503" s="11"/>
      <c r="AH503" s="13"/>
      <c r="AI503" s="18"/>
      <c r="AJ503" s="19"/>
      <c r="AK503" s="24"/>
      <c r="AL503" s="26"/>
      <c r="AM503" s="72"/>
      <c r="AN503" s="72"/>
      <c r="AO503" s="72"/>
      <c r="AP503" s="73"/>
      <c r="AQ503" s="74"/>
      <c r="AR503" s="75"/>
      <c r="AS503" s="39"/>
    </row>
    <row r="504" spans="5:45">
      <c r="E504" s="87"/>
      <c r="F504" s="90"/>
      <c r="G504" s="90"/>
      <c r="H504" s="90"/>
      <c r="S504" s="8"/>
      <c r="T504" s="8"/>
      <c r="U504" s="8"/>
      <c r="V504" s="3"/>
      <c r="W504" s="12"/>
      <c r="X504" s="6"/>
      <c r="Y504" s="3"/>
      <c r="Z504" s="7"/>
      <c r="AA504" s="9"/>
      <c r="AB504" s="11"/>
      <c r="AC504" s="13"/>
      <c r="AD504" s="13"/>
      <c r="AE504" s="13"/>
      <c r="AF504" s="10"/>
      <c r="AG504" s="11"/>
      <c r="AH504" s="13"/>
      <c r="AI504" s="18"/>
      <c r="AJ504" s="19"/>
      <c r="AK504" s="24"/>
      <c r="AL504" s="26"/>
      <c r="AM504" s="72"/>
      <c r="AN504" s="72"/>
      <c r="AO504" s="72"/>
      <c r="AP504" s="73"/>
      <c r="AQ504" s="74"/>
      <c r="AR504" s="75"/>
      <c r="AS504" s="39"/>
    </row>
    <row r="505" spans="5:45">
      <c r="E505" s="87"/>
      <c r="F505" s="90"/>
      <c r="G505" s="90"/>
      <c r="H505" s="90"/>
      <c r="S505" s="8"/>
      <c r="T505" s="8"/>
      <c r="U505" s="8"/>
      <c r="V505" s="3"/>
      <c r="W505" s="12"/>
      <c r="X505" s="6"/>
      <c r="Y505" s="3"/>
      <c r="Z505" s="7"/>
      <c r="AA505" s="9"/>
      <c r="AB505" s="11"/>
      <c r="AC505" s="13"/>
      <c r="AD505" s="13"/>
      <c r="AE505" s="13"/>
      <c r="AF505" s="10"/>
      <c r="AG505" s="11"/>
      <c r="AH505" s="13"/>
      <c r="AI505" s="18"/>
      <c r="AJ505" s="19"/>
      <c r="AK505" s="24"/>
      <c r="AL505" s="26"/>
      <c r="AM505" s="72"/>
      <c r="AN505" s="72"/>
      <c r="AO505" s="72"/>
      <c r="AP505" s="73"/>
      <c r="AQ505" s="74"/>
      <c r="AR505" s="75"/>
      <c r="AS505" s="39"/>
    </row>
    <row r="506" spans="5:45">
      <c r="E506" s="87"/>
      <c r="F506" s="90"/>
      <c r="G506" s="90"/>
      <c r="H506" s="90"/>
      <c r="S506" s="8"/>
      <c r="T506" s="8"/>
      <c r="U506" s="8"/>
      <c r="V506" s="3"/>
      <c r="W506" s="12"/>
      <c r="X506" s="6"/>
      <c r="Y506" s="3"/>
      <c r="Z506" s="7"/>
      <c r="AA506" s="9"/>
      <c r="AB506" s="11"/>
      <c r="AC506" s="13"/>
      <c r="AD506" s="13"/>
      <c r="AE506" s="13"/>
      <c r="AF506" s="10"/>
      <c r="AG506" s="11"/>
      <c r="AH506" s="13"/>
      <c r="AI506" s="18"/>
      <c r="AJ506" s="19"/>
      <c r="AK506" s="24"/>
      <c r="AL506" s="26"/>
      <c r="AM506" s="72"/>
      <c r="AN506" s="72"/>
      <c r="AO506" s="72"/>
      <c r="AP506" s="73"/>
      <c r="AQ506" s="74"/>
      <c r="AR506" s="75"/>
      <c r="AS506" s="39"/>
    </row>
    <row r="507" spans="5:45">
      <c r="E507" s="87"/>
      <c r="F507" s="90"/>
      <c r="G507" s="90"/>
      <c r="H507" s="90"/>
      <c r="S507" s="8"/>
      <c r="T507" s="8"/>
      <c r="U507" s="8"/>
      <c r="V507" s="3"/>
      <c r="W507" s="12"/>
      <c r="X507" s="6"/>
      <c r="Y507" s="3"/>
      <c r="Z507" s="7"/>
      <c r="AA507" s="9"/>
      <c r="AB507" s="11"/>
      <c r="AC507" s="13"/>
      <c r="AD507" s="13"/>
      <c r="AE507" s="13"/>
      <c r="AF507" s="10"/>
      <c r="AG507" s="11"/>
      <c r="AH507" s="13"/>
      <c r="AI507" s="18"/>
      <c r="AJ507" s="19"/>
      <c r="AK507" s="24"/>
      <c r="AL507" s="26"/>
      <c r="AM507" s="72"/>
      <c r="AN507" s="72"/>
      <c r="AO507" s="72"/>
      <c r="AP507" s="73"/>
      <c r="AQ507" s="74"/>
      <c r="AR507" s="75"/>
      <c r="AS507" s="39"/>
    </row>
    <row r="508" spans="5:45">
      <c r="E508" s="87"/>
      <c r="F508" s="90"/>
      <c r="G508" s="90"/>
      <c r="H508" s="90"/>
      <c r="S508" s="8"/>
      <c r="T508" s="8"/>
      <c r="U508" s="8"/>
      <c r="V508" s="3"/>
      <c r="W508" s="12"/>
      <c r="X508" s="6"/>
      <c r="Y508" s="3"/>
      <c r="Z508" s="7"/>
      <c r="AA508" s="9"/>
      <c r="AB508" s="11"/>
      <c r="AC508" s="13"/>
      <c r="AD508" s="13"/>
      <c r="AE508" s="13"/>
      <c r="AF508" s="10"/>
      <c r="AG508" s="11"/>
      <c r="AH508" s="13"/>
      <c r="AI508" s="18"/>
      <c r="AJ508" s="19"/>
      <c r="AK508" s="24"/>
      <c r="AL508" s="26"/>
      <c r="AM508" s="72"/>
      <c r="AN508" s="72"/>
      <c r="AO508" s="72"/>
      <c r="AP508" s="73"/>
      <c r="AQ508" s="74"/>
      <c r="AR508" s="75"/>
      <c r="AS508" s="39"/>
    </row>
    <row r="509" spans="5:45">
      <c r="E509" s="87"/>
      <c r="F509" s="90"/>
      <c r="G509" s="90"/>
      <c r="H509" s="90"/>
      <c r="S509" s="8"/>
      <c r="T509" s="8"/>
      <c r="U509" s="8"/>
      <c r="V509" s="3"/>
      <c r="W509" s="12"/>
      <c r="X509" s="6"/>
      <c r="Y509" s="3"/>
      <c r="Z509" s="7"/>
      <c r="AA509" s="9"/>
      <c r="AB509" s="11"/>
      <c r="AC509" s="13"/>
      <c r="AD509" s="13"/>
      <c r="AE509" s="13"/>
      <c r="AF509" s="10"/>
      <c r="AG509" s="11"/>
      <c r="AH509" s="13"/>
      <c r="AI509" s="18"/>
      <c r="AJ509" s="19"/>
      <c r="AK509" s="24"/>
      <c r="AL509" s="26"/>
      <c r="AM509" s="72"/>
      <c r="AN509" s="72"/>
      <c r="AO509" s="72"/>
      <c r="AP509" s="73"/>
      <c r="AQ509" s="74"/>
      <c r="AR509" s="75"/>
      <c r="AS509" s="39"/>
    </row>
    <row r="510" spans="5:45">
      <c r="E510" s="87"/>
      <c r="F510" s="90"/>
      <c r="G510" s="90"/>
      <c r="H510" s="90"/>
      <c r="S510" s="8"/>
      <c r="T510" s="8"/>
      <c r="U510" s="8"/>
      <c r="V510" s="3"/>
      <c r="W510" s="12"/>
      <c r="X510" s="6"/>
      <c r="Y510" s="3"/>
      <c r="Z510" s="7"/>
      <c r="AA510" s="9"/>
      <c r="AB510" s="11"/>
      <c r="AC510" s="13"/>
      <c r="AD510" s="13"/>
      <c r="AE510" s="13"/>
      <c r="AF510" s="10"/>
      <c r="AG510" s="11"/>
      <c r="AH510" s="13"/>
      <c r="AI510" s="18"/>
      <c r="AJ510" s="19"/>
      <c r="AK510" s="24"/>
      <c r="AL510" s="26"/>
      <c r="AM510" s="72"/>
      <c r="AN510" s="72"/>
      <c r="AO510" s="72"/>
      <c r="AP510" s="73"/>
      <c r="AQ510" s="74"/>
      <c r="AR510" s="75"/>
      <c r="AS510" s="39"/>
    </row>
    <row r="511" spans="5:45">
      <c r="E511" s="87"/>
      <c r="F511" s="90"/>
      <c r="G511" s="90"/>
      <c r="H511" s="90"/>
      <c r="S511" s="8"/>
      <c r="T511" s="8"/>
      <c r="U511" s="8"/>
      <c r="V511" s="3"/>
      <c r="W511" s="12"/>
      <c r="X511" s="6"/>
      <c r="Y511" s="3"/>
      <c r="Z511" s="7"/>
      <c r="AA511" s="9"/>
      <c r="AB511" s="11"/>
      <c r="AC511" s="13"/>
      <c r="AD511" s="13"/>
      <c r="AE511" s="13"/>
      <c r="AF511" s="10"/>
      <c r="AG511" s="11"/>
      <c r="AH511" s="13"/>
      <c r="AI511" s="18"/>
      <c r="AJ511" s="19"/>
      <c r="AK511" s="24"/>
      <c r="AL511" s="26"/>
      <c r="AM511" s="72"/>
      <c r="AN511" s="72"/>
      <c r="AO511" s="72"/>
      <c r="AP511" s="73"/>
      <c r="AQ511" s="74"/>
      <c r="AR511" s="75"/>
      <c r="AS511" s="39"/>
    </row>
    <row r="512" spans="5:45">
      <c r="E512" s="87"/>
      <c r="F512" s="90"/>
      <c r="G512" s="90"/>
      <c r="H512" s="90"/>
      <c r="S512" s="8"/>
      <c r="T512" s="8"/>
      <c r="U512" s="8"/>
      <c r="V512" s="3"/>
      <c r="W512" s="12"/>
      <c r="X512" s="6"/>
      <c r="Y512" s="3"/>
      <c r="Z512" s="7"/>
      <c r="AA512" s="9"/>
      <c r="AB512" s="11"/>
      <c r="AC512" s="13"/>
      <c r="AD512" s="13"/>
      <c r="AE512" s="13"/>
      <c r="AF512" s="10"/>
      <c r="AG512" s="11"/>
      <c r="AH512" s="13"/>
      <c r="AI512" s="18"/>
      <c r="AJ512" s="19"/>
      <c r="AK512" s="24"/>
      <c r="AL512" s="26"/>
      <c r="AM512" s="72"/>
      <c r="AN512" s="72"/>
      <c r="AO512" s="72"/>
      <c r="AP512" s="73"/>
      <c r="AQ512" s="74"/>
      <c r="AR512" s="75"/>
      <c r="AS512" s="39"/>
    </row>
    <row r="513" spans="5:45">
      <c r="E513" s="87"/>
      <c r="F513" s="90"/>
      <c r="G513" s="90"/>
      <c r="H513" s="90"/>
      <c r="S513" s="8"/>
      <c r="T513" s="8"/>
      <c r="U513" s="8"/>
      <c r="V513" s="3"/>
      <c r="W513" s="12"/>
      <c r="X513" s="6"/>
      <c r="Y513" s="3"/>
      <c r="Z513" s="7"/>
      <c r="AA513" s="9"/>
      <c r="AB513" s="11"/>
      <c r="AC513" s="13"/>
      <c r="AD513" s="13"/>
      <c r="AE513" s="13"/>
      <c r="AF513" s="10"/>
      <c r="AG513" s="11"/>
      <c r="AH513" s="13"/>
      <c r="AI513" s="18"/>
      <c r="AJ513" s="19"/>
      <c r="AK513" s="24"/>
      <c r="AL513" s="26"/>
      <c r="AM513" s="72"/>
      <c r="AN513" s="72"/>
      <c r="AO513" s="72"/>
      <c r="AP513" s="73"/>
      <c r="AQ513" s="74"/>
      <c r="AR513" s="75"/>
      <c r="AS513" s="39"/>
    </row>
    <row r="514" spans="5:45">
      <c r="E514" s="87"/>
      <c r="F514" s="90"/>
      <c r="G514" s="90"/>
      <c r="H514" s="90"/>
      <c r="S514" s="8"/>
      <c r="T514" s="8"/>
      <c r="U514" s="8"/>
      <c r="V514" s="3"/>
      <c r="W514" s="12"/>
      <c r="X514" s="6"/>
      <c r="Y514" s="3"/>
      <c r="Z514" s="7"/>
      <c r="AA514" s="9"/>
      <c r="AB514" s="11"/>
      <c r="AC514" s="13"/>
      <c r="AD514" s="13"/>
      <c r="AE514" s="13"/>
      <c r="AF514" s="10"/>
      <c r="AG514" s="11"/>
      <c r="AH514" s="13"/>
      <c r="AI514" s="18"/>
      <c r="AJ514" s="19"/>
      <c r="AK514" s="24"/>
      <c r="AL514" s="26"/>
      <c r="AM514" s="72"/>
      <c r="AN514" s="72"/>
      <c r="AO514" s="72"/>
      <c r="AP514" s="73"/>
      <c r="AQ514" s="74"/>
      <c r="AR514" s="75"/>
      <c r="AS514" s="39"/>
    </row>
    <row r="515" spans="5:45">
      <c r="E515" s="87"/>
      <c r="F515" s="90"/>
      <c r="G515" s="90"/>
      <c r="H515" s="90"/>
      <c r="S515" s="8"/>
      <c r="T515" s="8"/>
      <c r="U515" s="8"/>
      <c r="V515" s="3"/>
      <c r="W515" s="12"/>
      <c r="X515" s="6"/>
      <c r="Y515" s="3"/>
      <c r="Z515" s="7"/>
      <c r="AA515" s="9"/>
      <c r="AB515" s="11"/>
      <c r="AC515" s="13"/>
      <c r="AD515" s="13"/>
      <c r="AE515" s="13"/>
      <c r="AF515" s="10"/>
      <c r="AG515" s="11"/>
      <c r="AH515" s="13"/>
      <c r="AI515" s="18"/>
      <c r="AJ515" s="19"/>
      <c r="AK515" s="24"/>
      <c r="AL515" s="26"/>
      <c r="AM515" s="72"/>
      <c r="AN515" s="72"/>
      <c r="AO515" s="72"/>
      <c r="AP515" s="73"/>
      <c r="AQ515" s="74"/>
      <c r="AR515" s="75"/>
      <c r="AS515" s="39"/>
    </row>
    <row r="516" spans="5:45">
      <c r="E516" s="87"/>
      <c r="F516" s="90"/>
      <c r="G516" s="90"/>
      <c r="H516" s="90"/>
      <c r="S516" s="8"/>
      <c r="T516" s="8"/>
      <c r="U516" s="8"/>
      <c r="V516" s="3"/>
      <c r="W516" s="12"/>
      <c r="X516" s="6"/>
      <c r="Y516" s="3"/>
      <c r="Z516" s="7"/>
      <c r="AA516" s="9"/>
      <c r="AB516" s="11"/>
      <c r="AC516" s="13"/>
      <c r="AD516" s="13"/>
      <c r="AE516" s="13"/>
      <c r="AF516" s="10"/>
      <c r="AG516" s="11"/>
      <c r="AH516" s="13"/>
      <c r="AI516" s="18"/>
      <c r="AJ516" s="19"/>
      <c r="AK516" s="24"/>
      <c r="AL516" s="26"/>
      <c r="AM516" s="72"/>
      <c r="AN516" s="72"/>
      <c r="AO516" s="72"/>
      <c r="AP516" s="73"/>
      <c r="AQ516" s="74"/>
      <c r="AR516" s="75"/>
      <c r="AS516" s="39"/>
    </row>
    <row r="517" spans="5:45">
      <c r="E517" s="87"/>
      <c r="F517" s="90"/>
      <c r="G517" s="90"/>
      <c r="H517" s="90"/>
      <c r="S517" s="8"/>
      <c r="T517" s="8"/>
      <c r="U517" s="8"/>
      <c r="V517" s="3"/>
      <c r="W517" s="12"/>
      <c r="X517" s="6"/>
      <c r="Y517" s="3"/>
      <c r="Z517" s="7"/>
      <c r="AA517" s="9"/>
      <c r="AB517" s="11"/>
      <c r="AC517" s="13"/>
      <c r="AD517" s="13"/>
      <c r="AE517" s="13"/>
      <c r="AF517" s="10"/>
      <c r="AG517" s="11"/>
      <c r="AH517" s="13"/>
      <c r="AI517" s="18"/>
      <c r="AJ517" s="19"/>
      <c r="AK517" s="24"/>
      <c r="AL517" s="26"/>
      <c r="AM517" s="72"/>
      <c r="AN517" s="72"/>
      <c r="AO517" s="72"/>
      <c r="AP517" s="73"/>
      <c r="AQ517" s="74"/>
      <c r="AR517" s="75"/>
      <c r="AS517" s="39"/>
    </row>
    <row r="518" spans="5:45">
      <c r="E518" s="87"/>
      <c r="F518" s="90"/>
      <c r="G518" s="90"/>
      <c r="H518" s="90"/>
      <c r="S518" s="8"/>
      <c r="T518" s="8"/>
      <c r="U518" s="8"/>
      <c r="V518" s="3"/>
      <c r="W518" s="12"/>
      <c r="X518" s="6"/>
      <c r="Y518" s="3"/>
      <c r="Z518" s="7"/>
      <c r="AA518" s="9"/>
      <c r="AB518" s="11"/>
      <c r="AC518" s="13"/>
      <c r="AD518" s="13"/>
      <c r="AE518" s="13"/>
      <c r="AF518" s="10"/>
      <c r="AG518" s="11"/>
      <c r="AH518" s="13"/>
      <c r="AI518" s="18"/>
      <c r="AJ518" s="19"/>
      <c r="AK518" s="24"/>
      <c r="AL518" s="26"/>
      <c r="AM518" s="72"/>
      <c r="AN518" s="72"/>
      <c r="AO518" s="72"/>
      <c r="AP518" s="73"/>
      <c r="AQ518" s="74"/>
      <c r="AR518" s="75"/>
      <c r="AS518" s="39"/>
    </row>
    <row r="519" spans="5:45">
      <c r="E519" s="87"/>
      <c r="F519" s="90"/>
      <c r="G519" s="90"/>
      <c r="H519" s="90"/>
      <c r="S519" s="8"/>
      <c r="T519" s="8"/>
      <c r="U519" s="8"/>
      <c r="V519" s="3"/>
      <c r="W519" s="12"/>
      <c r="X519" s="6"/>
      <c r="Y519" s="3"/>
      <c r="Z519" s="7"/>
      <c r="AA519" s="9"/>
      <c r="AB519" s="11"/>
      <c r="AC519" s="13"/>
      <c r="AD519" s="13"/>
      <c r="AE519" s="13"/>
      <c r="AF519" s="10"/>
      <c r="AG519" s="11"/>
      <c r="AH519" s="13"/>
      <c r="AI519" s="18"/>
      <c r="AJ519" s="19"/>
      <c r="AK519" s="24"/>
      <c r="AL519" s="26"/>
      <c r="AM519" s="72"/>
      <c r="AN519" s="72"/>
      <c r="AO519" s="72"/>
      <c r="AP519" s="73"/>
      <c r="AQ519" s="74"/>
      <c r="AR519" s="75"/>
      <c r="AS519" s="39"/>
    </row>
    <row r="520" spans="5:45">
      <c r="E520" s="87"/>
      <c r="F520" s="90"/>
      <c r="G520" s="90"/>
      <c r="H520" s="90"/>
      <c r="S520" s="8"/>
      <c r="T520" s="8"/>
      <c r="U520" s="8"/>
      <c r="V520" s="3"/>
      <c r="W520" s="12"/>
      <c r="X520" s="6"/>
      <c r="Y520" s="3"/>
      <c r="Z520" s="7"/>
      <c r="AA520" s="9"/>
      <c r="AB520" s="11"/>
      <c r="AC520" s="13"/>
      <c r="AD520" s="13"/>
      <c r="AE520" s="13"/>
      <c r="AF520" s="10"/>
      <c r="AG520" s="11"/>
      <c r="AH520" s="13"/>
      <c r="AI520" s="18"/>
      <c r="AJ520" s="19"/>
      <c r="AK520" s="24"/>
      <c r="AL520" s="26"/>
      <c r="AM520" s="72"/>
      <c r="AN520" s="72"/>
      <c r="AO520" s="72"/>
      <c r="AP520" s="73"/>
      <c r="AQ520" s="74"/>
      <c r="AR520" s="75"/>
      <c r="AS520" s="39"/>
    </row>
    <row r="521" spans="5:45">
      <c r="E521" s="87"/>
      <c r="F521" s="90"/>
      <c r="G521" s="90"/>
      <c r="H521" s="90"/>
      <c r="S521" s="8"/>
      <c r="T521" s="8"/>
      <c r="U521" s="8"/>
      <c r="V521" s="3"/>
      <c r="W521" s="12"/>
      <c r="X521" s="6"/>
      <c r="Y521" s="3"/>
      <c r="Z521" s="7"/>
      <c r="AA521" s="9"/>
      <c r="AB521" s="11"/>
      <c r="AC521" s="13"/>
      <c r="AD521" s="13"/>
      <c r="AE521" s="13"/>
      <c r="AF521" s="10"/>
      <c r="AG521" s="11"/>
      <c r="AH521" s="13"/>
      <c r="AI521" s="18"/>
      <c r="AJ521" s="19"/>
      <c r="AK521" s="24"/>
      <c r="AL521" s="26"/>
      <c r="AM521" s="72"/>
      <c r="AN521" s="72"/>
      <c r="AO521" s="72"/>
      <c r="AP521" s="73"/>
      <c r="AQ521" s="74"/>
      <c r="AR521" s="75"/>
      <c r="AS521" s="39"/>
    </row>
    <row r="522" spans="5:45">
      <c r="E522" s="87"/>
      <c r="F522" s="90"/>
      <c r="G522" s="90"/>
      <c r="H522" s="90"/>
      <c r="S522" s="8"/>
      <c r="T522" s="8"/>
      <c r="U522" s="8"/>
      <c r="V522" s="3"/>
      <c r="W522" s="12"/>
      <c r="X522" s="6"/>
      <c r="Y522" s="3"/>
      <c r="Z522" s="7"/>
      <c r="AA522" s="9"/>
      <c r="AB522" s="11"/>
      <c r="AC522" s="13"/>
      <c r="AD522" s="13"/>
      <c r="AE522" s="13"/>
      <c r="AF522" s="10"/>
      <c r="AG522" s="11"/>
      <c r="AH522" s="13"/>
      <c r="AI522" s="18"/>
      <c r="AJ522" s="19"/>
      <c r="AK522" s="24"/>
      <c r="AL522" s="26"/>
      <c r="AM522" s="72"/>
      <c r="AN522" s="72"/>
      <c r="AO522" s="72"/>
      <c r="AP522" s="73"/>
      <c r="AQ522" s="74"/>
      <c r="AR522" s="75"/>
      <c r="AS522" s="39"/>
    </row>
    <row r="523" spans="5:45">
      <c r="E523" s="87"/>
      <c r="F523" s="92"/>
      <c r="G523" s="92"/>
      <c r="H523" s="90"/>
      <c r="S523" s="8"/>
      <c r="T523" s="8"/>
      <c r="U523" s="8"/>
      <c r="V523" s="3"/>
      <c r="W523" s="12"/>
      <c r="X523" s="6"/>
      <c r="Y523" s="3"/>
      <c r="Z523" s="7"/>
      <c r="AA523" s="9"/>
      <c r="AB523" s="11"/>
      <c r="AC523" s="13"/>
      <c r="AD523" s="13"/>
      <c r="AE523" s="13"/>
      <c r="AF523" s="10"/>
      <c r="AG523" s="11"/>
      <c r="AH523" s="13"/>
      <c r="AI523" s="18"/>
      <c r="AJ523" s="19"/>
      <c r="AK523" s="24"/>
      <c r="AL523" s="26"/>
      <c r="AM523" s="72"/>
      <c r="AN523" s="72"/>
      <c r="AO523" s="72"/>
      <c r="AP523" s="73"/>
      <c r="AQ523" s="74"/>
      <c r="AR523" s="75"/>
      <c r="AS523" s="39"/>
    </row>
    <row r="524" spans="5:45">
      <c r="E524" s="87"/>
      <c r="F524" s="92"/>
      <c r="G524" s="92"/>
      <c r="H524" s="90"/>
      <c r="S524" s="8"/>
      <c r="T524" s="8"/>
      <c r="U524" s="8"/>
      <c r="V524" s="3"/>
      <c r="W524" s="12"/>
      <c r="X524" s="6"/>
      <c r="Y524" s="3"/>
      <c r="Z524" s="7"/>
      <c r="AA524" s="9"/>
      <c r="AB524" s="11"/>
      <c r="AC524" s="13"/>
      <c r="AD524" s="13"/>
      <c r="AE524" s="13"/>
      <c r="AF524" s="10"/>
      <c r="AG524" s="11"/>
      <c r="AH524" s="13"/>
      <c r="AI524" s="18"/>
      <c r="AJ524" s="19"/>
      <c r="AK524" s="24"/>
      <c r="AL524" s="26"/>
      <c r="AM524" s="72"/>
      <c r="AN524" s="72"/>
      <c r="AO524" s="72"/>
      <c r="AP524" s="73"/>
      <c r="AQ524" s="74"/>
      <c r="AR524" s="75"/>
      <c r="AS524" s="39"/>
    </row>
    <row r="525" spans="5:45">
      <c r="E525" s="87"/>
      <c r="F525" s="92"/>
      <c r="G525" s="92"/>
      <c r="H525" s="90"/>
      <c r="S525" s="8"/>
      <c r="T525" s="8"/>
      <c r="U525" s="8"/>
      <c r="V525" s="3"/>
      <c r="W525" s="12"/>
      <c r="X525" s="6"/>
      <c r="Y525" s="3"/>
      <c r="Z525" s="7"/>
      <c r="AA525" s="9"/>
      <c r="AB525" s="11"/>
      <c r="AC525" s="13"/>
      <c r="AD525" s="13"/>
      <c r="AE525" s="13"/>
      <c r="AF525" s="10"/>
      <c r="AG525" s="11"/>
      <c r="AH525" s="13"/>
      <c r="AI525" s="18"/>
      <c r="AJ525" s="19"/>
      <c r="AK525" s="24"/>
      <c r="AL525" s="26"/>
      <c r="AM525" s="72"/>
      <c r="AN525" s="72"/>
      <c r="AO525" s="72"/>
      <c r="AP525" s="73"/>
      <c r="AQ525" s="74"/>
      <c r="AR525" s="75"/>
      <c r="AS525" s="39"/>
    </row>
    <row r="526" spans="5:45">
      <c r="E526" s="87"/>
      <c r="F526" s="92"/>
      <c r="G526" s="92"/>
      <c r="H526" s="90"/>
      <c r="S526" s="8"/>
      <c r="T526" s="8"/>
      <c r="U526" s="8"/>
      <c r="V526" s="3"/>
      <c r="W526" s="12"/>
      <c r="X526" s="6"/>
      <c r="Y526" s="3"/>
      <c r="Z526" s="7"/>
      <c r="AA526" s="9"/>
      <c r="AB526" s="11"/>
      <c r="AC526" s="13"/>
      <c r="AD526" s="13"/>
      <c r="AE526" s="13"/>
      <c r="AF526" s="10"/>
      <c r="AG526" s="11"/>
      <c r="AH526" s="13"/>
      <c r="AI526" s="18"/>
      <c r="AJ526" s="19"/>
      <c r="AK526" s="24"/>
      <c r="AL526" s="26"/>
      <c r="AM526" s="72"/>
      <c r="AN526" s="72"/>
      <c r="AO526" s="72"/>
      <c r="AP526" s="73"/>
      <c r="AQ526" s="74"/>
      <c r="AR526" s="75"/>
      <c r="AS526" s="39"/>
    </row>
    <row r="527" spans="5:45">
      <c r="E527" s="87"/>
      <c r="F527" s="92"/>
      <c r="G527" s="92"/>
      <c r="H527" s="90"/>
      <c r="S527" s="8"/>
      <c r="T527" s="8"/>
      <c r="U527" s="8"/>
      <c r="V527" s="3"/>
      <c r="W527" s="12"/>
      <c r="X527" s="6"/>
      <c r="Y527" s="3"/>
      <c r="Z527" s="7"/>
      <c r="AA527" s="9"/>
      <c r="AB527" s="11"/>
      <c r="AC527" s="13"/>
      <c r="AD527" s="13"/>
      <c r="AE527" s="13"/>
      <c r="AF527" s="10"/>
      <c r="AG527" s="11"/>
      <c r="AH527" s="13"/>
      <c r="AI527" s="18"/>
      <c r="AJ527" s="19"/>
      <c r="AK527" s="24"/>
      <c r="AL527" s="26"/>
      <c r="AM527" s="72"/>
      <c r="AN527" s="72"/>
      <c r="AO527" s="72"/>
      <c r="AP527" s="73"/>
      <c r="AQ527" s="74"/>
      <c r="AR527" s="75"/>
      <c r="AS527" s="39"/>
    </row>
    <row r="528" spans="5:45">
      <c r="E528" s="87"/>
      <c r="F528" s="92"/>
      <c r="G528" s="92"/>
      <c r="H528" s="90"/>
      <c r="S528" s="8"/>
      <c r="T528" s="8"/>
      <c r="U528" s="8"/>
      <c r="V528" s="3"/>
      <c r="W528" s="12"/>
      <c r="X528" s="6"/>
      <c r="Y528" s="3"/>
      <c r="Z528" s="7"/>
      <c r="AA528" s="9"/>
      <c r="AB528" s="11"/>
      <c r="AC528" s="13"/>
      <c r="AD528" s="13"/>
      <c r="AE528" s="13"/>
      <c r="AF528" s="10"/>
      <c r="AG528" s="11"/>
      <c r="AH528" s="13"/>
      <c r="AI528" s="18"/>
      <c r="AJ528" s="19"/>
      <c r="AK528" s="24"/>
      <c r="AL528" s="26"/>
      <c r="AM528" s="72"/>
      <c r="AN528" s="72"/>
      <c r="AO528" s="72"/>
      <c r="AP528" s="73"/>
      <c r="AQ528" s="74"/>
      <c r="AR528" s="75"/>
      <c r="AS528" s="39"/>
    </row>
    <row r="529" spans="5:45">
      <c r="E529" s="87"/>
      <c r="F529" s="92"/>
      <c r="G529" s="92"/>
      <c r="H529" s="90"/>
      <c r="S529" s="8"/>
      <c r="T529" s="8"/>
      <c r="U529" s="8"/>
      <c r="V529" s="3"/>
      <c r="W529" s="12"/>
      <c r="X529" s="6"/>
      <c r="Y529" s="3"/>
      <c r="Z529" s="7"/>
      <c r="AA529" s="9"/>
      <c r="AB529" s="11"/>
      <c r="AC529" s="13"/>
      <c r="AD529" s="13"/>
      <c r="AE529" s="13"/>
      <c r="AF529" s="10"/>
      <c r="AG529" s="11"/>
      <c r="AH529" s="13"/>
      <c r="AI529" s="18"/>
      <c r="AJ529" s="19"/>
      <c r="AK529" s="24"/>
      <c r="AL529" s="26"/>
      <c r="AM529" s="72"/>
      <c r="AN529" s="72"/>
      <c r="AO529" s="72"/>
      <c r="AP529" s="73"/>
      <c r="AQ529" s="74"/>
      <c r="AR529" s="75"/>
      <c r="AS529" s="39"/>
    </row>
    <row r="530" spans="5:45">
      <c r="E530" s="87"/>
      <c r="F530" s="90"/>
      <c r="G530" s="90"/>
      <c r="H530" s="90"/>
      <c r="S530" s="8"/>
      <c r="T530" s="8"/>
      <c r="U530" s="8"/>
      <c r="V530" s="3"/>
      <c r="W530" s="12"/>
      <c r="X530" s="6"/>
      <c r="Y530" s="3"/>
      <c r="Z530" s="7"/>
      <c r="AA530" s="9"/>
      <c r="AB530" s="11"/>
      <c r="AC530" s="13"/>
      <c r="AD530" s="13"/>
      <c r="AE530" s="13"/>
      <c r="AF530" s="10"/>
      <c r="AG530" s="11"/>
      <c r="AH530" s="13"/>
      <c r="AI530" s="18"/>
      <c r="AJ530" s="19"/>
      <c r="AK530" s="24"/>
      <c r="AL530" s="26"/>
      <c r="AM530" s="72"/>
      <c r="AN530" s="72"/>
      <c r="AO530" s="72"/>
      <c r="AP530" s="73"/>
      <c r="AQ530" s="74"/>
      <c r="AR530" s="75"/>
      <c r="AS530" s="39"/>
    </row>
    <row r="531" spans="5:45">
      <c r="E531" s="87"/>
      <c r="F531" s="90"/>
      <c r="G531" s="90"/>
      <c r="H531" s="90"/>
      <c r="S531" s="8"/>
      <c r="T531" s="8"/>
      <c r="U531" s="8"/>
      <c r="V531" s="3"/>
      <c r="W531" s="12"/>
      <c r="X531" s="6"/>
      <c r="Y531" s="3"/>
      <c r="Z531" s="7"/>
      <c r="AA531" s="9"/>
      <c r="AB531" s="11"/>
      <c r="AC531" s="13"/>
      <c r="AD531" s="13"/>
      <c r="AE531" s="13"/>
      <c r="AF531" s="10"/>
      <c r="AG531" s="11"/>
      <c r="AH531" s="13"/>
      <c r="AI531" s="18"/>
      <c r="AJ531" s="19"/>
      <c r="AK531" s="24"/>
      <c r="AL531" s="26"/>
      <c r="AM531" s="72"/>
      <c r="AN531" s="72"/>
      <c r="AO531" s="72"/>
      <c r="AP531" s="73"/>
      <c r="AQ531" s="74"/>
      <c r="AR531" s="75"/>
      <c r="AS531" s="39"/>
    </row>
    <row r="532" spans="5:45">
      <c r="E532" s="87"/>
      <c r="F532" s="90"/>
      <c r="G532" s="90"/>
      <c r="H532" s="90"/>
      <c r="S532" s="8"/>
      <c r="T532" s="8"/>
      <c r="U532" s="8"/>
      <c r="V532" s="3"/>
      <c r="W532" s="12"/>
      <c r="X532" s="6"/>
      <c r="Y532" s="3"/>
      <c r="Z532" s="7"/>
      <c r="AA532" s="9"/>
      <c r="AB532" s="11"/>
      <c r="AC532" s="13"/>
      <c r="AD532" s="13"/>
      <c r="AE532" s="13"/>
      <c r="AF532" s="10"/>
      <c r="AG532" s="11"/>
      <c r="AH532" s="13"/>
      <c r="AI532" s="18"/>
      <c r="AJ532" s="19"/>
      <c r="AK532" s="24"/>
      <c r="AL532" s="26"/>
      <c r="AM532" s="72"/>
      <c r="AN532" s="72"/>
      <c r="AO532" s="72"/>
      <c r="AP532" s="73"/>
      <c r="AQ532" s="74"/>
      <c r="AR532" s="75"/>
      <c r="AS532" s="39"/>
    </row>
    <row r="533" spans="5:45">
      <c r="E533" s="87"/>
      <c r="F533" s="90"/>
      <c r="G533" s="90"/>
      <c r="H533" s="90"/>
      <c r="S533" s="8"/>
      <c r="T533" s="8"/>
      <c r="U533" s="8"/>
      <c r="V533" s="3"/>
      <c r="W533" s="12"/>
      <c r="X533" s="6"/>
      <c r="Y533" s="3"/>
      <c r="Z533" s="7"/>
      <c r="AA533" s="9"/>
      <c r="AB533" s="11"/>
      <c r="AC533" s="13"/>
      <c r="AD533" s="13"/>
      <c r="AE533" s="13"/>
      <c r="AF533" s="10"/>
      <c r="AG533" s="11"/>
      <c r="AH533" s="13"/>
      <c r="AI533" s="18"/>
      <c r="AJ533" s="19"/>
      <c r="AK533" s="24"/>
      <c r="AL533" s="26"/>
      <c r="AM533" s="72"/>
      <c r="AN533" s="72"/>
      <c r="AO533" s="72"/>
      <c r="AP533" s="73"/>
      <c r="AQ533" s="74"/>
      <c r="AR533" s="75"/>
      <c r="AS533" s="39"/>
    </row>
    <row r="534" spans="5:45">
      <c r="E534" s="87"/>
      <c r="F534" s="90"/>
      <c r="G534" s="90"/>
      <c r="H534" s="90"/>
      <c r="S534" s="8"/>
      <c r="T534" s="8"/>
      <c r="U534" s="8"/>
      <c r="V534" s="3"/>
      <c r="W534" s="12"/>
      <c r="X534" s="6"/>
      <c r="Y534" s="3"/>
      <c r="Z534" s="7"/>
      <c r="AA534" s="9"/>
      <c r="AB534" s="11"/>
      <c r="AC534" s="13"/>
      <c r="AD534" s="13"/>
      <c r="AE534" s="13"/>
      <c r="AF534" s="10"/>
      <c r="AG534" s="11"/>
      <c r="AH534" s="13"/>
      <c r="AI534" s="18"/>
      <c r="AJ534" s="19"/>
      <c r="AK534" s="24"/>
      <c r="AL534" s="26"/>
      <c r="AM534" s="72"/>
      <c r="AN534" s="72"/>
      <c r="AO534" s="72"/>
      <c r="AP534" s="73"/>
      <c r="AQ534" s="74"/>
      <c r="AR534" s="75"/>
      <c r="AS534" s="39"/>
    </row>
    <row r="535" spans="5:45">
      <c r="E535" s="87"/>
      <c r="F535" s="90"/>
      <c r="G535" s="90"/>
      <c r="H535" s="90"/>
      <c r="S535" s="8"/>
      <c r="T535" s="8"/>
      <c r="U535" s="8"/>
      <c r="V535" s="3"/>
      <c r="W535" s="12"/>
      <c r="X535" s="6"/>
      <c r="Y535" s="3"/>
      <c r="Z535" s="7"/>
      <c r="AA535" s="9"/>
      <c r="AB535" s="11"/>
      <c r="AC535" s="13"/>
      <c r="AD535" s="13"/>
      <c r="AE535" s="13"/>
      <c r="AF535" s="10"/>
      <c r="AG535" s="11"/>
      <c r="AH535" s="13"/>
      <c r="AI535" s="18"/>
      <c r="AJ535" s="19"/>
      <c r="AK535" s="24"/>
      <c r="AL535" s="26"/>
      <c r="AM535" s="72"/>
      <c r="AN535" s="72"/>
      <c r="AO535" s="72"/>
      <c r="AP535" s="73"/>
      <c r="AQ535" s="74"/>
      <c r="AR535" s="75"/>
      <c r="AS535" s="39"/>
    </row>
    <row r="536" spans="5:45">
      <c r="E536" s="87"/>
      <c r="F536" s="90"/>
      <c r="G536" s="90"/>
      <c r="H536" s="90"/>
      <c r="S536" s="8"/>
      <c r="T536" s="8"/>
      <c r="U536" s="8"/>
      <c r="V536" s="3"/>
      <c r="W536" s="12"/>
      <c r="X536" s="6"/>
      <c r="Y536" s="3"/>
      <c r="Z536" s="7"/>
      <c r="AA536" s="9"/>
      <c r="AB536" s="11"/>
      <c r="AC536" s="13"/>
      <c r="AD536" s="13"/>
      <c r="AE536" s="13"/>
      <c r="AF536" s="10"/>
      <c r="AG536" s="11"/>
      <c r="AH536" s="13"/>
      <c r="AI536" s="18"/>
      <c r="AJ536" s="19"/>
      <c r="AK536" s="24"/>
      <c r="AL536" s="26"/>
      <c r="AM536" s="72"/>
      <c r="AN536" s="72"/>
      <c r="AO536" s="72"/>
      <c r="AP536" s="73"/>
      <c r="AQ536" s="74"/>
      <c r="AR536" s="75"/>
      <c r="AS536" s="39"/>
    </row>
    <row r="537" spans="5:45">
      <c r="E537" s="87"/>
      <c r="F537" s="90"/>
      <c r="G537" s="90"/>
      <c r="H537" s="90"/>
      <c r="S537" s="8"/>
      <c r="T537" s="8"/>
      <c r="U537" s="8"/>
      <c r="V537" s="3"/>
      <c r="W537" s="12"/>
      <c r="X537" s="6"/>
      <c r="Y537" s="3"/>
      <c r="Z537" s="7"/>
      <c r="AA537" s="9"/>
      <c r="AB537" s="11"/>
      <c r="AC537" s="13"/>
      <c r="AD537" s="13"/>
      <c r="AE537" s="13"/>
      <c r="AF537" s="10"/>
      <c r="AG537" s="11"/>
      <c r="AH537" s="13"/>
      <c r="AI537" s="18"/>
      <c r="AJ537" s="19"/>
      <c r="AK537" s="24"/>
      <c r="AL537" s="26"/>
      <c r="AM537" s="72"/>
      <c r="AN537" s="72"/>
      <c r="AO537" s="72"/>
      <c r="AP537" s="73"/>
      <c r="AQ537" s="74"/>
      <c r="AR537" s="75"/>
      <c r="AS537" s="39"/>
    </row>
    <row r="538" spans="5:45">
      <c r="E538" s="87"/>
      <c r="F538" s="90"/>
      <c r="G538" s="90"/>
      <c r="H538" s="90"/>
      <c r="S538" s="8"/>
      <c r="T538" s="8"/>
      <c r="U538" s="8"/>
      <c r="V538" s="3"/>
      <c r="W538" s="12"/>
      <c r="X538" s="6"/>
      <c r="Y538" s="3"/>
      <c r="Z538" s="7"/>
      <c r="AA538" s="9"/>
      <c r="AB538" s="11"/>
      <c r="AC538" s="13"/>
      <c r="AD538" s="13"/>
      <c r="AE538" s="13"/>
      <c r="AF538" s="10"/>
      <c r="AG538" s="11"/>
      <c r="AH538" s="13"/>
      <c r="AI538" s="18"/>
      <c r="AJ538" s="19"/>
      <c r="AK538" s="24"/>
      <c r="AL538" s="26"/>
      <c r="AM538" s="72"/>
      <c r="AN538" s="72"/>
      <c r="AO538" s="72"/>
      <c r="AP538" s="73"/>
      <c r="AQ538" s="74"/>
      <c r="AR538" s="75"/>
      <c r="AS538" s="39"/>
    </row>
    <row r="539" spans="5:45">
      <c r="E539" s="87"/>
      <c r="F539" s="90"/>
      <c r="G539" s="90"/>
      <c r="H539" s="90"/>
      <c r="S539" s="8"/>
      <c r="T539" s="8"/>
      <c r="U539" s="8"/>
      <c r="V539" s="3"/>
      <c r="W539" s="12"/>
      <c r="X539" s="6"/>
      <c r="Y539" s="3"/>
      <c r="Z539" s="7"/>
      <c r="AA539" s="9"/>
      <c r="AB539" s="11"/>
      <c r="AC539" s="13"/>
      <c r="AD539" s="13"/>
      <c r="AE539" s="13"/>
      <c r="AF539" s="10"/>
      <c r="AG539" s="11"/>
      <c r="AH539" s="13"/>
      <c r="AI539" s="18"/>
      <c r="AJ539" s="19"/>
      <c r="AK539" s="24"/>
      <c r="AL539" s="26"/>
      <c r="AM539" s="72"/>
      <c r="AN539" s="72"/>
      <c r="AO539" s="72"/>
      <c r="AP539" s="73"/>
      <c r="AQ539" s="74"/>
      <c r="AR539" s="75"/>
      <c r="AS539" s="39"/>
    </row>
    <row r="540" spans="5:45">
      <c r="E540" s="87"/>
      <c r="F540" s="90"/>
      <c r="G540" s="90"/>
      <c r="H540" s="90"/>
      <c r="S540" s="8"/>
      <c r="T540" s="8"/>
      <c r="U540" s="8"/>
      <c r="V540" s="3"/>
      <c r="W540" s="12"/>
      <c r="X540" s="6"/>
      <c r="Y540" s="3"/>
      <c r="Z540" s="7"/>
      <c r="AA540" s="9"/>
      <c r="AB540" s="11"/>
      <c r="AC540" s="13"/>
      <c r="AD540" s="13"/>
      <c r="AE540" s="13"/>
      <c r="AF540" s="10"/>
      <c r="AG540" s="11"/>
      <c r="AH540" s="13"/>
      <c r="AI540" s="18"/>
      <c r="AJ540" s="19"/>
      <c r="AK540" s="24"/>
      <c r="AL540" s="26"/>
      <c r="AM540" s="72"/>
      <c r="AN540" s="72"/>
      <c r="AO540" s="72"/>
      <c r="AP540" s="73"/>
      <c r="AQ540" s="74"/>
      <c r="AR540" s="75"/>
      <c r="AS540" s="39"/>
    </row>
    <row r="541" spans="5:45">
      <c r="E541" s="87"/>
      <c r="F541" s="90"/>
      <c r="G541" s="90"/>
      <c r="H541" s="90"/>
      <c r="S541" s="8"/>
      <c r="T541" s="8"/>
      <c r="U541" s="8"/>
      <c r="V541" s="3"/>
      <c r="W541" s="12"/>
      <c r="X541" s="6"/>
      <c r="Y541" s="3"/>
      <c r="Z541" s="7"/>
      <c r="AA541" s="9"/>
      <c r="AB541" s="11"/>
      <c r="AC541" s="13"/>
      <c r="AD541" s="13"/>
      <c r="AE541" s="13"/>
      <c r="AF541" s="10"/>
      <c r="AG541" s="11"/>
      <c r="AH541" s="13"/>
      <c r="AI541" s="18"/>
      <c r="AJ541" s="19"/>
      <c r="AK541" s="24"/>
      <c r="AL541" s="26"/>
      <c r="AM541" s="72"/>
      <c r="AN541" s="72"/>
      <c r="AO541" s="72"/>
      <c r="AP541" s="73"/>
      <c r="AQ541" s="74"/>
      <c r="AR541" s="75"/>
      <c r="AS541" s="39"/>
    </row>
    <row r="542" spans="5:45">
      <c r="E542" s="87"/>
      <c r="F542" s="90"/>
      <c r="G542" s="90"/>
      <c r="H542" s="90"/>
      <c r="S542" s="8"/>
      <c r="T542" s="8"/>
      <c r="U542" s="8"/>
      <c r="V542" s="3"/>
      <c r="W542" s="12"/>
      <c r="X542" s="6"/>
      <c r="Y542" s="3"/>
      <c r="Z542" s="7"/>
      <c r="AA542" s="9"/>
      <c r="AB542" s="11"/>
      <c r="AC542" s="13"/>
      <c r="AD542" s="13"/>
      <c r="AE542" s="13"/>
      <c r="AF542" s="10"/>
      <c r="AG542" s="11"/>
      <c r="AH542" s="13"/>
      <c r="AI542" s="18"/>
      <c r="AJ542" s="19"/>
      <c r="AK542" s="24"/>
      <c r="AL542" s="26"/>
      <c r="AM542" s="72"/>
      <c r="AN542" s="72"/>
      <c r="AO542" s="72"/>
      <c r="AP542" s="73"/>
      <c r="AQ542" s="74"/>
      <c r="AR542" s="75"/>
      <c r="AS542" s="39"/>
    </row>
    <row r="543" spans="5:45">
      <c r="E543" s="87"/>
      <c r="F543" s="90"/>
      <c r="G543" s="90"/>
      <c r="H543" s="90"/>
      <c r="S543" s="8"/>
      <c r="T543" s="8"/>
      <c r="U543" s="8"/>
      <c r="V543" s="3"/>
      <c r="W543" s="12"/>
      <c r="X543" s="6"/>
      <c r="Y543" s="3"/>
      <c r="Z543" s="7"/>
      <c r="AA543" s="9"/>
      <c r="AB543" s="11"/>
      <c r="AC543" s="13"/>
      <c r="AD543" s="13"/>
      <c r="AE543" s="13"/>
      <c r="AF543" s="10"/>
      <c r="AG543" s="11"/>
      <c r="AH543" s="13"/>
      <c r="AI543" s="18"/>
      <c r="AJ543" s="19"/>
      <c r="AK543" s="24"/>
      <c r="AL543" s="26"/>
      <c r="AM543" s="72"/>
      <c r="AN543" s="72"/>
      <c r="AO543" s="72"/>
      <c r="AP543" s="73"/>
      <c r="AQ543" s="74"/>
      <c r="AR543" s="75"/>
      <c r="AS543" s="39"/>
    </row>
    <row r="544" spans="5:45">
      <c r="E544" s="87"/>
      <c r="F544" s="90"/>
      <c r="G544" s="90"/>
      <c r="H544" s="90"/>
      <c r="S544" s="8"/>
      <c r="T544" s="8"/>
      <c r="U544" s="8"/>
      <c r="V544" s="3"/>
      <c r="W544" s="12"/>
      <c r="X544" s="6"/>
      <c r="Y544" s="3"/>
      <c r="Z544" s="7"/>
      <c r="AA544" s="9"/>
      <c r="AB544" s="11"/>
      <c r="AC544" s="13"/>
      <c r="AD544" s="13"/>
      <c r="AE544" s="13"/>
      <c r="AF544" s="10"/>
      <c r="AG544" s="11"/>
      <c r="AH544" s="13"/>
      <c r="AI544" s="18"/>
      <c r="AJ544" s="19"/>
      <c r="AK544" s="24"/>
      <c r="AL544" s="26"/>
      <c r="AM544" s="72"/>
      <c r="AN544" s="72"/>
      <c r="AO544" s="72"/>
      <c r="AP544" s="73"/>
      <c r="AQ544" s="74"/>
      <c r="AR544" s="75"/>
      <c r="AS544" s="39"/>
    </row>
    <row r="545" spans="5:45">
      <c r="E545" s="87"/>
      <c r="F545" s="90"/>
      <c r="G545" s="90"/>
      <c r="H545" s="90"/>
      <c r="S545" s="8"/>
      <c r="T545" s="8"/>
      <c r="U545" s="8"/>
      <c r="V545" s="3"/>
      <c r="W545" s="12"/>
      <c r="X545" s="6"/>
      <c r="Y545" s="3"/>
      <c r="Z545" s="7"/>
      <c r="AA545" s="9"/>
      <c r="AB545" s="11"/>
      <c r="AC545" s="13"/>
      <c r="AD545" s="13"/>
      <c r="AE545" s="13"/>
      <c r="AF545" s="10"/>
      <c r="AG545" s="11"/>
      <c r="AH545" s="13"/>
      <c r="AI545" s="18"/>
      <c r="AJ545" s="19"/>
      <c r="AK545" s="24"/>
      <c r="AL545" s="26"/>
      <c r="AM545" s="72"/>
      <c r="AN545" s="72"/>
      <c r="AO545" s="72"/>
      <c r="AP545" s="73"/>
      <c r="AQ545" s="74"/>
      <c r="AR545" s="75"/>
      <c r="AS545" s="39"/>
    </row>
    <row r="546" spans="5:45">
      <c r="E546" s="87"/>
      <c r="F546" s="90"/>
      <c r="G546" s="90"/>
      <c r="H546" s="90"/>
      <c r="S546" s="8"/>
      <c r="T546" s="8"/>
      <c r="U546" s="8"/>
      <c r="V546" s="3"/>
      <c r="W546" s="12"/>
      <c r="X546" s="6"/>
      <c r="Y546" s="3"/>
      <c r="Z546" s="7"/>
      <c r="AA546" s="9"/>
      <c r="AB546" s="11"/>
      <c r="AC546" s="13"/>
      <c r="AD546" s="13"/>
      <c r="AE546" s="13"/>
      <c r="AF546" s="10"/>
      <c r="AG546" s="11"/>
      <c r="AH546" s="13"/>
      <c r="AI546" s="18"/>
      <c r="AJ546" s="19"/>
      <c r="AK546" s="24"/>
      <c r="AL546" s="26"/>
      <c r="AM546" s="72"/>
      <c r="AN546" s="72"/>
      <c r="AO546" s="72"/>
      <c r="AP546" s="73"/>
      <c r="AQ546" s="74"/>
      <c r="AR546" s="75"/>
      <c r="AS546" s="39"/>
    </row>
    <row r="547" spans="5:45">
      <c r="E547" s="87"/>
      <c r="F547" s="90"/>
      <c r="G547" s="90"/>
      <c r="H547" s="90"/>
      <c r="S547" s="8"/>
      <c r="T547" s="8"/>
      <c r="U547" s="8"/>
      <c r="V547" s="3"/>
      <c r="W547" s="12"/>
      <c r="X547" s="6"/>
      <c r="Y547" s="3"/>
      <c r="Z547" s="7"/>
      <c r="AA547" s="9"/>
      <c r="AB547" s="11"/>
      <c r="AC547" s="13"/>
      <c r="AD547" s="13"/>
      <c r="AE547" s="13"/>
      <c r="AF547" s="10"/>
      <c r="AG547" s="11"/>
      <c r="AH547" s="13"/>
      <c r="AI547" s="18"/>
      <c r="AJ547" s="19"/>
      <c r="AK547" s="24"/>
      <c r="AL547" s="26"/>
      <c r="AM547" s="72"/>
      <c r="AN547" s="72"/>
      <c r="AO547" s="72"/>
      <c r="AP547" s="73"/>
      <c r="AQ547" s="74"/>
      <c r="AR547" s="75"/>
      <c r="AS547" s="39"/>
    </row>
    <row r="548" spans="5:45">
      <c r="E548" s="87"/>
      <c r="F548" s="90"/>
      <c r="G548" s="90"/>
      <c r="H548" s="90"/>
      <c r="S548" s="8"/>
      <c r="T548" s="8"/>
      <c r="U548" s="8"/>
      <c r="V548" s="3"/>
      <c r="W548" s="12"/>
      <c r="X548" s="6"/>
      <c r="Y548" s="3"/>
      <c r="Z548" s="7"/>
      <c r="AA548" s="9"/>
      <c r="AB548" s="11"/>
      <c r="AC548" s="13"/>
      <c r="AD548" s="13"/>
      <c r="AE548" s="13"/>
      <c r="AF548" s="10"/>
      <c r="AG548" s="11"/>
      <c r="AH548" s="13"/>
      <c r="AI548" s="18"/>
      <c r="AJ548" s="19"/>
      <c r="AK548" s="24"/>
      <c r="AL548" s="26"/>
      <c r="AM548" s="72"/>
      <c r="AN548" s="72"/>
      <c r="AO548" s="72"/>
      <c r="AP548" s="73"/>
      <c r="AQ548" s="74"/>
      <c r="AR548" s="75"/>
      <c r="AS548" s="39"/>
    </row>
    <row r="549" spans="5:45">
      <c r="E549" s="87"/>
      <c r="F549" s="90"/>
      <c r="G549" s="90"/>
      <c r="H549" s="90"/>
      <c r="S549" s="8"/>
      <c r="T549" s="8"/>
      <c r="U549" s="8"/>
      <c r="V549" s="3"/>
      <c r="W549" s="12"/>
      <c r="X549" s="6"/>
      <c r="Y549" s="3"/>
      <c r="Z549" s="7"/>
      <c r="AA549" s="9"/>
      <c r="AB549" s="11"/>
      <c r="AC549" s="13"/>
      <c r="AD549" s="13"/>
      <c r="AE549" s="13"/>
      <c r="AF549" s="10"/>
      <c r="AG549" s="11"/>
      <c r="AH549" s="13"/>
      <c r="AI549" s="18"/>
      <c r="AJ549" s="19"/>
      <c r="AK549" s="24"/>
      <c r="AL549" s="26"/>
      <c r="AM549" s="72"/>
      <c r="AN549" s="72"/>
      <c r="AO549" s="72"/>
      <c r="AP549" s="73"/>
      <c r="AQ549" s="74"/>
      <c r="AR549" s="75"/>
      <c r="AS549" s="39"/>
    </row>
    <row r="550" spans="5:45">
      <c r="E550" s="87"/>
      <c r="F550" s="90"/>
      <c r="G550" s="90"/>
      <c r="H550" s="90"/>
      <c r="S550" s="8"/>
      <c r="T550" s="8"/>
      <c r="U550" s="8"/>
      <c r="V550" s="3"/>
      <c r="W550" s="12"/>
      <c r="X550" s="6"/>
      <c r="Y550" s="3"/>
      <c r="Z550" s="7"/>
      <c r="AA550" s="9"/>
      <c r="AB550" s="11"/>
      <c r="AC550" s="13"/>
      <c r="AD550" s="13"/>
      <c r="AE550" s="13"/>
      <c r="AF550" s="10"/>
      <c r="AG550" s="11"/>
      <c r="AH550" s="13"/>
      <c r="AI550" s="18"/>
      <c r="AJ550" s="19"/>
      <c r="AK550" s="24"/>
      <c r="AL550" s="26"/>
      <c r="AM550" s="72"/>
      <c r="AN550" s="72"/>
      <c r="AO550" s="72"/>
      <c r="AP550" s="73"/>
      <c r="AQ550" s="74"/>
      <c r="AR550" s="75"/>
      <c r="AS550" s="39"/>
    </row>
    <row r="551" spans="5:45">
      <c r="E551" s="87"/>
      <c r="F551" s="90"/>
      <c r="G551" s="90"/>
      <c r="H551" s="90"/>
      <c r="S551" s="8"/>
      <c r="T551" s="8"/>
      <c r="U551" s="8"/>
      <c r="V551" s="3"/>
      <c r="W551" s="12"/>
      <c r="X551" s="6"/>
      <c r="Y551" s="3"/>
      <c r="Z551" s="7"/>
      <c r="AA551" s="9"/>
      <c r="AB551" s="11"/>
      <c r="AC551" s="13"/>
      <c r="AD551" s="13"/>
      <c r="AE551" s="13"/>
      <c r="AF551" s="10"/>
      <c r="AG551" s="11"/>
      <c r="AH551" s="13"/>
      <c r="AI551" s="18"/>
      <c r="AJ551" s="19"/>
      <c r="AK551" s="24"/>
      <c r="AL551" s="26"/>
      <c r="AM551" s="72"/>
      <c r="AN551" s="72"/>
      <c r="AO551" s="72"/>
      <c r="AP551" s="73"/>
      <c r="AQ551" s="74"/>
      <c r="AR551" s="75"/>
      <c r="AS551" s="39"/>
    </row>
    <row r="552" spans="5:45">
      <c r="E552" s="87"/>
      <c r="F552" s="90"/>
      <c r="G552" s="90"/>
      <c r="H552" s="90"/>
      <c r="S552" s="8"/>
      <c r="T552" s="8"/>
      <c r="U552" s="8"/>
      <c r="V552" s="3"/>
      <c r="W552" s="12"/>
      <c r="X552" s="6"/>
      <c r="Y552" s="3"/>
      <c r="Z552" s="7"/>
      <c r="AA552" s="9"/>
      <c r="AB552" s="11"/>
      <c r="AC552" s="13"/>
      <c r="AD552" s="13"/>
      <c r="AE552" s="13"/>
      <c r="AF552" s="10"/>
      <c r="AG552" s="11"/>
      <c r="AH552" s="13"/>
      <c r="AI552" s="18"/>
      <c r="AJ552" s="19"/>
      <c r="AK552" s="24"/>
      <c r="AL552" s="26"/>
      <c r="AM552" s="72"/>
      <c r="AN552" s="72"/>
      <c r="AO552" s="72"/>
      <c r="AP552" s="73"/>
      <c r="AQ552" s="74"/>
      <c r="AR552" s="75"/>
      <c r="AS552" s="39"/>
    </row>
    <row r="553" spans="5:45">
      <c r="E553" s="87"/>
      <c r="F553" s="90"/>
      <c r="G553" s="90"/>
      <c r="H553" s="90"/>
      <c r="S553" s="8"/>
      <c r="T553" s="8"/>
      <c r="U553" s="8"/>
      <c r="V553" s="3"/>
      <c r="W553" s="12"/>
      <c r="X553" s="6"/>
      <c r="Y553" s="3"/>
      <c r="Z553" s="7"/>
      <c r="AA553" s="9"/>
      <c r="AB553" s="11"/>
      <c r="AC553" s="13"/>
      <c r="AD553" s="13"/>
      <c r="AE553" s="13"/>
      <c r="AF553" s="10"/>
      <c r="AG553" s="11"/>
      <c r="AH553" s="13"/>
      <c r="AI553" s="18"/>
      <c r="AJ553" s="19"/>
      <c r="AK553" s="24"/>
      <c r="AL553" s="26"/>
      <c r="AM553" s="72"/>
      <c r="AN553" s="72"/>
      <c r="AO553" s="72"/>
      <c r="AP553" s="73"/>
      <c r="AQ553" s="74"/>
      <c r="AR553" s="75"/>
      <c r="AS553" s="39"/>
    </row>
    <row r="554" spans="5:45">
      <c r="E554" s="87"/>
      <c r="F554" s="90"/>
      <c r="G554" s="90"/>
      <c r="H554" s="90"/>
      <c r="S554" s="8"/>
      <c r="T554" s="8"/>
      <c r="U554" s="8"/>
      <c r="V554" s="3"/>
      <c r="W554" s="12"/>
      <c r="X554" s="6"/>
      <c r="Y554" s="3"/>
      <c r="Z554" s="7"/>
      <c r="AA554" s="9"/>
      <c r="AB554" s="11"/>
      <c r="AC554" s="13"/>
      <c r="AD554" s="13"/>
      <c r="AE554" s="13"/>
      <c r="AF554" s="10"/>
      <c r="AG554" s="11"/>
      <c r="AH554" s="13"/>
      <c r="AI554" s="18"/>
      <c r="AJ554" s="19"/>
      <c r="AK554" s="24"/>
      <c r="AL554" s="26"/>
      <c r="AM554" s="72"/>
      <c r="AN554" s="72"/>
      <c r="AO554" s="72"/>
      <c r="AP554" s="73"/>
      <c r="AQ554" s="74"/>
      <c r="AR554" s="75"/>
      <c r="AS554" s="39"/>
    </row>
    <row r="555" spans="5:45">
      <c r="E555" s="87"/>
      <c r="F555" s="90"/>
      <c r="G555" s="90"/>
      <c r="H555" s="90"/>
      <c r="S555" s="8"/>
      <c r="T555" s="8"/>
      <c r="U555" s="8"/>
      <c r="V555" s="3"/>
      <c r="W555" s="12"/>
      <c r="X555" s="6"/>
      <c r="Y555" s="3"/>
      <c r="Z555" s="7"/>
      <c r="AA555" s="9"/>
      <c r="AB555" s="11"/>
      <c r="AC555" s="13"/>
      <c r="AD555" s="13"/>
      <c r="AE555" s="13"/>
      <c r="AF555" s="10"/>
      <c r="AG555" s="11"/>
      <c r="AH555" s="13"/>
      <c r="AI555" s="18"/>
      <c r="AJ555" s="19"/>
      <c r="AK555" s="24"/>
      <c r="AL555" s="26"/>
      <c r="AM555" s="72"/>
      <c r="AN555" s="72"/>
      <c r="AO555" s="72"/>
      <c r="AP555" s="73"/>
      <c r="AQ555" s="74"/>
      <c r="AR555" s="75"/>
      <c r="AS555" s="39"/>
    </row>
    <row r="556" spans="5:45">
      <c r="E556" s="87"/>
      <c r="F556" s="90"/>
      <c r="G556" s="90"/>
      <c r="H556" s="90"/>
      <c r="S556" s="8"/>
      <c r="T556" s="8"/>
      <c r="U556" s="8"/>
      <c r="V556" s="3"/>
      <c r="W556" s="12"/>
      <c r="X556" s="6"/>
      <c r="Y556" s="3"/>
      <c r="Z556" s="7"/>
      <c r="AA556" s="9"/>
      <c r="AB556" s="11"/>
      <c r="AC556" s="13"/>
      <c r="AD556" s="13"/>
      <c r="AE556" s="13"/>
      <c r="AF556" s="10"/>
      <c r="AG556" s="11"/>
      <c r="AH556" s="13"/>
      <c r="AI556" s="18"/>
      <c r="AJ556" s="19"/>
      <c r="AK556" s="24"/>
      <c r="AL556" s="26"/>
      <c r="AM556" s="72"/>
      <c r="AN556" s="72"/>
      <c r="AO556" s="72"/>
      <c r="AP556" s="73"/>
      <c r="AQ556" s="74"/>
      <c r="AR556" s="75"/>
      <c r="AS556" s="39"/>
    </row>
    <row r="557" spans="5:45">
      <c r="E557" s="87"/>
      <c r="F557" s="90"/>
      <c r="G557" s="90"/>
      <c r="H557" s="90"/>
      <c r="S557" s="8"/>
      <c r="T557" s="8"/>
      <c r="U557" s="8"/>
      <c r="V557" s="3"/>
      <c r="W557" s="12"/>
      <c r="X557" s="6"/>
      <c r="Y557" s="3"/>
      <c r="Z557" s="7"/>
      <c r="AA557" s="9"/>
      <c r="AB557" s="11"/>
      <c r="AC557" s="13"/>
      <c r="AD557" s="13"/>
      <c r="AE557" s="13"/>
      <c r="AF557" s="10"/>
      <c r="AG557" s="11"/>
      <c r="AH557" s="13"/>
      <c r="AI557" s="18"/>
      <c r="AJ557" s="19"/>
      <c r="AK557" s="24"/>
      <c r="AL557" s="26"/>
      <c r="AM557" s="72"/>
      <c r="AN557" s="72"/>
      <c r="AO557" s="72"/>
      <c r="AP557" s="73"/>
      <c r="AQ557" s="74"/>
      <c r="AR557" s="75"/>
      <c r="AS557" s="39"/>
    </row>
    <row r="558" spans="5:45">
      <c r="E558" s="87"/>
      <c r="F558" s="90"/>
      <c r="G558" s="90"/>
      <c r="H558" s="90"/>
      <c r="S558" s="8"/>
      <c r="T558" s="8"/>
      <c r="U558" s="8"/>
      <c r="V558" s="3"/>
      <c r="W558" s="12"/>
      <c r="X558" s="6"/>
      <c r="Y558" s="3"/>
      <c r="Z558" s="7"/>
      <c r="AA558" s="9"/>
      <c r="AB558" s="11"/>
      <c r="AC558" s="13"/>
      <c r="AD558" s="13"/>
      <c r="AE558" s="13"/>
      <c r="AF558" s="10"/>
      <c r="AG558" s="11"/>
      <c r="AH558" s="13"/>
      <c r="AI558" s="18"/>
      <c r="AJ558" s="19"/>
      <c r="AK558" s="24"/>
      <c r="AL558" s="26"/>
      <c r="AM558" s="72"/>
      <c r="AN558" s="72"/>
      <c r="AO558" s="72"/>
      <c r="AP558" s="73"/>
      <c r="AQ558" s="74"/>
      <c r="AR558" s="75"/>
      <c r="AS558" s="39"/>
    </row>
    <row r="559" spans="5:45">
      <c r="E559" s="87"/>
      <c r="F559" s="90"/>
      <c r="G559" s="90"/>
      <c r="H559" s="90"/>
      <c r="S559" s="8"/>
      <c r="T559" s="8"/>
      <c r="U559" s="8"/>
      <c r="V559" s="3"/>
      <c r="W559" s="12"/>
      <c r="X559" s="6"/>
      <c r="Y559" s="3"/>
      <c r="Z559" s="7"/>
      <c r="AA559" s="9"/>
      <c r="AB559" s="11"/>
      <c r="AC559" s="13"/>
      <c r="AD559" s="13"/>
      <c r="AE559" s="13"/>
      <c r="AF559" s="10"/>
      <c r="AG559" s="11"/>
      <c r="AH559" s="13"/>
      <c r="AI559" s="18"/>
      <c r="AJ559" s="19"/>
      <c r="AK559" s="24"/>
      <c r="AL559" s="26"/>
      <c r="AM559" s="72"/>
      <c r="AN559" s="72"/>
      <c r="AO559" s="72"/>
      <c r="AP559" s="73"/>
      <c r="AQ559" s="74"/>
      <c r="AR559" s="75"/>
      <c r="AS559" s="39"/>
    </row>
    <row r="560" spans="5:45">
      <c r="E560" s="87"/>
      <c r="F560" s="90"/>
      <c r="G560" s="90"/>
      <c r="H560" s="90"/>
      <c r="S560" s="8"/>
      <c r="T560" s="8"/>
      <c r="U560" s="8"/>
      <c r="V560" s="3"/>
      <c r="W560" s="12"/>
      <c r="X560" s="6"/>
      <c r="Y560" s="3"/>
      <c r="Z560" s="7"/>
      <c r="AA560" s="9"/>
      <c r="AB560" s="11"/>
      <c r="AC560" s="13"/>
      <c r="AD560" s="13"/>
      <c r="AE560" s="13"/>
      <c r="AF560" s="10"/>
      <c r="AG560" s="11"/>
      <c r="AH560" s="13"/>
      <c r="AI560" s="18"/>
      <c r="AJ560" s="19"/>
      <c r="AK560" s="24"/>
      <c r="AL560" s="26"/>
      <c r="AM560" s="72"/>
      <c r="AN560" s="72"/>
      <c r="AO560" s="72"/>
      <c r="AP560" s="73"/>
      <c r="AQ560" s="74"/>
      <c r="AR560" s="75"/>
      <c r="AS560" s="39"/>
    </row>
    <row r="561" spans="5:45">
      <c r="E561" s="87"/>
      <c r="F561" s="90"/>
      <c r="G561" s="90"/>
      <c r="H561" s="90"/>
      <c r="S561" s="8"/>
      <c r="T561" s="8"/>
      <c r="U561" s="8"/>
      <c r="V561" s="3"/>
      <c r="W561" s="12"/>
      <c r="X561" s="6"/>
      <c r="Y561" s="3"/>
      <c r="Z561" s="7"/>
      <c r="AA561" s="9"/>
      <c r="AB561" s="11"/>
      <c r="AC561" s="13"/>
      <c r="AD561" s="13"/>
      <c r="AE561" s="13"/>
      <c r="AF561" s="10"/>
      <c r="AG561" s="11"/>
      <c r="AH561" s="13"/>
      <c r="AI561" s="18"/>
      <c r="AJ561" s="19"/>
      <c r="AK561" s="24"/>
      <c r="AL561" s="26"/>
      <c r="AM561" s="72"/>
      <c r="AN561" s="72"/>
      <c r="AO561" s="72"/>
      <c r="AP561" s="73"/>
      <c r="AQ561" s="74"/>
      <c r="AR561" s="75"/>
      <c r="AS561" s="39"/>
    </row>
    <row r="562" spans="5:45">
      <c r="E562" s="87"/>
      <c r="F562" s="90"/>
      <c r="G562" s="90"/>
      <c r="H562" s="90"/>
      <c r="S562" s="8"/>
      <c r="T562" s="8"/>
      <c r="U562" s="8"/>
      <c r="V562" s="3"/>
      <c r="W562" s="12"/>
      <c r="X562" s="6"/>
      <c r="Y562" s="3"/>
      <c r="Z562" s="7"/>
      <c r="AA562" s="9"/>
      <c r="AB562" s="11"/>
      <c r="AC562" s="13"/>
      <c r="AD562" s="13"/>
      <c r="AE562" s="13"/>
      <c r="AF562" s="10"/>
      <c r="AG562" s="11"/>
      <c r="AH562" s="13"/>
      <c r="AI562" s="18"/>
      <c r="AJ562" s="19"/>
      <c r="AK562" s="24"/>
      <c r="AL562" s="26"/>
      <c r="AM562" s="72"/>
      <c r="AN562" s="72"/>
      <c r="AO562" s="72"/>
      <c r="AP562" s="73"/>
      <c r="AQ562" s="74"/>
      <c r="AR562" s="75"/>
      <c r="AS562" s="39"/>
    </row>
    <row r="563" spans="5:45">
      <c r="E563" s="87"/>
      <c r="F563" s="90"/>
      <c r="G563" s="90"/>
      <c r="H563" s="90"/>
      <c r="S563" s="8"/>
      <c r="T563" s="8"/>
      <c r="U563" s="8"/>
      <c r="V563" s="3"/>
      <c r="W563" s="12"/>
      <c r="X563" s="6"/>
      <c r="Y563" s="3"/>
      <c r="Z563" s="7"/>
      <c r="AA563" s="9"/>
      <c r="AB563" s="11"/>
      <c r="AC563" s="13"/>
      <c r="AD563" s="13"/>
      <c r="AE563" s="13"/>
      <c r="AF563" s="10"/>
      <c r="AG563" s="11"/>
      <c r="AH563" s="13"/>
      <c r="AI563" s="18"/>
      <c r="AJ563" s="19"/>
      <c r="AK563" s="24"/>
      <c r="AL563" s="26"/>
      <c r="AM563" s="72"/>
      <c r="AN563" s="72"/>
      <c r="AO563" s="72"/>
      <c r="AP563" s="73"/>
      <c r="AQ563" s="74"/>
      <c r="AR563" s="75"/>
      <c r="AS563" s="39"/>
    </row>
    <row r="564" spans="5:45">
      <c r="E564" s="87"/>
      <c r="F564" s="90"/>
      <c r="G564" s="90"/>
      <c r="H564" s="90"/>
      <c r="S564" s="8"/>
      <c r="T564" s="8"/>
      <c r="U564" s="8"/>
      <c r="V564" s="3"/>
      <c r="W564" s="12"/>
      <c r="X564" s="6"/>
      <c r="Y564" s="3"/>
      <c r="Z564" s="7"/>
      <c r="AA564" s="9"/>
      <c r="AB564" s="11"/>
      <c r="AC564" s="13"/>
      <c r="AD564" s="13"/>
      <c r="AE564" s="13"/>
      <c r="AF564" s="10"/>
      <c r="AG564" s="11"/>
      <c r="AH564" s="13"/>
      <c r="AI564" s="18"/>
      <c r="AJ564" s="19"/>
      <c r="AK564" s="24"/>
      <c r="AL564" s="26"/>
      <c r="AM564" s="72"/>
      <c r="AN564" s="72"/>
      <c r="AO564" s="72"/>
      <c r="AP564" s="73"/>
      <c r="AQ564" s="74"/>
      <c r="AR564" s="75"/>
      <c r="AS564" s="39"/>
    </row>
    <row r="565" spans="5:45">
      <c r="E565" s="87"/>
      <c r="F565" s="90"/>
      <c r="G565" s="90"/>
      <c r="H565" s="90"/>
      <c r="S565" s="8"/>
      <c r="T565" s="8"/>
      <c r="U565" s="8"/>
      <c r="V565" s="3"/>
      <c r="W565" s="12"/>
      <c r="X565" s="6"/>
      <c r="Y565" s="3"/>
      <c r="Z565" s="7"/>
      <c r="AA565" s="9"/>
      <c r="AB565" s="11"/>
      <c r="AC565" s="13"/>
      <c r="AD565" s="13"/>
      <c r="AE565" s="13"/>
      <c r="AF565" s="10"/>
      <c r="AG565" s="11"/>
      <c r="AH565" s="13"/>
      <c r="AI565" s="18"/>
      <c r="AJ565" s="19"/>
      <c r="AK565" s="24"/>
      <c r="AL565" s="26"/>
      <c r="AM565" s="72"/>
      <c r="AN565" s="72"/>
      <c r="AO565" s="72"/>
      <c r="AP565" s="73"/>
      <c r="AQ565" s="74"/>
      <c r="AR565" s="75"/>
      <c r="AS565" s="39"/>
    </row>
    <row r="566" spans="5:45">
      <c r="E566" s="87"/>
      <c r="F566" s="90"/>
      <c r="G566" s="90"/>
      <c r="H566" s="90"/>
      <c r="S566" s="8"/>
      <c r="T566" s="8"/>
      <c r="U566" s="8"/>
      <c r="V566" s="3"/>
      <c r="W566" s="12"/>
      <c r="X566" s="6"/>
      <c r="Y566" s="3"/>
      <c r="Z566" s="7"/>
      <c r="AA566" s="9"/>
      <c r="AB566" s="11"/>
      <c r="AC566" s="13"/>
      <c r="AD566" s="13"/>
      <c r="AE566" s="13"/>
      <c r="AF566" s="10"/>
      <c r="AG566" s="11"/>
      <c r="AH566" s="13"/>
      <c r="AI566" s="18"/>
      <c r="AJ566" s="19"/>
      <c r="AK566" s="24"/>
      <c r="AL566" s="26"/>
      <c r="AM566" s="72"/>
      <c r="AN566" s="72"/>
      <c r="AO566" s="72"/>
      <c r="AP566" s="73"/>
      <c r="AQ566" s="74"/>
      <c r="AR566" s="75"/>
      <c r="AS566" s="39"/>
    </row>
    <row r="567" spans="5:45">
      <c r="E567" s="87"/>
      <c r="F567" s="90"/>
      <c r="G567" s="90"/>
      <c r="H567" s="90"/>
      <c r="S567" s="8"/>
      <c r="T567" s="8"/>
      <c r="U567" s="8"/>
      <c r="V567" s="3"/>
      <c r="W567" s="12"/>
      <c r="X567" s="6"/>
      <c r="Y567" s="3"/>
      <c r="Z567" s="7"/>
      <c r="AA567" s="9"/>
      <c r="AB567" s="11"/>
      <c r="AC567" s="13"/>
      <c r="AD567" s="13"/>
      <c r="AE567" s="13"/>
      <c r="AF567" s="10"/>
      <c r="AG567" s="11"/>
      <c r="AH567" s="13"/>
      <c r="AI567" s="18"/>
      <c r="AJ567" s="19"/>
      <c r="AK567" s="24"/>
      <c r="AL567" s="26"/>
      <c r="AM567" s="72"/>
      <c r="AN567" s="72"/>
      <c r="AO567" s="72"/>
      <c r="AP567" s="73"/>
      <c r="AQ567" s="74"/>
      <c r="AR567" s="75"/>
      <c r="AS567" s="39"/>
    </row>
    <row r="568" spans="5:45">
      <c r="E568" s="87"/>
      <c r="F568" s="90"/>
      <c r="G568" s="90"/>
      <c r="H568" s="90"/>
      <c r="S568" s="8"/>
      <c r="T568" s="8"/>
      <c r="U568" s="8"/>
      <c r="V568" s="3"/>
      <c r="W568" s="12"/>
      <c r="X568" s="6"/>
      <c r="Y568" s="3"/>
      <c r="Z568" s="7"/>
      <c r="AA568" s="9"/>
      <c r="AB568" s="11"/>
      <c r="AC568" s="13"/>
      <c r="AD568" s="13"/>
      <c r="AE568" s="13"/>
      <c r="AF568" s="10"/>
      <c r="AG568" s="11"/>
      <c r="AH568" s="13"/>
      <c r="AI568" s="18"/>
      <c r="AJ568" s="19"/>
      <c r="AK568" s="24"/>
      <c r="AL568" s="26"/>
      <c r="AM568" s="72"/>
      <c r="AN568" s="72"/>
      <c r="AO568" s="72"/>
      <c r="AP568" s="73"/>
      <c r="AQ568" s="74"/>
      <c r="AR568" s="75"/>
      <c r="AS568" s="39"/>
    </row>
    <row r="569" spans="5:45">
      <c r="E569" s="87"/>
      <c r="F569" s="90"/>
      <c r="G569" s="90"/>
      <c r="H569" s="90"/>
      <c r="S569" s="8"/>
      <c r="T569" s="8"/>
      <c r="U569" s="8"/>
      <c r="V569" s="3"/>
      <c r="W569" s="12"/>
      <c r="X569" s="6"/>
      <c r="Y569" s="3"/>
      <c r="Z569" s="7"/>
      <c r="AA569" s="9"/>
      <c r="AB569" s="11"/>
      <c r="AC569" s="13"/>
      <c r="AD569" s="13"/>
      <c r="AE569" s="13"/>
      <c r="AF569" s="10"/>
      <c r="AG569" s="11"/>
      <c r="AH569" s="13"/>
      <c r="AI569" s="18"/>
      <c r="AJ569" s="19"/>
      <c r="AK569" s="24"/>
      <c r="AL569" s="26"/>
      <c r="AM569" s="72"/>
      <c r="AN569" s="72"/>
      <c r="AO569" s="72"/>
      <c r="AP569" s="73"/>
      <c r="AQ569" s="74"/>
      <c r="AR569" s="75"/>
      <c r="AS569" s="39"/>
    </row>
    <row r="570" spans="5:45">
      <c r="E570" s="87"/>
      <c r="F570" s="90"/>
      <c r="G570" s="90"/>
      <c r="H570" s="90"/>
      <c r="S570" s="8"/>
      <c r="T570" s="8"/>
      <c r="U570" s="8"/>
      <c r="V570" s="3"/>
      <c r="W570" s="12"/>
      <c r="X570" s="6"/>
      <c r="Y570" s="3"/>
      <c r="Z570" s="7"/>
      <c r="AA570" s="9"/>
      <c r="AB570" s="11"/>
      <c r="AC570" s="13"/>
      <c r="AD570" s="13"/>
      <c r="AE570" s="13"/>
      <c r="AF570" s="10"/>
      <c r="AG570" s="11"/>
      <c r="AH570" s="13"/>
      <c r="AI570" s="18"/>
      <c r="AJ570" s="19"/>
      <c r="AK570" s="24"/>
      <c r="AL570" s="26"/>
      <c r="AM570" s="72"/>
      <c r="AN570" s="72"/>
      <c r="AO570" s="72"/>
      <c r="AP570" s="73"/>
      <c r="AQ570" s="74"/>
      <c r="AR570" s="75"/>
      <c r="AS570" s="39"/>
    </row>
    <row r="571" spans="5:45">
      <c r="E571" s="87"/>
      <c r="F571" s="90"/>
      <c r="G571" s="90"/>
      <c r="H571" s="90"/>
      <c r="S571" s="8"/>
      <c r="T571" s="8"/>
      <c r="U571" s="8"/>
      <c r="V571" s="3"/>
      <c r="W571" s="12"/>
      <c r="X571" s="6"/>
      <c r="Y571" s="3"/>
      <c r="Z571" s="7"/>
      <c r="AA571" s="9"/>
      <c r="AB571" s="11"/>
      <c r="AC571" s="13"/>
      <c r="AD571" s="13"/>
      <c r="AE571" s="13"/>
      <c r="AF571" s="10"/>
      <c r="AG571" s="11"/>
      <c r="AH571" s="13"/>
      <c r="AI571" s="18"/>
      <c r="AJ571" s="19"/>
      <c r="AK571" s="24"/>
      <c r="AL571" s="26"/>
      <c r="AM571" s="72"/>
      <c r="AN571" s="72"/>
      <c r="AO571" s="72"/>
      <c r="AP571" s="73"/>
      <c r="AQ571" s="74"/>
      <c r="AR571" s="75"/>
      <c r="AS571" s="39"/>
    </row>
    <row r="572" spans="5:45">
      <c r="E572" s="87"/>
      <c r="F572" s="90"/>
      <c r="G572" s="90"/>
      <c r="H572" s="90"/>
      <c r="S572" s="8"/>
      <c r="T572" s="8"/>
      <c r="U572" s="8"/>
      <c r="V572" s="3"/>
      <c r="W572" s="12"/>
      <c r="X572" s="6"/>
      <c r="Y572" s="3"/>
      <c r="Z572" s="7"/>
      <c r="AA572" s="9"/>
      <c r="AB572" s="11"/>
      <c r="AC572" s="13"/>
      <c r="AD572" s="13"/>
      <c r="AE572" s="13"/>
      <c r="AF572" s="10"/>
      <c r="AG572" s="11"/>
      <c r="AH572" s="13"/>
      <c r="AI572" s="18"/>
      <c r="AJ572" s="19"/>
      <c r="AK572" s="24"/>
      <c r="AL572" s="26"/>
      <c r="AM572" s="72"/>
      <c r="AN572" s="72"/>
      <c r="AO572" s="72"/>
      <c r="AP572" s="73"/>
      <c r="AQ572" s="74"/>
      <c r="AR572" s="75"/>
      <c r="AS572" s="39"/>
    </row>
    <row r="573" spans="5:45">
      <c r="E573" s="87"/>
      <c r="F573" s="90"/>
      <c r="G573" s="90"/>
      <c r="H573" s="90"/>
      <c r="S573" s="8"/>
      <c r="T573" s="8"/>
      <c r="U573" s="8"/>
      <c r="V573" s="3"/>
      <c r="W573" s="12"/>
      <c r="X573" s="6"/>
      <c r="Y573" s="3"/>
      <c r="Z573" s="7"/>
      <c r="AA573" s="9"/>
      <c r="AB573" s="11"/>
      <c r="AC573" s="13"/>
      <c r="AD573" s="13"/>
      <c r="AE573" s="13"/>
      <c r="AF573" s="10"/>
      <c r="AG573" s="11"/>
      <c r="AH573" s="13"/>
      <c r="AI573" s="18"/>
      <c r="AJ573" s="19"/>
      <c r="AK573" s="24"/>
      <c r="AL573" s="26"/>
      <c r="AM573" s="72"/>
      <c r="AN573" s="72"/>
      <c r="AO573" s="72"/>
      <c r="AP573" s="73"/>
      <c r="AQ573" s="74"/>
      <c r="AR573" s="75"/>
      <c r="AS573" s="39"/>
    </row>
    <row r="574" spans="5:45">
      <c r="E574" s="87"/>
      <c r="F574" s="90"/>
      <c r="G574" s="90"/>
      <c r="H574" s="90"/>
      <c r="S574" s="8"/>
      <c r="T574" s="8"/>
      <c r="U574" s="8"/>
      <c r="V574" s="3"/>
      <c r="W574" s="12"/>
      <c r="X574" s="6"/>
      <c r="Y574" s="3"/>
      <c r="Z574" s="7"/>
      <c r="AA574" s="9"/>
      <c r="AB574" s="11"/>
      <c r="AC574" s="13"/>
      <c r="AD574" s="13"/>
      <c r="AE574" s="13"/>
      <c r="AF574" s="10"/>
      <c r="AG574" s="11"/>
      <c r="AH574" s="13"/>
      <c r="AI574" s="18"/>
      <c r="AJ574" s="19"/>
      <c r="AK574" s="24"/>
      <c r="AL574" s="26"/>
      <c r="AM574" s="72"/>
      <c r="AN574" s="72"/>
      <c r="AO574" s="72"/>
      <c r="AP574" s="73"/>
      <c r="AQ574" s="74"/>
      <c r="AR574" s="75"/>
      <c r="AS574" s="39"/>
    </row>
    <row r="575" spans="5:45">
      <c r="E575" s="87"/>
      <c r="F575" s="90"/>
      <c r="G575" s="90"/>
      <c r="H575" s="90"/>
      <c r="S575" s="8"/>
      <c r="T575" s="8"/>
      <c r="U575" s="8"/>
      <c r="V575" s="3"/>
      <c r="W575" s="12"/>
      <c r="X575" s="6"/>
      <c r="Y575" s="3"/>
      <c r="Z575" s="7"/>
      <c r="AA575" s="9"/>
      <c r="AB575" s="11"/>
      <c r="AC575" s="13"/>
      <c r="AD575" s="13"/>
      <c r="AE575" s="13"/>
      <c r="AF575" s="10"/>
      <c r="AG575" s="11"/>
      <c r="AH575" s="13"/>
      <c r="AI575" s="18"/>
      <c r="AJ575" s="19"/>
      <c r="AK575" s="24"/>
      <c r="AL575" s="26"/>
      <c r="AM575" s="72"/>
      <c r="AN575" s="72"/>
      <c r="AO575" s="72"/>
      <c r="AP575" s="73"/>
      <c r="AQ575" s="74"/>
      <c r="AR575" s="75"/>
      <c r="AS575" s="39"/>
    </row>
    <row r="576" spans="5:45">
      <c r="E576" s="87"/>
      <c r="F576" s="90"/>
      <c r="G576" s="90"/>
      <c r="H576" s="90"/>
      <c r="S576" s="8"/>
      <c r="T576" s="8"/>
      <c r="U576" s="8"/>
      <c r="V576" s="3"/>
      <c r="W576" s="12"/>
      <c r="X576" s="6"/>
      <c r="Y576" s="3"/>
      <c r="Z576" s="7"/>
      <c r="AA576" s="9"/>
      <c r="AB576" s="11"/>
      <c r="AC576" s="13"/>
      <c r="AD576" s="13"/>
      <c r="AE576" s="13"/>
      <c r="AF576" s="10"/>
      <c r="AG576" s="11"/>
      <c r="AH576" s="13"/>
      <c r="AI576" s="18"/>
      <c r="AJ576" s="19"/>
      <c r="AK576" s="24"/>
      <c r="AL576" s="26"/>
      <c r="AM576" s="72"/>
      <c r="AN576" s="72"/>
      <c r="AO576" s="72"/>
      <c r="AP576" s="73"/>
      <c r="AQ576" s="74"/>
      <c r="AR576" s="75"/>
      <c r="AS576" s="39"/>
    </row>
    <row r="577" spans="5:45">
      <c r="E577" s="87"/>
      <c r="F577" s="90"/>
      <c r="G577" s="90"/>
      <c r="H577" s="90"/>
      <c r="S577" s="8"/>
      <c r="T577" s="8"/>
      <c r="U577" s="8"/>
      <c r="V577" s="3"/>
      <c r="W577" s="12"/>
      <c r="X577" s="6"/>
      <c r="Y577" s="3"/>
      <c r="Z577" s="7"/>
      <c r="AA577" s="9"/>
      <c r="AB577" s="11"/>
      <c r="AC577" s="13"/>
      <c r="AD577" s="13"/>
      <c r="AE577" s="13"/>
      <c r="AF577" s="10"/>
      <c r="AG577" s="11"/>
      <c r="AH577" s="13"/>
      <c r="AI577" s="18"/>
      <c r="AJ577" s="19"/>
      <c r="AK577" s="24"/>
      <c r="AL577" s="26"/>
      <c r="AM577" s="72"/>
      <c r="AN577" s="72"/>
      <c r="AO577" s="72"/>
      <c r="AP577" s="73"/>
      <c r="AQ577" s="74"/>
      <c r="AR577" s="75"/>
      <c r="AS577" s="39"/>
    </row>
    <row r="578" spans="5:45">
      <c r="E578" s="87"/>
      <c r="F578" s="90"/>
      <c r="G578" s="90"/>
      <c r="H578" s="90"/>
      <c r="S578" s="8"/>
      <c r="T578" s="8"/>
      <c r="U578" s="8"/>
      <c r="V578" s="3"/>
      <c r="W578" s="12"/>
      <c r="X578" s="6"/>
      <c r="Y578" s="3"/>
      <c r="Z578" s="7"/>
      <c r="AA578" s="9"/>
      <c r="AB578" s="11"/>
      <c r="AC578" s="13"/>
      <c r="AD578" s="13"/>
      <c r="AE578" s="13"/>
      <c r="AF578" s="10"/>
      <c r="AG578" s="11"/>
      <c r="AH578" s="13"/>
      <c r="AI578" s="18"/>
      <c r="AJ578" s="19"/>
      <c r="AK578" s="24"/>
      <c r="AL578" s="26"/>
      <c r="AM578" s="72"/>
      <c r="AN578" s="72"/>
      <c r="AO578" s="72"/>
      <c r="AP578" s="73"/>
      <c r="AQ578" s="74"/>
      <c r="AR578" s="75"/>
      <c r="AS578" s="39"/>
    </row>
    <row r="579" spans="5:45">
      <c r="E579" s="87"/>
      <c r="F579" s="90"/>
      <c r="G579" s="90"/>
      <c r="H579" s="90"/>
      <c r="S579" s="8"/>
      <c r="T579" s="8"/>
      <c r="U579" s="8"/>
      <c r="V579" s="3"/>
      <c r="W579" s="12"/>
      <c r="X579" s="6"/>
      <c r="Y579" s="3"/>
      <c r="Z579" s="7"/>
      <c r="AA579" s="9"/>
      <c r="AB579" s="11"/>
      <c r="AC579" s="13"/>
      <c r="AD579" s="13"/>
      <c r="AE579" s="13"/>
      <c r="AF579" s="10"/>
      <c r="AG579" s="11"/>
      <c r="AH579" s="13"/>
      <c r="AI579" s="18"/>
      <c r="AJ579" s="19"/>
      <c r="AK579" s="24"/>
      <c r="AL579" s="26"/>
      <c r="AM579" s="72"/>
      <c r="AN579" s="72"/>
      <c r="AO579" s="72"/>
      <c r="AP579" s="73"/>
      <c r="AQ579" s="74"/>
      <c r="AR579" s="75"/>
      <c r="AS579" s="39"/>
    </row>
    <row r="580" spans="5:45">
      <c r="E580" s="87"/>
      <c r="F580" s="90"/>
      <c r="G580" s="90"/>
      <c r="H580" s="90"/>
      <c r="S580" s="8"/>
      <c r="T580" s="8"/>
      <c r="U580" s="8"/>
      <c r="V580" s="3"/>
      <c r="W580" s="12"/>
      <c r="X580" s="6"/>
      <c r="Y580" s="3"/>
      <c r="Z580" s="7"/>
      <c r="AA580" s="9"/>
      <c r="AB580" s="11"/>
      <c r="AC580" s="13"/>
      <c r="AD580" s="13"/>
      <c r="AE580" s="13"/>
      <c r="AF580" s="10"/>
      <c r="AG580" s="11"/>
      <c r="AH580" s="13"/>
      <c r="AI580" s="18"/>
      <c r="AJ580" s="19"/>
      <c r="AK580" s="24"/>
      <c r="AL580" s="26"/>
      <c r="AM580" s="72"/>
      <c r="AN580" s="72"/>
      <c r="AO580" s="72"/>
      <c r="AP580" s="73"/>
      <c r="AQ580" s="74"/>
      <c r="AR580" s="75"/>
      <c r="AS580" s="39"/>
    </row>
    <row r="581" spans="5:45">
      <c r="E581" s="87"/>
      <c r="F581" s="90"/>
      <c r="G581" s="90"/>
      <c r="H581" s="90"/>
      <c r="S581" s="8"/>
      <c r="T581" s="8"/>
      <c r="U581" s="8"/>
      <c r="V581" s="3"/>
      <c r="W581" s="12"/>
      <c r="X581" s="6"/>
      <c r="Y581" s="3"/>
      <c r="Z581" s="7"/>
      <c r="AA581" s="9"/>
      <c r="AB581" s="11"/>
      <c r="AC581" s="13"/>
      <c r="AD581" s="13"/>
      <c r="AE581" s="13"/>
      <c r="AF581" s="10"/>
      <c r="AG581" s="11"/>
      <c r="AH581" s="13"/>
      <c r="AI581" s="18"/>
      <c r="AJ581" s="19"/>
      <c r="AK581" s="24"/>
      <c r="AL581" s="26"/>
      <c r="AM581" s="72"/>
      <c r="AN581" s="72"/>
      <c r="AO581" s="72"/>
      <c r="AP581" s="73"/>
      <c r="AQ581" s="74"/>
      <c r="AR581" s="75"/>
      <c r="AS581" s="39"/>
    </row>
    <row r="582" spans="5:45">
      <c r="E582" s="87"/>
      <c r="F582" s="92"/>
      <c r="G582" s="92"/>
      <c r="H582" s="90"/>
      <c r="S582" s="8"/>
      <c r="T582" s="8"/>
      <c r="U582" s="8"/>
      <c r="V582" s="3"/>
      <c r="W582" s="12"/>
      <c r="X582" s="6"/>
      <c r="Y582" s="3"/>
      <c r="Z582" s="7"/>
      <c r="AA582" s="9"/>
      <c r="AB582" s="11"/>
      <c r="AC582" s="13"/>
      <c r="AD582" s="13"/>
      <c r="AE582" s="13"/>
      <c r="AF582" s="10"/>
      <c r="AG582" s="11"/>
      <c r="AH582" s="13"/>
      <c r="AI582" s="18"/>
      <c r="AJ582" s="19"/>
      <c r="AK582" s="24"/>
      <c r="AL582" s="26"/>
      <c r="AM582" s="72"/>
      <c r="AN582" s="72"/>
      <c r="AO582" s="72"/>
      <c r="AP582" s="73"/>
      <c r="AQ582" s="74"/>
      <c r="AR582" s="75"/>
      <c r="AS582" s="39"/>
    </row>
    <row r="583" spans="5:45">
      <c r="E583" s="87"/>
      <c r="F583" s="92"/>
      <c r="G583" s="92"/>
      <c r="H583" s="90"/>
      <c r="S583" s="8"/>
      <c r="T583" s="8"/>
      <c r="U583" s="8"/>
      <c r="V583" s="3"/>
      <c r="W583" s="12"/>
      <c r="X583" s="6"/>
      <c r="Y583" s="3"/>
      <c r="Z583" s="7"/>
      <c r="AA583" s="9"/>
      <c r="AB583" s="11"/>
      <c r="AC583" s="13"/>
      <c r="AD583" s="13"/>
      <c r="AE583" s="13"/>
      <c r="AF583" s="10"/>
      <c r="AG583" s="11"/>
      <c r="AH583" s="13"/>
      <c r="AI583" s="18"/>
      <c r="AJ583" s="19"/>
      <c r="AK583" s="24"/>
      <c r="AL583" s="26"/>
      <c r="AM583" s="72"/>
      <c r="AN583" s="72"/>
      <c r="AO583" s="72"/>
      <c r="AP583" s="73"/>
      <c r="AQ583" s="74"/>
      <c r="AR583" s="75"/>
      <c r="AS583" s="39"/>
    </row>
    <row r="584" spans="5:45">
      <c r="E584" s="87"/>
      <c r="F584" s="92"/>
      <c r="G584" s="92"/>
      <c r="H584" s="90"/>
      <c r="S584" s="8"/>
      <c r="T584" s="8"/>
      <c r="U584" s="8"/>
      <c r="V584" s="3"/>
      <c r="W584" s="12"/>
      <c r="X584" s="6"/>
      <c r="Y584" s="3"/>
      <c r="Z584" s="7"/>
      <c r="AA584" s="9"/>
      <c r="AB584" s="11"/>
      <c r="AC584" s="13"/>
      <c r="AD584" s="13"/>
      <c r="AE584" s="13"/>
      <c r="AF584" s="10"/>
      <c r="AG584" s="11"/>
      <c r="AH584" s="13"/>
      <c r="AI584" s="18"/>
      <c r="AJ584" s="19"/>
      <c r="AK584" s="24"/>
      <c r="AL584" s="26"/>
      <c r="AM584" s="72"/>
      <c r="AN584" s="72"/>
      <c r="AO584" s="72"/>
      <c r="AP584" s="73"/>
      <c r="AQ584" s="74"/>
      <c r="AR584" s="75"/>
      <c r="AS584" s="39"/>
    </row>
    <row r="585" spans="5:45">
      <c r="E585" s="87"/>
      <c r="F585" s="92"/>
      <c r="G585" s="92"/>
      <c r="H585" s="90"/>
      <c r="S585" s="8"/>
      <c r="T585" s="8"/>
      <c r="U585" s="8"/>
      <c r="V585" s="3"/>
      <c r="W585" s="12"/>
      <c r="X585" s="6"/>
      <c r="Y585" s="3"/>
      <c r="Z585" s="7"/>
      <c r="AA585" s="9"/>
      <c r="AB585" s="11"/>
      <c r="AC585" s="13"/>
      <c r="AD585" s="13"/>
      <c r="AE585" s="13"/>
      <c r="AF585" s="10"/>
      <c r="AG585" s="11"/>
      <c r="AH585" s="13"/>
      <c r="AI585" s="18"/>
      <c r="AJ585" s="19"/>
      <c r="AK585" s="24"/>
      <c r="AL585" s="26"/>
      <c r="AM585" s="72"/>
      <c r="AN585" s="72"/>
      <c r="AO585" s="72"/>
      <c r="AP585" s="73"/>
      <c r="AQ585" s="74"/>
      <c r="AR585" s="75"/>
      <c r="AS585" s="39"/>
    </row>
    <row r="586" spans="5:45">
      <c r="E586" s="87"/>
      <c r="F586" s="92"/>
      <c r="G586" s="92"/>
      <c r="H586" s="90"/>
      <c r="S586" s="8"/>
      <c r="T586" s="8"/>
      <c r="U586" s="8"/>
      <c r="V586" s="3"/>
      <c r="W586" s="12"/>
      <c r="X586" s="6"/>
      <c r="Y586" s="3"/>
      <c r="Z586" s="7"/>
      <c r="AA586" s="9"/>
      <c r="AB586" s="11"/>
      <c r="AC586" s="13"/>
      <c r="AD586" s="13"/>
      <c r="AE586" s="13"/>
      <c r="AF586" s="10"/>
      <c r="AG586" s="11"/>
      <c r="AH586" s="13"/>
      <c r="AI586" s="18"/>
      <c r="AJ586" s="19"/>
      <c r="AK586" s="24"/>
      <c r="AL586" s="26"/>
      <c r="AM586" s="72"/>
      <c r="AN586" s="72"/>
      <c r="AO586" s="72"/>
      <c r="AP586" s="73"/>
      <c r="AQ586" s="74"/>
      <c r="AR586" s="75"/>
      <c r="AS586" s="39"/>
    </row>
    <row r="587" spans="5:45">
      <c r="E587" s="87"/>
      <c r="F587" s="92"/>
      <c r="G587" s="92"/>
      <c r="H587" s="90"/>
      <c r="S587" s="8"/>
      <c r="T587" s="8"/>
      <c r="U587" s="8"/>
      <c r="V587" s="3"/>
      <c r="W587" s="12"/>
      <c r="X587" s="6"/>
      <c r="Y587" s="3"/>
      <c r="Z587" s="7"/>
      <c r="AA587" s="9"/>
      <c r="AB587" s="11"/>
      <c r="AC587" s="13"/>
      <c r="AD587" s="13"/>
      <c r="AE587" s="13"/>
      <c r="AF587" s="10"/>
      <c r="AG587" s="11"/>
      <c r="AH587" s="13"/>
      <c r="AI587" s="18"/>
      <c r="AJ587" s="19"/>
      <c r="AK587" s="24"/>
      <c r="AL587" s="26"/>
      <c r="AM587" s="72"/>
      <c r="AN587" s="72"/>
      <c r="AO587" s="72"/>
      <c r="AP587" s="73"/>
      <c r="AQ587" s="74"/>
      <c r="AR587" s="75"/>
      <c r="AS587" s="39"/>
    </row>
    <row r="588" spans="5:45">
      <c r="E588" s="87"/>
      <c r="F588" s="92"/>
      <c r="G588" s="92"/>
      <c r="H588" s="90"/>
      <c r="S588" s="8"/>
      <c r="T588" s="8"/>
      <c r="U588" s="8"/>
      <c r="V588" s="3"/>
      <c r="W588" s="12"/>
      <c r="X588" s="6"/>
      <c r="Y588" s="3"/>
      <c r="Z588" s="7"/>
      <c r="AA588" s="9"/>
      <c r="AB588" s="11"/>
      <c r="AC588" s="13"/>
      <c r="AD588" s="13"/>
      <c r="AE588" s="13"/>
      <c r="AF588" s="10"/>
      <c r="AG588" s="11"/>
      <c r="AH588" s="13"/>
      <c r="AI588" s="18"/>
      <c r="AJ588" s="19"/>
      <c r="AK588" s="24"/>
      <c r="AL588" s="26"/>
      <c r="AM588" s="72"/>
      <c r="AN588" s="72"/>
      <c r="AO588" s="72"/>
      <c r="AP588" s="73"/>
      <c r="AQ588" s="74"/>
      <c r="AR588" s="75"/>
      <c r="AS588" s="39"/>
    </row>
    <row r="589" spans="5:45">
      <c r="E589" s="87"/>
      <c r="F589" s="90"/>
      <c r="G589" s="90"/>
      <c r="H589" s="90"/>
      <c r="S589" s="8"/>
      <c r="T589" s="8"/>
      <c r="U589" s="8"/>
      <c r="V589" s="3"/>
      <c r="W589" s="12"/>
      <c r="X589" s="6"/>
      <c r="Y589" s="3"/>
      <c r="Z589" s="7"/>
      <c r="AA589" s="9"/>
      <c r="AB589" s="11"/>
      <c r="AC589" s="13"/>
      <c r="AD589" s="13"/>
      <c r="AE589" s="13"/>
      <c r="AF589" s="10"/>
      <c r="AG589" s="11"/>
      <c r="AH589" s="13"/>
      <c r="AI589" s="18"/>
      <c r="AJ589" s="19"/>
      <c r="AK589" s="24"/>
      <c r="AL589" s="26"/>
      <c r="AM589" s="72"/>
      <c r="AN589" s="72"/>
      <c r="AO589" s="72"/>
      <c r="AP589" s="73"/>
      <c r="AQ589" s="74"/>
      <c r="AR589" s="75"/>
      <c r="AS589" s="39"/>
    </row>
    <row r="590" spans="5:45">
      <c r="E590" s="87"/>
      <c r="F590" s="90"/>
      <c r="G590" s="90"/>
      <c r="H590" s="90"/>
      <c r="S590" s="8"/>
      <c r="T590" s="8"/>
      <c r="U590" s="8"/>
      <c r="V590" s="3"/>
      <c r="W590" s="12"/>
      <c r="X590" s="6"/>
      <c r="Y590" s="3"/>
      <c r="Z590" s="7"/>
      <c r="AA590" s="9"/>
      <c r="AB590" s="11"/>
      <c r="AC590" s="13"/>
      <c r="AD590" s="13"/>
      <c r="AE590" s="13"/>
      <c r="AF590" s="10"/>
      <c r="AG590" s="11"/>
      <c r="AH590" s="13"/>
      <c r="AI590" s="18"/>
      <c r="AJ590" s="19"/>
      <c r="AK590" s="24"/>
      <c r="AL590" s="26"/>
      <c r="AM590" s="72"/>
      <c r="AN590" s="72"/>
      <c r="AO590" s="72"/>
      <c r="AP590" s="73"/>
      <c r="AQ590" s="74"/>
      <c r="AR590" s="75"/>
      <c r="AS590" s="39"/>
    </row>
    <row r="591" spans="5:45">
      <c r="E591" s="87"/>
      <c r="F591" s="90"/>
      <c r="G591" s="90"/>
      <c r="H591" s="90"/>
      <c r="S591" s="8"/>
      <c r="T591" s="8"/>
      <c r="U591" s="8"/>
      <c r="V591" s="3"/>
      <c r="W591" s="12"/>
      <c r="X591" s="6"/>
      <c r="Y591" s="3"/>
      <c r="Z591" s="7"/>
      <c r="AA591" s="9"/>
      <c r="AB591" s="11"/>
      <c r="AC591" s="13"/>
      <c r="AD591" s="13"/>
      <c r="AE591" s="13"/>
      <c r="AF591" s="10"/>
      <c r="AG591" s="11"/>
      <c r="AH591" s="13"/>
      <c r="AI591" s="18"/>
      <c r="AJ591" s="19"/>
      <c r="AK591" s="24"/>
      <c r="AL591" s="26"/>
      <c r="AM591" s="72"/>
      <c r="AN591" s="72"/>
      <c r="AO591" s="72"/>
      <c r="AP591" s="73"/>
      <c r="AQ591" s="74"/>
      <c r="AR591" s="75"/>
      <c r="AS591" s="39"/>
    </row>
    <row r="592" spans="5:45">
      <c r="E592" s="87"/>
      <c r="F592" s="90"/>
      <c r="G592" s="90"/>
      <c r="H592" s="90"/>
      <c r="S592" s="8"/>
      <c r="T592" s="8"/>
      <c r="U592" s="8"/>
      <c r="V592" s="3"/>
      <c r="W592" s="12"/>
      <c r="X592" s="6"/>
      <c r="Y592" s="3"/>
      <c r="Z592" s="7"/>
      <c r="AA592" s="9"/>
      <c r="AB592" s="11"/>
      <c r="AC592" s="13"/>
      <c r="AD592" s="13"/>
      <c r="AE592" s="13"/>
      <c r="AF592" s="10"/>
      <c r="AG592" s="11"/>
      <c r="AH592" s="13"/>
      <c r="AI592" s="18"/>
      <c r="AJ592" s="19"/>
      <c r="AK592" s="24"/>
      <c r="AL592" s="26"/>
      <c r="AM592" s="72"/>
      <c r="AN592" s="72"/>
      <c r="AO592" s="72"/>
      <c r="AP592" s="73"/>
      <c r="AQ592" s="74"/>
      <c r="AR592" s="75"/>
      <c r="AS592" s="39"/>
    </row>
    <row r="593" spans="5:45">
      <c r="E593" s="87"/>
      <c r="F593" s="90"/>
      <c r="G593" s="90"/>
      <c r="H593" s="90"/>
      <c r="S593" s="8"/>
      <c r="T593" s="8"/>
      <c r="U593" s="8"/>
      <c r="V593" s="3"/>
      <c r="W593" s="12"/>
      <c r="X593" s="6"/>
      <c r="Y593" s="3"/>
      <c r="Z593" s="7"/>
      <c r="AA593" s="9"/>
      <c r="AB593" s="11"/>
      <c r="AC593" s="13"/>
      <c r="AD593" s="13"/>
      <c r="AE593" s="13"/>
      <c r="AF593" s="10"/>
      <c r="AG593" s="11"/>
      <c r="AH593" s="13"/>
      <c r="AI593" s="18"/>
      <c r="AJ593" s="19"/>
      <c r="AK593" s="24"/>
      <c r="AL593" s="26"/>
      <c r="AM593" s="72"/>
      <c r="AN593" s="72"/>
      <c r="AO593" s="72"/>
      <c r="AP593" s="73"/>
      <c r="AQ593" s="74"/>
      <c r="AR593" s="75"/>
      <c r="AS593" s="39"/>
    </row>
    <row r="594" spans="5:45">
      <c r="E594" s="87"/>
      <c r="F594" s="90"/>
      <c r="G594" s="90"/>
      <c r="H594" s="90"/>
      <c r="S594" s="8"/>
      <c r="T594" s="8"/>
      <c r="U594" s="8"/>
      <c r="V594" s="3"/>
      <c r="W594" s="12"/>
      <c r="X594" s="6"/>
      <c r="Y594" s="3"/>
      <c r="Z594" s="7"/>
      <c r="AA594" s="9"/>
      <c r="AB594" s="11"/>
      <c r="AC594" s="13"/>
      <c r="AD594" s="13"/>
      <c r="AE594" s="13"/>
      <c r="AF594" s="10"/>
      <c r="AG594" s="11"/>
      <c r="AH594" s="13"/>
      <c r="AI594" s="18"/>
      <c r="AJ594" s="19"/>
      <c r="AK594" s="24"/>
      <c r="AL594" s="26"/>
      <c r="AM594" s="72"/>
      <c r="AN594" s="72"/>
      <c r="AO594" s="72"/>
      <c r="AP594" s="73"/>
      <c r="AQ594" s="74"/>
      <c r="AR594" s="75"/>
      <c r="AS594" s="39"/>
    </row>
    <row r="595" spans="5:45">
      <c r="E595" s="87"/>
      <c r="F595" s="90"/>
      <c r="G595" s="90"/>
      <c r="H595" s="90"/>
      <c r="S595" s="8"/>
      <c r="T595" s="8"/>
      <c r="U595" s="8"/>
      <c r="V595" s="3"/>
      <c r="W595" s="12"/>
      <c r="X595" s="6"/>
      <c r="Y595" s="3"/>
      <c r="Z595" s="7"/>
      <c r="AA595" s="9"/>
      <c r="AB595" s="11"/>
      <c r="AC595" s="13"/>
      <c r="AD595" s="13"/>
      <c r="AE595" s="13"/>
      <c r="AF595" s="10"/>
      <c r="AG595" s="11"/>
      <c r="AH595" s="13"/>
      <c r="AI595" s="18"/>
      <c r="AJ595" s="19"/>
      <c r="AK595" s="24"/>
      <c r="AL595" s="26"/>
      <c r="AM595" s="72"/>
      <c r="AN595" s="72"/>
      <c r="AO595" s="72"/>
      <c r="AP595" s="73"/>
      <c r="AQ595" s="74"/>
      <c r="AR595" s="75"/>
      <c r="AS595" s="39"/>
    </row>
    <row r="596" spans="5:45">
      <c r="E596" s="87"/>
      <c r="F596" s="90"/>
      <c r="G596" s="90"/>
      <c r="H596" s="90"/>
      <c r="S596" s="8"/>
      <c r="T596" s="8"/>
      <c r="U596" s="8"/>
      <c r="V596" s="3"/>
      <c r="W596" s="12"/>
      <c r="X596" s="6"/>
      <c r="Y596" s="3"/>
      <c r="Z596" s="7"/>
      <c r="AA596" s="9"/>
      <c r="AB596" s="11"/>
      <c r="AC596" s="13"/>
      <c r="AD596" s="13"/>
      <c r="AE596" s="13"/>
      <c r="AF596" s="10"/>
      <c r="AG596" s="11"/>
      <c r="AH596" s="13"/>
      <c r="AI596" s="18"/>
      <c r="AJ596" s="19"/>
      <c r="AK596" s="24"/>
      <c r="AL596" s="26"/>
      <c r="AM596" s="72"/>
      <c r="AN596" s="72"/>
      <c r="AO596" s="72"/>
      <c r="AP596" s="73"/>
      <c r="AQ596" s="74"/>
      <c r="AR596" s="75"/>
      <c r="AS596" s="39"/>
    </row>
    <row r="597" spans="5:45">
      <c r="E597" s="87"/>
      <c r="F597" s="90"/>
      <c r="G597" s="90"/>
      <c r="H597" s="90"/>
      <c r="S597" s="8"/>
      <c r="T597" s="8"/>
      <c r="U597" s="8"/>
      <c r="V597" s="3"/>
      <c r="W597" s="12"/>
      <c r="X597" s="6"/>
      <c r="Y597" s="3"/>
      <c r="Z597" s="7"/>
      <c r="AA597" s="9"/>
      <c r="AB597" s="11"/>
      <c r="AC597" s="13"/>
      <c r="AD597" s="13"/>
      <c r="AE597" s="13"/>
      <c r="AF597" s="10"/>
      <c r="AG597" s="11"/>
      <c r="AH597" s="13"/>
      <c r="AI597" s="18"/>
      <c r="AJ597" s="19"/>
      <c r="AK597" s="24"/>
      <c r="AL597" s="26"/>
      <c r="AM597" s="72"/>
      <c r="AN597" s="72"/>
      <c r="AO597" s="72"/>
      <c r="AP597" s="73"/>
      <c r="AQ597" s="74"/>
      <c r="AR597" s="75"/>
      <c r="AS597" s="39"/>
    </row>
    <row r="598" spans="5:45">
      <c r="E598" s="87"/>
      <c r="F598" s="90"/>
      <c r="G598" s="90"/>
      <c r="H598" s="90"/>
      <c r="S598" s="8"/>
      <c r="T598" s="8"/>
      <c r="U598" s="8"/>
      <c r="V598" s="3"/>
      <c r="W598" s="12"/>
      <c r="X598" s="6"/>
      <c r="Y598" s="3"/>
      <c r="Z598" s="7"/>
      <c r="AA598" s="9"/>
      <c r="AB598" s="11"/>
      <c r="AC598" s="13"/>
      <c r="AD598" s="13"/>
      <c r="AE598" s="13"/>
      <c r="AF598" s="10"/>
      <c r="AG598" s="11"/>
      <c r="AH598" s="13"/>
      <c r="AI598" s="18"/>
      <c r="AJ598" s="19"/>
      <c r="AK598" s="24"/>
      <c r="AL598" s="26"/>
      <c r="AM598" s="72"/>
      <c r="AN598" s="72"/>
      <c r="AO598" s="72"/>
      <c r="AP598" s="73"/>
      <c r="AQ598" s="74"/>
      <c r="AR598" s="75"/>
      <c r="AS598" s="39"/>
    </row>
    <row r="599" spans="5:45">
      <c r="E599" s="87"/>
      <c r="F599" s="90"/>
      <c r="G599" s="90"/>
      <c r="H599" s="90"/>
      <c r="S599" s="8"/>
      <c r="T599" s="8"/>
      <c r="U599" s="8"/>
      <c r="V599" s="3"/>
      <c r="W599" s="12"/>
      <c r="X599" s="6"/>
      <c r="Y599" s="3"/>
      <c r="Z599" s="7"/>
      <c r="AA599" s="9"/>
      <c r="AB599" s="11"/>
      <c r="AC599" s="13"/>
      <c r="AD599" s="13"/>
      <c r="AE599" s="13"/>
      <c r="AF599" s="10"/>
      <c r="AG599" s="11"/>
      <c r="AH599" s="13"/>
      <c r="AI599" s="18"/>
      <c r="AJ599" s="19"/>
      <c r="AK599" s="24"/>
      <c r="AL599" s="26"/>
      <c r="AM599" s="72"/>
      <c r="AN599" s="72"/>
      <c r="AO599" s="72"/>
      <c r="AP599" s="73"/>
      <c r="AQ599" s="74"/>
      <c r="AR599" s="75"/>
      <c r="AS599" s="39"/>
    </row>
    <row r="600" spans="5:45">
      <c r="E600" s="87"/>
      <c r="F600" s="90"/>
      <c r="G600" s="90"/>
      <c r="H600" s="90"/>
      <c r="S600" s="8"/>
      <c r="T600" s="8"/>
      <c r="U600" s="8"/>
      <c r="V600" s="3"/>
      <c r="W600" s="12"/>
      <c r="X600" s="6"/>
      <c r="Y600" s="3"/>
      <c r="Z600" s="7"/>
      <c r="AA600" s="9"/>
      <c r="AB600" s="11"/>
      <c r="AC600" s="13"/>
      <c r="AD600" s="13"/>
      <c r="AE600" s="13"/>
      <c r="AF600" s="10"/>
      <c r="AG600" s="11"/>
      <c r="AH600" s="13"/>
      <c r="AI600" s="18"/>
      <c r="AJ600" s="19"/>
      <c r="AK600" s="24"/>
      <c r="AL600" s="26"/>
      <c r="AM600" s="72"/>
      <c r="AN600" s="72"/>
      <c r="AO600" s="72"/>
      <c r="AP600" s="73"/>
      <c r="AQ600" s="74"/>
      <c r="AR600" s="75"/>
      <c r="AS600" s="39"/>
    </row>
    <row r="601" spans="5:45">
      <c r="E601" s="87"/>
      <c r="F601" s="90"/>
      <c r="G601" s="90"/>
      <c r="H601" s="90"/>
      <c r="S601" s="8"/>
      <c r="T601" s="8"/>
      <c r="U601" s="8"/>
      <c r="V601" s="3"/>
      <c r="W601" s="12"/>
      <c r="X601" s="6"/>
      <c r="Y601" s="3"/>
      <c r="Z601" s="7"/>
      <c r="AA601" s="9"/>
      <c r="AB601" s="11"/>
      <c r="AC601" s="13"/>
      <c r="AD601" s="13"/>
      <c r="AE601" s="13"/>
      <c r="AF601" s="10"/>
      <c r="AG601" s="11"/>
      <c r="AH601" s="13"/>
      <c r="AI601" s="18"/>
      <c r="AJ601" s="19"/>
      <c r="AK601" s="24"/>
      <c r="AL601" s="26"/>
      <c r="AM601" s="72"/>
      <c r="AN601" s="72"/>
      <c r="AO601" s="72"/>
      <c r="AP601" s="73"/>
      <c r="AQ601" s="74"/>
      <c r="AR601" s="75"/>
      <c r="AS601" s="39"/>
    </row>
    <row r="602" spans="5:45">
      <c r="E602" s="87"/>
      <c r="F602" s="90"/>
      <c r="G602" s="90"/>
      <c r="H602" s="90"/>
      <c r="S602" s="8"/>
      <c r="T602" s="8"/>
      <c r="U602" s="8"/>
      <c r="V602" s="3"/>
      <c r="W602" s="12"/>
      <c r="X602" s="6"/>
      <c r="Y602" s="3"/>
      <c r="Z602" s="7"/>
      <c r="AA602" s="9"/>
      <c r="AB602" s="11"/>
      <c r="AC602" s="13"/>
      <c r="AD602" s="13"/>
      <c r="AE602" s="13"/>
      <c r="AF602" s="10"/>
      <c r="AG602" s="11"/>
      <c r="AH602" s="13"/>
      <c r="AI602" s="18"/>
      <c r="AJ602" s="19"/>
      <c r="AK602" s="24"/>
      <c r="AL602" s="26"/>
      <c r="AM602" s="72"/>
      <c r="AN602" s="72"/>
      <c r="AO602" s="72"/>
      <c r="AP602" s="73"/>
      <c r="AQ602" s="74"/>
      <c r="AR602" s="75"/>
      <c r="AS602" s="39"/>
    </row>
    <row r="603" spans="5:45">
      <c r="E603" s="87"/>
      <c r="F603" s="90"/>
      <c r="G603" s="90"/>
      <c r="H603" s="90"/>
      <c r="S603" s="8"/>
      <c r="T603" s="8"/>
      <c r="U603" s="8"/>
      <c r="V603" s="3"/>
      <c r="W603" s="12"/>
      <c r="X603" s="6"/>
      <c r="Y603" s="3"/>
      <c r="Z603" s="7"/>
      <c r="AA603" s="9"/>
      <c r="AB603" s="11"/>
      <c r="AC603" s="13"/>
      <c r="AD603" s="13"/>
      <c r="AE603" s="13"/>
      <c r="AF603" s="10"/>
      <c r="AG603" s="11"/>
      <c r="AH603" s="13"/>
      <c r="AI603" s="18"/>
      <c r="AJ603" s="19"/>
      <c r="AK603" s="24"/>
      <c r="AL603" s="26"/>
      <c r="AM603" s="72"/>
      <c r="AN603" s="72"/>
      <c r="AO603" s="72"/>
      <c r="AP603" s="73"/>
      <c r="AQ603" s="74"/>
      <c r="AR603" s="75"/>
      <c r="AS603" s="39"/>
    </row>
    <row r="604" spans="5:45">
      <c r="E604" s="87"/>
      <c r="F604" s="90"/>
      <c r="G604" s="90"/>
      <c r="H604" s="90"/>
      <c r="S604" s="8"/>
      <c r="T604" s="8"/>
      <c r="U604" s="8"/>
      <c r="V604" s="3"/>
      <c r="W604" s="12"/>
      <c r="X604" s="6"/>
      <c r="Y604" s="3"/>
      <c r="Z604" s="7"/>
      <c r="AA604" s="9"/>
      <c r="AB604" s="11"/>
      <c r="AC604" s="13"/>
      <c r="AD604" s="13"/>
      <c r="AE604" s="13"/>
      <c r="AF604" s="10"/>
      <c r="AG604" s="11"/>
      <c r="AH604" s="13"/>
      <c r="AI604" s="18"/>
      <c r="AJ604" s="19"/>
      <c r="AK604" s="24"/>
      <c r="AL604" s="26"/>
      <c r="AM604" s="72"/>
      <c r="AN604" s="72"/>
      <c r="AO604" s="72"/>
      <c r="AP604" s="73"/>
      <c r="AQ604" s="74"/>
      <c r="AR604" s="75"/>
      <c r="AS604" s="39"/>
    </row>
    <row r="605" spans="5:45">
      <c r="E605" s="87"/>
      <c r="F605" s="90"/>
      <c r="G605" s="90"/>
      <c r="H605" s="90"/>
      <c r="S605" s="8"/>
      <c r="T605" s="8"/>
      <c r="U605" s="8"/>
      <c r="V605" s="3"/>
      <c r="W605" s="12"/>
      <c r="X605" s="6"/>
      <c r="Y605" s="3"/>
      <c r="Z605" s="7"/>
      <c r="AA605" s="9"/>
      <c r="AB605" s="11"/>
      <c r="AC605" s="13"/>
      <c r="AD605" s="13"/>
      <c r="AE605" s="13"/>
      <c r="AF605" s="10"/>
      <c r="AG605" s="11"/>
      <c r="AH605" s="13"/>
      <c r="AI605" s="18"/>
      <c r="AJ605" s="19"/>
      <c r="AK605" s="24"/>
      <c r="AL605" s="26"/>
      <c r="AM605" s="72"/>
      <c r="AN605" s="72"/>
      <c r="AO605" s="72"/>
      <c r="AP605" s="73"/>
      <c r="AQ605" s="74"/>
      <c r="AR605" s="75"/>
      <c r="AS605" s="39"/>
    </row>
    <row r="606" spans="5:45">
      <c r="E606" s="87"/>
      <c r="F606" s="90"/>
      <c r="G606" s="90"/>
      <c r="H606" s="90"/>
      <c r="S606" s="8"/>
      <c r="T606" s="8"/>
      <c r="U606" s="8"/>
      <c r="V606" s="3"/>
      <c r="W606" s="12"/>
      <c r="X606" s="6"/>
      <c r="Y606" s="3"/>
      <c r="Z606" s="7"/>
      <c r="AA606" s="9"/>
      <c r="AB606" s="11"/>
      <c r="AC606" s="13"/>
      <c r="AD606" s="13"/>
      <c r="AE606" s="13"/>
      <c r="AF606" s="10"/>
      <c r="AG606" s="11"/>
      <c r="AH606" s="13"/>
      <c r="AI606" s="18"/>
      <c r="AJ606" s="19"/>
      <c r="AK606" s="24"/>
      <c r="AL606" s="26"/>
      <c r="AM606" s="72"/>
      <c r="AN606" s="72"/>
      <c r="AO606" s="72"/>
      <c r="AP606" s="73"/>
      <c r="AQ606" s="74"/>
      <c r="AR606" s="75"/>
      <c r="AS606" s="39"/>
    </row>
    <row r="607" spans="5:45">
      <c r="E607" s="87"/>
      <c r="F607" s="90"/>
      <c r="G607" s="90"/>
      <c r="H607" s="90"/>
      <c r="S607" s="8"/>
      <c r="T607" s="8"/>
      <c r="U607" s="8"/>
      <c r="V607" s="3"/>
      <c r="W607" s="12"/>
      <c r="X607" s="6"/>
      <c r="Y607" s="3"/>
      <c r="Z607" s="7"/>
      <c r="AA607" s="9"/>
      <c r="AB607" s="11"/>
      <c r="AC607" s="13"/>
      <c r="AD607" s="13"/>
      <c r="AE607" s="13"/>
      <c r="AF607" s="10"/>
      <c r="AG607" s="11"/>
      <c r="AH607" s="13"/>
      <c r="AI607" s="18"/>
      <c r="AJ607" s="19"/>
      <c r="AK607" s="24"/>
      <c r="AL607" s="26"/>
      <c r="AM607" s="72"/>
      <c r="AN607" s="72"/>
      <c r="AO607" s="72"/>
      <c r="AP607" s="73"/>
      <c r="AQ607" s="74"/>
      <c r="AR607" s="75"/>
      <c r="AS607" s="39"/>
    </row>
    <row r="608" spans="5:45">
      <c r="E608" s="87"/>
      <c r="F608" s="90"/>
      <c r="G608" s="90"/>
      <c r="H608" s="90"/>
      <c r="S608" s="8"/>
      <c r="T608" s="8"/>
      <c r="U608" s="8"/>
      <c r="V608" s="3"/>
      <c r="W608" s="12"/>
      <c r="X608" s="6"/>
      <c r="Y608" s="3"/>
      <c r="Z608" s="7"/>
      <c r="AA608" s="9"/>
      <c r="AB608" s="11"/>
      <c r="AC608" s="13"/>
      <c r="AD608" s="13"/>
      <c r="AE608" s="13"/>
      <c r="AF608" s="10"/>
      <c r="AG608" s="11"/>
      <c r="AH608" s="13"/>
      <c r="AI608" s="18"/>
      <c r="AJ608" s="19"/>
      <c r="AK608" s="24"/>
      <c r="AL608" s="26"/>
      <c r="AM608" s="72"/>
      <c r="AN608" s="72"/>
      <c r="AO608" s="72"/>
      <c r="AP608" s="73"/>
      <c r="AQ608" s="74"/>
      <c r="AR608" s="75"/>
      <c r="AS608" s="39"/>
    </row>
    <row r="609" spans="5:45">
      <c r="E609" s="87"/>
      <c r="F609" s="90"/>
      <c r="G609" s="90"/>
      <c r="H609" s="90"/>
      <c r="S609" s="8"/>
      <c r="T609" s="8"/>
      <c r="U609" s="8"/>
      <c r="V609" s="3"/>
      <c r="W609" s="12"/>
      <c r="X609" s="6"/>
      <c r="Y609" s="3"/>
      <c r="Z609" s="7"/>
      <c r="AA609" s="9"/>
      <c r="AB609" s="11"/>
      <c r="AC609" s="13"/>
      <c r="AD609" s="13"/>
      <c r="AE609" s="13"/>
      <c r="AF609" s="10"/>
      <c r="AG609" s="11"/>
      <c r="AH609" s="13"/>
      <c r="AI609" s="18"/>
      <c r="AJ609" s="19"/>
      <c r="AK609" s="24"/>
      <c r="AL609" s="26"/>
      <c r="AM609" s="72"/>
      <c r="AN609" s="72"/>
      <c r="AO609" s="72"/>
      <c r="AP609" s="73"/>
      <c r="AQ609" s="74"/>
      <c r="AR609" s="75"/>
      <c r="AS609" s="39"/>
    </row>
    <row r="610" spans="5:45">
      <c r="E610" s="87"/>
      <c r="F610" s="90"/>
      <c r="G610" s="90"/>
      <c r="H610" s="90"/>
      <c r="S610" s="8"/>
      <c r="T610" s="8"/>
      <c r="U610" s="8"/>
      <c r="V610" s="3"/>
      <c r="W610" s="12"/>
      <c r="X610" s="6"/>
      <c r="Y610" s="3"/>
      <c r="Z610" s="7"/>
      <c r="AA610" s="9"/>
      <c r="AB610" s="11"/>
      <c r="AC610" s="13"/>
      <c r="AD610" s="13"/>
      <c r="AE610" s="13"/>
      <c r="AF610" s="10"/>
      <c r="AG610" s="11"/>
      <c r="AH610" s="13"/>
      <c r="AI610" s="18"/>
      <c r="AJ610" s="19"/>
      <c r="AK610" s="24"/>
      <c r="AL610" s="26"/>
      <c r="AM610" s="72"/>
      <c r="AN610" s="72"/>
      <c r="AO610" s="72"/>
      <c r="AP610" s="73"/>
      <c r="AQ610" s="74"/>
      <c r="AR610" s="75"/>
      <c r="AS610" s="39"/>
    </row>
    <row r="611" spans="5:45">
      <c r="E611" s="87"/>
      <c r="F611" s="90"/>
      <c r="G611" s="90"/>
      <c r="H611" s="90"/>
      <c r="S611" s="8"/>
      <c r="T611" s="8"/>
      <c r="U611" s="8"/>
      <c r="V611" s="3"/>
      <c r="W611" s="12"/>
      <c r="X611" s="6"/>
      <c r="Y611" s="3"/>
      <c r="Z611" s="7"/>
      <c r="AA611" s="9"/>
      <c r="AB611" s="11"/>
      <c r="AC611" s="13"/>
      <c r="AD611" s="13"/>
      <c r="AE611" s="13"/>
      <c r="AF611" s="10"/>
      <c r="AG611" s="11"/>
      <c r="AH611" s="13"/>
      <c r="AI611" s="18"/>
      <c r="AJ611" s="19"/>
      <c r="AK611" s="24"/>
      <c r="AL611" s="26"/>
      <c r="AM611" s="72"/>
      <c r="AN611" s="72"/>
      <c r="AO611" s="72"/>
      <c r="AP611" s="73"/>
      <c r="AQ611" s="74"/>
      <c r="AR611" s="75"/>
      <c r="AS611" s="39"/>
    </row>
    <row r="612" spans="5:45">
      <c r="E612" s="87"/>
      <c r="F612" s="90"/>
      <c r="G612" s="90"/>
      <c r="H612" s="90"/>
      <c r="S612" s="8"/>
      <c r="T612" s="8"/>
      <c r="U612" s="8"/>
      <c r="V612" s="3"/>
      <c r="W612" s="12"/>
      <c r="X612" s="6"/>
      <c r="Y612" s="3"/>
      <c r="Z612" s="7"/>
      <c r="AA612" s="9"/>
      <c r="AB612" s="11"/>
      <c r="AC612" s="13"/>
      <c r="AD612" s="13"/>
      <c r="AE612" s="13"/>
      <c r="AF612" s="10"/>
      <c r="AG612" s="11"/>
      <c r="AH612" s="13"/>
      <c r="AI612" s="18"/>
      <c r="AJ612" s="19"/>
      <c r="AK612" s="24"/>
      <c r="AL612" s="26"/>
      <c r="AM612" s="72"/>
      <c r="AN612" s="72"/>
      <c r="AO612" s="72"/>
      <c r="AP612" s="73"/>
      <c r="AQ612" s="74"/>
      <c r="AR612" s="75"/>
      <c r="AS612" s="39"/>
    </row>
    <row r="613" spans="5:45">
      <c r="E613" s="87"/>
      <c r="F613" s="90"/>
      <c r="G613" s="90"/>
      <c r="H613" s="90"/>
      <c r="S613" s="8"/>
      <c r="T613" s="8"/>
      <c r="U613" s="8"/>
      <c r="V613" s="3"/>
      <c r="W613" s="12"/>
      <c r="X613" s="6"/>
      <c r="Y613" s="3"/>
      <c r="Z613" s="7"/>
      <c r="AA613" s="9"/>
      <c r="AB613" s="11"/>
      <c r="AC613" s="13"/>
      <c r="AD613" s="13"/>
      <c r="AE613" s="13"/>
      <c r="AF613" s="10"/>
      <c r="AG613" s="11"/>
      <c r="AH613" s="13"/>
      <c r="AI613" s="18"/>
      <c r="AJ613" s="19"/>
      <c r="AK613" s="24"/>
      <c r="AL613" s="26"/>
      <c r="AM613" s="72"/>
      <c r="AN613" s="72"/>
      <c r="AO613" s="72"/>
      <c r="AP613" s="73"/>
      <c r="AQ613" s="74"/>
      <c r="AR613" s="75"/>
      <c r="AS613" s="39"/>
    </row>
    <row r="614" spans="5:45">
      <c r="E614" s="87"/>
      <c r="F614" s="90"/>
      <c r="G614" s="90"/>
      <c r="H614" s="90"/>
      <c r="S614" s="8"/>
      <c r="T614" s="8"/>
      <c r="U614" s="8"/>
      <c r="V614" s="3"/>
      <c r="W614" s="12"/>
      <c r="X614" s="6"/>
      <c r="Y614" s="3"/>
      <c r="Z614" s="7"/>
      <c r="AA614" s="9"/>
      <c r="AB614" s="11"/>
      <c r="AC614" s="13"/>
      <c r="AD614" s="13"/>
      <c r="AE614" s="13"/>
      <c r="AF614" s="10"/>
      <c r="AG614" s="11"/>
      <c r="AH614" s="13"/>
      <c r="AI614" s="18"/>
      <c r="AJ614" s="19"/>
      <c r="AK614" s="24"/>
      <c r="AL614" s="26"/>
      <c r="AM614" s="72"/>
      <c r="AN614" s="72"/>
      <c r="AO614" s="72"/>
      <c r="AP614" s="73"/>
      <c r="AQ614" s="74"/>
      <c r="AR614" s="75"/>
      <c r="AS614" s="39"/>
    </row>
    <row r="615" spans="5:45">
      <c r="E615" s="87"/>
      <c r="F615" s="90"/>
      <c r="G615" s="90"/>
      <c r="H615" s="90"/>
      <c r="S615" s="8"/>
      <c r="T615" s="8"/>
      <c r="U615" s="8"/>
      <c r="V615" s="3"/>
      <c r="W615" s="12"/>
      <c r="X615" s="6"/>
      <c r="Y615" s="3"/>
      <c r="Z615" s="7"/>
      <c r="AA615" s="9"/>
      <c r="AB615" s="11"/>
      <c r="AC615" s="13"/>
      <c r="AD615" s="13"/>
      <c r="AE615" s="13"/>
      <c r="AF615" s="10"/>
      <c r="AG615" s="11"/>
      <c r="AH615" s="13"/>
      <c r="AI615" s="18"/>
      <c r="AJ615" s="19"/>
      <c r="AK615" s="24"/>
      <c r="AL615" s="26"/>
      <c r="AM615" s="72"/>
      <c r="AN615" s="72"/>
      <c r="AO615" s="72"/>
      <c r="AP615" s="73"/>
      <c r="AQ615" s="74"/>
      <c r="AR615" s="75"/>
      <c r="AS615" s="39"/>
    </row>
    <row r="616" spans="5:45">
      <c r="E616" s="87"/>
      <c r="F616" s="90"/>
      <c r="G616" s="90"/>
      <c r="H616" s="90"/>
      <c r="S616" s="8"/>
      <c r="T616" s="8"/>
      <c r="U616" s="8"/>
      <c r="V616" s="3"/>
      <c r="W616" s="12"/>
      <c r="X616" s="6"/>
      <c r="Y616" s="3"/>
      <c r="Z616" s="7"/>
      <c r="AA616" s="9"/>
      <c r="AB616" s="11"/>
      <c r="AC616" s="13"/>
      <c r="AD616" s="13"/>
      <c r="AE616" s="13"/>
      <c r="AF616" s="10"/>
      <c r="AG616" s="11"/>
      <c r="AH616" s="13"/>
      <c r="AI616" s="18"/>
      <c r="AJ616" s="19"/>
      <c r="AK616" s="24"/>
      <c r="AL616" s="26"/>
      <c r="AM616" s="72"/>
      <c r="AN616" s="72"/>
      <c r="AO616" s="72"/>
      <c r="AP616" s="73"/>
      <c r="AQ616" s="74"/>
      <c r="AR616" s="75"/>
      <c r="AS616" s="39"/>
    </row>
    <row r="617" spans="5:45">
      <c r="E617" s="87"/>
      <c r="F617" s="90"/>
      <c r="G617" s="90"/>
      <c r="H617" s="90"/>
      <c r="S617" s="8"/>
      <c r="T617" s="8"/>
      <c r="U617" s="8"/>
      <c r="V617" s="3"/>
      <c r="W617" s="12"/>
      <c r="X617" s="6"/>
      <c r="Y617" s="3"/>
      <c r="Z617" s="7"/>
      <c r="AA617" s="9"/>
      <c r="AB617" s="11"/>
      <c r="AC617" s="13"/>
      <c r="AD617" s="13"/>
      <c r="AE617" s="13"/>
      <c r="AF617" s="10"/>
      <c r="AG617" s="11"/>
      <c r="AH617" s="13"/>
      <c r="AI617" s="18"/>
      <c r="AJ617" s="19"/>
      <c r="AK617" s="24"/>
      <c r="AL617" s="26"/>
      <c r="AM617" s="72"/>
      <c r="AN617" s="72"/>
      <c r="AO617" s="72"/>
      <c r="AP617" s="73"/>
      <c r="AQ617" s="74"/>
      <c r="AR617" s="75"/>
      <c r="AS617" s="39"/>
    </row>
    <row r="618" spans="5:45">
      <c r="E618" s="87"/>
      <c r="F618" s="90"/>
      <c r="G618" s="90"/>
      <c r="H618" s="90"/>
      <c r="S618" s="8"/>
      <c r="T618" s="8"/>
      <c r="U618" s="8"/>
      <c r="V618" s="3"/>
      <c r="W618" s="12"/>
      <c r="X618" s="6"/>
      <c r="Y618" s="3"/>
      <c r="Z618" s="7"/>
      <c r="AA618" s="9"/>
      <c r="AB618" s="11"/>
      <c r="AC618" s="13"/>
      <c r="AD618" s="13"/>
      <c r="AE618" s="13"/>
      <c r="AF618" s="10"/>
      <c r="AG618" s="11"/>
      <c r="AH618" s="13"/>
      <c r="AI618" s="18"/>
      <c r="AJ618" s="19"/>
      <c r="AK618" s="24"/>
      <c r="AL618" s="26"/>
      <c r="AM618" s="72"/>
      <c r="AN618" s="72"/>
      <c r="AO618" s="72"/>
      <c r="AP618" s="73"/>
      <c r="AQ618" s="74"/>
      <c r="AR618" s="75"/>
      <c r="AS618" s="39"/>
    </row>
    <row r="619" spans="5:45">
      <c r="E619" s="87"/>
      <c r="F619" s="90"/>
      <c r="G619" s="90"/>
      <c r="H619" s="90"/>
      <c r="S619" s="8"/>
      <c r="T619" s="8"/>
      <c r="U619" s="8"/>
      <c r="V619" s="3"/>
      <c r="W619" s="12"/>
      <c r="X619" s="6"/>
      <c r="Y619" s="3"/>
      <c r="Z619" s="7"/>
      <c r="AA619" s="9"/>
      <c r="AB619" s="11"/>
      <c r="AC619" s="13"/>
      <c r="AD619" s="13"/>
      <c r="AE619" s="13"/>
      <c r="AF619" s="10"/>
      <c r="AG619" s="11"/>
      <c r="AH619" s="13"/>
      <c r="AI619" s="18"/>
      <c r="AJ619" s="19"/>
      <c r="AK619" s="24"/>
      <c r="AL619" s="26"/>
      <c r="AM619" s="72"/>
      <c r="AN619" s="72"/>
      <c r="AO619" s="72"/>
      <c r="AP619" s="73"/>
      <c r="AQ619" s="74"/>
      <c r="AR619" s="75"/>
      <c r="AS619" s="39"/>
    </row>
    <row r="620" spans="5:45">
      <c r="E620" s="87"/>
      <c r="F620" s="90"/>
      <c r="G620" s="90"/>
      <c r="H620" s="90"/>
      <c r="S620" s="8"/>
      <c r="T620" s="8"/>
      <c r="U620" s="8"/>
      <c r="V620" s="3"/>
      <c r="W620" s="12"/>
      <c r="X620" s="6"/>
      <c r="Y620" s="3"/>
      <c r="Z620" s="7"/>
      <c r="AA620" s="9"/>
      <c r="AB620" s="11"/>
      <c r="AC620" s="13"/>
      <c r="AD620" s="13"/>
      <c r="AE620" s="13"/>
      <c r="AF620" s="10"/>
      <c r="AG620" s="11"/>
      <c r="AH620" s="13"/>
      <c r="AI620" s="18"/>
      <c r="AJ620" s="19"/>
      <c r="AK620" s="24"/>
      <c r="AL620" s="26"/>
      <c r="AM620" s="72"/>
      <c r="AN620" s="72"/>
      <c r="AO620" s="72"/>
      <c r="AP620" s="73"/>
      <c r="AQ620" s="74"/>
      <c r="AR620" s="75"/>
      <c r="AS620" s="39"/>
    </row>
    <row r="621" spans="5:45">
      <c r="E621" s="87"/>
      <c r="F621" s="90"/>
      <c r="G621" s="90"/>
      <c r="H621" s="90"/>
      <c r="S621" s="8"/>
      <c r="T621" s="8"/>
      <c r="U621" s="8"/>
      <c r="V621" s="3"/>
      <c r="W621" s="12"/>
      <c r="X621" s="6"/>
      <c r="Y621" s="3"/>
      <c r="Z621" s="7"/>
      <c r="AA621" s="9"/>
      <c r="AB621" s="11"/>
      <c r="AC621" s="13"/>
      <c r="AD621" s="13"/>
      <c r="AE621" s="13"/>
      <c r="AF621" s="10"/>
      <c r="AG621" s="11"/>
      <c r="AH621" s="13"/>
      <c r="AI621" s="18"/>
      <c r="AJ621" s="19"/>
      <c r="AK621" s="24"/>
      <c r="AL621" s="26"/>
      <c r="AM621" s="72"/>
      <c r="AN621" s="72"/>
      <c r="AO621" s="72"/>
      <c r="AP621" s="73"/>
      <c r="AQ621" s="74"/>
      <c r="AR621" s="75"/>
      <c r="AS621" s="39"/>
    </row>
    <row r="622" spans="5:45">
      <c r="E622" s="87"/>
      <c r="F622" s="90"/>
      <c r="G622" s="90"/>
      <c r="H622" s="90"/>
      <c r="S622" s="8"/>
      <c r="T622" s="8"/>
      <c r="U622" s="8"/>
      <c r="V622" s="3"/>
      <c r="W622" s="12"/>
      <c r="X622" s="6"/>
      <c r="Y622" s="3"/>
      <c r="Z622" s="7"/>
      <c r="AA622" s="9"/>
      <c r="AB622" s="11"/>
      <c r="AC622" s="13"/>
      <c r="AD622" s="13"/>
      <c r="AE622" s="13"/>
      <c r="AF622" s="10"/>
      <c r="AG622" s="11"/>
      <c r="AH622" s="13"/>
      <c r="AI622" s="18"/>
      <c r="AJ622" s="19"/>
      <c r="AK622" s="24"/>
      <c r="AL622" s="26"/>
      <c r="AM622" s="72"/>
      <c r="AN622" s="72"/>
      <c r="AO622" s="72"/>
      <c r="AP622" s="73"/>
      <c r="AQ622" s="74"/>
      <c r="AR622" s="75"/>
      <c r="AS622" s="39"/>
    </row>
    <row r="623" spans="5:45">
      <c r="E623" s="87"/>
      <c r="F623" s="90"/>
      <c r="G623" s="90"/>
      <c r="H623" s="90"/>
      <c r="S623" s="8"/>
      <c r="T623" s="8"/>
      <c r="U623" s="8"/>
      <c r="V623" s="3"/>
      <c r="W623" s="12"/>
      <c r="X623" s="6"/>
      <c r="Y623" s="3"/>
      <c r="Z623" s="7"/>
      <c r="AA623" s="9"/>
      <c r="AB623" s="11"/>
      <c r="AC623" s="13"/>
      <c r="AD623" s="13"/>
      <c r="AE623" s="13"/>
      <c r="AF623" s="10"/>
      <c r="AG623" s="11"/>
      <c r="AH623" s="13"/>
      <c r="AI623" s="18"/>
      <c r="AJ623" s="19"/>
      <c r="AK623" s="24"/>
      <c r="AL623" s="26"/>
      <c r="AM623" s="72"/>
      <c r="AN623" s="72"/>
      <c r="AO623" s="72"/>
      <c r="AP623" s="73"/>
      <c r="AQ623" s="74"/>
      <c r="AR623" s="75"/>
      <c r="AS623" s="39"/>
    </row>
    <row r="624" spans="5:45">
      <c r="E624" s="87"/>
      <c r="F624" s="90"/>
      <c r="G624" s="90"/>
      <c r="H624" s="90"/>
      <c r="S624" s="8"/>
      <c r="T624" s="8"/>
      <c r="U624" s="8"/>
      <c r="V624" s="3"/>
      <c r="W624" s="12"/>
      <c r="X624" s="6"/>
      <c r="Y624" s="3"/>
      <c r="Z624" s="7"/>
      <c r="AA624" s="9"/>
      <c r="AB624" s="11"/>
      <c r="AC624" s="13"/>
      <c r="AD624" s="13"/>
      <c r="AE624" s="13"/>
      <c r="AF624" s="10"/>
      <c r="AG624" s="11"/>
      <c r="AH624" s="13"/>
      <c r="AI624" s="18"/>
      <c r="AJ624" s="19"/>
      <c r="AK624" s="24"/>
      <c r="AL624" s="26"/>
      <c r="AM624" s="72"/>
      <c r="AN624" s="72"/>
      <c r="AO624" s="72"/>
      <c r="AP624" s="73"/>
      <c r="AQ624" s="74"/>
      <c r="AR624" s="75"/>
      <c r="AS624" s="39"/>
    </row>
    <row r="625" spans="5:45">
      <c r="E625" s="87"/>
      <c r="F625" s="90"/>
      <c r="G625" s="90"/>
      <c r="H625" s="90"/>
      <c r="S625" s="8"/>
      <c r="T625" s="8"/>
      <c r="U625" s="8"/>
      <c r="V625" s="3"/>
      <c r="W625" s="12"/>
      <c r="X625" s="6"/>
      <c r="Y625" s="3"/>
      <c r="Z625" s="7"/>
      <c r="AA625" s="9"/>
      <c r="AB625" s="11"/>
      <c r="AC625" s="13"/>
      <c r="AD625" s="13"/>
      <c r="AE625" s="13"/>
      <c r="AF625" s="10"/>
      <c r="AG625" s="11"/>
      <c r="AH625" s="13"/>
      <c r="AI625" s="18"/>
      <c r="AJ625" s="19"/>
      <c r="AK625" s="24"/>
      <c r="AL625" s="26"/>
      <c r="AM625" s="72"/>
      <c r="AN625" s="72"/>
      <c r="AO625" s="72"/>
      <c r="AP625" s="73"/>
      <c r="AQ625" s="74"/>
      <c r="AR625" s="75"/>
      <c r="AS625" s="39"/>
    </row>
    <row r="626" spans="5:45">
      <c r="E626" s="87"/>
      <c r="F626" s="90"/>
      <c r="G626" s="90"/>
      <c r="H626" s="90"/>
      <c r="S626" s="8"/>
      <c r="T626" s="8"/>
      <c r="U626" s="8"/>
      <c r="V626" s="3"/>
      <c r="W626" s="12"/>
      <c r="X626" s="6"/>
      <c r="Y626" s="3"/>
      <c r="Z626" s="7"/>
      <c r="AA626" s="9"/>
      <c r="AB626" s="11"/>
      <c r="AC626" s="13"/>
      <c r="AD626" s="13"/>
      <c r="AE626" s="13"/>
      <c r="AF626" s="10"/>
      <c r="AG626" s="11"/>
      <c r="AH626" s="13"/>
      <c r="AI626" s="18"/>
      <c r="AJ626" s="19"/>
      <c r="AK626" s="24"/>
      <c r="AL626" s="26"/>
      <c r="AM626" s="72"/>
      <c r="AN626" s="72"/>
      <c r="AO626" s="72"/>
      <c r="AP626" s="73"/>
      <c r="AQ626" s="74"/>
      <c r="AR626" s="75"/>
      <c r="AS626" s="39"/>
    </row>
    <row r="627" spans="5:45">
      <c r="E627" s="87"/>
      <c r="F627" s="90"/>
      <c r="G627" s="90"/>
      <c r="H627" s="90"/>
      <c r="S627" s="8"/>
      <c r="T627" s="8"/>
      <c r="U627" s="8"/>
      <c r="V627" s="3"/>
      <c r="W627" s="12"/>
      <c r="X627" s="6"/>
      <c r="Y627" s="3"/>
      <c r="Z627" s="7"/>
      <c r="AA627" s="9"/>
      <c r="AB627" s="11"/>
      <c r="AC627" s="13"/>
      <c r="AD627" s="13"/>
      <c r="AE627" s="13"/>
      <c r="AF627" s="10"/>
      <c r="AG627" s="11"/>
      <c r="AH627" s="13"/>
      <c r="AI627" s="18"/>
      <c r="AJ627" s="19"/>
      <c r="AK627" s="24"/>
      <c r="AL627" s="26"/>
      <c r="AM627" s="72"/>
      <c r="AN627" s="72"/>
      <c r="AO627" s="72"/>
      <c r="AP627" s="73"/>
      <c r="AQ627" s="74"/>
      <c r="AR627" s="75"/>
      <c r="AS627" s="39"/>
    </row>
    <row r="628" spans="5:45">
      <c r="E628" s="87"/>
      <c r="F628" s="90"/>
      <c r="G628" s="90"/>
      <c r="H628" s="90"/>
      <c r="S628" s="8"/>
      <c r="T628" s="8"/>
      <c r="U628" s="8"/>
      <c r="V628" s="3"/>
      <c r="W628" s="12"/>
      <c r="X628" s="6"/>
      <c r="Y628" s="3"/>
      <c r="Z628" s="7"/>
      <c r="AA628" s="9"/>
      <c r="AB628" s="11"/>
      <c r="AC628" s="13"/>
      <c r="AD628" s="13"/>
      <c r="AE628" s="13"/>
      <c r="AF628" s="10"/>
      <c r="AG628" s="11"/>
      <c r="AH628" s="13"/>
      <c r="AI628" s="18"/>
      <c r="AJ628" s="19"/>
      <c r="AK628" s="24"/>
      <c r="AL628" s="26"/>
      <c r="AM628" s="72"/>
      <c r="AN628" s="72"/>
      <c r="AO628" s="72"/>
      <c r="AP628" s="73"/>
      <c r="AQ628" s="74"/>
      <c r="AR628" s="75"/>
      <c r="AS628" s="39"/>
    </row>
    <row r="629" spans="5:45">
      <c r="E629" s="87"/>
      <c r="F629" s="90"/>
      <c r="G629" s="90"/>
      <c r="H629" s="90"/>
      <c r="S629" s="8"/>
      <c r="T629" s="8"/>
      <c r="U629" s="8"/>
      <c r="V629" s="3"/>
      <c r="W629" s="12"/>
      <c r="X629" s="6"/>
      <c r="Y629" s="3"/>
      <c r="Z629" s="7"/>
      <c r="AA629" s="9"/>
      <c r="AB629" s="11"/>
      <c r="AC629" s="13"/>
      <c r="AD629" s="13"/>
      <c r="AE629" s="13"/>
      <c r="AF629" s="10"/>
      <c r="AG629" s="11"/>
      <c r="AH629" s="13"/>
      <c r="AI629" s="18"/>
      <c r="AJ629" s="19"/>
      <c r="AK629" s="24"/>
      <c r="AL629" s="26"/>
      <c r="AM629" s="72"/>
      <c r="AN629" s="72"/>
      <c r="AO629" s="72"/>
      <c r="AP629" s="73"/>
      <c r="AQ629" s="74"/>
      <c r="AR629" s="75"/>
      <c r="AS629" s="39"/>
    </row>
    <row r="630" spans="5:45">
      <c r="E630" s="87"/>
      <c r="F630" s="90"/>
      <c r="G630" s="90"/>
      <c r="H630" s="90"/>
      <c r="S630" s="8"/>
      <c r="T630" s="8"/>
      <c r="U630" s="8"/>
      <c r="V630" s="3"/>
      <c r="W630" s="12"/>
      <c r="X630" s="6"/>
      <c r="Y630" s="3"/>
      <c r="Z630" s="7"/>
      <c r="AA630" s="9"/>
      <c r="AB630" s="11"/>
      <c r="AC630" s="13"/>
      <c r="AD630" s="13"/>
      <c r="AE630" s="13"/>
      <c r="AF630" s="10"/>
      <c r="AG630" s="11"/>
      <c r="AH630" s="13"/>
      <c r="AI630" s="18"/>
      <c r="AJ630" s="19"/>
      <c r="AK630" s="24"/>
      <c r="AL630" s="26"/>
      <c r="AM630" s="72"/>
      <c r="AN630" s="72"/>
      <c r="AO630" s="72"/>
      <c r="AP630" s="73"/>
      <c r="AQ630" s="74"/>
      <c r="AR630" s="75"/>
      <c r="AS630" s="39"/>
    </row>
    <row r="631" spans="5:45">
      <c r="E631" s="87"/>
      <c r="F631" s="90"/>
      <c r="G631" s="90"/>
      <c r="H631" s="90"/>
      <c r="S631" s="8"/>
      <c r="T631" s="8"/>
      <c r="U631" s="8"/>
      <c r="V631" s="3"/>
      <c r="W631" s="12"/>
      <c r="X631" s="6"/>
      <c r="Y631" s="3"/>
      <c r="Z631" s="7"/>
      <c r="AA631" s="9"/>
      <c r="AB631" s="11"/>
      <c r="AC631" s="13"/>
      <c r="AD631" s="13"/>
      <c r="AE631" s="13"/>
      <c r="AF631" s="10"/>
      <c r="AG631" s="11"/>
      <c r="AH631" s="13"/>
      <c r="AI631" s="18"/>
      <c r="AJ631" s="19"/>
      <c r="AK631" s="24"/>
      <c r="AL631" s="26"/>
      <c r="AM631" s="72"/>
      <c r="AN631" s="72"/>
      <c r="AO631" s="72"/>
      <c r="AP631" s="73"/>
      <c r="AQ631" s="74"/>
      <c r="AR631" s="75"/>
      <c r="AS631" s="39"/>
    </row>
    <row r="632" spans="5:45">
      <c r="E632" s="87"/>
      <c r="F632" s="90"/>
      <c r="G632" s="90"/>
      <c r="H632" s="90"/>
      <c r="S632" s="8"/>
      <c r="T632" s="8"/>
      <c r="U632" s="8"/>
      <c r="V632" s="3"/>
      <c r="W632" s="12"/>
      <c r="X632" s="6"/>
      <c r="Y632" s="3"/>
      <c r="Z632" s="7"/>
      <c r="AA632" s="9"/>
      <c r="AB632" s="11"/>
      <c r="AC632" s="13"/>
      <c r="AD632" s="13"/>
      <c r="AE632" s="13"/>
      <c r="AF632" s="10"/>
      <c r="AG632" s="11"/>
      <c r="AH632" s="13"/>
      <c r="AI632" s="18"/>
      <c r="AJ632" s="19"/>
      <c r="AK632" s="24"/>
      <c r="AL632" s="26"/>
      <c r="AM632" s="72"/>
      <c r="AN632" s="72"/>
      <c r="AO632" s="72"/>
      <c r="AP632" s="73"/>
      <c r="AQ632" s="74"/>
      <c r="AR632" s="75"/>
      <c r="AS632" s="39"/>
    </row>
    <row r="633" spans="5:45">
      <c r="E633" s="87"/>
      <c r="F633" s="90"/>
      <c r="G633" s="90"/>
      <c r="H633" s="90"/>
      <c r="S633" s="8"/>
      <c r="T633" s="8"/>
      <c r="U633" s="8"/>
      <c r="V633" s="3"/>
      <c r="W633" s="12"/>
      <c r="X633" s="6"/>
      <c r="Y633" s="3"/>
      <c r="Z633" s="7"/>
      <c r="AA633" s="9"/>
      <c r="AB633" s="11"/>
      <c r="AC633" s="13"/>
      <c r="AD633" s="13"/>
      <c r="AE633" s="13"/>
      <c r="AF633" s="10"/>
      <c r="AG633" s="11"/>
      <c r="AH633" s="13"/>
      <c r="AI633" s="18"/>
      <c r="AJ633" s="19"/>
      <c r="AK633" s="24"/>
      <c r="AL633" s="26"/>
      <c r="AM633" s="72"/>
      <c r="AN633" s="72"/>
      <c r="AO633" s="72"/>
      <c r="AP633" s="73"/>
      <c r="AQ633" s="74"/>
      <c r="AR633" s="75"/>
      <c r="AS633" s="39"/>
    </row>
    <row r="634" spans="5:45">
      <c r="E634" s="87"/>
      <c r="F634" s="90"/>
      <c r="G634" s="90"/>
      <c r="H634" s="90"/>
      <c r="S634" s="8"/>
      <c r="T634" s="8"/>
      <c r="U634" s="8"/>
      <c r="V634" s="3"/>
      <c r="W634" s="12"/>
      <c r="X634" s="6"/>
      <c r="Y634" s="3"/>
      <c r="Z634" s="7"/>
      <c r="AA634" s="9"/>
      <c r="AB634" s="11"/>
      <c r="AC634" s="13"/>
      <c r="AD634" s="13"/>
      <c r="AE634" s="13"/>
      <c r="AF634" s="10"/>
      <c r="AG634" s="11"/>
      <c r="AH634" s="13"/>
      <c r="AI634" s="18"/>
      <c r="AJ634" s="19"/>
      <c r="AK634" s="24"/>
      <c r="AL634" s="26"/>
      <c r="AM634" s="72"/>
      <c r="AN634" s="72"/>
      <c r="AO634" s="72"/>
      <c r="AP634" s="73"/>
      <c r="AQ634" s="74"/>
      <c r="AR634" s="75"/>
      <c r="AS634" s="39"/>
    </row>
    <row r="635" spans="5:45">
      <c r="E635" s="87"/>
      <c r="F635" s="90"/>
      <c r="G635" s="90"/>
      <c r="H635" s="90"/>
      <c r="S635" s="8"/>
      <c r="T635" s="8"/>
      <c r="U635" s="8"/>
      <c r="V635" s="3"/>
      <c r="W635" s="12"/>
      <c r="X635" s="6"/>
      <c r="Y635" s="3"/>
      <c r="Z635" s="7"/>
      <c r="AA635" s="9"/>
      <c r="AB635" s="11"/>
      <c r="AC635" s="13"/>
      <c r="AD635" s="13"/>
      <c r="AE635" s="13"/>
      <c r="AF635" s="10"/>
      <c r="AG635" s="11"/>
      <c r="AH635" s="13"/>
      <c r="AI635" s="18"/>
      <c r="AJ635" s="19"/>
      <c r="AK635" s="24"/>
      <c r="AL635" s="26"/>
      <c r="AM635" s="72"/>
      <c r="AN635" s="72"/>
      <c r="AO635" s="72"/>
      <c r="AP635" s="73"/>
      <c r="AQ635" s="74"/>
      <c r="AR635" s="75"/>
      <c r="AS635" s="39"/>
    </row>
    <row r="636" spans="5:45">
      <c r="E636" s="87"/>
      <c r="F636" s="90"/>
      <c r="G636" s="90"/>
      <c r="H636" s="90"/>
      <c r="S636" s="8"/>
      <c r="T636" s="8"/>
      <c r="U636" s="8"/>
      <c r="V636" s="3"/>
      <c r="W636" s="12"/>
      <c r="X636" s="6"/>
      <c r="Y636" s="3"/>
      <c r="Z636" s="7"/>
      <c r="AA636" s="9"/>
      <c r="AB636" s="11"/>
      <c r="AC636" s="13"/>
      <c r="AD636" s="13"/>
      <c r="AE636" s="13"/>
      <c r="AF636" s="10"/>
      <c r="AG636" s="11"/>
      <c r="AH636" s="13"/>
      <c r="AI636" s="18"/>
      <c r="AJ636" s="19"/>
      <c r="AK636" s="24"/>
      <c r="AL636" s="26"/>
      <c r="AM636" s="72"/>
      <c r="AN636" s="72"/>
      <c r="AO636" s="72"/>
      <c r="AP636" s="73"/>
      <c r="AQ636" s="74"/>
      <c r="AR636" s="75"/>
      <c r="AS636" s="39"/>
    </row>
    <row r="637" spans="5:45">
      <c r="E637" s="87"/>
      <c r="F637" s="90"/>
      <c r="G637" s="90"/>
      <c r="H637" s="90"/>
      <c r="S637" s="8"/>
      <c r="T637" s="8"/>
      <c r="U637" s="8"/>
      <c r="V637" s="3"/>
      <c r="W637" s="12"/>
      <c r="X637" s="6"/>
      <c r="Y637" s="3"/>
      <c r="Z637" s="7"/>
      <c r="AA637" s="9"/>
      <c r="AB637" s="11"/>
      <c r="AC637" s="13"/>
      <c r="AD637" s="13"/>
      <c r="AE637" s="13"/>
      <c r="AF637" s="10"/>
      <c r="AG637" s="11"/>
      <c r="AH637" s="13"/>
      <c r="AI637" s="18"/>
      <c r="AJ637" s="19"/>
      <c r="AK637" s="24"/>
      <c r="AL637" s="26"/>
      <c r="AM637" s="72"/>
      <c r="AN637" s="72"/>
      <c r="AO637" s="72"/>
      <c r="AP637" s="73"/>
      <c r="AQ637" s="74"/>
      <c r="AR637" s="75"/>
      <c r="AS637" s="39"/>
    </row>
    <row r="638" spans="5:45">
      <c r="E638" s="87"/>
      <c r="F638" s="90"/>
      <c r="G638" s="90"/>
      <c r="H638" s="90"/>
      <c r="S638" s="8"/>
      <c r="T638" s="8"/>
      <c r="U638" s="8"/>
      <c r="V638" s="3"/>
      <c r="W638" s="12"/>
      <c r="X638" s="6"/>
      <c r="Y638" s="3"/>
      <c r="Z638" s="7"/>
      <c r="AA638" s="9"/>
      <c r="AB638" s="11"/>
      <c r="AC638" s="13"/>
      <c r="AD638" s="13"/>
      <c r="AE638" s="13"/>
      <c r="AF638" s="10"/>
      <c r="AG638" s="11"/>
      <c r="AH638" s="13"/>
      <c r="AI638" s="18"/>
      <c r="AJ638" s="19"/>
      <c r="AK638" s="24"/>
      <c r="AL638" s="26"/>
      <c r="AM638" s="72"/>
      <c r="AN638" s="72"/>
      <c r="AO638" s="72"/>
      <c r="AP638" s="73"/>
      <c r="AQ638" s="74"/>
      <c r="AR638" s="75"/>
      <c r="AS638" s="39"/>
    </row>
    <row r="639" spans="5:45">
      <c r="E639" s="87"/>
      <c r="F639" s="90"/>
      <c r="G639" s="90"/>
      <c r="H639" s="90"/>
      <c r="S639" s="8"/>
      <c r="T639" s="8"/>
      <c r="U639" s="8"/>
      <c r="V639" s="3"/>
      <c r="W639" s="12"/>
      <c r="X639" s="6"/>
      <c r="Y639" s="3"/>
      <c r="Z639" s="7"/>
      <c r="AA639" s="9"/>
      <c r="AB639" s="11"/>
      <c r="AC639" s="13"/>
      <c r="AD639" s="13"/>
      <c r="AE639" s="13"/>
      <c r="AF639" s="10"/>
      <c r="AG639" s="11"/>
      <c r="AH639" s="13"/>
      <c r="AI639" s="18"/>
      <c r="AJ639" s="19"/>
      <c r="AK639" s="24"/>
      <c r="AL639" s="26"/>
      <c r="AM639" s="72"/>
      <c r="AN639" s="72"/>
      <c r="AO639" s="72"/>
      <c r="AP639" s="73"/>
      <c r="AQ639" s="74"/>
      <c r="AR639" s="75"/>
      <c r="AS639" s="39"/>
    </row>
    <row r="640" spans="5:45">
      <c r="E640" s="87"/>
      <c r="F640" s="90"/>
      <c r="G640" s="90"/>
      <c r="H640" s="90"/>
      <c r="S640" s="8"/>
      <c r="T640" s="8"/>
      <c r="U640" s="8"/>
      <c r="V640" s="3"/>
      <c r="W640" s="12"/>
      <c r="X640" s="6"/>
      <c r="Y640" s="3"/>
      <c r="Z640" s="7"/>
      <c r="AA640" s="9"/>
      <c r="AB640" s="11"/>
      <c r="AC640" s="13"/>
      <c r="AD640" s="13"/>
      <c r="AE640" s="13"/>
      <c r="AF640" s="10"/>
      <c r="AG640" s="11"/>
      <c r="AH640" s="13"/>
      <c r="AI640" s="18"/>
      <c r="AJ640" s="19"/>
      <c r="AK640" s="24"/>
      <c r="AL640" s="26"/>
      <c r="AM640" s="72"/>
      <c r="AN640" s="72"/>
      <c r="AO640" s="72"/>
      <c r="AP640" s="73"/>
      <c r="AQ640" s="74"/>
      <c r="AR640" s="75"/>
      <c r="AS640" s="39"/>
    </row>
    <row r="641" spans="5:45">
      <c r="E641" s="87"/>
      <c r="F641" s="92"/>
      <c r="G641" s="92"/>
      <c r="H641" s="90"/>
      <c r="S641" s="8"/>
      <c r="T641" s="8"/>
      <c r="U641" s="8"/>
      <c r="V641" s="3"/>
      <c r="W641" s="12"/>
      <c r="X641" s="6"/>
      <c r="Y641" s="3"/>
      <c r="Z641" s="7"/>
      <c r="AA641" s="9"/>
      <c r="AB641" s="11"/>
      <c r="AC641" s="13"/>
      <c r="AD641" s="13"/>
      <c r="AE641" s="13"/>
      <c r="AF641" s="10"/>
      <c r="AG641" s="11"/>
      <c r="AH641" s="13"/>
      <c r="AI641" s="18"/>
      <c r="AJ641" s="19"/>
      <c r="AK641" s="24"/>
      <c r="AL641" s="26"/>
      <c r="AM641" s="72"/>
      <c r="AN641" s="72"/>
      <c r="AO641" s="72"/>
      <c r="AP641" s="73"/>
      <c r="AQ641" s="74"/>
      <c r="AR641" s="75"/>
      <c r="AS641" s="39"/>
    </row>
    <row r="642" spans="5:45">
      <c r="E642" s="87"/>
      <c r="F642" s="92"/>
      <c r="G642" s="92"/>
      <c r="H642" s="90"/>
      <c r="S642" s="8"/>
      <c r="T642" s="8"/>
      <c r="U642" s="8"/>
      <c r="V642" s="3"/>
      <c r="W642" s="12"/>
      <c r="X642" s="6"/>
      <c r="Y642" s="3"/>
      <c r="Z642" s="7"/>
      <c r="AA642" s="9"/>
      <c r="AB642" s="11"/>
      <c r="AC642" s="13"/>
      <c r="AD642" s="13"/>
      <c r="AE642" s="13"/>
      <c r="AF642" s="10"/>
      <c r="AG642" s="11"/>
      <c r="AH642" s="13"/>
      <c r="AI642" s="18"/>
      <c r="AJ642" s="19"/>
      <c r="AK642" s="24"/>
      <c r="AL642" s="26"/>
      <c r="AM642" s="72"/>
      <c r="AN642" s="72"/>
      <c r="AO642" s="72"/>
      <c r="AP642" s="73"/>
      <c r="AQ642" s="74"/>
      <c r="AR642" s="75"/>
      <c r="AS642" s="39"/>
    </row>
    <row r="643" spans="5:45">
      <c r="E643" s="87"/>
      <c r="F643" s="92"/>
      <c r="G643" s="92"/>
      <c r="H643" s="90"/>
      <c r="S643" s="8"/>
      <c r="T643" s="8"/>
      <c r="U643" s="8"/>
      <c r="V643" s="3"/>
      <c r="W643" s="12"/>
      <c r="X643" s="6"/>
      <c r="Y643" s="3"/>
      <c r="Z643" s="7"/>
      <c r="AA643" s="9"/>
      <c r="AB643" s="11"/>
      <c r="AC643" s="13"/>
      <c r="AD643" s="13"/>
      <c r="AE643" s="13"/>
      <c r="AF643" s="10"/>
      <c r="AG643" s="11"/>
      <c r="AH643" s="13"/>
      <c r="AI643" s="18"/>
      <c r="AJ643" s="19"/>
      <c r="AK643" s="24"/>
      <c r="AL643" s="26"/>
      <c r="AM643" s="72"/>
      <c r="AN643" s="72"/>
      <c r="AO643" s="72"/>
      <c r="AP643" s="73"/>
      <c r="AQ643" s="74"/>
      <c r="AR643" s="75"/>
      <c r="AS643" s="39"/>
    </row>
    <row r="644" spans="5:45">
      <c r="E644" s="87"/>
      <c r="F644" s="92"/>
      <c r="G644" s="92"/>
      <c r="H644" s="90"/>
      <c r="S644" s="8"/>
      <c r="T644" s="8"/>
      <c r="U644" s="8"/>
      <c r="V644" s="3"/>
      <c r="W644" s="12"/>
      <c r="X644" s="6"/>
      <c r="Y644" s="3"/>
      <c r="Z644" s="7"/>
      <c r="AA644" s="9"/>
      <c r="AB644" s="11"/>
      <c r="AC644" s="13"/>
      <c r="AD644" s="13"/>
      <c r="AE644" s="13"/>
      <c r="AF644" s="10"/>
      <c r="AG644" s="11"/>
      <c r="AH644" s="13"/>
      <c r="AI644" s="18"/>
      <c r="AJ644" s="19"/>
      <c r="AK644" s="24"/>
      <c r="AL644" s="26"/>
      <c r="AM644" s="72"/>
      <c r="AN644" s="72"/>
      <c r="AO644" s="72"/>
      <c r="AP644" s="73"/>
      <c r="AQ644" s="74"/>
      <c r="AR644" s="75"/>
      <c r="AS644" s="39"/>
    </row>
    <row r="645" spans="5:45">
      <c r="E645" s="87"/>
      <c r="F645" s="92"/>
      <c r="G645" s="92"/>
      <c r="H645" s="90"/>
      <c r="S645" s="8"/>
      <c r="T645" s="8"/>
      <c r="U645" s="8"/>
      <c r="V645" s="3"/>
      <c r="W645" s="12"/>
      <c r="X645" s="6"/>
      <c r="Y645" s="3"/>
      <c r="Z645" s="7"/>
      <c r="AA645" s="9"/>
      <c r="AB645" s="11"/>
      <c r="AC645" s="13"/>
      <c r="AD645" s="13"/>
      <c r="AE645" s="13"/>
      <c r="AF645" s="10"/>
      <c r="AG645" s="11"/>
      <c r="AH645" s="13"/>
      <c r="AI645" s="18"/>
      <c r="AJ645" s="19"/>
      <c r="AK645" s="24"/>
      <c r="AL645" s="26"/>
      <c r="AM645" s="72"/>
      <c r="AN645" s="72"/>
      <c r="AO645" s="72"/>
      <c r="AP645" s="73"/>
      <c r="AQ645" s="74"/>
      <c r="AR645" s="75"/>
      <c r="AS645" s="39"/>
    </row>
    <row r="646" spans="5:45">
      <c r="E646" s="87"/>
      <c r="F646" s="92"/>
      <c r="G646" s="92"/>
      <c r="H646" s="90"/>
      <c r="S646" s="8"/>
      <c r="T646" s="8"/>
      <c r="U646" s="8"/>
      <c r="V646" s="3"/>
      <c r="W646" s="12"/>
      <c r="X646" s="6"/>
      <c r="Y646" s="3"/>
      <c r="Z646" s="7"/>
      <c r="AA646" s="9"/>
      <c r="AB646" s="11"/>
      <c r="AC646" s="13"/>
      <c r="AD646" s="13"/>
      <c r="AE646" s="13"/>
      <c r="AF646" s="10"/>
      <c r="AG646" s="11"/>
      <c r="AH646" s="13"/>
      <c r="AI646" s="18"/>
      <c r="AJ646" s="19"/>
      <c r="AK646" s="24"/>
      <c r="AL646" s="26"/>
      <c r="AM646" s="72"/>
      <c r="AN646" s="72"/>
      <c r="AO646" s="72"/>
      <c r="AP646" s="73"/>
      <c r="AQ646" s="74"/>
      <c r="AR646" s="75"/>
      <c r="AS646" s="39"/>
    </row>
    <row r="647" spans="5:45">
      <c r="E647" s="87"/>
      <c r="F647" s="92"/>
      <c r="G647" s="92"/>
      <c r="H647" s="90"/>
      <c r="S647" s="8"/>
      <c r="T647" s="8"/>
      <c r="U647" s="8"/>
      <c r="V647" s="3"/>
      <c r="W647" s="12"/>
      <c r="X647" s="6"/>
      <c r="Y647" s="3"/>
      <c r="Z647" s="7"/>
      <c r="AA647" s="9"/>
      <c r="AB647" s="11"/>
      <c r="AC647" s="13"/>
      <c r="AD647" s="13"/>
      <c r="AE647" s="13"/>
      <c r="AF647" s="10"/>
      <c r="AG647" s="11"/>
      <c r="AH647" s="13"/>
      <c r="AI647" s="18"/>
      <c r="AJ647" s="19"/>
      <c r="AK647" s="24"/>
      <c r="AL647" s="26"/>
      <c r="AM647" s="72"/>
      <c r="AN647" s="72"/>
      <c r="AO647" s="72"/>
      <c r="AP647" s="73"/>
      <c r="AQ647" s="74"/>
      <c r="AR647" s="75"/>
      <c r="AS647" s="39"/>
    </row>
    <row r="648" spans="5:45">
      <c r="E648" s="87"/>
      <c r="F648" s="90"/>
      <c r="G648" s="90"/>
      <c r="H648" s="90"/>
      <c r="S648" s="8"/>
      <c r="T648" s="8"/>
      <c r="U648" s="8"/>
      <c r="V648" s="3"/>
      <c r="W648" s="12"/>
      <c r="X648" s="6"/>
      <c r="Y648" s="3"/>
      <c r="Z648" s="7"/>
      <c r="AA648" s="9"/>
      <c r="AB648" s="11"/>
      <c r="AC648" s="13"/>
      <c r="AD648" s="13"/>
      <c r="AE648" s="13"/>
      <c r="AF648" s="10"/>
      <c r="AG648" s="11"/>
      <c r="AH648" s="13"/>
      <c r="AI648" s="18"/>
      <c r="AJ648" s="19"/>
      <c r="AK648" s="24"/>
      <c r="AL648" s="26"/>
      <c r="AM648" s="72"/>
      <c r="AN648" s="72"/>
      <c r="AO648" s="72"/>
      <c r="AP648" s="73"/>
      <c r="AQ648" s="74"/>
      <c r="AR648" s="75"/>
      <c r="AS648" s="39"/>
    </row>
    <row r="649" spans="5:45">
      <c r="E649" s="87"/>
      <c r="F649" s="90"/>
      <c r="G649" s="90"/>
      <c r="H649" s="90"/>
      <c r="S649" s="8"/>
      <c r="T649" s="8"/>
      <c r="U649" s="8"/>
      <c r="V649" s="3"/>
      <c r="W649" s="12"/>
      <c r="X649" s="6"/>
      <c r="Y649" s="3"/>
      <c r="Z649" s="7"/>
      <c r="AA649" s="9"/>
      <c r="AB649" s="11"/>
      <c r="AC649" s="13"/>
      <c r="AD649" s="13"/>
      <c r="AE649" s="13"/>
      <c r="AF649" s="10"/>
      <c r="AG649" s="11"/>
      <c r="AH649" s="13"/>
      <c r="AI649" s="18"/>
      <c r="AJ649" s="19"/>
      <c r="AK649" s="24"/>
      <c r="AL649" s="26"/>
      <c r="AM649" s="72"/>
      <c r="AN649" s="72"/>
      <c r="AO649" s="72"/>
      <c r="AP649" s="73"/>
      <c r="AQ649" s="74"/>
      <c r="AR649" s="75"/>
      <c r="AS649" s="39"/>
    </row>
    <row r="650" spans="5:45">
      <c r="E650" s="87"/>
      <c r="F650" s="90"/>
      <c r="G650" s="90"/>
      <c r="H650" s="90"/>
      <c r="S650" s="8"/>
      <c r="T650" s="8"/>
      <c r="U650" s="8"/>
      <c r="V650" s="3"/>
      <c r="W650" s="12"/>
      <c r="X650" s="6"/>
      <c r="Y650" s="3"/>
      <c r="Z650" s="7"/>
      <c r="AA650" s="9"/>
      <c r="AB650" s="11"/>
      <c r="AC650" s="13"/>
      <c r="AD650" s="13"/>
      <c r="AE650" s="13"/>
      <c r="AF650" s="10"/>
      <c r="AG650" s="11"/>
      <c r="AH650" s="13"/>
      <c r="AI650" s="18"/>
      <c r="AJ650" s="19"/>
      <c r="AK650" s="24"/>
      <c r="AL650" s="26"/>
      <c r="AM650" s="72"/>
      <c r="AN650" s="72"/>
      <c r="AO650" s="72"/>
      <c r="AP650" s="73"/>
      <c r="AQ650" s="74"/>
      <c r="AR650" s="75"/>
      <c r="AS650" s="39"/>
    </row>
    <row r="651" spans="5:45">
      <c r="E651" s="87"/>
      <c r="F651" s="90"/>
      <c r="G651" s="90"/>
      <c r="H651" s="90"/>
      <c r="S651" s="8"/>
      <c r="T651" s="8"/>
      <c r="U651" s="8"/>
      <c r="V651" s="3"/>
      <c r="W651" s="12"/>
      <c r="X651" s="6"/>
      <c r="Y651" s="3"/>
      <c r="Z651" s="7"/>
      <c r="AA651" s="9"/>
      <c r="AB651" s="11"/>
      <c r="AC651" s="13"/>
      <c r="AD651" s="13"/>
      <c r="AE651" s="13"/>
      <c r="AF651" s="10"/>
      <c r="AG651" s="11"/>
      <c r="AH651" s="13"/>
      <c r="AI651" s="18"/>
      <c r="AJ651" s="19"/>
      <c r="AK651" s="24"/>
      <c r="AL651" s="26"/>
      <c r="AM651" s="72"/>
      <c r="AN651" s="72"/>
      <c r="AO651" s="72"/>
      <c r="AP651" s="73"/>
      <c r="AQ651" s="74"/>
      <c r="AR651" s="75"/>
      <c r="AS651" s="39"/>
    </row>
    <row r="652" spans="5:45">
      <c r="E652" s="87"/>
      <c r="F652" s="90"/>
      <c r="G652" s="90"/>
      <c r="H652" s="90"/>
      <c r="S652" s="8"/>
      <c r="T652" s="8"/>
      <c r="U652" s="8"/>
      <c r="V652" s="3"/>
      <c r="W652" s="12"/>
      <c r="X652" s="6"/>
      <c r="Y652" s="3"/>
      <c r="Z652" s="7"/>
      <c r="AA652" s="9"/>
      <c r="AB652" s="11"/>
      <c r="AC652" s="13"/>
      <c r="AD652" s="13"/>
      <c r="AE652" s="13"/>
      <c r="AF652" s="10"/>
      <c r="AG652" s="11"/>
      <c r="AH652" s="13"/>
      <c r="AI652" s="18"/>
      <c r="AJ652" s="19"/>
      <c r="AK652" s="24"/>
      <c r="AL652" s="26"/>
      <c r="AM652" s="72"/>
      <c r="AN652" s="72"/>
      <c r="AO652" s="72"/>
      <c r="AP652" s="73"/>
      <c r="AQ652" s="74"/>
      <c r="AR652" s="75"/>
      <c r="AS652" s="39"/>
    </row>
    <row r="653" spans="5:45">
      <c r="E653" s="87"/>
      <c r="F653" s="90"/>
      <c r="G653" s="90"/>
      <c r="H653" s="90"/>
      <c r="S653" s="8"/>
      <c r="T653" s="8"/>
      <c r="U653" s="8"/>
      <c r="V653" s="3"/>
      <c r="W653" s="12"/>
      <c r="X653" s="6"/>
      <c r="Y653" s="3"/>
      <c r="Z653" s="7"/>
      <c r="AA653" s="9"/>
      <c r="AB653" s="11"/>
      <c r="AC653" s="13"/>
      <c r="AD653" s="13"/>
      <c r="AE653" s="13"/>
      <c r="AF653" s="10"/>
      <c r="AG653" s="11"/>
      <c r="AH653" s="13"/>
      <c r="AI653" s="18"/>
      <c r="AJ653" s="19"/>
      <c r="AK653" s="24"/>
      <c r="AL653" s="26"/>
      <c r="AM653" s="72"/>
      <c r="AN653" s="72"/>
      <c r="AO653" s="72"/>
      <c r="AP653" s="73"/>
      <c r="AQ653" s="74"/>
      <c r="AR653" s="75"/>
      <c r="AS653" s="39"/>
    </row>
    <row r="654" spans="5:45">
      <c r="E654" s="87"/>
      <c r="F654" s="90"/>
      <c r="G654" s="90"/>
      <c r="H654" s="90"/>
      <c r="S654" s="8"/>
      <c r="T654" s="8"/>
      <c r="U654" s="8"/>
      <c r="V654" s="3"/>
      <c r="W654" s="12"/>
      <c r="X654" s="6"/>
      <c r="Y654" s="3"/>
      <c r="Z654" s="7"/>
      <c r="AA654" s="9"/>
      <c r="AB654" s="11"/>
      <c r="AC654" s="13"/>
      <c r="AD654" s="13"/>
      <c r="AE654" s="13"/>
      <c r="AF654" s="10"/>
      <c r="AG654" s="11"/>
      <c r="AH654" s="13"/>
      <c r="AI654" s="18"/>
      <c r="AJ654" s="19"/>
      <c r="AK654" s="24"/>
      <c r="AL654" s="26"/>
      <c r="AM654" s="72"/>
      <c r="AN654" s="72"/>
      <c r="AO654" s="72"/>
      <c r="AP654" s="73"/>
      <c r="AQ654" s="74"/>
      <c r="AR654" s="75"/>
      <c r="AS654" s="39"/>
    </row>
    <row r="655" spans="5:45">
      <c r="E655" s="87"/>
      <c r="F655" s="90"/>
      <c r="G655" s="90"/>
      <c r="H655" s="90"/>
      <c r="S655" s="8"/>
      <c r="T655" s="8"/>
      <c r="U655" s="8"/>
      <c r="V655" s="3"/>
      <c r="W655" s="12"/>
      <c r="X655" s="6"/>
      <c r="Y655" s="3"/>
      <c r="Z655" s="7"/>
      <c r="AA655" s="9"/>
      <c r="AB655" s="11"/>
      <c r="AC655" s="13"/>
      <c r="AD655" s="13"/>
      <c r="AE655" s="13"/>
      <c r="AF655" s="10"/>
      <c r="AG655" s="11"/>
      <c r="AH655" s="13"/>
      <c r="AI655" s="18"/>
      <c r="AJ655" s="19"/>
      <c r="AK655" s="24"/>
      <c r="AL655" s="26"/>
      <c r="AM655" s="72"/>
      <c r="AN655" s="72"/>
      <c r="AO655" s="72"/>
      <c r="AP655" s="73"/>
      <c r="AQ655" s="74"/>
      <c r="AR655" s="75"/>
      <c r="AS655" s="39"/>
    </row>
    <row r="656" spans="5:45">
      <c r="E656" s="87"/>
      <c r="F656" s="90"/>
      <c r="G656" s="90"/>
      <c r="H656" s="90"/>
      <c r="S656" s="8"/>
      <c r="T656" s="8"/>
      <c r="U656" s="8"/>
      <c r="V656" s="3"/>
      <c r="W656" s="12"/>
      <c r="X656" s="6"/>
      <c r="Y656" s="3"/>
      <c r="Z656" s="7"/>
      <c r="AA656" s="9"/>
      <c r="AB656" s="11"/>
      <c r="AC656" s="13"/>
      <c r="AD656" s="13"/>
      <c r="AE656" s="13"/>
      <c r="AF656" s="10"/>
      <c r="AG656" s="11"/>
      <c r="AH656" s="13"/>
      <c r="AI656" s="18"/>
      <c r="AJ656" s="19"/>
      <c r="AK656" s="24"/>
      <c r="AL656" s="26"/>
      <c r="AM656" s="72"/>
      <c r="AN656" s="72"/>
      <c r="AO656" s="72"/>
      <c r="AP656" s="73"/>
      <c r="AQ656" s="74"/>
      <c r="AR656" s="75"/>
      <c r="AS656" s="39"/>
    </row>
    <row r="657" spans="5:45">
      <c r="E657" s="87"/>
      <c r="F657" s="90"/>
      <c r="G657" s="90"/>
      <c r="H657" s="90"/>
      <c r="S657" s="8"/>
      <c r="T657" s="8"/>
      <c r="U657" s="8"/>
      <c r="V657" s="3"/>
      <c r="W657" s="12"/>
      <c r="X657" s="6"/>
      <c r="Y657" s="3"/>
      <c r="Z657" s="7"/>
      <c r="AA657" s="9"/>
      <c r="AB657" s="11"/>
      <c r="AC657" s="13"/>
      <c r="AD657" s="13"/>
      <c r="AE657" s="13"/>
      <c r="AF657" s="10"/>
      <c r="AG657" s="11"/>
      <c r="AH657" s="13"/>
      <c r="AI657" s="18"/>
      <c r="AJ657" s="19"/>
      <c r="AK657" s="24"/>
      <c r="AL657" s="26"/>
      <c r="AM657" s="72"/>
      <c r="AN657" s="72"/>
      <c r="AO657" s="72"/>
      <c r="AP657" s="73"/>
      <c r="AQ657" s="74"/>
      <c r="AR657" s="75"/>
      <c r="AS657" s="39"/>
    </row>
    <row r="658" spans="5:45">
      <c r="E658" s="87"/>
      <c r="F658" s="90"/>
      <c r="G658" s="90"/>
      <c r="H658" s="90"/>
      <c r="S658" s="8"/>
      <c r="T658" s="8"/>
      <c r="U658" s="8"/>
      <c r="V658" s="3"/>
      <c r="W658" s="12"/>
      <c r="X658" s="6"/>
      <c r="Y658" s="3"/>
      <c r="Z658" s="7"/>
      <c r="AA658" s="9"/>
      <c r="AB658" s="11"/>
      <c r="AC658" s="13"/>
      <c r="AD658" s="13"/>
      <c r="AE658" s="13"/>
      <c r="AF658" s="10"/>
      <c r="AG658" s="11"/>
      <c r="AH658" s="13"/>
      <c r="AI658" s="18"/>
      <c r="AJ658" s="19"/>
      <c r="AK658" s="24"/>
      <c r="AL658" s="26"/>
      <c r="AM658" s="72"/>
      <c r="AN658" s="72"/>
      <c r="AO658" s="72"/>
      <c r="AP658" s="73"/>
      <c r="AQ658" s="74"/>
      <c r="AR658" s="75"/>
      <c r="AS658" s="39"/>
    </row>
    <row r="659" spans="5:45">
      <c r="E659" s="87"/>
      <c r="F659" s="90"/>
      <c r="G659" s="90"/>
      <c r="H659" s="90"/>
      <c r="S659" s="8"/>
      <c r="T659" s="8"/>
      <c r="U659" s="8"/>
      <c r="V659" s="3"/>
      <c r="W659" s="12"/>
      <c r="X659" s="6"/>
      <c r="Y659" s="3"/>
      <c r="Z659" s="7"/>
      <c r="AA659" s="9"/>
      <c r="AB659" s="11"/>
      <c r="AC659" s="13"/>
      <c r="AD659" s="13"/>
      <c r="AE659" s="13"/>
      <c r="AF659" s="10"/>
      <c r="AG659" s="11"/>
      <c r="AH659" s="13"/>
      <c r="AI659" s="18"/>
      <c r="AJ659" s="19"/>
      <c r="AK659" s="24"/>
      <c r="AL659" s="26"/>
      <c r="AM659" s="72"/>
      <c r="AN659" s="72"/>
      <c r="AO659" s="72"/>
      <c r="AP659" s="73"/>
      <c r="AQ659" s="74"/>
      <c r="AR659" s="75"/>
      <c r="AS659" s="39"/>
    </row>
    <row r="660" spans="5:45">
      <c r="E660" s="87"/>
      <c r="F660" s="90"/>
      <c r="G660" s="90"/>
      <c r="H660" s="90"/>
      <c r="S660" s="8"/>
      <c r="T660" s="8"/>
      <c r="U660" s="8"/>
      <c r="V660" s="3"/>
      <c r="W660" s="12"/>
      <c r="X660" s="6"/>
      <c r="Y660" s="3"/>
      <c r="Z660" s="7"/>
      <c r="AA660" s="9"/>
      <c r="AB660" s="11"/>
      <c r="AC660" s="13"/>
      <c r="AD660" s="13"/>
      <c r="AE660" s="13"/>
      <c r="AF660" s="10"/>
      <c r="AG660" s="11"/>
      <c r="AH660" s="13"/>
      <c r="AI660" s="18"/>
      <c r="AJ660" s="19"/>
      <c r="AK660" s="24"/>
      <c r="AL660" s="26"/>
      <c r="AM660" s="72"/>
      <c r="AN660" s="72"/>
      <c r="AO660" s="72"/>
      <c r="AP660" s="73"/>
      <c r="AQ660" s="74"/>
      <c r="AR660" s="75"/>
      <c r="AS660" s="39"/>
    </row>
    <row r="661" spans="5:45">
      <c r="E661" s="87"/>
      <c r="F661" s="90"/>
      <c r="G661" s="90"/>
      <c r="H661" s="90"/>
      <c r="S661" s="8"/>
      <c r="T661" s="8"/>
      <c r="U661" s="8"/>
      <c r="V661" s="3"/>
      <c r="W661" s="12"/>
      <c r="X661" s="6"/>
      <c r="Y661" s="3"/>
      <c r="Z661" s="7"/>
      <c r="AA661" s="9"/>
      <c r="AB661" s="11"/>
      <c r="AC661" s="13"/>
      <c r="AD661" s="13"/>
      <c r="AE661" s="13"/>
      <c r="AF661" s="10"/>
      <c r="AG661" s="11"/>
      <c r="AH661" s="13"/>
      <c r="AI661" s="18"/>
      <c r="AJ661" s="19"/>
      <c r="AK661" s="24"/>
      <c r="AL661" s="26"/>
      <c r="AM661" s="72"/>
      <c r="AN661" s="72"/>
      <c r="AO661" s="72"/>
      <c r="AP661" s="73"/>
      <c r="AQ661" s="74"/>
      <c r="AR661" s="75"/>
      <c r="AS661" s="39"/>
    </row>
    <row r="662" spans="5:45">
      <c r="E662" s="87"/>
      <c r="F662" s="90"/>
      <c r="G662" s="90"/>
      <c r="H662" s="90"/>
      <c r="S662" s="8"/>
      <c r="T662" s="8"/>
      <c r="U662" s="8"/>
      <c r="V662" s="3"/>
      <c r="W662" s="12"/>
      <c r="X662" s="6"/>
      <c r="Y662" s="3"/>
      <c r="Z662" s="7"/>
      <c r="AA662" s="9"/>
      <c r="AB662" s="11"/>
      <c r="AC662" s="13"/>
      <c r="AD662" s="13"/>
      <c r="AE662" s="13"/>
      <c r="AF662" s="10"/>
      <c r="AG662" s="11"/>
      <c r="AH662" s="13"/>
      <c r="AI662" s="18"/>
      <c r="AJ662" s="19"/>
      <c r="AK662" s="24"/>
      <c r="AL662" s="26"/>
      <c r="AM662" s="72"/>
      <c r="AN662" s="72"/>
      <c r="AO662" s="72"/>
      <c r="AP662" s="73"/>
      <c r="AQ662" s="74"/>
      <c r="AR662" s="75"/>
      <c r="AS662" s="39"/>
    </row>
    <row r="663" spans="5:45">
      <c r="E663" s="87"/>
      <c r="F663" s="90"/>
      <c r="G663" s="90"/>
      <c r="H663" s="90"/>
      <c r="S663" s="8"/>
      <c r="T663" s="8"/>
      <c r="U663" s="8"/>
      <c r="V663" s="3"/>
      <c r="W663" s="12"/>
      <c r="X663" s="6"/>
      <c r="Y663" s="3"/>
      <c r="Z663" s="7"/>
      <c r="AA663" s="9"/>
      <c r="AB663" s="11"/>
      <c r="AC663" s="13"/>
      <c r="AD663" s="13"/>
      <c r="AE663" s="13"/>
      <c r="AF663" s="10"/>
      <c r="AG663" s="11"/>
      <c r="AH663" s="13"/>
      <c r="AI663" s="18"/>
      <c r="AJ663" s="19"/>
      <c r="AK663" s="24"/>
      <c r="AL663" s="26"/>
      <c r="AM663" s="72"/>
      <c r="AN663" s="72"/>
      <c r="AO663" s="72"/>
      <c r="AP663" s="73"/>
      <c r="AQ663" s="74"/>
      <c r="AR663" s="75"/>
      <c r="AS663" s="39"/>
    </row>
    <row r="664" spans="5:45">
      <c r="E664" s="87"/>
      <c r="F664" s="90"/>
      <c r="G664" s="90"/>
      <c r="H664" s="90"/>
      <c r="S664" s="8"/>
      <c r="T664" s="8"/>
      <c r="U664" s="8"/>
      <c r="V664" s="3"/>
      <c r="W664" s="12"/>
      <c r="X664" s="6"/>
      <c r="Y664" s="3"/>
      <c r="Z664" s="7"/>
      <c r="AA664" s="9"/>
      <c r="AB664" s="11"/>
      <c r="AC664" s="13"/>
      <c r="AD664" s="13"/>
      <c r="AE664" s="13"/>
      <c r="AF664" s="10"/>
      <c r="AG664" s="11"/>
      <c r="AH664" s="13"/>
      <c r="AI664" s="18"/>
      <c r="AJ664" s="19"/>
      <c r="AK664" s="24"/>
      <c r="AL664" s="26"/>
      <c r="AM664" s="72"/>
      <c r="AN664" s="72"/>
      <c r="AO664" s="72"/>
      <c r="AP664" s="73"/>
      <c r="AQ664" s="74"/>
      <c r="AR664" s="75"/>
      <c r="AS664" s="39"/>
    </row>
    <row r="665" spans="5:45">
      <c r="E665" s="87"/>
      <c r="F665" s="90"/>
      <c r="G665" s="90"/>
      <c r="H665" s="90"/>
      <c r="S665" s="8"/>
      <c r="T665" s="8"/>
      <c r="U665" s="8"/>
      <c r="V665" s="3"/>
      <c r="W665" s="12"/>
      <c r="X665" s="6"/>
      <c r="Y665" s="3"/>
      <c r="Z665" s="7"/>
      <c r="AA665" s="9"/>
      <c r="AB665" s="11"/>
      <c r="AC665" s="13"/>
      <c r="AD665" s="13"/>
      <c r="AE665" s="13"/>
      <c r="AF665" s="10"/>
      <c r="AG665" s="11"/>
      <c r="AH665" s="13"/>
      <c r="AI665" s="18"/>
      <c r="AJ665" s="19"/>
      <c r="AK665" s="24"/>
      <c r="AL665" s="26"/>
      <c r="AM665" s="72"/>
      <c r="AN665" s="72"/>
      <c r="AO665" s="72"/>
      <c r="AP665" s="73"/>
      <c r="AQ665" s="74"/>
      <c r="AR665" s="75"/>
      <c r="AS665" s="39"/>
    </row>
    <row r="666" spans="5:45">
      <c r="E666" s="87"/>
      <c r="F666" s="90"/>
      <c r="G666" s="90"/>
      <c r="H666" s="90"/>
      <c r="S666" s="8"/>
      <c r="T666" s="8"/>
      <c r="U666" s="8"/>
      <c r="V666" s="3"/>
      <c r="W666" s="12"/>
      <c r="X666" s="6"/>
      <c r="Y666" s="3"/>
      <c r="Z666" s="7"/>
      <c r="AA666" s="9"/>
      <c r="AB666" s="11"/>
      <c r="AC666" s="13"/>
      <c r="AD666" s="13"/>
      <c r="AE666" s="13"/>
      <c r="AF666" s="10"/>
      <c r="AG666" s="11"/>
      <c r="AH666" s="13"/>
      <c r="AI666" s="18"/>
      <c r="AJ666" s="19"/>
      <c r="AK666" s="24"/>
      <c r="AL666" s="26"/>
      <c r="AM666" s="72"/>
      <c r="AN666" s="72"/>
      <c r="AO666" s="72"/>
      <c r="AP666" s="73"/>
      <c r="AQ666" s="74"/>
      <c r="AR666" s="75"/>
      <c r="AS666" s="39"/>
    </row>
    <row r="667" spans="5:45">
      <c r="E667" s="87"/>
      <c r="F667" s="90"/>
      <c r="G667" s="90"/>
      <c r="H667" s="90"/>
      <c r="S667" s="8"/>
      <c r="T667" s="8"/>
      <c r="U667" s="8"/>
      <c r="V667" s="3"/>
      <c r="W667" s="12"/>
      <c r="X667" s="6"/>
      <c r="Y667" s="3"/>
      <c r="Z667" s="7"/>
      <c r="AA667" s="9"/>
      <c r="AB667" s="11"/>
      <c r="AC667" s="13"/>
      <c r="AD667" s="13"/>
      <c r="AE667" s="13"/>
      <c r="AF667" s="10"/>
      <c r="AG667" s="11"/>
      <c r="AH667" s="13"/>
      <c r="AI667" s="18"/>
      <c r="AJ667" s="19"/>
      <c r="AK667" s="24"/>
      <c r="AL667" s="26"/>
      <c r="AM667" s="72"/>
      <c r="AN667" s="72"/>
      <c r="AO667" s="72"/>
      <c r="AP667" s="73"/>
      <c r="AQ667" s="74"/>
      <c r="AR667" s="75"/>
      <c r="AS667" s="39"/>
    </row>
    <row r="668" spans="5:45">
      <c r="E668" s="87"/>
      <c r="F668" s="90"/>
      <c r="G668" s="90"/>
      <c r="H668" s="90"/>
      <c r="S668" s="8"/>
      <c r="T668" s="8"/>
      <c r="U668" s="8"/>
      <c r="V668" s="3"/>
      <c r="W668" s="12"/>
      <c r="X668" s="6"/>
      <c r="Y668" s="3"/>
      <c r="Z668" s="7"/>
      <c r="AA668" s="9"/>
      <c r="AB668" s="11"/>
      <c r="AC668" s="13"/>
      <c r="AD668" s="13"/>
      <c r="AE668" s="13"/>
      <c r="AF668" s="10"/>
      <c r="AG668" s="11"/>
      <c r="AH668" s="13"/>
      <c r="AI668" s="18"/>
      <c r="AJ668" s="19"/>
      <c r="AK668" s="24"/>
      <c r="AL668" s="26"/>
      <c r="AM668" s="72"/>
      <c r="AN668" s="72"/>
      <c r="AO668" s="72"/>
      <c r="AP668" s="73"/>
      <c r="AQ668" s="74"/>
      <c r="AR668" s="75"/>
      <c r="AS668" s="39"/>
    </row>
    <row r="669" spans="5:45">
      <c r="E669" s="87"/>
      <c r="F669" s="90"/>
      <c r="G669" s="90"/>
      <c r="H669" s="90"/>
      <c r="S669" s="8"/>
      <c r="T669" s="8"/>
      <c r="U669" s="8"/>
      <c r="V669" s="3"/>
      <c r="W669" s="12"/>
      <c r="X669" s="6"/>
      <c r="Y669" s="3"/>
      <c r="Z669" s="7"/>
      <c r="AA669" s="9"/>
      <c r="AB669" s="11"/>
      <c r="AC669" s="13"/>
      <c r="AD669" s="13"/>
      <c r="AE669" s="13"/>
      <c r="AF669" s="10"/>
      <c r="AG669" s="11"/>
      <c r="AH669" s="13"/>
      <c r="AI669" s="18"/>
      <c r="AJ669" s="19"/>
      <c r="AK669" s="24"/>
      <c r="AL669" s="26"/>
      <c r="AM669" s="72"/>
      <c r="AN669" s="72"/>
      <c r="AO669" s="72"/>
      <c r="AP669" s="73"/>
      <c r="AQ669" s="74"/>
      <c r="AR669" s="75"/>
      <c r="AS669" s="39"/>
    </row>
    <row r="670" spans="5:45">
      <c r="E670" s="87"/>
      <c r="F670" s="90"/>
      <c r="G670" s="90"/>
      <c r="H670" s="90"/>
      <c r="S670" s="8"/>
      <c r="T670" s="8"/>
      <c r="U670" s="8"/>
      <c r="V670" s="3"/>
      <c r="W670" s="12"/>
      <c r="X670" s="6"/>
      <c r="Y670" s="3"/>
      <c r="Z670" s="7"/>
      <c r="AA670" s="9"/>
      <c r="AB670" s="11"/>
      <c r="AC670" s="13"/>
      <c r="AD670" s="13"/>
      <c r="AE670" s="13"/>
      <c r="AF670" s="10"/>
      <c r="AG670" s="11"/>
      <c r="AH670" s="13"/>
      <c r="AI670" s="18"/>
      <c r="AJ670" s="19"/>
      <c r="AK670" s="24"/>
      <c r="AL670" s="26"/>
      <c r="AM670" s="72"/>
      <c r="AN670" s="72"/>
      <c r="AO670" s="72"/>
      <c r="AP670" s="73"/>
      <c r="AQ670" s="74"/>
      <c r="AR670" s="75"/>
      <c r="AS670" s="39"/>
    </row>
    <row r="671" spans="5:45">
      <c r="E671" s="87"/>
      <c r="F671" s="90"/>
      <c r="G671" s="90"/>
      <c r="H671" s="90"/>
      <c r="S671" s="8"/>
      <c r="T671" s="8"/>
      <c r="U671" s="8"/>
      <c r="V671" s="3"/>
      <c r="W671" s="12"/>
      <c r="X671" s="6"/>
      <c r="Y671" s="3"/>
      <c r="Z671" s="7"/>
      <c r="AA671" s="9"/>
      <c r="AB671" s="11"/>
      <c r="AC671" s="13"/>
      <c r="AD671" s="13"/>
      <c r="AE671" s="13"/>
      <c r="AF671" s="10"/>
      <c r="AG671" s="11"/>
      <c r="AH671" s="13"/>
      <c r="AI671" s="18"/>
      <c r="AJ671" s="19"/>
      <c r="AK671" s="24"/>
      <c r="AL671" s="26"/>
      <c r="AM671" s="72"/>
      <c r="AN671" s="72"/>
      <c r="AO671" s="72"/>
      <c r="AP671" s="73"/>
      <c r="AQ671" s="74"/>
      <c r="AR671" s="75"/>
      <c r="AS671" s="39"/>
    </row>
    <row r="672" spans="5:45">
      <c r="E672" s="87"/>
      <c r="F672" s="90"/>
      <c r="G672" s="90"/>
      <c r="H672" s="90"/>
      <c r="S672" s="8"/>
      <c r="T672" s="8"/>
      <c r="U672" s="8"/>
      <c r="V672" s="3"/>
      <c r="W672" s="12"/>
      <c r="X672" s="6"/>
      <c r="Y672" s="3"/>
      <c r="Z672" s="7"/>
      <c r="AA672" s="9"/>
      <c r="AB672" s="11"/>
      <c r="AC672" s="13"/>
      <c r="AD672" s="13"/>
      <c r="AE672" s="13"/>
      <c r="AF672" s="10"/>
      <c r="AG672" s="11"/>
      <c r="AH672" s="13"/>
      <c r="AI672" s="18"/>
      <c r="AJ672" s="19"/>
      <c r="AK672" s="24"/>
      <c r="AL672" s="26"/>
      <c r="AM672" s="72"/>
      <c r="AN672" s="72"/>
      <c r="AO672" s="72"/>
      <c r="AP672" s="73"/>
      <c r="AQ672" s="74"/>
      <c r="AR672" s="75"/>
      <c r="AS672" s="39"/>
    </row>
    <row r="673" spans="5:45">
      <c r="E673" s="87"/>
      <c r="F673" s="90"/>
      <c r="G673" s="90"/>
      <c r="H673" s="90"/>
      <c r="S673" s="8"/>
      <c r="T673" s="8"/>
      <c r="U673" s="8"/>
      <c r="V673" s="3"/>
      <c r="W673" s="12"/>
      <c r="X673" s="6"/>
      <c r="Y673" s="3"/>
      <c r="Z673" s="7"/>
      <c r="AA673" s="9"/>
      <c r="AB673" s="11"/>
      <c r="AC673" s="13"/>
      <c r="AD673" s="13"/>
      <c r="AE673" s="13"/>
      <c r="AF673" s="10"/>
      <c r="AG673" s="11"/>
      <c r="AH673" s="13"/>
      <c r="AI673" s="18"/>
      <c r="AJ673" s="19"/>
      <c r="AK673" s="24"/>
      <c r="AL673" s="26"/>
      <c r="AM673" s="72"/>
      <c r="AN673" s="72"/>
      <c r="AO673" s="72"/>
      <c r="AP673" s="73"/>
      <c r="AQ673" s="74"/>
      <c r="AR673" s="75"/>
      <c r="AS673" s="39"/>
    </row>
    <row r="674" spans="5:45">
      <c r="E674" s="87"/>
      <c r="F674" s="90"/>
      <c r="G674" s="90"/>
      <c r="H674" s="90"/>
      <c r="S674" s="8"/>
      <c r="T674" s="8"/>
      <c r="U674" s="8"/>
      <c r="V674" s="3"/>
      <c r="W674" s="12"/>
      <c r="X674" s="6"/>
      <c r="Y674" s="3"/>
      <c r="Z674" s="7"/>
      <c r="AA674" s="9"/>
      <c r="AB674" s="11"/>
      <c r="AC674" s="13"/>
      <c r="AD674" s="13"/>
      <c r="AE674" s="13"/>
      <c r="AF674" s="10"/>
      <c r="AG674" s="11"/>
      <c r="AH674" s="13"/>
      <c r="AI674" s="18"/>
      <c r="AJ674" s="19"/>
      <c r="AK674" s="24"/>
      <c r="AL674" s="26"/>
      <c r="AM674" s="72"/>
      <c r="AN674" s="72"/>
      <c r="AO674" s="72"/>
      <c r="AP674" s="73"/>
      <c r="AQ674" s="74"/>
      <c r="AR674" s="75"/>
      <c r="AS674" s="39"/>
    </row>
    <row r="675" spans="5:45">
      <c r="E675" s="87"/>
      <c r="F675" s="90"/>
      <c r="G675" s="90"/>
      <c r="H675" s="90"/>
      <c r="S675" s="8"/>
      <c r="T675" s="8"/>
      <c r="U675" s="8"/>
      <c r="V675" s="3"/>
      <c r="W675" s="12"/>
      <c r="X675" s="6"/>
      <c r="Y675" s="3"/>
      <c r="Z675" s="7"/>
      <c r="AA675" s="9"/>
      <c r="AB675" s="11"/>
      <c r="AC675" s="13"/>
      <c r="AD675" s="13"/>
      <c r="AE675" s="13"/>
      <c r="AF675" s="10"/>
      <c r="AG675" s="11"/>
      <c r="AH675" s="13"/>
      <c r="AI675" s="18"/>
      <c r="AJ675" s="19"/>
      <c r="AK675" s="24"/>
      <c r="AL675" s="26"/>
      <c r="AM675" s="72"/>
      <c r="AN675" s="72"/>
      <c r="AO675" s="72"/>
      <c r="AP675" s="73"/>
      <c r="AQ675" s="74"/>
      <c r="AR675" s="75"/>
      <c r="AS675" s="39"/>
    </row>
    <row r="676" spans="5:45">
      <c r="E676" s="87"/>
      <c r="F676" s="90"/>
      <c r="G676" s="90"/>
      <c r="H676" s="90"/>
      <c r="S676" s="8"/>
      <c r="T676" s="8"/>
      <c r="U676" s="8"/>
      <c r="V676" s="3"/>
      <c r="W676" s="12"/>
      <c r="X676" s="6"/>
      <c r="Y676" s="3"/>
      <c r="Z676" s="7"/>
      <c r="AA676" s="9"/>
      <c r="AB676" s="11"/>
      <c r="AC676" s="13"/>
      <c r="AD676" s="13"/>
      <c r="AE676" s="13"/>
      <c r="AF676" s="10"/>
      <c r="AG676" s="11"/>
      <c r="AH676" s="13"/>
      <c r="AI676" s="18"/>
      <c r="AJ676" s="19"/>
      <c r="AK676" s="24"/>
      <c r="AL676" s="26"/>
      <c r="AM676" s="72"/>
      <c r="AN676" s="72"/>
      <c r="AO676" s="72"/>
      <c r="AP676" s="73"/>
      <c r="AQ676" s="74"/>
      <c r="AR676" s="75"/>
      <c r="AS676" s="39"/>
    </row>
    <row r="677" spans="5:45">
      <c r="E677" s="87"/>
      <c r="F677" s="90"/>
      <c r="G677" s="90"/>
      <c r="H677" s="90"/>
      <c r="S677" s="8"/>
      <c r="T677" s="8"/>
      <c r="U677" s="8"/>
      <c r="V677" s="3"/>
      <c r="W677" s="12"/>
      <c r="X677" s="6"/>
      <c r="Y677" s="3"/>
      <c r="Z677" s="7"/>
      <c r="AA677" s="9"/>
      <c r="AB677" s="11"/>
      <c r="AC677" s="13"/>
      <c r="AD677" s="13"/>
      <c r="AE677" s="13"/>
      <c r="AF677" s="10"/>
      <c r="AG677" s="11"/>
      <c r="AH677" s="13"/>
      <c r="AI677" s="18"/>
      <c r="AJ677" s="19"/>
      <c r="AK677" s="24"/>
      <c r="AL677" s="26"/>
      <c r="AM677" s="72"/>
      <c r="AN677" s="72"/>
      <c r="AO677" s="72"/>
      <c r="AP677" s="73"/>
      <c r="AQ677" s="74"/>
      <c r="AR677" s="75"/>
      <c r="AS677" s="39"/>
    </row>
    <row r="678" spans="5:45">
      <c r="E678" s="87"/>
      <c r="F678" s="90"/>
      <c r="G678" s="90"/>
      <c r="H678" s="90"/>
      <c r="S678" s="8"/>
      <c r="T678" s="8"/>
      <c r="U678" s="8"/>
      <c r="V678" s="3"/>
      <c r="W678" s="12"/>
      <c r="X678" s="6"/>
      <c r="Y678" s="3"/>
      <c r="Z678" s="7"/>
      <c r="AA678" s="9"/>
      <c r="AB678" s="11"/>
      <c r="AC678" s="13"/>
      <c r="AD678" s="13"/>
      <c r="AE678" s="13"/>
      <c r="AF678" s="10"/>
      <c r="AG678" s="11"/>
      <c r="AH678" s="13"/>
      <c r="AI678" s="18"/>
      <c r="AJ678" s="19"/>
      <c r="AK678" s="24"/>
      <c r="AL678" s="26"/>
      <c r="AM678" s="72"/>
      <c r="AN678" s="72"/>
      <c r="AO678" s="72"/>
      <c r="AP678" s="73"/>
      <c r="AQ678" s="74"/>
      <c r="AR678" s="75"/>
      <c r="AS678" s="39"/>
    </row>
    <row r="679" spans="5:45">
      <c r="E679" s="87"/>
      <c r="F679" s="90"/>
      <c r="G679" s="90"/>
      <c r="H679" s="90"/>
      <c r="S679" s="8"/>
      <c r="T679" s="8"/>
      <c r="U679" s="8"/>
      <c r="V679" s="3"/>
      <c r="W679" s="12"/>
      <c r="X679" s="6"/>
      <c r="Y679" s="3"/>
      <c r="Z679" s="7"/>
      <c r="AA679" s="9"/>
      <c r="AB679" s="11"/>
      <c r="AC679" s="13"/>
      <c r="AD679" s="13"/>
      <c r="AE679" s="13"/>
      <c r="AF679" s="10"/>
      <c r="AG679" s="11"/>
      <c r="AH679" s="13"/>
      <c r="AI679" s="18"/>
      <c r="AJ679" s="19"/>
      <c r="AK679" s="24"/>
      <c r="AL679" s="26"/>
      <c r="AM679" s="72"/>
      <c r="AN679" s="72"/>
      <c r="AO679" s="72"/>
      <c r="AP679" s="73"/>
      <c r="AQ679" s="74"/>
      <c r="AR679" s="75"/>
      <c r="AS679" s="39"/>
    </row>
    <row r="680" spans="5:45">
      <c r="E680" s="87"/>
      <c r="F680" s="90"/>
      <c r="G680" s="90"/>
      <c r="H680" s="90"/>
      <c r="S680" s="8"/>
      <c r="T680" s="8"/>
      <c r="U680" s="8"/>
      <c r="V680" s="3"/>
      <c r="W680" s="12"/>
      <c r="X680" s="6"/>
      <c r="Y680" s="3"/>
      <c r="Z680" s="7"/>
      <c r="AA680" s="9"/>
      <c r="AB680" s="11"/>
      <c r="AC680" s="13"/>
      <c r="AD680" s="13"/>
      <c r="AE680" s="13"/>
      <c r="AF680" s="10"/>
      <c r="AG680" s="11"/>
      <c r="AH680" s="13"/>
      <c r="AI680" s="18"/>
      <c r="AJ680" s="19"/>
      <c r="AK680" s="24"/>
      <c r="AL680" s="26"/>
      <c r="AM680" s="72"/>
      <c r="AN680" s="72"/>
      <c r="AO680" s="72"/>
      <c r="AP680" s="73"/>
      <c r="AQ680" s="74"/>
      <c r="AR680" s="75"/>
      <c r="AS680" s="39"/>
    </row>
    <row r="681" spans="5:45">
      <c r="E681" s="87"/>
      <c r="F681" s="90"/>
      <c r="G681" s="90"/>
      <c r="H681" s="90"/>
      <c r="S681" s="8"/>
      <c r="T681" s="8"/>
      <c r="U681" s="8"/>
      <c r="V681" s="3"/>
      <c r="W681" s="12"/>
      <c r="X681" s="6"/>
      <c r="Y681" s="3"/>
      <c r="Z681" s="7"/>
      <c r="AA681" s="9"/>
      <c r="AB681" s="11"/>
      <c r="AC681" s="13"/>
      <c r="AD681" s="13"/>
      <c r="AE681" s="13"/>
      <c r="AF681" s="10"/>
      <c r="AG681" s="11"/>
      <c r="AH681" s="13"/>
      <c r="AI681" s="18"/>
      <c r="AJ681" s="19"/>
      <c r="AK681" s="24"/>
      <c r="AL681" s="26"/>
      <c r="AM681" s="72"/>
      <c r="AN681" s="72"/>
      <c r="AO681" s="72"/>
      <c r="AP681" s="73"/>
      <c r="AQ681" s="74"/>
      <c r="AR681" s="75"/>
      <c r="AS681" s="39"/>
    </row>
    <row r="682" spans="5:45">
      <c r="E682" s="87"/>
      <c r="F682" s="90"/>
      <c r="G682" s="90"/>
      <c r="H682" s="90"/>
      <c r="S682" s="8"/>
      <c r="T682" s="8"/>
      <c r="U682" s="8"/>
      <c r="V682" s="3"/>
      <c r="W682" s="12"/>
      <c r="X682" s="6"/>
      <c r="Y682" s="3"/>
      <c r="Z682" s="7"/>
      <c r="AA682" s="9"/>
      <c r="AB682" s="11"/>
      <c r="AC682" s="13"/>
      <c r="AD682" s="13"/>
      <c r="AE682" s="13"/>
      <c r="AF682" s="10"/>
      <c r="AG682" s="11"/>
      <c r="AH682" s="13"/>
      <c r="AI682" s="18"/>
      <c r="AJ682" s="19"/>
      <c r="AK682" s="24"/>
      <c r="AL682" s="26"/>
      <c r="AM682" s="72"/>
      <c r="AN682" s="72"/>
      <c r="AO682" s="72"/>
      <c r="AP682" s="73"/>
      <c r="AQ682" s="74"/>
      <c r="AR682" s="75"/>
      <c r="AS682" s="39"/>
    </row>
    <row r="683" spans="5:45">
      <c r="E683" s="87"/>
      <c r="F683" s="90"/>
      <c r="G683" s="90"/>
      <c r="H683" s="90"/>
      <c r="S683" s="8"/>
      <c r="T683" s="8"/>
      <c r="U683" s="8"/>
      <c r="V683" s="3"/>
      <c r="W683" s="12"/>
      <c r="X683" s="6"/>
      <c r="Y683" s="3"/>
      <c r="Z683" s="7"/>
      <c r="AA683" s="9"/>
      <c r="AB683" s="11"/>
      <c r="AC683" s="13"/>
      <c r="AD683" s="13"/>
      <c r="AE683" s="13"/>
      <c r="AF683" s="10"/>
      <c r="AG683" s="11"/>
      <c r="AH683" s="13"/>
      <c r="AI683" s="18"/>
      <c r="AJ683" s="19"/>
      <c r="AK683" s="24"/>
      <c r="AL683" s="26"/>
      <c r="AM683" s="72"/>
      <c r="AN683" s="72"/>
      <c r="AO683" s="72"/>
      <c r="AP683" s="73"/>
      <c r="AQ683" s="74"/>
      <c r="AR683" s="75"/>
      <c r="AS683" s="39"/>
    </row>
    <row r="684" spans="5:45">
      <c r="E684" s="87"/>
      <c r="F684" s="90"/>
      <c r="G684" s="90"/>
      <c r="H684" s="90"/>
      <c r="S684" s="8"/>
      <c r="T684" s="8"/>
      <c r="U684" s="8"/>
      <c r="V684" s="3"/>
      <c r="W684" s="12"/>
      <c r="X684" s="6"/>
      <c r="Y684" s="3"/>
      <c r="Z684" s="7"/>
      <c r="AA684" s="9"/>
      <c r="AB684" s="11"/>
      <c r="AC684" s="13"/>
      <c r="AD684" s="13"/>
      <c r="AE684" s="13"/>
      <c r="AF684" s="10"/>
      <c r="AG684" s="11"/>
      <c r="AH684" s="13"/>
      <c r="AI684" s="18"/>
      <c r="AJ684" s="19"/>
      <c r="AK684" s="24"/>
      <c r="AL684" s="26"/>
      <c r="AM684" s="72"/>
      <c r="AN684" s="72"/>
      <c r="AO684" s="72"/>
      <c r="AP684" s="73"/>
      <c r="AQ684" s="74"/>
      <c r="AR684" s="75"/>
      <c r="AS684" s="39"/>
    </row>
    <row r="685" spans="5:45">
      <c r="E685" s="87"/>
      <c r="F685" s="90"/>
      <c r="G685" s="90"/>
      <c r="H685" s="90"/>
      <c r="S685" s="8"/>
      <c r="T685" s="8"/>
      <c r="U685" s="8"/>
      <c r="V685" s="3"/>
      <c r="W685" s="12"/>
      <c r="X685" s="6"/>
      <c r="Y685" s="3"/>
      <c r="Z685" s="7"/>
      <c r="AA685" s="9"/>
      <c r="AB685" s="11"/>
      <c r="AC685" s="13"/>
      <c r="AD685" s="13"/>
      <c r="AE685" s="13"/>
      <c r="AF685" s="10"/>
      <c r="AG685" s="11"/>
      <c r="AH685" s="13"/>
      <c r="AI685" s="18"/>
      <c r="AJ685" s="19"/>
      <c r="AK685" s="24"/>
      <c r="AL685" s="26"/>
      <c r="AM685" s="72"/>
      <c r="AN685" s="72"/>
      <c r="AO685" s="72"/>
      <c r="AP685" s="73"/>
      <c r="AQ685" s="74"/>
      <c r="AR685" s="75"/>
      <c r="AS685" s="39"/>
    </row>
    <row r="686" spans="5:45">
      <c r="E686" s="87"/>
      <c r="F686" s="90"/>
      <c r="G686" s="90"/>
      <c r="H686" s="90"/>
      <c r="S686" s="8"/>
      <c r="T686" s="8"/>
      <c r="U686" s="8"/>
      <c r="V686" s="3"/>
      <c r="W686" s="12"/>
      <c r="X686" s="6"/>
      <c r="Y686" s="3"/>
      <c r="Z686" s="7"/>
      <c r="AA686" s="9"/>
      <c r="AB686" s="11"/>
      <c r="AC686" s="13"/>
      <c r="AD686" s="13"/>
      <c r="AE686" s="13"/>
      <c r="AF686" s="10"/>
      <c r="AG686" s="11"/>
      <c r="AH686" s="13"/>
      <c r="AI686" s="18"/>
      <c r="AJ686" s="19"/>
      <c r="AK686" s="24"/>
      <c r="AL686" s="26"/>
      <c r="AM686" s="72"/>
      <c r="AN686" s="72"/>
      <c r="AO686" s="72"/>
      <c r="AP686" s="73"/>
      <c r="AQ686" s="74"/>
      <c r="AR686" s="75"/>
      <c r="AS686" s="39"/>
    </row>
    <row r="687" spans="5:45">
      <c r="E687" s="87"/>
      <c r="F687" s="90"/>
      <c r="G687" s="90"/>
      <c r="H687" s="90"/>
      <c r="S687" s="8"/>
      <c r="T687" s="8"/>
      <c r="U687" s="8"/>
      <c r="V687" s="3"/>
      <c r="W687" s="12"/>
      <c r="X687" s="6"/>
      <c r="Y687" s="3"/>
      <c r="Z687" s="7"/>
      <c r="AA687" s="9"/>
      <c r="AB687" s="11"/>
      <c r="AC687" s="13"/>
      <c r="AD687" s="13"/>
      <c r="AE687" s="13"/>
      <c r="AF687" s="10"/>
      <c r="AG687" s="11"/>
      <c r="AH687" s="13"/>
      <c r="AI687" s="18"/>
      <c r="AJ687" s="19"/>
      <c r="AK687" s="24"/>
      <c r="AL687" s="26"/>
      <c r="AM687" s="72"/>
      <c r="AN687" s="72"/>
      <c r="AO687" s="72"/>
      <c r="AP687" s="73"/>
      <c r="AQ687" s="74"/>
      <c r="AR687" s="75"/>
      <c r="AS687" s="39"/>
    </row>
    <row r="688" spans="5:45">
      <c r="E688" s="87"/>
      <c r="F688" s="90"/>
      <c r="G688" s="90"/>
      <c r="H688" s="90"/>
      <c r="S688" s="8"/>
      <c r="T688" s="8"/>
      <c r="U688" s="8"/>
      <c r="V688" s="3"/>
      <c r="W688" s="12"/>
      <c r="X688" s="6"/>
      <c r="Y688" s="3"/>
      <c r="Z688" s="7"/>
      <c r="AA688" s="9"/>
      <c r="AB688" s="11"/>
      <c r="AC688" s="13"/>
      <c r="AD688" s="13"/>
      <c r="AE688" s="13"/>
      <c r="AF688" s="10"/>
      <c r="AG688" s="11"/>
      <c r="AH688" s="13"/>
      <c r="AI688" s="18"/>
      <c r="AJ688" s="19"/>
      <c r="AK688" s="24"/>
      <c r="AL688" s="26"/>
      <c r="AM688" s="72"/>
      <c r="AN688" s="72"/>
      <c r="AO688" s="72"/>
      <c r="AP688" s="73"/>
      <c r="AQ688" s="74"/>
      <c r="AR688" s="75"/>
      <c r="AS688" s="39"/>
    </row>
    <row r="689" spans="5:45">
      <c r="E689" s="87"/>
      <c r="F689" s="90"/>
      <c r="G689" s="90"/>
      <c r="H689" s="90"/>
      <c r="S689" s="8"/>
      <c r="T689" s="8"/>
      <c r="U689" s="8"/>
      <c r="V689" s="3"/>
      <c r="W689" s="12"/>
      <c r="X689" s="6"/>
      <c r="Y689" s="3"/>
      <c r="Z689" s="7"/>
      <c r="AA689" s="9"/>
      <c r="AB689" s="11"/>
      <c r="AC689" s="13"/>
      <c r="AD689" s="13"/>
      <c r="AE689" s="13"/>
      <c r="AF689" s="10"/>
      <c r="AG689" s="11"/>
      <c r="AH689" s="13"/>
      <c r="AI689" s="18"/>
      <c r="AJ689" s="19"/>
      <c r="AK689" s="24"/>
      <c r="AL689" s="26"/>
      <c r="AM689" s="72"/>
      <c r="AN689" s="72"/>
      <c r="AO689" s="72"/>
      <c r="AP689" s="73"/>
      <c r="AQ689" s="74"/>
      <c r="AR689" s="75"/>
      <c r="AS689" s="39"/>
    </row>
    <row r="690" spans="5:45">
      <c r="E690" s="87"/>
      <c r="F690" s="90"/>
      <c r="G690" s="90"/>
      <c r="H690" s="90"/>
      <c r="S690" s="8"/>
      <c r="T690" s="8"/>
      <c r="U690" s="8"/>
      <c r="V690" s="3"/>
      <c r="W690" s="12"/>
      <c r="X690" s="6"/>
      <c r="Y690" s="3"/>
      <c r="Z690" s="7"/>
      <c r="AA690" s="9"/>
      <c r="AB690" s="11"/>
      <c r="AC690" s="13"/>
      <c r="AD690" s="13"/>
      <c r="AE690" s="13"/>
      <c r="AF690" s="10"/>
      <c r="AG690" s="11"/>
      <c r="AH690" s="13"/>
      <c r="AI690" s="18"/>
      <c r="AJ690" s="19"/>
      <c r="AK690" s="24"/>
      <c r="AL690" s="26"/>
      <c r="AM690" s="72"/>
      <c r="AN690" s="72"/>
      <c r="AO690" s="72"/>
      <c r="AP690" s="73"/>
      <c r="AQ690" s="74"/>
      <c r="AR690" s="75"/>
      <c r="AS690" s="39"/>
    </row>
    <row r="691" spans="5:45">
      <c r="E691" s="87"/>
      <c r="F691" s="90"/>
      <c r="G691" s="90"/>
      <c r="H691" s="90"/>
      <c r="S691" s="8"/>
      <c r="T691" s="8"/>
      <c r="U691" s="8"/>
      <c r="V691" s="3"/>
      <c r="W691" s="12"/>
      <c r="X691" s="6"/>
      <c r="Y691" s="3"/>
      <c r="Z691" s="7"/>
      <c r="AA691" s="9"/>
      <c r="AB691" s="11"/>
      <c r="AC691" s="13"/>
      <c r="AD691" s="13"/>
      <c r="AE691" s="13"/>
      <c r="AF691" s="10"/>
      <c r="AG691" s="11"/>
      <c r="AH691" s="13"/>
      <c r="AI691" s="18"/>
      <c r="AJ691" s="19"/>
      <c r="AK691" s="24"/>
      <c r="AL691" s="26"/>
      <c r="AM691" s="72"/>
      <c r="AN691" s="72"/>
      <c r="AO691" s="72"/>
      <c r="AP691" s="73"/>
      <c r="AQ691" s="74"/>
      <c r="AR691" s="75"/>
      <c r="AS691" s="39"/>
    </row>
    <row r="692" spans="5:45">
      <c r="E692" s="87"/>
      <c r="F692" s="90"/>
      <c r="G692" s="90"/>
      <c r="H692" s="90"/>
      <c r="S692" s="8"/>
      <c r="T692" s="8"/>
      <c r="U692" s="8"/>
      <c r="V692" s="3"/>
      <c r="W692" s="12"/>
      <c r="X692" s="6"/>
      <c r="Y692" s="3"/>
      <c r="Z692" s="7"/>
      <c r="AA692" s="9"/>
      <c r="AB692" s="11"/>
      <c r="AC692" s="13"/>
      <c r="AD692" s="13"/>
      <c r="AE692" s="13"/>
      <c r="AF692" s="10"/>
      <c r="AG692" s="11"/>
      <c r="AH692" s="13"/>
      <c r="AI692" s="18"/>
      <c r="AJ692" s="19"/>
      <c r="AK692" s="24"/>
      <c r="AL692" s="26"/>
      <c r="AM692" s="72"/>
      <c r="AN692" s="72"/>
      <c r="AO692" s="72"/>
      <c r="AP692" s="73"/>
      <c r="AQ692" s="74"/>
      <c r="AR692" s="75"/>
      <c r="AS692" s="39"/>
    </row>
    <row r="693" spans="5:45">
      <c r="E693" s="87"/>
      <c r="F693" s="90"/>
      <c r="G693" s="90"/>
      <c r="H693" s="90"/>
      <c r="S693" s="8"/>
      <c r="T693" s="8"/>
      <c r="U693" s="8"/>
      <c r="V693" s="3"/>
      <c r="W693" s="12"/>
      <c r="X693" s="6"/>
      <c r="Y693" s="3"/>
      <c r="Z693" s="7"/>
      <c r="AA693" s="9"/>
      <c r="AB693" s="11"/>
      <c r="AC693" s="13"/>
      <c r="AD693" s="13"/>
      <c r="AE693" s="13"/>
      <c r="AF693" s="10"/>
      <c r="AG693" s="11"/>
      <c r="AH693" s="13"/>
      <c r="AI693" s="18"/>
      <c r="AJ693" s="19"/>
      <c r="AK693" s="24"/>
      <c r="AL693" s="26"/>
      <c r="AM693" s="72"/>
      <c r="AN693" s="72"/>
      <c r="AO693" s="72"/>
      <c r="AP693" s="73"/>
      <c r="AQ693" s="74"/>
      <c r="AR693" s="75"/>
      <c r="AS693" s="39"/>
    </row>
    <row r="694" spans="5:45">
      <c r="E694" s="87"/>
      <c r="F694" s="90"/>
      <c r="G694" s="90"/>
      <c r="H694" s="90"/>
      <c r="S694" s="8"/>
      <c r="T694" s="8"/>
      <c r="U694" s="8"/>
      <c r="V694" s="3"/>
      <c r="W694" s="12"/>
      <c r="X694" s="6"/>
      <c r="Y694" s="3"/>
      <c r="Z694" s="7"/>
      <c r="AA694" s="9"/>
      <c r="AB694" s="11"/>
      <c r="AC694" s="13"/>
      <c r="AD694" s="13"/>
      <c r="AE694" s="13"/>
      <c r="AF694" s="10"/>
      <c r="AG694" s="11"/>
      <c r="AH694" s="13"/>
      <c r="AI694" s="18"/>
      <c r="AJ694" s="19"/>
      <c r="AK694" s="24"/>
      <c r="AL694" s="26"/>
      <c r="AM694" s="72"/>
      <c r="AN694" s="72"/>
      <c r="AO694" s="72"/>
      <c r="AP694" s="73"/>
      <c r="AQ694" s="74"/>
      <c r="AR694" s="75"/>
      <c r="AS694" s="39"/>
    </row>
    <row r="695" spans="5:45">
      <c r="E695" s="87"/>
      <c r="F695" s="90"/>
      <c r="G695" s="90"/>
      <c r="H695" s="90"/>
      <c r="S695" s="8"/>
      <c r="T695" s="8"/>
      <c r="U695" s="8"/>
      <c r="V695" s="3"/>
      <c r="W695" s="12"/>
      <c r="X695" s="6"/>
      <c r="Y695" s="3"/>
      <c r="Z695" s="7"/>
      <c r="AA695" s="9"/>
      <c r="AB695" s="11"/>
      <c r="AC695" s="13"/>
      <c r="AD695" s="13"/>
      <c r="AE695" s="13"/>
      <c r="AF695" s="10"/>
      <c r="AG695" s="11"/>
      <c r="AH695" s="13"/>
      <c r="AI695" s="18"/>
      <c r="AJ695" s="19"/>
      <c r="AK695" s="24"/>
      <c r="AL695" s="26"/>
      <c r="AM695" s="72"/>
      <c r="AN695" s="72"/>
      <c r="AO695" s="72"/>
      <c r="AP695" s="73"/>
      <c r="AQ695" s="74"/>
      <c r="AR695" s="75"/>
      <c r="AS695" s="39"/>
    </row>
    <row r="696" spans="5:45">
      <c r="E696" s="87"/>
      <c r="F696" s="90"/>
      <c r="G696" s="90"/>
      <c r="H696" s="90"/>
      <c r="S696" s="8"/>
      <c r="T696" s="8"/>
      <c r="U696" s="8"/>
      <c r="V696" s="3"/>
      <c r="W696" s="12"/>
      <c r="X696" s="6"/>
      <c r="Y696" s="3"/>
      <c r="Z696" s="7"/>
      <c r="AA696" s="9"/>
      <c r="AB696" s="11"/>
      <c r="AC696" s="13"/>
      <c r="AD696" s="13"/>
      <c r="AE696" s="13"/>
      <c r="AF696" s="10"/>
      <c r="AG696" s="11"/>
      <c r="AH696" s="13"/>
      <c r="AI696" s="18"/>
      <c r="AJ696" s="19"/>
      <c r="AK696" s="24"/>
      <c r="AL696" s="26"/>
      <c r="AM696" s="72"/>
      <c r="AN696" s="72"/>
      <c r="AO696" s="72"/>
      <c r="AP696" s="73"/>
      <c r="AQ696" s="74"/>
      <c r="AR696" s="75"/>
      <c r="AS696" s="39"/>
    </row>
    <row r="697" spans="5:45">
      <c r="E697" s="87"/>
      <c r="F697" s="90"/>
      <c r="G697" s="90"/>
      <c r="H697" s="90"/>
      <c r="S697" s="8"/>
      <c r="T697" s="8"/>
      <c r="U697" s="8"/>
      <c r="V697" s="3"/>
      <c r="W697" s="12"/>
      <c r="X697" s="6"/>
      <c r="Y697" s="3"/>
      <c r="Z697" s="7"/>
      <c r="AA697" s="9"/>
      <c r="AB697" s="11"/>
      <c r="AC697" s="13"/>
      <c r="AD697" s="13"/>
      <c r="AE697" s="13"/>
      <c r="AF697" s="10"/>
      <c r="AG697" s="11"/>
      <c r="AH697" s="13"/>
      <c r="AI697" s="18"/>
      <c r="AJ697" s="19"/>
      <c r="AK697" s="24"/>
      <c r="AL697" s="26"/>
      <c r="AM697" s="72"/>
      <c r="AN697" s="72"/>
      <c r="AO697" s="72"/>
      <c r="AP697" s="73"/>
      <c r="AQ697" s="74"/>
      <c r="AR697" s="75"/>
      <c r="AS697" s="39"/>
    </row>
    <row r="698" spans="5:45">
      <c r="E698" s="87"/>
      <c r="F698" s="90"/>
      <c r="G698" s="90"/>
      <c r="H698" s="90"/>
      <c r="S698" s="8"/>
      <c r="T698" s="8"/>
      <c r="U698" s="8"/>
      <c r="V698" s="3"/>
      <c r="W698" s="12"/>
      <c r="X698" s="6"/>
      <c r="Y698" s="3"/>
      <c r="Z698" s="7"/>
      <c r="AA698" s="9"/>
      <c r="AB698" s="11"/>
      <c r="AC698" s="13"/>
      <c r="AD698" s="13"/>
      <c r="AE698" s="13"/>
      <c r="AF698" s="10"/>
      <c r="AG698" s="11"/>
      <c r="AH698" s="13"/>
      <c r="AI698" s="18"/>
      <c r="AJ698" s="19"/>
      <c r="AK698" s="24"/>
      <c r="AL698" s="26"/>
      <c r="AM698" s="72"/>
      <c r="AN698" s="72"/>
      <c r="AO698" s="72"/>
      <c r="AP698" s="73"/>
      <c r="AQ698" s="74"/>
      <c r="AR698" s="75"/>
      <c r="AS698" s="39"/>
    </row>
    <row r="699" spans="5:45">
      <c r="E699" s="87"/>
      <c r="F699" s="90"/>
      <c r="G699" s="90"/>
      <c r="H699" s="90"/>
      <c r="S699" s="8"/>
      <c r="T699" s="8"/>
      <c r="U699" s="8"/>
      <c r="V699" s="3"/>
      <c r="W699" s="12"/>
      <c r="X699" s="6"/>
      <c r="Y699" s="3"/>
      <c r="Z699" s="7"/>
      <c r="AA699" s="9"/>
      <c r="AB699" s="11"/>
      <c r="AC699" s="13"/>
      <c r="AD699" s="13"/>
      <c r="AE699" s="13"/>
      <c r="AF699" s="10"/>
      <c r="AG699" s="11"/>
      <c r="AH699" s="13"/>
      <c r="AI699" s="18"/>
      <c r="AJ699" s="19"/>
      <c r="AK699" s="24"/>
      <c r="AL699" s="26"/>
      <c r="AM699" s="72"/>
      <c r="AN699" s="72"/>
      <c r="AO699" s="72"/>
      <c r="AP699" s="73"/>
      <c r="AQ699" s="74"/>
      <c r="AR699" s="75"/>
      <c r="AS699" s="39"/>
    </row>
    <row r="700" spans="5:45">
      <c r="E700" s="87"/>
      <c r="F700" s="92"/>
      <c r="G700" s="92"/>
      <c r="H700" s="90"/>
      <c r="S700" s="8"/>
      <c r="T700" s="8"/>
      <c r="U700" s="8"/>
      <c r="V700" s="3"/>
      <c r="W700" s="12"/>
      <c r="X700" s="6"/>
      <c r="Y700" s="3"/>
      <c r="Z700" s="7"/>
      <c r="AA700" s="9"/>
      <c r="AB700" s="11"/>
      <c r="AC700" s="13"/>
      <c r="AD700" s="13"/>
      <c r="AE700" s="13"/>
      <c r="AF700" s="10"/>
      <c r="AG700" s="11"/>
      <c r="AH700" s="13"/>
      <c r="AI700" s="18"/>
      <c r="AJ700" s="19"/>
      <c r="AK700" s="24"/>
      <c r="AL700" s="26"/>
      <c r="AM700" s="72"/>
      <c r="AN700" s="72"/>
      <c r="AO700" s="72"/>
      <c r="AP700" s="73"/>
      <c r="AQ700" s="74"/>
      <c r="AR700" s="75"/>
      <c r="AS700" s="39"/>
    </row>
    <row r="701" spans="5:45">
      <c r="E701" s="87"/>
      <c r="F701" s="92"/>
      <c r="G701" s="92"/>
      <c r="H701" s="90"/>
      <c r="S701" s="8"/>
      <c r="T701" s="8"/>
      <c r="U701" s="8"/>
      <c r="V701" s="3"/>
      <c r="W701" s="12"/>
      <c r="X701" s="6"/>
      <c r="Y701" s="3"/>
      <c r="Z701" s="7"/>
      <c r="AA701" s="9"/>
      <c r="AB701" s="11"/>
      <c r="AC701" s="13"/>
      <c r="AD701" s="13"/>
      <c r="AE701" s="13"/>
      <c r="AF701" s="10"/>
      <c r="AG701" s="11"/>
      <c r="AH701" s="13"/>
      <c r="AI701" s="18"/>
      <c r="AJ701" s="19"/>
      <c r="AK701" s="24"/>
      <c r="AL701" s="26"/>
      <c r="AM701" s="72"/>
      <c r="AN701" s="72"/>
      <c r="AO701" s="72"/>
      <c r="AP701" s="73"/>
      <c r="AQ701" s="74"/>
      <c r="AR701" s="75"/>
      <c r="AS701" s="39"/>
    </row>
    <row r="702" spans="5:45">
      <c r="E702" s="87"/>
      <c r="F702" s="92"/>
      <c r="G702" s="92"/>
      <c r="H702" s="90"/>
      <c r="S702" s="8"/>
      <c r="T702" s="8"/>
      <c r="U702" s="8"/>
      <c r="V702" s="3"/>
      <c r="W702" s="12"/>
      <c r="X702" s="6"/>
      <c r="Y702" s="3"/>
      <c r="Z702" s="7"/>
      <c r="AA702" s="9"/>
      <c r="AB702" s="11"/>
      <c r="AC702" s="13"/>
      <c r="AD702" s="13"/>
      <c r="AE702" s="13"/>
      <c r="AF702" s="10"/>
      <c r="AG702" s="11"/>
      <c r="AH702" s="13"/>
      <c r="AI702" s="18"/>
      <c r="AJ702" s="19"/>
      <c r="AK702" s="24"/>
      <c r="AL702" s="26"/>
      <c r="AM702" s="72"/>
      <c r="AN702" s="72"/>
      <c r="AO702" s="72"/>
      <c r="AP702" s="73"/>
      <c r="AQ702" s="74"/>
      <c r="AR702" s="75"/>
      <c r="AS702" s="39"/>
    </row>
    <row r="703" spans="5:45">
      <c r="E703" s="87"/>
      <c r="F703" s="92"/>
      <c r="G703" s="92"/>
      <c r="H703" s="90"/>
      <c r="S703" s="8"/>
      <c r="T703" s="8"/>
      <c r="U703" s="8"/>
      <c r="V703" s="3"/>
      <c r="W703" s="12"/>
      <c r="X703" s="6"/>
      <c r="Y703" s="3"/>
      <c r="Z703" s="7"/>
      <c r="AA703" s="9"/>
      <c r="AB703" s="11"/>
      <c r="AC703" s="13"/>
      <c r="AD703" s="13"/>
      <c r="AE703" s="13"/>
      <c r="AF703" s="10"/>
      <c r="AG703" s="11"/>
      <c r="AH703" s="13"/>
      <c r="AI703" s="18"/>
      <c r="AJ703" s="19"/>
      <c r="AK703" s="24"/>
      <c r="AL703" s="26"/>
      <c r="AM703" s="72"/>
      <c r="AN703" s="72"/>
      <c r="AO703" s="72"/>
      <c r="AP703" s="73"/>
      <c r="AQ703" s="74"/>
      <c r="AR703" s="75"/>
      <c r="AS703" s="39"/>
    </row>
    <row r="704" spans="5:45">
      <c r="E704" s="87"/>
      <c r="F704" s="92"/>
      <c r="G704" s="92"/>
      <c r="H704" s="90"/>
      <c r="S704" s="8"/>
      <c r="T704" s="8"/>
      <c r="U704" s="8"/>
      <c r="V704" s="3"/>
      <c r="W704" s="12"/>
      <c r="X704" s="6"/>
      <c r="Y704" s="3"/>
      <c r="Z704" s="7"/>
      <c r="AA704" s="9"/>
      <c r="AB704" s="11"/>
      <c r="AC704" s="13"/>
      <c r="AD704" s="13"/>
      <c r="AE704" s="13"/>
      <c r="AF704" s="10"/>
      <c r="AG704" s="11"/>
      <c r="AH704" s="13"/>
      <c r="AI704" s="18"/>
      <c r="AJ704" s="19"/>
      <c r="AK704" s="24"/>
      <c r="AL704" s="26"/>
      <c r="AM704" s="72"/>
      <c r="AN704" s="72"/>
      <c r="AO704" s="72"/>
      <c r="AP704" s="73"/>
      <c r="AQ704" s="74"/>
      <c r="AR704" s="75"/>
      <c r="AS704" s="39"/>
    </row>
    <row r="705" spans="5:45">
      <c r="E705" s="87"/>
      <c r="F705" s="92"/>
      <c r="G705" s="92"/>
      <c r="H705" s="90"/>
      <c r="S705" s="8"/>
      <c r="T705" s="8"/>
      <c r="U705" s="8"/>
      <c r="V705" s="3"/>
      <c r="W705" s="12"/>
      <c r="X705" s="6"/>
      <c r="Y705" s="3"/>
      <c r="Z705" s="7"/>
      <c r="AA705" s="9"/>
      <c r="AB705" s="11"/>
      <c r="AC705" s="13"/>
      <c r="AD705" s="13"/>
      <c r="AE705" s="13"/>
      <c r="AF705" s="10"/>
      <c r="AG705" s="11"/>
      <c r="AH705" s="13"/>
      <c r="AI705" s="18"/>
      <c r="AJ705" s="19"/>
      <c r="AK705" s="24"/>
      <c r="AL705" s="26"/>
      <c r="AM705" s="72"/>
      <c r="AN705" s="72"/>
      <c r="AO705" s="72"/>
      <c r="AP705" s="73"/>
      <c r="AQ705" s="74"/>
      <c r="AR705" s="75"/>
      <c r="AS705" s="39"/>
    </row>
    <row r="706" spans="5:45">
      <c r="E706" s="87"/>
      <c r="F706" s="92"/>
      <c r="G706" s="92"/>
      <c r="H706" s="90"/>
      <c r="S706" s="8"/>
      <c r="T706" s="8"/>
      <c r="U706" s="8"/>
      <c r="V706" s="3"/>
      <c r="W706" s="12"/>
      <c r="X706" s="6"/>
      <c r="Y706" s="3"/>
      <c r="Z706" s="7"/>
      <c r="AA706" s="9"/>
      <c r="AB706" s="11"/>
      <c r="AC706" s="13"/>
      <c r="AD706" s="13"/>
      <c r="AE706" s="13"/>
      <c r="AF706" s="10"/>
      <c r="AG706" s="11"/>
      <c r="AH706" s="13"/>
      <c r="AI706" s="18"/>
      <c r="AJ706" s="19"/>
      <c r="AK706" s="24"/>
      <c r="AL706" s="26"/>
      <c r="AM706" s="72"/>
      <c r="AN706" s="72"/>
      <c r="AO706" s="72"/>
      <c r="AP706" s="73"/>
      <c r="AQ706" s="74"/>
      <c r="AR706" s="75"/>
      <c r="AS706" s="39"/>
    </row>
    <row r="707" spans="5:45">
      <c r="E707" s="87"/>
      <c r="F707" s="90"/>
      <c r="G707" s="90"/>
      <c r="H707" s="90"/>
      <c r="S707" s="8"/>
      <c r="T707" s="8"/>
      <c r="U707" s="8"/>
      <c r="V707" s="3"/>
      <c r="W707" s="12"/>
      <c r="X707" s="6"/>
      <c r="Y707" s="3"/>
      <c r="Z707" s="7"/>
      <c r="AA707" s="9"/>
      <c r="AB707" s="11"/>
      <c r="AC707" s="13"/>
      <c r="AD707" s="13"/>
      <c r="AE707" s="13"/>
      <c r="AF707" s="10"/>
      <c r="AG707" s="11"/>
      <c r="AH707" s="13"/>
      <c r="AI707" s="18"/>
      <c r="AJ707" s="19"/>
      <c r="AK707" s="24"/>
      <c r="AL707" s="26"/>
      <c r="AM707" s="72"/>
      <c r="AN707" s="72"/>
      <c r="AO707" s="72"/>
      <c r="AP707" s="73"/>
      <c r="AQ707" s="74"/>
      <c r="AR707" s="75"/>
      <c r="AS707" s="39"/>
    </row>
    <row r="708" spans="5:45">
      <c r="E708" s="87"/>
      <c r="F708" s="90"/>
      <c r="G708" s="90"/>
      <c r="H708" s="90"/>
      <c r="S708" s="8"/>
      <c r="T708" s="8"/>
      <c r="U708" s="8"/>
      <c r="V708" s="3"/>
      <c r="W708" s="12"/>
      <c r="X708" s="6"/>
      <c r="Y708" s="3"/>
      <c r="Z708" s="7"/>
      <c r="AA708" s="9"/>
      <c r="AB708" s="11"/>
      <c r="AC708" s="13"/>
      <c r="AD708" s="13"/>
      <c r="AE708" s="13"/>
      <c r="AF708" s="10"/>
      <c r="AG708" s="11"/>
      <c r="AH708" s="13"/>
      <c r="AI708" s="18"/>
      <c r="AJ708" s="19"/>
      <c r="AK708" s="24"/>
      <c r="AL708" s="26"/>
      <c r="AM708" s="72"/>
      <c r="AN708" s="72"/>
      <c r="AO708" s="72"/>
      <c r="AP708" s="73"/>
      <c r="AQ708" s="74"/>
      <c r="AR708" s="75"/>
      <c r="AS708" s="39"/>
    </row>
    <row r="709" spans="5:45">
      <c r="E709" s="87"/>
      <c r="F709" s="90"/>
      <c r="G709" s="90"/>
      <c r="H709" s="90"/>
      <c r="S709" s="8"/>
      <c r="T709" s="8"/>
      <c r="U709" s="8"/>
      <c r="V709" s="3"/>
      <c r="W709" s="12"/>
      <c r="X709" s="6"/>
      <c r="Y709" s="3"/>
      <c r="Z709" s="7"/>
      <c r="AA709" s="9"/>
      <c r="AB709" s="11"/>
      <c r="AC709" s="13"/>
      <c r="AD709" s="13"/>
      <c r="AE709" s="13"/>
      <c r="AF709" s="10"/>
      <c r="AG709" s="11"/>
      <c r="AH709" s="13"/>
      <c r="AI709" s="18"/>
      <c r="AJ709" s="19"/>
      <c r="AK709" s="24"/>
      <c r="AL709" s="26"/>
      <c r="AM709" s="72"/>
      <c r="AN709" s="72"/>
      <c r="AO709" s="72"/>
      <c r="AP709" s="73"/>
      <c r="AQ709" s="74"/>
      <c r="AR709" s="75"/>
      <c r="AS709" s="39"/>
    </row>
    <row r="710" spans="5:45">
      <c r="E710" s="87"/>
      <c r="F710" s="90"/>
      <c r="G710" s="90"/>
      <c r="H710" s="90"/>
      <c r="S710" s="8"/>
      <c r="T710" s="8"/>
      <c r="U710" s="8"/>
      <c r="V710" s="3"/>
      <c r="W710" s="12"/>
      <c r="X710" s="6"/>
      <c r="Y710" s="3"/>
      <c r="Z710" s="7"/>
      <c r="AA710" s="9"/>
      <c r="AB710" s="11"/>
      <c r="AC710" s="13"/>
      <c r="AD710" s="13"/>
      <c r="AE710" s="13"/>
      <c r="AF710" s="10"/>
      <c r="AG710" s="11"/>
      <c r="AH710" s="13"/>
      <c r="AI710" s="18"/>
      <c r="AJ710" s="19"/>
      <c r="AK710" s="24"/>
      <c r="AL710" s="26"/>
      <c r="AM710" s="72"/>
      <c r="AN710" s="72"/>
      <c r="AO710" s="72"/>
      <c r="AP710" s="73"/>
      <c r="AQ710" s="74"/>
      <c r="AR710" s="75"/>
      <c r="AS710" s="39"/>
    </row>
    <row r="711" spans="5:45">
      <c r="E711" s="87"/>
      <c r="F711" s="90"/>
      <c r="G711" s="90"/>
      <c r="H711" s="90"/>
      <c r="S711" s="8"/>
      <c r="T711" s="8"/>
      <c r="U711" s="8"/>
      <c r="V711" s="3"/>
      <c r="W711" s="12"/>
      <c r="X711" s="6"/>
      <c r="Y711" s="3"/>
      <c r="Z711" s="7"/>
      <c r="AA711" s="9"/>
      <c r="AB711" s="11"/>
      <c r="AC711" s="13"/>
      <c r="AD711" s="13"/>
      <c r="AE711" s="13"/>
      <c r="AF711" s="10"/>
      <c r="AG711" s="11"/>
      <c r="AH711" s="13"/>
      <c r="AI711" s="18"/>
      <c r="AJ711" s="19"/>
      <c r="AK711" s="24"/>
      <c r="AL711" s="26"/>
      <c r="AM711" s="72"/>
      <c r="AN711" s="72"/>
      <c r="AO711" s="72"/>
      <c r="AP711" s="73"/>
      <c r="AQ711" s="74"/>
      <c r="AR711" s="75"/>
      <c r="AS711" s="39"/>
    </row>
    <row r="712" spans="5:45">
      <c r="E712" s="87"/>
      <c r="F712" s="90"/>
      <c r="G712" s="90"/>
      <c r="H712" s="90"/>
      <c r="S712" s="8"/>
      <c r="T712" s="8"/>
      <c r="U712" s="8"/>
      <c r="V712" s="3"/>
      <c r="W712" s="12"/>
      <c r="X712" s="6"/>
      <c r="Y712" s="3"/>
      <c r="Z712" s="7"/>
      <c r="AA712" s="9"/>
      <c r="AB712" s="11"/>
      <c r="AC712" s="13"/>
      <c r="AD712" s="13"/>
      <c r="AE712" s="13"/>
      <c r="AF712" s="10"/>
      <c r="AG712" s="11"/>
      <c r="AH712" s="13"/>
      <c r="AI712" s="18"/>
      <c r="AJ712" s="19"/>
      <c r="AK712" s="24"/>
      <c r="AL712" s="26"/>
      <c r="AM712" s="72"/>
      <c r="AN712" s="72"/>
      <c r="AO712" s="72"/>
      <c r="AP712" s="73"/>
      <c r="AQ712" s="74"/>
      <c r="AR712" s="75"/>
      <c r="AS712" s="39"/>
    </row>
    <row r="713" spans="5:45">
      <c r="E713" s="87"/>
      <c r="F713" s="90"/>
      <c r="G713" s="90"/>
      <c r="H713" s="90"/>
      <c r="S713" s="8"/>
      <c r="T713" s="8"/>
      <c r="U713" s="8"/>
      <c r="V713" s="3"/>
      <c r="W713" s="12"/>
      <c r="X713" s="6"/>
      <c r="Y713" s="3"/>
      <c r="Z713" s="7"/>
      <c r="AA713" s="9"/>
      <c r="AB713" s="11"/>
      <c r="AC713" s="13"/>
      <c r="AD713" s="13"/>
      <c r="AE713" s="13"/>
      <c r="AF713" s="10"/>
      <c r="AG713" s="11"/>
      <c r="AH713" s="13"/>
      <c r="AI713" s="18"/>
      <c r="AJ713" s="19"/>
      <c r="AK713" s="24"/>
      <c r="AL713" s="26"/>
      <c r="AM713" s="72"/>
      <c r="AN713" s="72"/>
      <c r="AO713" s="72"/>
      <c r="AP713" s="73"/>
      <c r="AQ713" s="74"/>
      <c r="AR713" s="75"/>
      <c r="AS713" s="39"/>
    </row>
    <row r="714" spans="5:45">
      <c r="E714" s="87"/>
      <c r="F714" s="90"/>
      <c r="G714" s="90"/>
      <c r="H714" s="90"/>
      <c r="S714" s="8"/>
      <c r="T714" s="8"/>
      <c r="U714" s="8"/>
      <c r="V714" s="3"/>
      <c r="W714" s="12"/>
      <c r="X714" s="6"/>
      <c r="Y714" s="3"/>
      <c r="Z714" s="7"/>
      <c r="AA714" s="9"/>
      <c r="AB714" s="11"/>
      <c r="AC714" s="13"/>
      <c r="AD714" s="13"/>
      <c r="AE714" s="13"/>
      <c r="AF714" s="10"/>
      <c r="AG714" s="11"/>
      <c r="AH714" s="13"/>
      <c r="AI714" s="18"/>
      <c r="AJ714" s="19"/>
      <c r="AK714" s="24"/>
      <c r="AL714" s="26"/>
      <c r="AM714" s="72"/>
      <c r="AN714" s="72"/>
      <c r="AO714" s="72"/>
      <c r="AP714" s="73"/>
      <c r="AQ714" s="74"/>
      <c r="AR714" s="75"/>
      <c r="AS714" s="39"/>
    </row>
    <row r="715" spans="5:45">
      <c r="E715" s="87"/>
      <c r="F715" s="90"/>
      <c r="G715" s="90"/>
      <c r="H715" s="90"/>
      <c r="S715" s="8"/>
      <c r="T715" s="8"/>
      <c r="U715" s="8"/>
      <c r="V715" s="3"/>
      <c r="W715" s="12"/>
      <c r="X715" s="6"/>
      <c r="Y715" s="3"/>
      <c r="Z715" s="7"/>
      <c r="AA715" s="9"/>
      <c r="AB715" s="11"/>
      <c r="AC715" s="13"/>
      <c r="AD715" s="13"/>
      <c r="AE715" s="13"/>
      <c r="AF715" s="10"/>
      <c r="AG715" s="11"/>
      <c r="AH715" s="13"/>
      <c r="AI715" s="18"/>
      <c r="AJ715" s="19"/>
      <c r="AK715" s="24"/>
      <c r="AL715" s="26"/>
      <c r="AM715" s="72"/>
      <c r="AN715" s="72"/>
      <c r="AO715" s="72"/>
      <c r="AP715" s="73"/>
      <c r="AQ715" s="74"/>
      <c r="AR715" s="75"/>
      <c r="AS715" s="39"/>
    </row>
    <row r="716" spans="5:45">
      <c r="E716" s="87"/>
      <c r="F716" s="90"/>
      <c r="G716" s="90"/>
      <c r="H716" s="90"/>
      <c r="S716" s="8"/>
      <c r="T716" s="8"/>
      <c r="U716" s="8"/>
      <c r="V716" s="3"/>
      <c r="W716" s="12"/>
      <c r="X716" s="6"/>
      <c r="Y716" s="3"/>
      <c r="Z716" s="7"/>
      <c r="AA716" s="9"/>
      <c r="AB716" s="11"/>
      <c r="AC716" s="13"/>
      <c r="AD716" s="13"/>
      <c r="AE716" s="13"/>
      <c r="AF716" s="10"/>
      <c r="AG716" s="11"/>
      <c r="AH716" s="13"/>
      <c r="AI716" s="18"/>
      <c r="AJ716" s="19"/>
      <c r="AK716" s="24"/>
      <c r="AL716" s="26"/>
      <c r="AM716" s="72"/>
      <c r="AN716" s="72"/>
      <c r="AO716" s="72"/>
      <c r="AP716" s="73"/>
      <c r="AQ716" s="74"/>
      <c r="AR716" s="75"/>
      <c r="AS716" s="39"/>
    </row>
    <row r="717" spans="5:45">
      <c r="E717" s="87"/>
      <c r="F717" s="90"/>
      <c r="G717" s="90"/>
      <c r="H717" s="90"/>
      <c r="S717" s="8"/>
      <c r="T717" s="8"/>
      <c r="U717" s="8"/>
      <c r="V717" s="3"/>
      <c r="W717" s="12"/>
      <c r="X717" s="6"/>
      <c r="Y717" s="3"/>
      <c r="Z717" s="7"/>
      <c r="AA717" s="9"/>
      <c r="AB717" s="11"/>
      <c r="AC717" s="13"/>
      <c r="AD717" s="13"/>
      <c r="AE717" s="13"/>
      <c r="AF717" s="10"/>
      <c r="AG717" s="11"/>
      <c r="AH717" s="13"/>
      <c r="AI717" s="18"/>
      <c r="AJ717" s="19"/>
      <c r="AK717" s="24"/>
      <c r="AL717" s="26"/>
      <c r="AM717" s="72"/>
      <c r="AN717" s="72"/>
      <c r="AO717" s="72"/>
      <c r="AP717" s="73"/>
      <c r="AQ717" s="74"/>
      <c r="AR717" s="75"/>
      <c r="AS717" s="39"/>
    </row>
    <row r="718" spans="5:45">
      <c r="E718" s="87"/>
      <c r="F718" s="90"/>
      <c r="G718" s="90"/>
      <c r="H718" s="90"/>
      <c r="S718" s="8"/>
      <c r="T718" s="8"/>
      <c r="U718" s="8"/>
      <c r="V718" s="3"/>
      <c r="W718" s="12"/>
      <c r="X718" s="6"/>
      <c r="Y718" s="3"/>
      <c r="Z718" s="7"/>
      <c r="AA718" s="9"/>
      <c r="AB718" s="11"/>
      <c r="AC718" s="13"/>
      <c r="AD718" s="13"/>
      <c r="AE718" s="13"/>
      <c r="AF718" s="10"/>
      <c r="AG718" s="11"/>
      <c r="AH718" s="13"/>
      <c r="AI718" s="18"/>
      <c r="AJ718" s="19"/>
      <c r="AK718" s="24"/>
      <c r="AL718" s="26"/>
      <c r="AM718" s="72"/>
      <c r="AN718" s="72"/>
      <c r="AO718" s="72"/>
      <c r="AP718" s="73"/>
      <c r="AQ718" s="74"/>
      <c r="AR718" s="75"/>
      <c r="AS718" s="39"/>
    </row>
    <row r="719" spans="5:45">
      <c r="E719" s="87"/>
      <c r="F719" s="90"/>
      <c r="G719" s="90"/>
      <c r="H719" s="90"/>
      <c r="S719" s="8"/>
      <c r="T719" s="8"/>
      <c r="U719" s="8"/>
      <c r="V719" s="3"/>
      <c r="W719" s="12"/>
      <c r="X719" s="6"/>
      <c r="Y719" s="3"/>
      <c r="Z719" s="7"/>
      <c r="AA719" s="9"/>
      <c r="AB719" s="11"/>
      <c r="AC719" s="13"/>
      <c r="AD719" s="13"/>
      <c r="AE719" s="13"/>
      <c r="AF719" s="10"/>
      <c r="AG719" s="11"/>
      <c r="AH719" s="13"/>
      <c r="AI719" s="18"/>
      <c r="AJ719" s="19"/>
      <c r="AK719" s="24"/>
      <c r="AL719" s="26"/>
      <c r="AM719" s="72"/>
      <c r="AN719" s="72"/>
      <c r="AO719" s="72"/>
      <c r="AP719" s="73"/>
      <c r="AQ719" s="74"/>
      <c r="AR719" s="75"/>
      <c r="AS719" s="39"/>
    </row>
    <row r="720" spans="5:45">
      <c r="E720" s="87"/>
      <c r="F720" s="90"/>
      <c r="G720" s="90"/>
      <c r="H720" s="90"/>
      <c r="S720" s="8"/>
      <c r="T720" s="8"/>
      <c r="U720" s="8"/>
      <c r="V720" s="3"/>
      <c r="W720" s="12"/>
      <c r="X720" s="6"/>
      <c r="Y720" s="3"/>
      <c r="Z720" s="7"/>
      <c r="AA720" s="9"/>
      <c r="AB720" s="11"/>
      <c r="AC720" s="13"/>
      <c r="AD720" s="13"/>
      <c r="AE720" s="13"/>
      <c r="AF720" s="10"/>
      <c r="AG720" s="11"/>
      <c r="AH720" s="13"/>
      <c r="AI720" s="18"/>
      <c r="AJ720" s="19"/>
      <c r="AK720" s="24"/>
      <c r="AL720" s="26"/>
      <c r="AM720" s="72"/>
      <c r="AN720" s="72"/>
      <c r="AO720" s="72"/>
      <c r="AP720" s="73"/>
      <c r="AQ720" s="74"/>
      <c r="AR720" s="75"/>
      <c r="AS720" s="39"/>
    </row>
    <row r="721" spans="5:45">
      <c r="E721" s="87"/>
      <c r="F721" s="90"/>
      <c r="G721" s="90"/>
      <c r="H721" s="90"/>
      <c r="S721" s="8"/>
      <c r="T721" s="8"/>
      <c r="U721" s="8"/>
      <c r="V721" s="3"/>
      <c r="W721" s="12"/>
      <c r="X721" s="6"/>
      <c r="Y721" s="3"/>
      <c r="Z721" s="7"/>
      <c r="AA721" s="9"/>
      <c r="AB721" s="11"/>
      <c r="AC721" s="13"/>
      <c r="AD721" s="13"/>
      <c r="AE721" s="13"/>
      <c r="AF721" s="10"/>
      <c r="AG721" s="11"/>
      <c r="AH721" s="13"/>
      <c r="AI721" s="18"/>
      <c r="AJ721" s="19"/>
      <c r="AK721" s="24"/>
      <c r="AL721" s="26"/>
      <c r="AM721" s="72"/>
      <c r="AN721" s="72"/>
      <c r="AO721" s="72"/>
      <c r="AP721" s="73"/>
      <c r="AQ721" s="74"/>
      <c r="AR721" s="75"/>
      <c r="AS721" s="39"/>
    </row>
    <row r="722" spans="5:45">
      <c r="E722" s="87"/>
      <c r="F722" s="90"/>
      <c r="G722" s="90"/>
      <c r="H722" s="90"/>
      <c r="S722" s="8"/>
      <c r="T722" s="8"/>
      <c r="U722" s="8"/>
      <c r="V722" s="3"/>
      <c r="W722" s="12"/>
      <c r="X722" s="6"/>
      <c r="Y722" s="3"/>
      <c r="Z722" s="7"/>
      <c r="AA722" s="9"/>
      <c r="AB722" s="11"/>
      <c r="AC722" s="13"/>
      <c r="AD722" s="13"/>
      <c r="AE722" s="13"/>
      <c r="AF722" s="10"/>
      <c r="AG722" s="11"/>
      <c r="AH722" s="13"/>
      <c r="AI722" s="18"/>
      <c r="AJ722" s="19"/>
      <c r="AK722" s="24"/>
      <c r="AL722" s="26"/>
      <c r="AM722" s="72"/>
      <c r="AN722" s="72"/>
      <c r="AO722" s="72"/>
      <c r="AP722" s="73"/>
      <c r="AQ722" s="74"/>
      <c r="AR722" s="75"/>
      <c r="AS722" s="39"/>
    </row>
    <row r="723" spans="5:45">
      <c r="E723" s="87"/>
      <c r="F723" s="90"/>
      <c r="G723" s="90"/>
      <c r="H723" s="90"/>
      <c r="S723" s="8"/>
      <c r="T723" s="8"/>
      <c r="U723" s="8"/>
      <c r="V723" s="3"/>
      <c r="W723" s="12"/>
      <c r="X723" s="6"/>
      <c r="Y723" s="3"/>
      <c r="Z723" s="7"/>
      <c r="AA723" s="9"/>
      <c r="AB723" s="11"/>
      <c r="AC723" s="13"/>
      <c r="AD723" s="13"/>
      <c r="AE723" s="13"/>
      <c r="AF723" s="10"/>
      <c r="AG723" s="11"/>
      <c r="AH723" s="13"/>
      <c r="AI723" s="18"/>
      <c r="AJ723" s="19"/>
      <c r="AK723" s="24"/>
      <c r="AL723" s="26"/>
      <c r="AM723" s="72"/>
      <c r="AN723" s="72"/>
      <c r="AO723" s="72"/>
      <c r="AP723" s="73"/>
      <c r="AQ723" s="74"/>
      <c r="AR723" s="75"/>
      <c r="AS723" s="39"/>
    </row>
    <row r="724" spans="5:45">
      <c r="E724" s="87"/>
      <c r="F724" s="90"/>
      <c r="G724" s="90"/>
      <c r="H724" s="90"/>
      <c r="S724" s="8"/>
      <c r="T724" s="8"/>
      <c r="U724" s="8"/>
      <c r="V724" s="3"/>
      <c r="W724" s="12"/>
      <c r="X724" s="6"/>
      <c r="Y724" s="3"/>
      <c r="Z724" s="7"/>
      <c r="AA724" s="9"/>
      <c r="AB724" s="11"/>
      <c r="AC724" s="13"/>
      <c r="AD724" s="13"/>
      <c r="AE724" s="13"/>
      <c r="AF724" s="10"/>
      <c r="AG724" s="11"/>
      <c r="AH724" s="13"/>
      <c r="AI724" s="18"/>
      <c r="AJ724" s="19"/>
      <c r="AK724" s="24"/>
      <c r="AL724" s="26"/>
      <c r="AM724" s="72"/>
      <c r="AN724" s="72"/>
      <c r="AO724" s="72"/>
      <c r="AP724" s="73"/>
      <c r="AQ724" s="74"/>
      <c r="AR724" s="75"/>
      <c r="AS724" s="39"/>
    </row>
    <row r="725" spans="5:45">
      <c r="E725" s="87"/>
      <c r="F725" s="90"/>
      <c r="G725" s="90"/>
      <c r="H725" s="90"/>
      <c r="S725" s="8"/>
      <c r="T725" s="8"/>
      <c r="U725" s="8"/>
      <c r="V725" s="3"/>
      <c r="W725" s="12"/>
      <c r="X725" s="6"/>
      <c r="Y725" s="3"/>
      <c r="Z725" s="7"/>
      <c r="AA725" s="9"/>
      <c r="AB725" s="11"/>
      <c r="AC725" s="13"/>
      <c r="AD725" s="13"/>
      <c r="AE725" s="13"/>
      <c r="AF725" s="10"/>
      <c r="AG725" s="11"/>
      <c r="AH725" s="13"/>
      <c r="AI725" s="18"/>
      <c r="AJ725" s="19"/>
      <c r="AK725" s="24"/>
      <c r="AL725" s="26"/>
      <c r="AM725" s="72"/>
      <c r="AN725" s="72"/>
      <c r="AO725" s="72"/>
      <c r="AP725" s="73"/>
      <c r="AQ725" s="74"/>
      <c r="AR725" s="75"/>
      <c r="AS725" s="39"/>
    </row>
    <row r="726" spans="5:45">
      <c r="E726" s="87"/>
      <c r="F726" s="90"/>
      <c r="G726" s="90"/>
      <c r="H726" s="90"/>
      <c r="S726" s="8"/>
      <c r="T726" s="8"/>
      <c r="U726" s="8"/>
      <c r="V726" s="3"/>
      <c r="W726" s="12"/>
      <c r="X726" s="6"/>
      <c r="Y726" s="3"/>
      <c r="Z726" s="7"/>
      <c r="AA726" s="9"/>
      <c r="AB726" s="11"/>
      <c r="AC726" s="13"/>
      <c r="AD726" s="13"/>
      <c r="AE726" s="13"/>
      <c r="AF726" s="10"/>
      <c r="AG726" s="11"/>
      <c r="AH726" s="13"/>
      <c r="AI726" s="18"/>
      <c r="AJ726" s="19"/>
      <c r="AK726" s="24"/>
      <c r="AL726" s="26"/>
      <c r="AM726" s="72"/>
      <c r="AN726" s="72"/>
      <c r="AO726" s="72"/>
      <c r="AP726" s="73"/>
      <c r="AQ726" s="74"/>
      <c r="AR726" s="75"/>
      <c r="AS726" s="39"/>
    </row>
    <row r="727" spans="5:45">
      <c r="E727" s="87"/>
      <c r="F727" s="90"/>
      <c r="G727" s="90"/>
      <c r="H727" s="90"/>
      <c r="S727" s="8"/>
      <c r="T727" s="8"/>
      <c r="U727" s="8"/>
      <c r="V727" s="3"/>
      <c r="W727" s="12"/>
      <c r="X727" s="6"/>
      <c r="Y727" s="3"/>
      <c r="Z727" s="7"/>
      <c r="AA727" s="9"/>
      <c r="AB727" s="11"/>
      <c r="AC727" s="13"/>
      <c r="AD727" s="13"/>
      <c r="AE727" s="13"/>
      <c r="AF727" s="10"/>
      <c r="AG727" s="11"/>
      <c r="AH727" s="13"/>
      <c r="AI727" s="18"/>
      <c r="AJ727" s="19"/>
      <c r="AK727" s="24"/>
      <c r="AL727" s="26"/>
      <c r="AM727" s="72"/>
      <c r="AN727" s="72"/>
      <c r="AO727" s="72"/>
      <c r="AP727" s="73"/>
      <c r="AQ727" s="74"/>
      <c r="AR727" s="75"/>
      <c r="AS727" s="39"/>
    </row>
    <row r="728" spans="5:45">
      <c r="E728" s="87"/>
      <c r="F728" s="90"/>
      <c r="G728" s="90"/>
      <c r="H728" s="90"/>
      <c r="S728" s="8"/>
      <c r="T728" s="8"/>
      <c r="U728" s="8"/>
      <c r="V728" s="3"/>
      <c r="W728" s="12"/>
      <c r="X728" s="6"/>
      <c r="Y728" s="3"/>
      <c r="Z728" s="7"/>
      <c r="AA728" s="9"/>
      <c r="AB728" s="11"/>
      <c r="AC728" s="13"/>
      <c r="AD728" s="13"/>
      <c r="AE728" s="13"/>
      <c r="AF728" s="10"/>
      <c r="AG728" s="11"/>
      <c r="AH728" s="13"/>
      <c r="AI728" s="18"/>
      <c r="AJ728" s="19"/>
      <c r="AK728" s="24"/>
      <c r="AL728" s="26"/>
      <c r="AM728" s="72"/>
      <c r="AN728" s="72"/>
      <c r="AO728" s="72"/>
      <c r="AP728" s="73"/>
      <c r="AQ728" s="74"/>
      <c r="AR728" s="75"/>
      <c r="AS728" s="39"/>
    </row>
    <row r="729" spans="5:45">
      <c r="E729" s="87"/>
      <c r="F729" s="90"/>
      <c r="G729" s="90"/>
      <c r="H729" s="90"/>
      <c r="S729" s="8"/>
      <c r="T729" s="8"/>
      <c r="U729" s="8"/>
      <c r="V729" s="3"/>
      <c r="W729" s="12"/>
      <c r="X729" s="6"/>
      <c r="Y729" s="3"/>
      <c r="Z729" s="7"/>
      <c r="AA729" s="9"/>
      <c r="AB729" s="11"/>
      <c r="AC729" s="13"/>
      <c r="AD729" s="13"/>
      <c r="AE729" s="13"/>
      <c r="AF729" s="10"/>
      <c r="AG729" s="11"/>
      <c r="AH729" s="13"/>
      <c r="AI729" s="18"/>
      <c r="AJ729" s="19"/>
      <c r="AK729" s="24"/>
      <c r="AL729" s="26"/>
      <c r="AM729" s="72"/>
      <c r="AN729" s="72"/>
      <c r="AO729" s="72"/>
      <c r="AP729" s="73"/>
      <c r="AQ729" s="74"/>
      <c r="AR729" s="75"/>
      <c r="AS729" s="39"/>
    </row>
    <row r="730" spans="5:45">
      <c r="E730" s="87"/>
      <c r="F730" s="90"/>
      <c r="G730" s="90"/>
      <c r="H730" s="90"/>
      <c r="S730" s="8"/>
      <c r="T730" s="8"/>
      <c r="U730" s="8"/>
      <c r="V730" s="3"/>
      <c r="W730" s="12"/>
      <c r="X730" s="6"/>
      <c r="Y730" s="3"/>
      <c r="Z730" s="7"/>
      <c r="AA730" s="9"/>
      <c r="AB730" s="11"/>
      <c r="AC730" s="13"/>
      <c r="AD730" s="13"/>
      <c r="AE730" s="13"/>
      <c r="AF730" s="10"/>
      <c r="AG730" s="11"/>
      <c r="AH730" s="13"/>
      <c r="AI730" s="18"/>
      <c r="AJ730" s="19"/>
      <c r="AK730" s="24"/>
      <c r="AL730" s="26"/>
      <c r="AM730" s="72"/>
      <c r="AN730" s="72"/>
      <c r="AO730" s="72"/>
      <c r="AP730" s="73"/>
      <c r="AQ730" s="74"/>
      <c r="AR730" s="75"/>
      <c r="AS730" s="39"/>
    </row>
    <row r="731" spans="5:45">
      <c r="E731" s="87"/>
      <c r="F731" s="90"/>
      <c r="G731" s="90"/>
      <c r="H731" s="90"/>
      <c r="S731" s="8"/>
      <c r="T731" s="8"/>
      <c r="U731" s="8"/>
      <c r="V731" s="3"/>
      <c r="W731" s="12"/>
      <c r="X731" s="6"/>
      <c r="Y731" s="3"/>
      <c r="Z731" s="7"/>
      <c r="AA731" s="9"/>
      <c r="AB731" s="11"/>
      <c r="AC731" s="13"/>
      <c r="AD731" s="13"/>
      <c r="AE731" s="13"/>
      <c r="AF731" s="10"/>
      <c r="AG731" s="11"/>
      <c r="AH731" s="13"/>
      <c r="AI731" s="18"/>
      <c r="AJ731" s="19"/>
      <c r="AK731" s="24"/>
      <c r="AL731" s="26"/>
      <c r="AM731" s="72"/>
      <c r="AN731" s="72"/>
      <c r="AO731" s="72"/>
      <c r="AP731" s="73"/>
      <c r="AQ731" s="74"/>
      <c r="AR731" s="75"/>
      <c r="AS731" s="39"/>
    </row>
    <row r="732" spans="5:45">
      <c r="E732" s="87"/>
      <c r="F732" s="90"/>
      <c r="G732" s="90"/>
      <c r="H732" s="90"/>
      <c r="S732" s="8"/>
      <c r="T732" s="8"/>
      <c r="U732" s="8"/>
      <c r="V732" s="3"/>
      <c r="W732" s="12"/>
      <c r="X732" s="6"/>
      <c r="Y732" s="3"/>
      <c r="Z732" s="7"/>
      <c r="AA732" s="9"/>
      <c r="AB732" s="11"/>
      <c r="AC732" s="13"/>
      <c r="AD732" s="13"/>
      <c r="AE732" s="13"/>
      <c r="AF732" s="10"/>
      <c r="AG732" s="11"/>
      <c r="AH732" s="13"/>
      <c r="AI732" s="18"/>
      <c r="AJ732" s="19"/>
      <c r="AK732" s="24"/>
      <c r="AL732" s="26"/>
      <c r="AM732" s="72"/>
      <c r="AN732" s="72"/>
      <c r="AO732" s="72"/>
      <c r="AP732" s="73"/>
      <c r="AQ732" s="74"/>
      <c r="AR732" s="75"/>
      <c r="AS732" s="39"/>
    </row>
    <row r="733" spans="5:45">
      <c r="E733" s="87"/>
      <c r="F733" s="90"/>
      <c r="G733" s="90"/>
      <c r="H733" s="90"/>
      <c r="S733" s="8"/>
      <c r="T733" s="8"/>
      <c r="U733" s="8"/>
      <c r="V733" s="3"/>
      <c r="W733" s="12"/>
      <c r="X733" s="6"/>
      <c r="Y733" s="3"/>
      <c r="Z733" s="7"/>
      <c r="AA733" s="9"/>
      <c r="AB733" s="11"/>
      <c r="AC733" s="13"/>
      <c r="AD733" s="13"/>
      <c r="AE733" s="13"/>
      <c r="AF733" s="10"/>
      <c r="AG733" s="11"/>
      <c r="AH733" s="13"/>
      <c r="AI733" s="18"/>
      <c r="AJ733" s="19"/>
      <c r="AK733" s="24"/>
      <c r="AL733" s="26"/>
      <c r="AM733" s="72"/>
      <c r="AN733" s="72"/>
      <c r="AO733" s="72"/>
      <c r="AP733" s="73"/>
      <c r="AQ733" s="74"/>
      <c r="AR733" s="75"/>
      <c r="AS733" s="39"/>
    </row>
    <row r="734" spans="5:45">
      <c r="E734" s="87"/>
      <c r="F734" s="90"/>
      <c r="G734" s="90"/>
      <c r="H734" s="90"/>
      <c r="S734" s="8"/>
      <c r="T734" s="8"/>
      <c r="U734" s="8"/>
      <c r="V734" s="3"/>
      <c r="W734" s="12"/>
      <c r="X734" s="6"/>
      <c r="Y734" s="3"/>
      <c r="Z734" s="7"/>
      <c r="AA734" s="9"/>
      <c r="AB734" s="11"/>
      <c r="AC734" s="13"/>
      <c r="AD734" s="13"/>
      <c r="AE734" s="13"/>
      <c r="AF734" s="10"/>
      <c r="AG734" s="11"/>
      <c r="AH734" s="13"/>
      <c r="AI734" s="18"/>
      <c r="AJ734" s="19"/>
      <c r="AK734" s="24"/>
      <c r="AL734" s="26"/>
      <c r="AM734" s="72"/>
      <c r="AN734" s="72"/>
      <c r="AO734" s="72"/>
      <c r="AP734" s="73"/>
      <c r="AQ734" s="74"/>
      <c r="AR734" s="75"/>
      <c r="AS734" s="39"/>
    </row>
    <row r="735" spans="5:45">
      <c r="E735" s="87"/>
      <c r="F735" s="90"/>
      <c r="G735" s="90"/>
      <c r="H735" s="90"/>
      <c r="S735" s="8"/>
      <c r="T735" s="8"/>
      <c r="U735" s="8"/>
      <c r="V735" s="3"/>
      <c r="W735" s="12"/>
      <c r="X735" s="6"/>
      <c r="Y735" s="3"/>
      <c r="Z735" s="7"/>
      <c r="AA735" s="9"/>
      <c r="AB735" s="11"/>
      <c r="AC735" s="13"/>
      <c r="AD735" s="13"/>
      <c r="AE735" s="13"/>
      <c r="AF735" s="10"/>
      <c r="AG735" s="11"/>
      <c r="AH735" s="13"/>
      <c r="AI735" s="18"/>
      <c r="AJ735" s="19"/>
      <c r="AK735" s="24"/>
      <c r="AL735" s="26"/>
      <c r="AM735" s="72"/>
      <c r="AN735" s="72"/>
      <c r="AO735" s="72"/>
      <c r="AP735" s="73"/>
      <c r="AQ735" s="74"/>
      <c r="AR735" s="75"/>
      <c r="AS735" s="39"/>
    </row>
    <row r="736" spans="5:45">
      <c r="E736" s="87"/>
      <c r="F736" s="90"/>
      <c r="G736" s="90"/>
      <c r="H736" s="90"/>
      <c r="S736" s="8"/>
      <c r="T736" s="8"/>
      <c r="U736" s="8"/>
      <c r="V736" s="3"/>
      <c r="W736" s="12"/>
      <c r="X736" s="6"/>
      <c r="Y736" s="3"/>
      <c r="Z736" s="7"/>
      <c r="AA736" s="9"/>
      <c r="AB736" s="11"/>
      <c r="AC736" s="13"/>
      <c r="AD736" s="13"/>
      <c r="AE736" s="13"/>
      <c r="AF736" s="10"/>
      <c r="AG736" s="11"/>
      <c r="AH736" s="13"/>
      <c r="AI736" s="18"/>
      <c r="AJ736" s="19"/>
      <c r="AK736" s="24"/>
      <c r="AL736" s="26"/>
      <c r="AM736" s="72"/>
      <c r="AN736" s="72"/>
      <c r="AO736" s="72"/>
      <c r="AP736" s="73"/>
      <c r="AQ736" s="74"/>
      <c r="AR736" s="75"/>
      <c r="AS736" s="39"/>
    </row>
    <row r="737" spans="5:45">
      <c r="E737" s="87"/>
      <c r="F737" s="90"/>
      <c r="G737" s="90"/>
      <c r="H737" s="90"/>
      <c r="S737" s="8"/>
      <c r="T737" s="8"/>
      <c r="U737" s="8"/>
      <c r="V737" s="3"/>
      <c r="W737" s="12"/>
      <c r="X737" s="6"/>
      <c r="Y737" s="3"/>
      <c r="Z737" s="7"/>
      <c r="AA737" s="9"/>
      <c r="AB737" s="11"/>
      <c r="AC737" s="13"/>
      <c r="AD737" s="13"/>
      <c r="AE737" s="13"/>
      <c r="AF737" s="10"/>
      <c r="AG737" s="11"/>
      <c r="AH737" s="13"/>
      <c r="AI737" s="18"/>
      <c r="AJ737" s="19"/>
      <c r="AK737" s="24"/>
      <c r="AL737" s="26"/>
      <c r="AM737" s="72"/>
      <c r="AN737" s="72"/>
      <c r="AO737" s="72"/>
      <c r="AP737" s="73"/>
      <c r="AQ737" s="74"/>
      <c r="AR737" s="75"/>
      <c r="AS737" s="39"/>
    </row>
    <row r="738" spans="5:45">
      <c r="E738" s="87"/>
      <c r="F738" s="90"/>
      <c r="G738" s="90"/>
      <c r="H738" s="90"/>
      <c r="S738" s="8"/>
      <c r="T738" s="8"/>
      <c r="U738" s="8"/>
      <c r="V738" s="3"/>
      <c r="W738" s="12"/>
      <c r="X738" s="6"/>
      <c r="Y738" s="3"/>
      <c r="Z738" s="7"/>
      <c r="AA738" s="9"/>
      <c r="AB738" s="11"/>
      <c r="AC738" s="13"/>
      <c r="AD738" s="13"/>
      <c r="AE738" s="13"/>
      <c r="AF738" s="10"/>
      <c r="AG738" s="11"/>
      <c r="AH738" s="13"/>
      <c r="AI738" s="18"/>
      <c r="AJ738" s="19"/>
      <c r="AK738" s="24"/>
      <c r="AL738" s="26"/>
      <c r="AM738" s="72"/>
      <c r="AN738" s="72"/>
      <c r="AO738" s="72"/>
      <c r="AP738" s="73"/>
      <c r="AQ738" s="74"/>
      <c r="AR738" s="75"/>
      <c r="AS738" s="39"/>
    </row>
    <row r="739" spans="5:45">
      <c r="E739" s="87"/>
      <c r="F739" s="90"/>
      <c r="G739" s="90"/>
      <c r="H739" s="90"/>
      <c r="S739" s="8"/>
      <c r="T739" s="8"/>
      <c r="U739" s="8"/>
      <c r="V739" s="3"/>
      <c r="W739" s="12"/>
      <c r="X739" s="6"/>
      <c r="Y739" s="3"/>
      <c r="Z739" s="7"/>
      <c r="AA739" s="9"/>
      <c r="AB739" s="11"/>
      <c r="AC739" s="13"/>
      <c r="AD739" s="13"/>
      <c r="AE739" s="13"/>
      <c r="AF739" s="10"/>
      <c r="AG739" s="11"/>
      <c r="AH739" s="13"/>
      <c r="AI739" s="18"/>
      <c r="AJ739" s="19"/>
      <c r="AK739" s="24"/>
      <c r="AL739" s="26"/>
      <c r="AM739" s="72"/>
      <c r="AN739" s="72"/>
      <c r="AO739" s="72"/>
      <c r="AP739" s="73"/>
      <c r="AQ739" s="74"/>
      <c r="AR739" s="75"/>
      <c r="AS739" s="39"/>
    </row>
    <row r="740" spans="5:45">
      <c r="E740" s="87"/>
      <c r="F740" s="90"/>
      <c r="G740" s="90"/>
      <c r="H740" s="90"/>
      <c r="S740" s="8"/>
      <c r="T740" s="8"/>
      <c r="U740" s="8"/>
      <c r="V740" s="3"/>
      <c r="W740" s="12"/>
      <c r="X740" s="6"/>
      <c r="Y740" s="3"/>
      <c r="Z740" s="7"/>
      <c r="AA740" s="9"/>
      <c r="AB740" s="11"/>
      <c r="AC740" s="13"/>
      <c r="AD740" s="13"/>
      <c r="AE740" s="13"/>
      <c r="AF740" s="10"/>
      <c r="AG740" s="11"/>
      <c r="AH740" s="13"/>
      <c r="AI740" s="18"/>
      <c r="AJ740" s="19"/>
      <c r="AK740" s="24"/>
      <c r="AL740" s="26"/>
      <c r="AM740" s="72"/>
      <c r="AN740" s="72"/>
      <c r="AO740" s="72"/>
      <c r="AP740" s="73"/>
      <c r="AQ740" s="74"/>
      <c r="AR740" s="75"/>
      <c r="AS740" s="39"/>
    </row>
    <row r="741" spans="5:45">
      <c r="E741" s="87"/>
      <c r="F741" s="90"/>
      <c r="G741" s="90"/>
      <c r="H741" s="90"/>
      <c r="S741" s="8"/>
      <c r="T741" s="8"/>
      <c r="U741" s="8"/>
      <c r="V741" s="3"/>
      <c r="W741" s="12"/>
      <c r="X741" s="6"/>
      <c r="Y741" s="3"/>
      <c r="Z741" s="7"/>
      <c r="AA741" s="9"/>
      <c r="AB741" s="11"/>
      <c r="AC741" s="13"/>
      <c r="AD741" s="13"/>
      <c r="AE741" s="13"/>
      <c r="AF741" s="10"/>
      <c r="AG741" s="11"/>
      <c r="AH741" s="13"/>
      <c r="AI741" s="18"/>
      <c r="AJ741" s="19"/>
      <c r="AK741" s="24"/>
      <c r="AL741" s="26"/>
      <c r="AM741" s="72"/>
      <c r="AN741" s="72"/>
      <c r="AO741" s="72"/>
      <c r="AP741" s="73"/>
      <c r="AQ741" s="74"/>
      <c r="AR741" s="75"/>
      <c r="AS741" s="39"/>
    </row>
    <row r="742" spans="5:45">
      <c r="E742" s="87"/>
      <c r="F742" s="90"/>
      <c r="G742" s="90"/>
      <c r="H742" s="90"/>
      <c r="S742" s="8"/>
      <c r="T742" s="8"/>
      <c r="U742" s="8"/>
      <c r="V742" s="3"/>
      <c r="W742" s="12"/>
      <c r="X742" s="6"/>
      <c r="Y742" s="3"/>
      <c r="Z742" s="7"/>
      <c r="AA742" s="9"/>
      <c r="AB742" s="11"/>
      <c r="AC742" s="13"/>
      <c r="AD742" s="13"/>
      <c r="AE742" s="13"/>
      <c r="AF742" s="10"/>
      <c r="AG742" s="11"/>
      <c r="AH742" s="13"/>
      <c r="AI742" s="18"/>
      <c r="AJ742" s="19"/>
      <c r="AK742" s="24"/>
      <c r="AL742" s="26"/>
      <c r="AM742" s="72"/>
      <c r="AN742" s="72"/>
      <c r="AO742" s="72"/>
      <c r="AP742" s="73"/>
      <c r="AQ742" s="74"/>
      <c r="AR742" s="75"/>
      <c r="AS742" s="39"/>
    </row>
    <row r="743" spans="5:45">
      <c r="E743" s="87"/>
      <c r="F743" s="90"/>
      <c r="G743" s="90"/>
      <c r="H743" s="90"/>
      <c r="S743" s="8"/>
      <c r="T743" s="8"/>
      <c r="U743" s="8"/>
      <c r="V743" s="3"/>
      <c r="W743" s="12"/>
      <c r="X743" s="6"/>
      <c r="Y743" s="3"/>
      <c r="Z743" s="7"/>
      <c r="AA743" s="9"/>
      <c r="AB743" s="11"/>
      <c r="AC743" s="13"/>
      <c r="AD743" s="13"/>
      <c r="AE743" s="13"/>
      <c r="AF743" s="10"/>
      <c r="AG743" s="11"/>
      <c r="AH743" s="13"/>
      <c r="AI743" s="18"/>
      <c r="AJ743" s="19"/>
      <c r="AK743" s="24"/>
      <c r="AL743" s="26"/>
      <c r="AM743" s="72"/>
      <c r="AN743" s="72"/>
      <c r="AO743" s="72"/>
      <c r="AP743" s="73"/>
      <c r="AQ743" s="74"/>
      <c r="AR743" s="75"/>
      <c r="AS743" s="39"/>
    </row>
    <row r="744" spans="5:45">
      <c r="E744" s="87"/>
      <c r="F744" s="90"/>
      <c r="G744" s="90"/>
      <c r="H744" s="90"/>
      <c r="S744" s="8"/>
      <c r="T744" s="8"/>
      <c r="U744" s="8"/>
      <c r="V744" s="3"/>
      <c r="W744" s="12"/>
      <c r="X744" s="6"/>
      <c r="Y744" s="3"/>
      <c r="Z744" s="7"/>
      <c r="AA744" s="9"/>
      <c r="AB744" s="11"/>
      <c r="AC744" s="13"/>
      <c r="AD744" s="13"/>
      <c r="AE744" s="13"/>
      <c r="AF744" s="10"/>
      <c r="AG744" s="11"/>
      <c r="AH744" s="13"/>
      <c r="AI744" s="18"/>
      <c r="AJ744" s="19"/>
      <c r="AK744" s="24"/>
      <c r="AL744" s="26"/>
      <c r="AM744" s="72"/>
      <c r="AN744" s="72"/>
      <c r="AO744" s="72"/>
      <c r="AP744" s="73"/>
      <c r="AQ744" s="74"/>
      <c r="AR744" s="75"/>
      <c r="AS744" s="39"/>
    </row>
    <row r="745" spans="5:45">
      <c r="E745" s="87"/>
      <c r="F745" s="90"/>
      <c r="G745" s="90"/>
      <c r="H745" s="90"/>
      <c r="S745" s="8"/>
      <c r="T745" s="8"/>
      <c r="U745" s="8"/>
      <c r="V745" s="3"/>
      <c r="W745" s="12"/>
      <c r="X745" s="6"/>
      <c r="Y745" s="3"/>
      <c r="Z745" s="7"/>
      <c r="AA745" s="9"/>
      <c r="AB745" s="11"/>
      <c r="AC745" s="13"/>
      <c r="AD745" s="13"/>
      <c r="AE745" s="13"/>
      <c r="AF745" s="10"/>
      <c r="AG745" s="11"/>
      <c r="AH745" s="13"/>
      <c r="AI745" s="18"/>
      <c r="AJ745" s="19"/>
      <c r="AK745" s="24"/>
      <c r="AL745" s="26"/>
      <c r="AM745" s="72"/>
      <c r="AN745" s="72"/>
      <c r="AO745" s="72"/>
      <c r="AP745" s="73"/>
      <c r="AQ745" s="74"/>
      <c r="AR745" s="75"/>
      <c r="AS745" s="39"/>
    </row>
    <row r="746" spans="5:45">
      <c r="E746" s="87"/>
      <c r="F746" s="90"/>
      <c r="G746" s="90"/>
      <c r="H746" s="90"/>
      <c r="S746" s="8"/>
      <c r="T746" s="8"/>
      <c r="U746" s="8"/>
      <c r="V746" s="3"/>
      <c r="W746" s="12"/>
      <c r="X746" s="6"/>
      <c r="Y746" s="3"/>
      <c r="Z746" s="7"/>
      <c r="AA746" s="9"/>
      <c r="AB746" s="11"/>
      <c r="AC746" s="13"/>
      <c r="AD746" s="13"/>
      <c r="AE746" s="13"/>
      <c r="AF746" s="10"/>
      <c r="AG746" s="11"/>
      <c r="AH746" s="13"/>
      <c r="AI746" s="18"/>
      <c r="AJ746" s="19"/>
      <c r="AK746" s="24"/>
      <c r="AL746" s="26"/>
      <c r="AM746" s="72"/>
      <c r="AN746" s="72"/>
      <c r="AO746" s="72"/>
      <c r="AP746" s="73"/>
      <c r="AQ746" s="74"/>
      <c r="AR746" s="75"/>
      <c r="AS746" s="39"/>
    </row>
    <row r="747" spans="5:45">
      <c r="E747" s="87"/>
      <c r="F747" s="90"/>
      <c r="G747" s="90"/>
      <c r="H747" s="90"/>
      <c r="S747" s="8"/>
      <c r="T747" s="8"/>
      <c r="U747" s="8"/>
      <c r="V747" s="3"/>
      <c r="W747" s="12"/>
      <c r="X747" s="6"/>
      <c r="Y747" s="3"/>
      <c r="Z747" s="7"/>
      <c r="AA747" s="9"/>
      <c r="AB747" s="11"/>
      <c r="AC747" s="13"/>
      <c r="AD747" s="13"/>
      <c r="AE747" s="13"/>
      <c r="AF747" s="10"/>
      <c r="AG747" s="11"/>
      <c r="AH747" s="13"/>
      <c r="AI747" s="18"/>
      <c r="AJ747" s="19"/>
      <c r="AK747" s="24"/>
      <c r="AL747" s="26"/>
      <c r="AM747" s="72"/>
      <c r="AN747" s="72"/>
      <c r="AO747" s="72"/>
      <c r="AP747" s="73"/>
      <c r="AQ747" s="74"/>
      <c r="AR747" s="75"/>
      <c r="AS747" s="39"/>
    </row>
    <row r="748" spans="5:45">
      <c r="E748" s="87"/>
      <c r="F748" s="90"/>
      <c r="G748" s="90"/>
      <c r="H748" s="90"/>
      <c r="S748" s="8"/>
      <c r="T748" s="8"/>
      <c r="U748" s="8"/>
      <c r="V748" s="3"/>
      <c r="W748" s="12"/>
      <c r="X748" s="6"/>
      <c r="Y748" s="3"/>
      <c r="Z748" s="7"/>
      <c r="AA748" s="9"/>
      <c r="AB748" s="11"/>
      <c r="AC748" s="13"/>
      <c r="AD748" s="13"/>
      <c r="AE748" s="13"/>
      <c r="AF748" s="10"/>
      <c r="AG748" s="11"/>
      <c r="AH748" s="13"/>
      <c r="AI748" s="18"/>
      <c r="AJ748" s="19"/>
      <c r="AK748" s="24"/>
      <c r="AL748" s="26"/>
      <c r="AM748" s="72"/>
      <c r="AN748" s="72"/>
      <c r="AO748" s="72"/>
      <c r="AP748" s="73"/>
      <c r="AQ748" s="74"/>
      <c r="AR748" s="75"/>
      <c r="AS748" s="39"/>
    </row>
    <row r="749" spans="5:45">
      <c r="E749" s="87"/>
      <c r="F749" s="90"/>
      <c r="G749" s="90"/>
      <c r="H749" s="90"/>
      <c r="S749" s="8"/>
      <c r="T749" s="8"/>
      <c r="U749" s="8"/>
      <c r="V749" s="3"/>
      <c r="W749" s="12"/>
      <c r="X749" s="6"/>
      <c r="Y749" s="3"/>
      <c r="Z749" s="7"/>
      <c r="AA749" s="9"/>
      <c r="AB749" s="11"/>
      <c r="AC749" s="13"/>
      <c r="AD749" s="13"/>
      <c r="AE749" s="13"/>
      <c r="AF749" s="10"/>
      <c r="AG749" s="11"/>
      <c r="AH749" s="13"/>
      <c r="AI749" s="18"/>
      <c r="AJ749" s="19"/>
      <c r="AK749" s="24"/>
      <c r="AL749" s="26"/>
      <c r="AM749" s="72"/>
      <c r="AN749" s="72"/>
      <c r="AO749" s="72"/>
      <c r="AP749" s="73"/>
      <c r="AQ749" s="74"/>
      <c r="AR749" s="75"/>
      <c r="AS749" s="39"/>
    </row>
    <row r="750" spans="5:45">
      <c r="E750" s="87"/>
      <c r="F750" s="90"/>
      <c r="G750" s="90"/>
      <c r="H750" s="90"/>
      <c r="S750" s="8"/>
      <c r="T750" s="8"/>
      <c r="U750" s="8"/>
      <c r="V750" s="3"/>
      <c r="W750" s="12"/>
      <c r="X750" s="6"/>
      <c r="Y750" s="3"/>
      <c r="Z750" s="7"/>
      <c r="AA750" s="9"/>
      <c r="AB750" s="11"/>
      <c r="AC750" s="13"/>
      <c r="AD750" s="13"/>
      <c r="AE750" s="13"/>
      <c r="AF750" s="10"/>
      <c r="AG750" s="11"/>
      <c r="AH750" s="13"/>
      <c r="AI750" s="18"/>
      <c r="AJ750" s="19"/>
      <c r="AK750" s="24"/>
      <c r="AL750" s="26"/>
      <c r="AM750" s="72"/>
      <c r="AN750" s="72"/>
      <c r="AO750" s="72"/>
      <c r="AP750" s="73"/>
      <c r="AQ750" s="74"/>
      <c r="AR750" s="75"/>
      <c r="AS750" s="39"/>
    </row>
    <row r="751" spans="5:45">
      <c r="E751" s="87"/>
      <c r="F751" s="90"/>
      <c r="G751" s="90"/>
      <c r="H751" s="90"/>
      <c r="S751" s="8"/>
      <c r="T751" s="8"/>
      <c r="U751" s="8"/>
      <c r="V751" s="3"/>
      <c r="W751" s="12"/>
      <c r="X751" s="6"/>
      <c r="Y751" s="3"/>
      <c r="Z751" s="7"/>
      <c r="AA751" s="9"/>
      <c r="AB751" s="11"/>
      <c r="AC751" s="13"/>
      <c r="AD751" s="13"/>
      <c r="AE751" s="13"/>
      <c r="AF751" s="10"/>
      <c r="AG751" s="11"/>
      <c r="AH751" s="13"/>
      <c r="AI751" s="18"/>
      <c r="AJ751" s="19"/>
      <c r="AK751" s="24"/>
      <c r="AL751" s="26"/>
      <c r="AM751" s="72"/>
      <c r="AN751" s="72"/>
      <c r="AO751" s="72"/>
      <c r="AP751" s="73"/>
      <c r="AQ751" s="74"/>
      <c r="AR751" s="75"/>
      <c r="AS751" s="39"/>
    </row>
    <row r="752" spans="5:45">
      <c r="E752" s="87"/>
      <c r="F752" s="90"/>
      <c r="G752" s="90"/>
      <c r="H752" s="90"/>
      <c r="S752" s="8"/>
      <c r="T752" s="8"/>
      <c r="U752" s="8"/>
      <c r="V752" s="3"/>
      <c r="W752" s="12"/>
      <c r="X752" s="6"/>
      <c r="Y752" s="3"/>
      <c r="Z752" s="7"/>
      <c r="AA752" s="9"/>
      <c r="AB752" s="11"/>
      <c r="AC752" s="13"/>
      <c r="AD752" s="13"/>
      <c r="AE752" s="13"/>
      <c r="AF752" s="10"/>
      <c r="AG752" s="11"/>
      <c r="AH752" s="13"/>
      <c r="AI752" s="18"/>
      <c r="AJ752" s="19"/>
      <c r="AK752" s="24"/>
      <c r="AL752" s="26"/>
      <c r="AM752" s="72"/>
      <c r="AN752" s="72"/>
      <c r="AO752" s="72"/>
      <c r="AP752" s="73"/>
      <c r="AQ752" s="74"/>
      <c r="AR752" s="75"/>
      <c r="AS752" s="39"/>
    </row>
    <row r="753" spans="5:45">
      <c r="E753" s="87"/>
      <c r="F753" s="90"/>
      <c r="G753" s="90"/>
      <c r="H753" s="90"/>
      <c r="S753" s="8"/>
      <c r="T753" s="8"/>
      <c r="U753" s="8"/>
      <c r="V753" s="3"/>
      <c r="W753" s="12"/>
      <c r="X753" s="6"/>
      <c r="Y753" s="3"/>
      <c r="Z753" s="7"/>
      <c r="AA753" s="9"/>
      <c r="AB753" s="11"/>
      <c r="AC753" s="13"/>
      <c r="AD753" s="13"/>
      <c r="AE753" s="13"/>
      <c r="AF753" s="10"/>
      <c r="AG753" s="11"/>
      <c r="AH753" s="13"/>
      <c r="AI753" s="18"/>
      <c r="AJ753" s="19"/>
      <c r="AK753" s="24"/>
      <c r="AL753" s="26"/>
      <c r="AM753" s="72"/>
      <c r="AN753" s="72"/>
      <c r="AO753" s="72"/>
      <c r="AP753" s="73"/>
      <c r="AQ753" s="74"/>
      <c r="AR753" s="75"/>
      <c r="AS753" s="39"/>
    </row>
    <row r="754" spans="5:45">
      <c r="E754" s="87"/>
      <c r="F754" s="90"/>
      <c r="G754" s="90"/>
      <c r="H754" s="90"/>
      <c r="S754" s="8"/>
      <c r="T754" s="8"/>
      <c r="U754" s="8"/>
      <c r="V754" s="3"/>
      <c r="W754" s="12"/>
      <c r="X754" s="6"/>
      <c r="Y754" s="3"/>
      <c r="Z754" s="7"/>
      <c r="AA754" s="9"/>
      <c r="AB754" s="11"/>
      <c r="AC754" s="13"/>
      <c r="AD754" s="13"/>
      <c r="AE754" s="13"/>
      <c r="AF754" s="10"/>
      <c r="AG754" s="11"/>
      <c r="AH754" s="13"/>
      <c r="AI754" s="18"/>
      <c r="AJ754" s="19"/>
      <c r="AK754" s="24"/>
      <c r="AL754" s="26"/>
      <c r="AM754" s="72"/>
      <c r="AN754" s="72"/>
      <c r="AO754" s="72"/>
      <c r="AP754" s="73"/>
      <c r="AQ754" s="74"/>
      <c r="AR754" s="75"/>
      <c r="AS754" s="39"/>
    </row>
    <row r="755" spans="5:45">
      <c r="E755" s="87"/>
      <c r="F755" s="90"/>
      <c r="G755" s="90"/>
      <c r="H755" s="90"/>
      <c r="S755" s="8"/>
      <c r="T755" s="8"/>
      <c r="U755" s="8"/>
      <c r="V755" s="3"/>
      <c r="W755" s="12"/>
      <c r="X755" s="6"/>
      <c r="Y755" s="3"/>
      <c r="Z755" s="7"/>
      <c r="AA755" s="9"/>
      <c r="AB755" s="11"/>
      <c r="AC755" s="13"/>
      <c r="AD755" s="13"/>
      <c r="AE755" s="13"/>
      <c r="AF755" s="10"/>
      <c r="AG755" s="11"/>
      <c r="AH755" s="13"/>
      <c r="AI755" s="18"/>
      <c r="AJ755" s="19"/>
      <c r="AK755" s="24"/>
      <c r="AL755" s="26"/>
      <c r="AM755" s="72"/>
      <c r="AN755" s="72"/>
      <c r="AO755" s="72"/>
      <c r="AP755" s="73"/>
      <c r="AQ755" s="74"/>
      <c r="AR755" s="75"/>
      <c r="AS755" s="39"/>
    </row>
    <row r="756" spans="5:45">
      <c r="E756" s="87"/>
      <c r="F756" s="90"/>
      <c r="G756" s="90"/>
      <c r="H756" s="90"/>
      <c r="S756" s="8"/>
      <c r="T756" s="8"/>
      <c r="U756" s="8"/>
      <c r="V756" s="3"/>
      <c r="W756" s="12"/>
      <c r="X756" s="6"/>
      <c r="Y756" s="3"/>
      <c r="Z756" s="7"/>
      <c r="AA756" s="9"/>
      <c r="AB756" s="11"/>
      <c r="AC756" s="13"/>
      <c r="AD756" s="13"/>
      <c r="AE756" s="13"/>
      <c r="AF756" s="10"/>
      <c r="AG756" s="11"/>
      <c r="AH756" s="13"/>
      <c r="AI756" s="18"/>
      <c r="AJ756" s="19"/>
      <c r="AK756" s="24"/>
      <c r="AL756" s="26"/>
      <c r="AM756" s="72"/>
      <c r="AN756" s="72"/>
      <c r="AO756" s="72"/>
      <c r="AP756" s="73"/>
      <c r="AQ756" s="74"/>
      <c r="AR756" s="75"/>
      <c r="AS756" s="39"/>
    </row>
    <row r="757" spans="5:45">
      <c r="E757" s="87"/>
      <c r="F757" s="90"/>
      <c r="G757" s="90"/>
      <c r="H757" s="90"/>
      <c r="S757" s="8"/>
      <c r="T757" s="8"/>
      <c r="U757" s="8"/>
      <c r="V757" s="3"/>
      <c r="W757" s="12"/>
      <c r="X757" s="6"/>
      <c r="Y757" s="3"/>
      <c r="Z757" s="7"/>
      <c r="AA757" s="9"/>
      <c r="AB757" s="11"/>
      <c r="AC757" s="13"/>
      <c r="AD757" s="13"/>
      <c r="AE757" s="13"/>
      <c r="AF757" s="10"/>
      <c r="AG757" s="11"/>
      <c r="AH757" s="13"/>
      <c r="AI757" s="18"/>
      <c r="AJ757" s="19"/>
      <c r="AK757" s="24"/>
      <c r="AL757" s="26"/>
      <c r="AM757" s="72"/>
      <c r="AN757" s="72"/>
      <c r="AO757" s="72"/>
      <c r="AP757" s="73"/>
      <c r="AQ757" s="74"/>
      <c r="AR757" s="75"/>
      <c r="AS757" s="39"/>
    </row>
    <row r="758" spans="5:45">
      <c r="E758" s="87"/>
      <c r="F758" s="90"/>
      <c r="G758" s="90"/>
      <c r="H758" s="90"/>
      <c r="S758" s="8"/>
      <c r="T758" s="8"/>
      <c r="U758" s="8"/>
      <c r="V758" s="3"/>
      <c r="W758" s="12"/>
      <c r="X758" s="6"/>
      <c r="Y758" s="3"/>
      <c r="Z758" s="7"/>
      <c r="AA758" s="9"/>
      <c r="AB758" s="11"/>
      <c r="AC758" s="13"/>
      <c r="AD758" s="13"/>
      <c r="AE758" s="13"/>
      <c r="AF758" s="10"/>
      <c r="AG758" s="11"/>
      <c r="AH758" s="13"/>
      <c r="AI758" s="18"/>
      <c r="AJ758" s="19"/>
      <c r="AK758" s="24"/>
      <c r="AL758" s="26"/>
      <c r="AM758" s="72"/>
      <c r="AN758" s="72"/>
      <c r="AO758" s="72"/>
      <c r="AP758" s="73"/>
      <c r="AQ758" s="74"/>
      <c r="AR758" s="75"/>
      <c r="AS758" s="39"/>
    </row>
    <row r="759" spans="5:45">
      <c r="E759" s="87"/>
      <c r="F759" s="92"/>
      <c r="G759" s="92"/>
      <c r="H759" s="90"/>
      <c r="S759" s="8"/>
      <c r="T759" s="8"/>
      <c r="U759" s="8"/>
      <c r="V759" s="3"/>
      <c r="W759" s="12"/>
      <c r="X759" s="6"/>
      <c r="Y759" s="3"/>
      <c r="Z759" s="7"/>
      <c r="AA759" s="9"/>
      <c r="AB759" s="11"/>
      <c r="AC759" s="13"/>
      <c r="AD759" s="13"/>
      <c r="AE759" s="13"/>
      <c r="AF759" s="10"/>
      <c r="AG759" s="11"/>
      <c r="AH759" s="13"/>
      <c r="AI759" s="18"/>
      <c r="AJ759" s="19"/>
      <c r="AK759" s="24"/>
      <c r="AL759" s="26"/>
      <c r="AM759" s="72"/>
      <c r="AN759" s="72"/>
      <c r="AO759" s="72"/>
      <c r="AP759" s="73"/>
      <c r="AQ759" s="74"/>
      <c r="AR759" s="75"/>
      <c r="AS759" s="39"/>
    </row>
    <row r="760" spans="5:45">
      <c r="E760" s="87"/>
      <c r="F760" s="92"/>
      <c r="G760" s="92"/>
      <c r="H760" s="90"/>
      <c r="S760" s="8"/>
      <c r="T760" s="8"/>
      <c r="U760" s="8"/>
      <c r="V760" s="3"/>
      <c r="W760" s="12"/>
      <c r="X760" s="6"/>
      <c r="Y760" s="3"/>
      <c r="Z760" s="7"/>
      <c r="AA760" s="9"/>
      <c r="AB760" s="11"/>
      <c r="AC760" s="13"/>
      <c r="AD760" s="13"/>
      <c r="AE760" s="13"/>
      <c r="AF760" s="10"/>
      <c r="AG760" s="11"/>
      <c r="AH760" s="13"/>
      <c r="AI760" s="18"/>
      <c r="AJ760" s="19"/>
      <c r="AK760" s="24"/>
      <c r="AL760" s="26"/>
      <c r="AM760" s="72"/>
      <c r="AN760" s="72"/>
      <c r="AO760" s="72"/>
      <c r="AP760" s="73"/>
      <c r="AQ760" s="74"/>
      <c r="AR760" s="75"/>
      <c r="AS760" s="39"/>
    </row>
    <row r="761" spans="5:45">
      <c r="E761" s="87"/>
      <c r="F761" s="92"/>
      <c r="G761" s="92"/>
      <c r="H761" s="90"/>
      <c r="S761" s="8"/>
      <c r="T761" s="8"/>
      <c r="U761" s="8"/>
      <c r="V761" s="3"/>
      <c r="W761" s="12"/>
      <c r="X761" s="6"/>
      <c r="Y761" s="3"/>
      <c r="Z761" s="7"/>
      <c r="AA761" s="9"/>
      <c r="AB761" s="11"/>
      <c r="AC761" s="13"/>
      <c r="AD761" s="13"/>
      <c r="AE761" s="13"/>
      <c r="AF761" s="10"/>
      <c r="AG761" s="11"/>
      <c r="AH761" s="13"/>
      <c r="AI761" s="18"/>
      <c r="AJ761" s="19"/>
      <c r="AK761" s="24"/>
      <c r="AL761" s="26"/>
      <c r="AM761" s="72"/>
      <c r="AN761" s="72"/>
      <c r="AO761" s="72"/>
      <c r="AP761" s="73"/>
      <c r="AQ761" s="74"/>
      <c r="AR761" s="75"/>
      <c r="AS761" s="39"/>
    </row>
    <row r="762" spans="5:45">
      <c r="E762" s="87"/>
      <c r="F762" s="92"/>
      <c r="G762" s="92"/>
      <c r="H762" s="90"/>
      <c r="S762" s="8"/>
      <c r="T762" s="8"/>
      <c r="U762" s="8"/>
      <c r="V762" s="3"/>
      <c r="W762" s="12"/>
      <c r="X762" s="6"/>
      <c r="Y762" s="3"/>
      <c r="Z762" s="7"/>
      <c r="AA762" s="9"/>
      <c r="AB762" s="11"/>
      <c r="AC762" s="13"/>
      <c r="AD762" s="13"/>
      <c r="AE762" s="13"/>
      <c r="AF762" s="10"/>
      <c r="AG762" s="11"/>
      <c r="AH762" s="13"/>
      <c r="AI762" s="18"/>
      <c r="AJ762" s="19"/>
      <c r="AK762" s="24"/>
      <c r="AL762" s="26"/>
      <c r="AM762" s="72"/>
      <c r="AN762" s="72"/>
      <c r="AO762" s="72"/>
      <c r="AP762" s="73"/>
      <c r="AQ762" s="74"/>
      <c r="AR762" s="75"/>
      <c r="AS762" s="39"/>
    </row>
    <row r="763" spans="5:45">
      <c r="E763" s="87"/>
      <c r="F763" s="92"/>
      <c r="G763" s="92"/>
      <c r="H763" s="90"/>
      <c r="S763" s="8"/>
      <c r="T763" s="8"/>
      <c r="U763" s="8"/>
      <c r="V763" s="3"/>
      <c r="W763" s="12"/>
      <c r="X763" s="6"/>
      <c r="Y763" s="3"/>
      <c r="Z763" s="7"/>
      <c r="AA763" s="9"/>
      <c r="AB763" s="11"/>
      <c r="AC763" s="13"/>
      <c r="AD763" s="13"/>
      <c r="AE763" s="13"/>
      <c r="AF763" s="10"/>
      <c r="AG763" s="11"/>
      <c r="AH763" s="13"/>
      <c r="AI763" s="18"/>
      <c r="AJ763" s="19"/>
      <c r="AK763" s="24"/>
      <c r="AL763" s="26"/>
      <c r="AM763" s="72"/>
      <c r="AN763" s="72"/>
      <c r="AO763" s="72"/>
      <c r="AP763" s="73"/>
      <c r="AQ763" s="74"/>
      <c r="AR763" s="75"/>
      <c r="AS763" s="39"/>
    </row>
    <row r="764" spans="5:45">
      <c r="E764" s="87"/>
      <c r="F764" s="92"/>
      <c r="G764" s="92"/>
      <c r="H764" s="90"/>
      <c r="S764" s="8"/>
      <c r="T764" s="8"/>
      <c r="U764" s="8"/>
      <c r="V764" s="3"/>
      <c r="W764" s="12"/>
      <c r="X764" s="6"/>
      <c r="Y764" s="3"/>
      <c r="Z764" s="7"/>
      <c r="AA764" s="9"/>
      <c r="AB764" s="11"/>
      <c r="AC764" s="13"/>
      <c r="AD764" s="13"/>
      <c r="AE764" s="13"/>
      <c r="AF764" s="10"/>
      <c r="AG764" s="11"/>
      <c r="AH764" s="13"/>
      <c r="AI764" s="18"/>
      <c r="AJ764" s="19"/>
      <c r="AK764" s="24"/>
      <c r="AL764" s="26"/>
      <c r="AM764" s="72"/>
      <c r="AN764" s="72"/>
      <c r="AO764" s="72"/>
      <c r="AP764" s="73"/>
      <c r="AQ764" s="74"/>
      <c r="AR764" s="75"/>
      <c r="AS764" s="39"/>
    </row>
    <row r="765" spans="5:45">
      <c r="E765" s="87"/>
      <c r="F765" s="92"/>
      <c r="G765" s="92"/>
      <c r="H765" s="90"/>
      <c r="S765" s="8"/>
      <c r="T765" s="8"/>
      <c r="U765" s="8"/>
      <c r="V765" s="3"/>
      <c r="W765" s="12"/>
      <c r="X765" s="6"/>
      <c r="Y765" s="3"/>
      <c r="Z765" s="7"/>
      <c r="AA765" s="9"/>
      <c r="AB765" s="11"/>
      <c r="AC765" s="13"/>
      <c r="AD765" s="13"/>
      <c r="AE765" s="13"/>
      <c r="AF765" s="10"/>
      <c r="AG765" s="11"/>
      <c r="AH765" s="13"/>
      <c r="AI765" s="18"/>
      <c r="AJ765" s="19"/>
      <c r="AK765" s="24"/>
      <c r="AL765" s="26"/>
      <c r="AM765" s="72"/>
      <c r="AN765" s="72"/>
      <c r="AO765" s="72"/>
      <c r="AP765" s="73"/>
      <c r="AQ765" s="74"/>
      <c r="AR765" s="75"/>
      <c r="AS765" s="39"/>
    </row>
    <row r="766" spans="5:45">
      <c r="E766" s="87"/>
      <c r="F766" s="90"/>
      <c r="G766" s="90"/>
      <c r="H766" s="90"/>
      <c r="S766" s="8"/>
      <c r="T766" s="8"/>
      <c r="U766" s="8"/>
      <c r="V766" s="3"/>
      <c r="W766" s="12"/>
      <c r="X766" s="6"/>
      <c r="Y766" s="3"/>
      <c r="Z766" s="7"/>
      <c r="AA766" s="9"/>
      <c r="AB766" s="11"/>
      <c r="AC766" s="13"/>
      <c r="AD766" s="13"/>
      <c r="AE766" s="13"/>
      <c r="AF766" s="10"/>
      <c r="AG766" s="11"/>
      <c r="AH766" s="13"/>
      <c r="AI766" s="18"/>
      <c r="AJ766" s="19"/>
      <c r="AK766" s="24"/>
      <c r="AL766" s="26"/>
      <c r="AM766" s="72"/>
      <c r="AN766" s="72"/>
      <c r="AO766" s="72"/>
      <c r="AP766" s="73"/>
      <c r="AQ766" s="74"/>
      <c r="AR766" s="75"/>
      <c r="AS766" s="39"/>
    </row>
    <row r="767" spans="5:45">
      <c r="E767" s="87"/>
      <c r="F767" s="90"/>
      <c r="G767" s="90"/>
      <c r="H767" s="90"/>
      <c r="S767" s="8"/>
      <c r="T767" s="8"/>
      <c r="U767" s="8"/>
      <c r="V767" s="3"/>
      <c r="W767" s="12"/>
      <c r="X767" s="6"/>
      <c r="Y767" s="3"/>
      <c r="Z767" s="7"/>
      <c r="AA767" s="9"/>
      <c r="AB767" s="11"/>
      <c r="AC767" s="13"/>
      <c r="AD767" s="13"/>
      <c r="AE767" s="13"/>
      <c r="AF767" s="10"/>
      <c r="AG767" s="11"/>
      <c r="AH767" s="13"/>
      <c r="AI767" s="18"/>
      <c r="AJ767" s="19"/>
      <c r="AK767" s="24"/>
      <c r="AL767" s="26"/>
      <c r="AM767" s="72"/>
      <c r="AN767" s="72"/>
      <c r="AO767" s="72"/>
      <c r="AP767" s="73"/>
      <c r="AQ767" s="74"/>
      <c r="AR767" s="75"/>
      <c r="AS767" s="39"/>
    </row>
    <row r="768" spans="5:45">
      <c r="E768" s="87"/>
      <c r="F768" s="90"/>
      <c r="G768" s="90"/>
      <c r="H768" s="90"/>
      <c r="S768" s="8"/>
      <c r="T768" s="8"/>
      <c r="U768" s="8"/>
      <c r="V768" s="3"/>
      <c r="W768" s="12"/>
      <c r="X768" s="6"/>
      <c r="Y768" s="3"/>
      <c r="Z768" s="7"/>
      <c r="AA768" s="9"/>
      <c r="AB768" s="11"/>
      <c r="AC768" s="13"/>
      <c r="AD768" s="13"/>
      <c r="AE768" s="13"/>
      <c r="AF768" s="10"/>
      <c r="AG768" s="11"/>
      <c r="AH768" s="13"/>
      <c r="AI768" s="18"/>
      <c r="AJ768" s="19"/>
      <c r="AK768" s="24"/>
      <c r="AL768" s="26"/>
      <c r="AM768" s="72"/>
      <c r="AN768" s="72"/>
      <c r="AO768" s="72"/>
      <c r="AP768" s="73"/>
      <c r="AQ768" s="74"/>
      <c r="AR768" s="75"/>
      <c r="AS768" s="39"/>
    </row>
    <row r="769" spans="5:45">
      <c r="E769" s="87"/>
      <c r="F769" s="90"/>
      <c r="G769" s="90"/>
      <c r="H769" s="90"/>
      <c r="S769" s="8"/>
      <c r="T769" s="8"/>
      <c r="U769" s="8"/>
      <c r="V769" s="3"/>
      <c r="W769" s="12"/>
      <c r="X769" s="6"/>
      <c r="Y769" s="3"/>
      <c r="Z769" s="7"/>
      <c r="AA769" s="9"/>
      <c r="AB769" s="11"/>
      <c r="AC769" s="13"/>
      <c r="AD769" s="13"/>
      <c r="AE769" s="13"/>
      <c r="AF769" s="10"/>
      <c r="AG769" s="11"/>
      <c r="AH769" s="13"/>
      <c r="AI769" s="18"/>
      <c r="AJ769" s="19"/>
      <c r="AK769" s="24"/>
      <c r="AL769" s="26"/>
      <c r="AM769" s="72"/>
      <c r="AN769" s="72"/>
      <c r="AO769" s="72"/>
      <c r="AP769" s="73"/>
      <c r="AQ769" s="74"/>
      <c r="AR769" s="75"/>
      <c r="AS769" s="39"/>
    </row>
    <row r="770" spans="5:45">
      <c r="E770" s="87"/>
      <c r="F770" s="90"/>
      <c r="G770" s="90"/>
      <c r="H770" s="90"/>
      <c r="S770" s="8"/>
      <c r="T770" s="8"/>
      <c r="U770" s="8"/>
      <c r="V770" s="3"/>
      <c r="W770" s="12"/>
      <c r="X770" s="6"/>
      <c r="Y770" s="3"/>
      <c r="Z770" s="7"/>
      <c r="AA770" s="9"/>
      <c r="AB770" s="11"/>
      <c r="AC770" s="13"/>
      <c r="AD770" s="13"/>
      <c r="AE770" s="13"/>
      <c r="AF770" s="10"/>
      <c r="AG770" s="11"/>
      <c r="AH770" s="13"/>
      <c r="AI770" s="18"/>
      <c r="AJ770" s="19"/>
      <c r="AK770" s="24"/>
      <c r="AL770" s="26"/>
      <c r="AM770" s="72"/>
      <c r="AN770" s="72"/>
      <c r="AO770" s="72"/>
      <c r="AP770" s="73"/>
      <c r="AQ770" s="74"/>
      <c r="AR770" s="75"/>
      <c r="AS770" s="39"/>
    </row>
    <row r="771" spans="5:45">
      <c r="E771" s="87"/>
      <c r="F771" s="90"/>
      <c r="G771" s="90"/>
      <c r="H771" s="90"/>
      <c r="S771" s="8"/>
      <c r="T771" s="8"/>
      <c r="U771" s="8"/>
      <c r="V771" s="3"/>
      <c r="W771" s="12"/>
      <c r="X771" s="6"/>
      <c r="Y771" s="3"/>
      <c r="Z771" s="7"/>
      <c r="AA771" s="9"/>
      <c r="AB771" s="11"/>
      <c r="AC771" s="13"/>
      <c r="AD771" s="13"/>
      <c r="AE771" s="13"/>
      <c r="AF771" s="10"/>
      <c r="AG771" s="11"/>
      <c r="AH771" s="13"/>
      <c r="AI771" s="18"/>
      <c r="AJ771" s="19"/>
      <c r="AK771" s="24"/>
      <c r="AL771" s="26"/>
      <c r="AM771" s="72"/>
      <c r="AN771" s="72"/>
      <c r="AO771" s="72"/>
      <c r="AP771" s="73"/>
      <c r="AQ771" s="74"/>
      <c r="AR771" s="75"/>
      <c r="AS771" s="39"/>
    </row>
    <row r="772" spans="5:45">
      <c r="E772" s="87"/>
      <c r="F772" s="90"/>
      <c r="G772" s="90"/>
      <c r="H772" s="90"/>
      <c r="S772" s="8"/>
      <c r="T772" s="8"/>
      <c r="U772" s="8"/>
      <c r="V772" s="3"/>
      <c r="W772" s="12"/>
      <c r="X772" s="6"/>
      <c r="Y772" s="3"/>
      <c r="Z772" s="7"/>
      <c r="AA772" s="9"/>
      <c r="AB772" s="11"/>
      <c r="AC772" s="13"/>
      <c r="AD772" s="13"/>
      <c r="AE772" s="13"/>
      <c r="AF772" s="10"/>
      <c r="AG772" s="11"/>
      <c r="AH772" s="13"/>
      <c r="AI772" s="18"/>
      <c r="AJ772" s="19"/>
      <c r="AK772" s="24"/>
      <c r="AL772" s="26"/>
      <c r="AM772" s="72"/>
      <c r="AN772" s="72"/>
      <c r="AO772" s="72"/>
      <c r="AP772" s="73"/>
      <c r="AQ772" s="74"/>
      <c r="AR772" s="75"/>
      <c r="AS772" s="39"/>
    </row>
    <row r="773" spans="5:45">
      <c r="E773" s="87"/>
      <c r="F773" s="90"/>
      <c r="G773" s="90"/>
      <c r="H773" s="90"/>
      <c r="S773" s="8"/>
      <c r="T773" s="8"/>
      <c r="U773" s="8"/>
      <c r="V773" s="3"/>
      <c r="W773" s="12"/>
      <c r="X773" s="6"/>
      <c r="Y773" s="3"/>
      <c r="Z773" s="7"/>
      <c r="AA773" s="9"/>
      <c r="AB773" s="11"/>
      <c r="AC773" s="13"/>
      <c r="AD773" s="13"/>
      <c r="AE773" s="13"/>
      <c r="AF773" s="10"/>
      <c r="AG773" s="11"/>
      <c r="AH773" s="13"/>
      <c r="AI773" s="18"/>
      <c r="AJ773" s="19"/>
      <c r="AK773" s="24"/>
      <c r="AL773" s="26"/>
      <c r="AM773" s="72"/>
      <c r="AN773" s="72"/>
      <c r="AO773" s="72"/>
      <c r="AP773" s="73"/>
      <c r="AQ773" s="74"/>
      <c r="AR773" s="75"/>
      <c r="AS773" s="39"/>
    </row>
    <row r="774" spans="5:45">
      <c r="E774" s="87"/>
      <c r="F774" s="90"/>
      <c r="G774" s="90"/>
      <c r="H774" s="90"/>
      <c r="S774" s="8"/>
      <c r="T774" s="8"/>
      <c r="U774" s="8"/>
      <c r="V774" s="3"/>
      <c r="W774" s="12"/>
      <c r="X774" s="6"/>
      <c r="Y774" s="3"/>
      <c r="Z774" s="7"/>
      <c r="AA774" s="9"/>
      <c r="AB774" s="11"/>
      <c r="AC774" s="13"/>
      <c r="AD774" s="13"/>
      <c r="AE774" s="13"/>
      <c r="AF774" s="10"/>
      <c r="AG774" s="11"/>
      <c r="AH774" s="13"/>
      <c r="AI774" s="18"/>
      <c r="AJ774" s="19"/>
      <c r="AK774" s="24"/>
      <c r="AL774" s="26"/>
      <c r="AM774" s="72"/>
      <c r="AN774" s="72"/>
      <c r="AO774" s="72"/>
      <c r="AP774" s="73"/>
      <c r="AQ774" s="74"/>
      <c r="AR774" s="75"/>
      <c r="AS774" s="39"/>
    </row>
    <row r="775" spans="5:45">
      <c r="E775" s="87"/>
      <c r="F775" s="90"/>
      <c r="G775" s="90"/>
      <c r="H775" s="90"/>
      <c r="S775" s="8"/>
      <c r="T775" s="8"/>
      <c r="U775" s="8"/>
      <c r="V775" s="3"/>
      <c r="W775" s="12"/>
      <c r="X775" s="6"/>
      <c r="Y775" s="3"/>
      <c r="Z775" s="7"/>
      <c r="AA775" s="9"/>
      <c r="AB775" s="11"/>
      <c r="AC775" s="13"/>
      <c r="AD775" s="13"/>
      <c r="AE775" s="13"/>
      <c r="AF775" s="10"/>
      <c r="AG775" s="11"/>
      <c r="AH775" s="13"/>
      <c r="AI775" s="18"/>
      <c r="AJ775" s="19"/>
      <c r="AK775" s="24"/>
      <c r="AL775" s="26"/>
      <c r="AM775" s="72"/>
      <c r="AN775" s="72"/>
      <c r="AO775" s="72"/>
      <c r="AP775" s="73"/>
      <c r="AQ775" s="74"/>
      <c r="AR775" s="75"/>
      <c r="AS775" s="39"/>
    </row>
    <row r="776" spans="5:45">
      <c r="E776" s="87"/>
      <c r="F776" s="90"/>
      <c r="G776" s="90"/>
      <c r="H776" s="90"/>
      <c r="S776" s="8"/>
      <c r="T776" s="8"/>
      <c r="U776" s="8"/>
      <c r="V776" s="3"/>
      <c r="W776" s="12"/>
      <c r="X776" s="6"/>
      <c r="Y776" s="3"/>
      <c r="Z776" s="7"/>
      <c r="AA776" s="9"/>
      <c r="AB776" s="11"/>
      <c r="AC776" s="13"/>
      <c r="AD776" s="13"/>
      <c r="AE776" s="13"/>
      <c r="AF776" s="10"/>
      <c r="AG776" s="11"/>
      <c r="AH776" s="13"/>
      <c r="AI776" s="18"/>
      <c r="AJ776" s="19"/>
      <c r="AK776" s="24"/>
      <c r="AL776" s="26"/>
      <c r="AM776" s="72"/>
      <c r="AN776" s="72"/>
      <c r="AO776" s="72"/>
      <c r="AP776" s="73"/>
      <c r="AQ776" s="74"/>
      <c r="AR776" s="75"/>
      <c r="AS776" s="39"/>
    </row>
    <row r="777" spans="5:45">
      <c r="E777" s="87"/>
      <c r="F777" s="90"/>
      <c r="G777" s="90"/>
      <c r="H777" s="90"/>
      <c r="S777" s="8"/>
      <c r="T777" s="8"/>
      <c r="U777" s="8"/>
      <c r="V777" s="3"/>
      <c r="W777" s="12"/>
      <c r="X777" s="6"/>
      <c r="Y777" s="3"/>
      <c r="Z777" s="7"/>
      <c r="AA777" s="9"/>
      <c r="AB777" s="11"/>
      <c r="AC777" s="13"/>
      <c r="AD777" s="13"/>
      <c r="AE777" s="13"/>
      <c r="AF777" s="10"/>
      <c r="AG777" s="11"/>
      <c r="AH777" s="13"/>
      <c r="AI777" s="18"/>
      <c r="AJ777" s="19"/>
      <c r="AK777" s="24"/>
      <c r="AL777" s="26"/>
      <c r="AM777" s="72"/>
      <c r="AN777" s="72"/>
      <c r="AO777" s="72"/>
      <c r="AP777" s="73"/>
      <c r="AQ777" s="74"/>
      <c r="AR777" s="75"/>
      <c r="AS777" s="39"/>
    </row>
    <row r="778" spans="5:45">
      <c r="E778" s="87"/>
      <c r="F778" s="90"/>
      <c r="G778" s="90"/>
      <c r="H778" s="90"/>
      <c r="S778" s="8"/>
      <c r="T778" s="8"/>
      <c r="U778" s="8"/>
      <c r="V778" s="3"/>
      <c r="W778" s="12"/>
      <c r="X778" s="6"/>
      <c r="Y778" s="3"/>
      <c r="Z778" s="7"/>
      <c r="AA778" s="9"/>
      <c r="AB778" s="11"/>
      <c r="AC778" s="13"/>
      <c r="AD778" s="13"/>
      <c r="AE778" s="13"/>
      <c r="AF778" s="10"/>
      <c r="AG778" s="11"/>
      <c r="AH778" s="13"/>
      <c r="AI778" s="18"/>
      <c r="AJ778" s="19"/>
      <c r="AK778" s="24"/>
      <c r="AL778" s="26"/>
      <c r="AM778" s="72"/>
      <c r="AN778" s="72"/>
      <c r="AO778" s="72"/>
      <c r="AP778" s="73"/>
      <c r="AQ778" s="74"/>
      <c r="AR778" s="75"/>
      <c r="AS778" s="39"/>
    </row>
    <row r="779" spans="5:45">
      <c r="E779" s="87"/>
      <c r="F779" s="90"/>
      <c r="G779" s="90"/>
      <c r="H779" s="90"/>
      <c r="S779" s="8"/>
      <c r="T779" s="8"/>
      <c r="U779" s="8"/>
      <c r="V779" s="3"/>
      <c r="W779" s="12"/>
      <c r="X779" s="6"/>
      <c r="Y779" s="3"/>
      <c r="Z779" s="7"/>
      <c r="AA779" s="9"/>
      <c r="AB779" s="11"/>
      <c r="AC779" s="13"/>
      <c r="AD779" s="13"/>
      <c r="AE779" s="13"/>
      <c r="AF779" s="10"/>
      <c r="AG779" s="11"/>
      <c r="AH779" s="13"/>
      <c r="AI779" s="18"/>
      <c r="AJ779" s="19"/>
      <c r="AK779" s="24"/>
      <c r="AL779" s="26"/>
      <c r="AM779" s="72"/>
      <c r="AN779" s="72"/>
      <c r="AO779" s="72"/>
      <c r="AP779" s="73"/>
      <c r="AQ779" s="74"/>
      <c r="AR779" s="75"/>
      <c r="AS779" s="39"/>
    </row>
    <row r="780" spans="5:45">
      <c r="E780" s="87"/>
      <c r="F780" s="90"/>
      <c r="G780" s="90"/>
      <c r="H780" s="90"/>
      <c r="S780" s="8"/>
      <c r="T780" s="8"/>
      <c r="U780" s="8"/>
      <c r="V780" s="3"/>
      <c r="W780" s="12"/>
      <c r="X780" s="6"/>
      <c r="Y780" s="3"/>
      <c r="Z780" s="7"/>
      <c r="AA780" s="9"/>
      <c r="AB780" s="11"/>
      <c r="AC780" s="13"/>
      <c r="AD780" s="13"/>
      <c r="AE780" s="13"/>
      <c r="AF780" s="10"/>
      <c r="AG780" s="11"/>
      <c r="AH780" s="13"/>
      <c r="AI780" s="18"/>
      <c r="AJ780" s="19"/>
      <c r="AK780" s="24"/>
      <c r="AL780" s="26"/>
      <c r="AM780" s="72"/>
      <c r="AN780" s="72"/>
      <c r="AO780" s="72"/>
      <c r="AP780" s="73"/>
      <c r="AQ780" s="74"/>
      <c r="AR780" s="75"/>
      <c r="AS780" s="39"/>
    </row>
    <row r="781" spans="5:45">
      <c r="E781" s="87"/>
      <c r="F781" s="90"/>
      <c r="G781" s="90"/>
      <c r="H781" s="90"/>
      <c r="S781" s="8"/>
      <c r="T781" s="8"/>
      <c r="U781" s="8"/>
      <c r="V781" s="3"/>
      <c r="W781" s="12"/>
      <c r="X781" s="6"/>
      <c r="Y781" s="3"/>
      <c r="Z781" s="7"/>
      <c r="AA781" s="9"/>
      <c r="AB781" s="11"/>
      <c r="AC781" s="13"/>
      <c r="AD781" s="13"/>
      <c r="AE781" s="13"/>
      <c r="AF781" s="10"/>
      <c r="AG781" s="11"/>
      <c r="AH781" s="13"/>
      <c r="AI781" s="18"/>
      <c r="AJ781" s="19"/>
      <c r="AK781" s="24"/>
      <c r="AL781" s="26"/>
      <c r="AM781" s="72"/>
      <c r="AN781" s="72"/>
      <c r="AO781" s="72"/>
      <c r="AP781" s="73"/>
      <c r="AQ781" s="74"/>
      <c r="AR781" s="75"/>
      <c r="AS781" s="39"/>
    </row>
    <row r="782" spans="5:45">
      <c r="E782" s="87"/>
      <c r="F782" s="90"/>
      <c r="G782" s="90"/>
      <c r="H782" s="90"/>
      <c r="S782" s="8"/>
      <c r="T782" s="8"/>
      <c r="U782" s="8"/>
      <c r="V782" s="3"/>
      <c r="W782" s="12"/>
      <c r="X782" s="6"/>
      <c r="Y782" s="3"/>
      <c r="Z782" s="7"/>
      <c r="AA782" s="9"/>
      <c r="AB782" s="11"/>
      <c r="AC782" s="13"/>
      <c r="AD782" s="13"/>
      <c r="AE782" s="13"/>
      <c r="AF782" s="10"/>
      <c r="AG782" s="11"/>
      <c r="AH782" s="13"/>
      <c r="AI782" s="18"/>
      <c r="AJ782" s="19"/>
      <c r="AK782" s="24"/>
      <c r="AL782" s="26"/>
      <c r="AM782" s="72"/>
      <c r="AN782" s="72"/>
      <c r="AO782" s="72"/>
      <c r="AP782" s="73"/>
      <c r="AQ782" s="74"/>
      <c r="AR782" s="75"/>
      <c r="AS782" s="39"/>
    </row>
    <row r="783" spans="5:45">
      <c r="E783" s="87"/>
      <c r="F783" s="90"/>
      <c r="G783" s="90"/>
      <c r="H783" s="90"/>
      <c r="S783" s="8"/>
      <c r="T783" s="8"/>
      <c r="U783" s="8"/>
      <c r="V783" s="3"/>
      <c r="W783" s="12"/>
      <c r="X783" s="6"/>
      <c r="Y783" s="3"/>
      <c r="Z783" s="7"/>
      <c r="AA783" s="9"/>
      <c r="AB783" s="11"/>
      <c r="AC783" s="13"/>
      <c r="AD783" s="13"/>
      <c r="AE783" s="13"/>
      <c r="AF783" s="10"/>
      <c r="AG783" s="11"/>
      <c r="AH783" s="13"/>
      <c r="AI783" s="18"/>
      <c r="AJ783" s="19"/>
      <c r="AK783" s="24"/>
      <c r="AL783" s="26"/>
      <c r="AM783" s="72"/>
      <c r="AN783" s="72"/>
      <c r="AO783" s="72"/>
      <c r="AP783" s="73"/>
      <c r="AQ783" s="74"/>
      <c r="AR783" s="75"/>
      <c r="AS783" s="39"/>
    </row>
    <row r="784" spans="5:45">
      <c r="E784" s="87"/>
      <c r="F784" s="90"/>
      <c r="G784" s="90"/>
      <c r="H784" s="90"/>
      <c r="S784" s="8"/>
      <c r="T784" s="8"/>
      <c r="U784" s="8"/>
      <c r="V784" s="3"/>
      <c r="W784" s="12"/>
      <c r="X784" s="6"/>
      <c r="Y784" s="3"/>
      <c r="Z784" s="7"/>
      <c r="AA784" s="9"/>
      <c r="AB784" s="11"/>
      <c r="AC784" s="13"/>
      <c r="AD784" s="13"/>
      <c r="AE784" s="13"/>
      <c r="AF784" s="10"/>
      <c r="AG784" s="11"/>
      <c r="AH784" s="13"/>
      <c r="AI784" s="18"/>
      <c r="AJ784" s="19"/>
      <c r="AK784" s="24"/>
      <c r="AL784" s="26"/>
      <c r="AM784" s="72"/>
      <c r="AN784" s="72"/>
      <c r="AO784" s="72"/>
      <c r="AP784" s="73"/>
      <c r="AQ784" s="74"/>
      <c r="AR784" s="75"/>
      <c r="AS784" s="39"/>
    </row>
    <row r="785" spans="5:45">
      <c r="E785" s="87"/>
      <c r="F785" s="90"/>
      <c r="G785" s="90"/>
      <c r="H785" s="90"/>
      <c r="S785" s="8"/>
      <c r="T785" s="8"/>
      <c r="U785" s="8"/>
      <c r="V785" s="3"/>
      <c r="W785" s="12"/>
      <c r="X785" s="6"/>
      <c r="Y785" s="3"/>
      <c r="Z785" s="7"/>
      <c r="AA785" s="9"/>
      <c r="AB785" s="11"/>
      <c r="AC785" s="13"/>
      <c r="AD785" s="13"/>
      <c r="AE785" s="13"/>
      <c r="AF785" s="10"/>
      <c r="AG785" s="11"/>
      <c r="AH785" s="13"/>
      <c r="AI785" s="18"/>
      <c r="AJ785" s="19"/>
      <c r="AK785" s="24"/>
      <c r="AL785" s="26"/>
      <c r="AM785" s="72"/>
      <c r="AN785" s="72"/>
      <c r="AO785" s="72"/>
      <c r="AP785" s="73"/>
      <c r="AQ785" s="74"/>
      <c r="AR785" s="75"/>
      <c r="AS785" s="39"/>
    </row>
    <row r="786" spans="5:45">
      <c r="E786" s="87"/>
      <c r="F786" s="90"/>
      <c r="G786" s="90"/>
      <c r="H786" s="90"/>
      <c r="S786" s="8"/>
      <c r="T786" s="8"/>
      <c r="U786" s="8"/>
      <c r="V786" s="3"/>
      <c r="W786" s="12"/>
      <c r="X786" s="6"/>
      <c r="Y786" s="3"/>
      <c r="Z786" s="7"/>
      <c r="AA786" s="9"/>
      <c r="AB786" s="11"/>
      <c r="AC786" s="13"/>
      <c r="AD786" s="13"/>
      <c r="AE786" s="13"/>
      <c r="AF786" s="10"/>
      <c r="AG786" s="11"/>
      <c r="AH786" s="13"/>
      <c r="AI786" s="18"/>
      <c r="AJ786" s="19"/>
      <c r="AK786" s="24"/>
      <c r="AL786" s="26"/>
      <c r="AM786" s="72"/>
      <c r="AN786" s="72"/>
      <c r="AO786" s="72"/>
      <c r="AP786" s="73"/>
      <c r="AQ786" s="74"/>
      <c r="AR786" s="75"/>
      <c r="AS786" s="39"/>
    </row>
    <row r="787" spans="5:45">
      <c r="E787" s="87"/>
      <c r="F787" s="90"/>
      <c r="G787" s="90"/>
      <c r="H787" s="90"/>
      <c r="S787" s="8"/>
      <c r="T787" s="8"/>
      <c r="U787" s="8"/>
      <c r="V787" s="3"/>
      <c r="W787" s="12"/>
      <c r="X787" s="6"/>
      <c r="Y787" s="3"/>
      <c r="Z787" s="7"/>
      <c r="AA787" s="9"/>
      <c r="AB787" s="11"/>
      <c r="AC787" s="13"/>
      <c r="AD787" s="13"/>
      <c r="AE787" s="13"/>
      <c r="AF787" s="10"/>
      <c r="AG787" s="11"/>
      <c r="AH787" s="13"/>
      <c r="AI787" s="18"/>
      <c r="AJ787" s="19"/>
      <c r="AK787" s="24"/>
      <c r="AL787" s="26"/>
      <c r="AM787" s="72"/>
      <c r="AN787" s="72"/>
      <c r="AO787" s="72"/>
      <c r="AP787" s="73"/>
      <c r="AQ787" s="74"/>
      <c r="AR787" s="75"/>
      <c r="AS787" s="39"/>
    </row>
    <row r="788" spans="5:45">
      <c r="E788" s="87"/>
      <c r="F788" s="90"/>
      <c r="G788" s="90"/>
      <c r="H788" s="90"/>
      <c r="S788" s="8"/>
      <c r="T788" s="8"/>
      <c r="U788" s="8"/>
      <c r="V788" s="3"/>
      <c r="W788" s="12"/>
      <c r="X788" s="6"/>
      <c r="Y788" s="3"/>
      <c r="Z788" s="7"/>
      <c r="AA788" s="9"/>
      <c r="AB788" s="11"/>
      <c r="AC788" s="13"/>
      <c r="AD788" s="13"/>
      <c r="AE788" s="13"/>
      <c r="AF788" s="10"/>
      <c r="AG788" s="11"/>
      <c r="AH788" s="13"/>
      <c r="AI788" s="18"/>
      <c r="AJ788" s="19"/>
      <c r="AK788" s="24"/>
      <c r="AL788" s="26"/>
      <c r="AM788" s="72"/>
      <c r="AN788" s="72"/>
      <c r="AO788" s="72"/>
      <c r="AP788" s="73"/>
      <c r="AQ788" s="74"/>
      <c r="AR788" s="75"/>
      <c r="AS788" s="39"/>
    </row>
    <row r="789" spans="5:45">
      <c r="E789" s="87"/>
      <c r="F789" s="90"/>
      <c r="G789" s="90"/>
      <c r="H789" s="90"/>
      <c r="S789" s="8"/>
      <c r="T789" s="8"/>
      <c r="U789" s="8"/>
      <c r="V789" s="3"/>
      <c r="W789" s="12"/>
      <c r="X789" s="6"/>
      <c r="Y789" s="3"/>
      <c r="Z789" s="7"/>
      <c r="AA789" s="9"/>
      <c r="AB789" s="11"/>
      <c r="AC789" s="13"/>
      <c r="AD789" s="13"/>
      <c r="AE789" s="13"/>
      <c r="AF789" s="10"/>
      <c r="AG789" s="11"/>
      <c r="AH789" s="13"/>
      <c r="AI789" s="18"/>
      <c r="AJ789" s="19"/>
      <c r="AK789" s="24"/>
      <c r="AL789" s="26"/>
      <c r="AM789" s="72"/>
      <c r="AN789" s="72"/>
      <c r="AO789" s="72"/>
      <c r="AP789" s="73"/>
      <c r="AQ789" s="74"/>
      <c r="AR789" s="75"/>
      <c r="AS789" s="39"/>
    </row>
    <row r="790" spans="5:45">
      <c r="E790" s="87"/>
      <c r="F790" s="90"/>
      <c r="G790" s="90"/>
      <c r="H790" s="90"/>
      <c r="S790" s="8"/>
      <c r="T790" s="8"/>
      <c r="U790" s="8"/>
      <c r="V790" s="3"/>
      <c r="W790" s="12"/>
      <c r="X790" s="6"/>
      <c r="Y790" s="3"/>
      <c r="Z790" s="7"/>
      <c r="AA790" s="9"/>
      <c r="AB790" s="11"/>
      <c r="AC790" s="13"/>
      <c r="AD790" s="13"/>
      <c r="AE790" s="13"/>
      <c r="AF790" s="10"/>
      <c r="AG790" s="11"/>
      <c r="AH790" s="13"/>
      <c r="AI790" s="18"/>
      <c r="AJ790" s="19"/>
      <c r="AK790" s="24"/>
      <c r="AL790" s="26"/>
      <c r="AM790" s="72"/>
      <c r="AN790" s="72"/>
      <c r="AO790" s="72"/>
      <c r="AP790" s="73"/>
      <c r="AQ790" s="74"/>
      <c r="AR790" s="75"/>
      <c r="AS790" s="39"/>
    </row>
    <row r="791" spans="5:45">
      <c r="E791" s="87"/>
      <c r="F791" s="90"/>
      <c r="G791" s="90"/>
      <c r="H791" s="90"/>
      <c r="S791" s="8"/>
      <c r="T791" s="8"/>
      <c r="U791" s="8"/>
      <c r="V791" s="3"/>
      <c r="W791" s="12"/>
      <c r="X791" s="6"/>
      <c r="Y791" s="3"/>
      <c r="Z791" s="7"/>
      <c r="AA791" s="9"/>
      <c r="AB791" s="11"/>
      <c r="AC791" s="13"/>
      <c r="AD791" s="13"/>
      <c r="AE791" s="13"/>
      <c r="AF791" s="10"/>
      <c r="AG791" s="11"/>
      <c r="AH791" s="13"/>
      <c r="AI791" s="18"/>
      <c r="AJ791" s="19"/>
      <c r="AK791" s="24"/>
      <c r="AL791" s="26"/>
      <c r="AM791" s="72"/>
      <c r="AN791" s="72"/>
      <c r="AO791" s="72"/>
      <c r="AP791" s="73"/>
      <c r="AQ791" s="74"/>
      <c r="AR791" s="75"/>
      <c r="AS791" s="39"/>
    </row>
    <row r="792" spans="5:45">
      <c r="E792" s="87"/>
      <c r="F792" s="90"/>
      <c r="G792" s="90"/>
      <c r="H792" s="90"/>
      <c r="S792" s="8"/>
      <c r="T792" s="8"/>
      <c r="U792" s="8"/>
      <c r="V792" s="3"/>
      <c r="W792" s="12"/>
      <c r="X792" s="6"/>
      <c r="Y792" s="3"/>
      <c r="Z792" s="7"/>
      <c r="AA792" s="9"/>
      <c r="AB792" s="11"/>
      <c r="AC792" s="13"/>
      <c r="AD792" s="13"/>
      <c r="AE792" s="13"/>
      <c r="AF792" s="10"/>
      <c r="AG792" s="11"/>
      <c r="AH792" s="13"/>
      <c r="AI792" s="18"/>
      <c r="AJ792" s="19"/>
      <c r="AK792" s="24"/>
      <c r="AL792" s="26"/>
      <c r="AM792" s="72"/>
      <c r="AN792" s="72"/>
      <c r="AO792" s="72"/>
      <c r="AP792" s="73"/>
      <c r="AQ792" s="74"/>
      <c r="AR792" s="75"/>
      <c r="AS792" s="39"/>
    </row>
    <row r="793" spans="5:45">
      <c r="E793" s="87"/>
      <c r="F793" s="90"/>
      <c r="G793" s="90"/>
      <c r="H793" s="90"/>
      <c r="S793" s="8"/>
      <c r="T793" s="8"/>
      <c r="U793" s="8"/>
      <c r="V793" s="3"/>
      <c r="W793" s="12"/>
      <c r="X793" s="6"/>
      <c r="Y793" s="3"/>
      <c r="Z793" s="7"/>
      <c r="AA793" s="9"/>
      <c r="AB793" s="11"/>
      <c r="AC793" s="13"/>
      <c r="AD793" s="13"/>
      <c r="AE793" s="13"/>
      <c r="AF793" s="10"/>
      <c r="AG793" s="11"/>
      <c r="AH793" s="13"/>
      <c r="AI793" s="18"/>
      <c r="AJ793" s="19"/>
      <c r="AK793" s="24"/>
      <c r="AL793" s="26"/>
      <c r="AM793" s="72"/>
      <c r="AN793" s="72"/>
      <c r="AO793" s="72"/>
      <c r="AP793" s="73"/>
      <c r="AQ793" s="74"/>
      <c r="AR793" s="75"/>
      <c r="AS793" s="39"/>
    </row>
    <row r="794" spans="5:45">
      <c r="E794" s="87"/>
      <c r="F794" s="90"/>
      <c r="G794" s="90"/>
      <c r="H794" s="90"/>
      <c r="S794" s="8"/>
      <c r="T794" s="8"/>
      <c r="U794" s="8"/>
      <c r="V794" s="3"/>
      <c r="W794" s="12"/>
      <c r="X794" s="6"/>
      <c r="Y794" s="3"/>
      <c r="Z794" s="7"/>
      <c r="AA794" s="9"/>
      <c r="AB794" s="11"/>
      <c r="AC794" s="13"/>
      <c r="AD794" s="13"/>
      <c r="AE794" s="13"/>
      <c r="AF794" s="10"/>
      <c r="AG794" s="11"/>
      <c r="AH794" s="13"/>
      <c r="AI794" s="18"/>
      <c r="AJ794" s="19"/>
      <c r="AK794" s="24"/>
      <c r="AL794" s="26"/>
      <c r="AM794" s="72"/>
      <c r="AN794" s="72"/>
      <c r="AO794" s="72"/>
      <c r="AP794" s="73"/>
      <c r="AQ794" s="74"/>
      <c r="AR794" s="75"/>
      <c r="AS794" s="39"/>
    </row>
    <row r="795" spans="5:45">
      <c r="E795" s="87"/>
      <c r="F795" s="90"/>
      <c r="G795" s="90"/>
      <c r="H795" s="90"/>
      <c r="S795" s="8"/>
      <c r="T795" s="8"/>
      <c r="U795" s="8"/>
      <c r="V795" s="3"/>
      <c r="W795" s="12"/>
      <c r="X795" s="6"/>
      <c r="Y795" s="3"/>
      <c r="Z795" s="7"/>
      <c r="AA795" s="9"/>
      <c r="AB795" s="11"/>
      <c r="AC795" s="13"/>
      <c r="AD795" s="13"/>
      <c r="AE795" s="13"/>
      <c r="AF795" s="10"/>
      <c r="AG795" s="11"/>
      <c r="AH795" s="13"/>
      <c r="AI795" s="18"/>
      <c r="AJ795" s="19"/>
      <c r="AK795" s="24"/>
      <c r="AL795" s="26"/>
      <c r="AM795" s="72"/>
      <c r="AN795" s="72"/>
      <c r="AO795" s="72"/>
      <c r="AP795" s="73"/>
      <c r="AQ795" s="74"/>
      <c r="AR795" s="75"/>
      <c r="AS795" s="39"/>
    </row>
    <row r="796" spans="5:45">
      <c r="E796" s="87"/>
      <c r="F796" s="90"/>
      <c r="G796" s="90"/>
      <c r="H796" s="90"/>
      <c r="S796" s="8"/>
      <c r="T796" s="8"/>
      <c r="U796" s="8"/>
      <c r="V796" s="3"/>
      <c r="W796" s="12"/>
      <c r="X796" s="6"/>
      <c r="Y796" s="3"/>
      <c r="Z796" s="7"/>
      <c r="AA796" s="9"/>
      <c r="AB796" s="11"/>
      <c r="AC796" s="13"/>
      <c r="AD796" s="13"/>
      <c r="AE796" s="13"/>
      <c r="AF796" s="10"/>
      <c r="AG796" s="11"/>
      <c r="AH796" s="13"/>
      <c r="AI796" s="18"/>
      <c r="AJ796" s="19"/>
      <c r="AK796" s="24"/>
      <c r="AL796" s="26"/>
      <c r="AM796" s="72"/>
      <c r="AN796" s="72"/>
      <c r="AO796" s="72"/>
      <c r="AP796" s="73"/>
      <c r="AQ796" s="74"/>
      <c r="AR796" s="75"/>
      <c r="AS796" s="39"/>
    </row>
    <row r="797" spans="5:45">
      <c r="E797" s="87"/>
      <c r="F797" s="90"/>
      <c r="G797" s="90"/>
      <c r="H797" s="90"/>
      <c r="S797" s="8"/>
      <c r="T797" s="8"/>
      <c r="U797" s="8"/>
      <c r="V797" s="3"/>
      <c r="W797" s="12"/>
      <c r="X797" s="6"/>
      <c r="Y797" s="3"/>
      <c r="Z797" s="7"/>
      <c r="AA797" s="9"/>
      <c r="AB797" s="11"/>
      <c r="AC797" s="13"/>
      <c r="AD797" s="13"/>
      <c r="AE797" s="13"/>
      <c r="AF797" s="10"/>
      <c r="AG797" s="11"/>
      <c r="AH797" s="13"/>
      <c r="AI797" s="18"/>
      <c r="AJ797" s="19"/>
      <c r="AK797" s="24"/>
      <c r="AL797" s="26"/>
      <c r="AM797" s="72"/>
      <c r="AN797" s="72"/>
      <c r="AO797" s="72"/>
      <c r="AP797" s="73"/>
      <c r="AQ797" s="74"/>
      <c r="AR797" s="75"/>
      <c r="AS797" s="39"/>
    </row>
    <row r="798" spans="5:45">
      <c r="E798" s="87"/>
      <c r="F798" s="90"/>
      <c r="G798" s="90"/>
      <c r="H798" s="90"/>
      <c r="S798" s="8"/>
      <c r="T798" s="8"/>
      <c r="U798" s="8"/>
      <c r="V798" s="3"/>
      <c r="W798" s="12"/>
      <c r="X798" s="6"/>
      <c r="Y798" s="3"/>
      <c r="Z798" s="7"/>
      <c r="AA798" s="9"/>
      <c r="AB798" s="11"/>
      <c r="AC798" s="13"/>
      <c r="AD798" s="13"/>
      <c r="AE798" s="13"/>
      <c r="AF798" s="10"/>
      <c r="AG798" s="11"/>
      <c r="AH798" s="13"/>
      <c r="AI798" s="18"/>
      <c r="AJ798" s="19"/>
      <c r="AK798" s="24"/>
      <c r="AL798" s="26"/>
      <c r="AM798" s="72"/>
      <c r="AN798" s="72"/>
      <c r="AO798" s="72"/>
      <c r="AP798" s="73"/>
      <c r="AQ798" s="74"/>
      <c r="AR798" s="75"/>
      <c r="AS798" s="39"/>
    </row>
    <row r="799" spans="5:45">
      <c r="E799" s="87"/>
      <c r="F799" s="90"/>
      <c r="G799" s="90"/>
      <c r="H799" s="90"/>
      <c r="S799" s="8"/>
      <c r="T799" s="8"/>
      <c r="U799" s="8"/>
      <c r="V799" s="3"/>
      <c r="W799" s="12"/>
      <c r="X799" s="6"/>
      <c r="Y799" s="3"/>
      <c r="Z799" s="7"/>
      <c r="AA799" s="9"/>
      <c r="AB799" s="11"/>
      <c r="AC799" s="13"/>
      <c r="AD799" s="13"/>
      <c r="AE799" s="13"/>
      <c r="AF799" s="10"/>
      <c r="AG799" s="11"/>
      <c r="AH799" s="13"/>
      <c r="AI799" s="18"/>
      <c r="AJ799" s="19"/>
      <c r="AK799" s="24"/>
      <c r="AL799" s="26"/>
      <c r="AM799" s="72"/>
      <c r="AN799" s="72"/>
      <c r="AO799" s="72"/>
      <c r="AP799" s="73"/>
      <c r="AQ799" s="74"/>
      <c r="AR799" s="75"/>
      <c r="AS799" s="39"/>
    </row>
    <row r="800" spans="5:45">
      <c r="E800" s="87"/>
      <c r="F800" s="90"/>
      <c r="G800" s="90"/>
      <c r="H800" s="90"/>
      <c r="S800" s="8"/>
      <c r="T800" s="8"/>
      <c r="U800" s="8"/>
      <c r="V800" s="3"/>
      <c r="W800" s="12"/>
      <c r="X800" s="6"/>
      <c r="Y800" s="3"/>
      <c r="Z800" s="7"/>
      <c r="AA800" s="9"/>
      <c r="AB800" s="11"/>
      <c r="AC800" s="13"/>
      <c r="AD800" s="13"/>
      <c r="AE800" s="13"/>
      <c r="AF800" s="10"/>
      <c r="AG800" s="11"/>
      <c r="AH800" s="13"/>
      <c r="AI800" s="18"/>
      <c r="AJ800" s="19"/>
      <c r="AK800" s="24"/>
      <c r="AL800" s="26"/>
      <c r="AM800" s="72"/>
      <c r="AN800" s="72"/>
      <c r="AO800" s="72"/>
      <c r="AP800" s="73"/>
      <c r="AQ800" s="74"/>
      <c r="AR800" s="75"/>
      <c r="AS800" s="39"/>
    </row>
    <row r="801" spans="5:45">
      <c r="E801" s="87"/>
      <c r="F801" s="90"/>
      <c r="G801" s="90"/>
      <c r="H801" s="90"/>
      <c r="S801" s="8"/>
      <c r="T801" s="8"/>
      <c r="U801" s="8"/>
      <c r="V801" s="3"/>
      <c r="W801" s="12"/>
      <c r="X801" s="6"/>
      <c r="Y801" s="3"/>
      <c r="Z801" s="7"/>
      <c r="AA801" s="9"/>
      <c r="AB801" s="11"/>
      <c r="AC801" s="13"/>
      <c r="AD801" s="13"/>
      <c r="AE801" s="13"/>
      <c r="AF801" s="10"/>
      <c r="AG801" s="11"/>
      <c r="AH801" s="13"/>
      <c r="AI801" s="18"/>
      <c r="AJ801" s="19"/>
      <c r="AK801" s="24"/>
      <c r="AL801" s="26"/>
      <c r="AM801" s="72"/>
      <c r="AN801" s="72"/>
      <c r="AO801" s="72"/>
      <c r="AP801" s="73"/>
      <c r="AQ801" s="74"/>
      <c r="AR801" s="75"/>
      <c r="AS801" s="39"/>
    </row>
    <row r="802" spans="5:45">
      <c r="E802" s="87"/>
      <c r="F802" s="90"/>
      <c r="G802" s="90"/>
      <c r="H802" s="90"/>
      <c r="S802" s="8"/>
      <c r="T802" s="8"/>
      <c r="U802" s="8"/>
      <c r="V802" s="3"/>
      <c r="W802" s="12"/>
      <c r="X802" s="6"/>
      <c r="Y802" s="3"/>
      <c r="Z802" s="7"/>
      <c r="AA802" s="9"/>
      <c r="AB802" s="11"/>
      <c r="AC802" s="13"/>
      <c r="AD802" s="13"/>
      <c r="AE802" s="13"/>
      <c r="AF802" s="10"/>
      <c r="AG802" s="11"/>
      <c r="AH802" s="13"/>
      <c r="AI802" s="18"/>
      <c r="AJ802" s="19"/>
      <c r="AK802" s="24"/>
      <c r="AL802" s="26"/>
      <c r="AM802" s="72"/>
      <c r="AN802" s="72"/>
      <c r="AO802" s="72"/>
      <c r="AP802" s="73"/>
      <c r="AQ802" s="74"/>
      <c r="AR802" s="75"/>
      <c r="AS802" s="39"/>
    </row>
    <row r="803" spans="5:45">
      <c r="E803" s="87"/>
      <c r="F803" s="90"/>
      <c r="G803" s="90"/>
      <c r="H803" s="90"/>
      <c r="S803" s="8"/>
      <c r="T803" s="8"/>
      <c r="U803" s="8"/>
      <c r="V803" s="3"/>
      <c r="W803" s="12"/>
      <c r="X803" s="6"/>
      <c r="Y803" s="3"/>
      <c r="Z803" s="7"/>
      <c r="AA803" s="9"/>
      <c r="AB803" s="11"/>
      <c r="AC803" s="13"/>
      <c r="AD803" s="13"/>
      <c r="AE803" s="13"/>
      <c r="AF803" s="10"/>
      <c r="AG803" s="11"/>
      <c r="AH803" s="13"/>
      <c r="AI803" s="18"/>
      <c r="AJ803" s="19"/>
      <c r="AK803" s="24"/>
      <c r="AL803" s="26"/>
      <c r="AM803" s="72"/>
      <c r="AN803" s="72"/>
      <c r="AO803" s="72"/>
      <c r="AP803" s="73"/>
      <c r="AQ803" s="74"/>
      <c r="AR803" s="75"/>
      <c r="AS803" s="39"/>
    </row>
    <row r="804" spans="5:45">
      <c r="E804" s="87"/>
      <c r="F804" s="90"/>
      <c r="G804" s="90"/>
      <c r="H804" s="90"/>
      <c r="S804" s="8"/>
      <c r="T804" s="8"/>
      <c r="U804" s="8"/>
      <c r="V804" s="3"/>
      <c r="W804" s="12"/>
      <c r="X804" s="6"/>
      <c r="Y804" s="3"/>
      <c r="Z804" s="7"/>
      <c r="AA804" s="9"/>
      <c r="AB804" s="11"/>
      <c r="AC804" s="13"/>
      <c r="AD804" s="13"/>
      <c r="AE804" s="13"/>
      <c r="AF804" s="10"/>
      <c r="AG804" s="11"/>
      <c r="AH804" s="13"/>
      <c r="AI804" s="18"/>
      <c r="AJ804" s="19"/>
      <c r="AK804" s="24"/>
      <c r="AL804" s="26"/>
      <c r="AM804" s="72"/>
      <c r="AN804" s="72"/>
      <c r="AO804" s="72"/>
      <c r="AP804" s="73"/>
      <c r="AQ804" s="74"/>
      <c r="AR804" s="75"/>
      <c r="AS804" s="39"/>
    </row>
    <row r="805" spans="5:45">
      <c r="E805" s="87"/>
      <c r="F805" s="90"/>
      <c r="G805" s="90"/>
      <c r="H805" s="90"/>
      <c r="S805" s="8"/>
      <c r="T805" s="8"/>
      <c r="U805" s="8"/>
      <c r="V805" s="3"/>
      <c r="W805" s="12"/>
      <c r="X805" s="6"/>
      <c r="Y805" s="3"/>
      <c r="Z805" s="7"/>
      <c r="AA805" s="9"/>
      <c r="AB805" s="11"/>
      <c r="AC805" s="13"/>
      <c r="AD805" s="13"/>
      <c r="AE805" s="13"/>
      <c r="AF805" s="10"/>
      <c r="AG805" s="11"/>
      <c r="AH805" s="13"/>
      <c r="AI805" s="18"/>
      <c r="AJ805" s="19"/>
      <c r="AK805" s="24"/>
      <c r="AL805" s="26"/>
      <c r="AM805" s="72"/>
      <c r="AN805" s="72"/>
      <c r="AO805" s="72"/>
      <c r="AP805" s="73"/>
      <c r="AQ805" s="74"/>
      <c r="AR805" s="75"/>
      <c r="AS805" s="39"/>
    </row>
    <row r="806" spans="5:45">
      <c r="E806" s="87"/>
      <c r="F806" s="90"/>
      <c r="G806" s="90"/>
      <c r="H806" s="90"/>
      <c r="S806" s="8"/>
      <c r="T806" s="8"/>
      <c r="U806" s="8"/>
      <c r="V806" s="3"/>
      <c r="W806" s="12"/>
      <c r="X806" s="6"/>
      <c r="Y806" s="3"/>
      <c r="Z806" s="7"/>
      <c r="AA806" s="9"/>
      <c r="AB806" s="11"/>
      <c r="AC806" s="13"/>
      <c r="AD806" s="13"/>
      <c r="AE806" s="13"/>
      <c r="AF806" s="10"/>
      <c r="AG806" s="11"/>
      <c r="AH806" s="13"/>
      <c r="AI806" s="18"/>
      <c r="AJ806" s="19"/>
      <c r="AK806" s="24"/>
      <c r="AL806" s="26"/>
      <c r="AM806" s="72"/>
      <c r="AN806" s="72"/>
      <c r="AO806" s="72"/>
      <c r="AP806" s="73"/>
      <c r="AQ806" s="74"/>
      <c r="AR806" s="75"/>
      <c r="AS806" s="39"/>
    </row>
    <row r="807" spans="5:45">
      <c r="E807" s="87"/>
      <c r="F807" s="90"/>
      <c r="G807" s="90"/>
      <c r="H807" s="90"/>
      <c r="S807" s="8"/>
      <c r="T807" s="8"/>
      <c r="U807" s="8"/>
      <c r="V807" s="3"/>
      <c r="W807" s="12"/>
      <c r="X807" s="6"/>
      <c r="Y807" s="3"/>
      <c r="Z807" s="7"/>
      <c r="AA807" s="9"/>
      <c r="AB807" s="11"/>
      <c r="AC807" s="13"/>
      <c r="AD807" s="13"/>
      <c r="AE807" s="13"/>
      <c r="AF807" s="10"/>
      <c r="AG807" s="11"/>
      <c r="AH807" s="13"/>
      <c r="AI807" s="18"/>
      <c r="AJ807" s="19"/>
      <c r="AK807" s="24"/>
      <c r="AL807" s="26"/>
      <c r="AM807" s="72"/>
      <c r="AN807" s="72"/>
      <c r="AO807" s="72"/>
      <c r="AP807" s="73"/>
      <c r="AQ807" s="74"/>
      <c r="AR807" s="75"/>
      <c r="AS807" s="39"/>
    </row>
    <row r="808" spans="5:45">
      <c r="E808" s="87"/>
      <c r="F808" s="90"/>
      <c r="G808" s="90"/>
      <c r="H808" s="90"/>
      <c r="S808" s="8"/>
      <c r="T808" s="8"/>
      <c r="U808" s="8"/>
      <c r="V808" s="3"/>
      <c r="W808" s="12"/>
      <c r="X808" s="6"/>
      <c r="Y808" s="3"/>
      <c r="Z808" s="7"/>
      <c r="AA808" s="9"/>
      <c r="AB808" s="11"/>
      <c r="AC808" s="13"/>
      <c r="AD808" s="13"/>
      <c r="AE808" s="13"/>
      <c r="AF808" s="10"/>
      <c r="AG808" s="11"/>
      <c r="AH808" s="13"/>
      <c r="AI808" s="18"/>
      <c r="AJ808" s="19"/>
      <c r="AK808" s="24"/>
      <c r="AL808" s="26"/>
      <c r="AM808" s="72"/>
      <c r="AN808" s="72"/>
      <c r="AO808" s="72"/>
      <c r="AP808" s="73"/>
      <c r="AQ808" s="74"/>
      <c r="AR808" s="75"/>
      <c r="AS808" s="39"/>
    </row>
    <row r="809" spans="5:45">
      <c r="E809" s="87"/>
      <c r="F809" s="90"/>
      <c r="G809" s="90"/>
      <c r="H809" s="90"/>
      <c r="S809" s="8"/>
      <c r="T809" s="8"/>
      <c r="U809" s="8"/>
      <c r="V809" s="3"/>
      <c r="W809" s="12"/>
      <c r="X809" s="6"/>
      <c r="Y809" s="3"/>
      <c r="Z809" s="7"/>
      <c r="AA809" s="9"/>
      <c r="AB809" s="11"/>
      <c r="AC809" s="13"/>
      <c r="AD809" s="13"/>
      <c r="AE809" s="13"/>
      <c r="AF809" s="10"/>
      <c r="AG809" s="11"/>
      <c r="AH809" s="13"/>
      <c r="AI809" s="18"/>
      <c r="AJ809" s="19"/>
      <c r="AK809" s="24"/>
      <c r="AL809" s="26"/>
      <c r="AM809" s="72"/>
      <c r="AN809" s="72"/>
      <c r="AO809" s="72"/>
      <c r="AP809" s="73"/>
      <c r="AQ809" s="74"/>
      <c r="AR809" s="75"/>
      <c r="AS809" s="39"/>
    </row>
    <row r="810" spans="5:45">
      <c r="E810" s="87"/>
      <c r="F810" s="90"/>
      <c r="G810" s="90"/>
      <c r="H810" s="90"/>
      <c r="S810" s="8"/>
      <c r="T810" s="8"/>
      <c r="U810" s="8"/>
      <c r="V810" s="3"/>
      <c r="W810" s="12"/>
      <c r="X810" s="6"/>
      <c r="Y810" s="3"/>
      <c r="Z810" s="7"/>
      <c r="AA810" s="9"/>
      <c r="AB810" s="11"/>
      <c r="AC810" s="13"/>
      <c r="AD810" s="13"/>
      <c r="AE810" s="13"/>
      <c r="AF810" s="10"/>
      <c r="AG810" s="11"/>
      <c r="AH810" s="13"/>
      <c r="AI810" s="18"/>
      <c r="AJ810" s="19"/>
      <c r="AK810" s="24"/>
      <c r="AL810" s="26"/>
      <c r="AM810" s="72"/>
      <c r="AN810" s="72"/>
      <c r="AO810" s="72"/>
      <c r="AP810" s="73"/>
      <c r="AQ810" s="74"/>
      <c r="AR810" s="75"/>
      <c r="AS810" s="39"/>
    </row>
    <row r="811" spans="5:45">
      <c r="E811" s="87"/>
      <c r="F811" s="90"/>
      <c r="G811" s="90"/>
      <c r="H811" s="90"/>
      <c r="S811" s="8"/>
      <c r="T811" s="8"/>
      <c r="U811" s="8"/>
      <c r="V811" s="3"/>
      <c r="W811" s="12"/>
      <c r="X811" s="6"/>
      <c r="Y811" s="3"/>
      <c r="Z811" s="7"/>
      <c r="AA811" s="9"/>
      <c r="AB811" s="11"/>
      <c r="AC811" s="13"/>
      <c r="AD811" s="13"/>
      <c r="AE811" s="13"/>
      <c r="AF811" s="10"/>
      <c r="AG811" s="11"/>
      <c r="AH811" s="13"/>
      <c r="AI811" s="18"/>
      <c r="AJ811" s="19"/>
      <c r="AK811" s="24"/>
      <c r="AL811" s="26"/>
      <c r="AM811" s="72"/>
      <c r="AN811" s="72"/>
      <c r="AO811" s="72"/>
      <c r="AP811" s="73"/>
      <c r="AQ811" s="74"/>
      <c r="AR811" s="75"/>
      <c r="AS811" s="39"/>
    </row>
    <row r="812" spans="5:45">
      <c r="E812" s="87"/>
      <c r="F812" s="90"/>
      <c r="G812" s="90"/>
      <c r="H812" s="90"/>
      <c r="S812" s="8"/>
      <c r="T812" s="8"/>
      <c r="U812" s="8"/>
      <c r="V812" s="3"/>
      <c r="W812" s="12"/>
      <c r="X812" s="6"/>
      <c r="Y812" s="3"/>
      <c r="Z812" s="7"/>
      <c r="AA812" s="9"/>
      <c r="AB812" s="11"/>
      <c r="AC812" s="13"/>
      <c r="AD812" s="13"/>
      <c r="AE812" s="13"/>
      <c r="AF812" s="10"/>
      <c r="AG812" s="11"/>
      <c r="AH812" s="13"/>
      <c r="AI812" s="18"/>
      <c r="AJ812" s="19"/>
      <c r="AK812" s="24"/>
      <c r="AL812" s="26"/>
      <c r="AM812" s="72"/>
      <c r="AN812" s="72"/>
      <c r="AO812" s="72"/>
      <c r="AP812" s="73"/>
      <c r="AQ812" s="74"/>
      <c r="AR812" s="75"/>
      <c r="AS812" s="39"/>
    </row>
    <row r="813" spans="5:45">
      <c r="E813" s="87"/>
      <c r="F813" s="90"/>
      <c r="G813" s="90"/>
      <c r="H813" s="90"/>
      <c r="S813" s="8"/>
      <c r="T813" s="8"/>
      <c r="U813" s="8"/>
      <c r="V813" s="3"/>
      <c r="W813" s="12"/>
      <c r="X813" s="6"/>
      <c r="Y813" s="3"/>
      <c r="Z813" s="7"/>
      <c r="AA813" s="9"/>
      <c r="AB813" s="11"/>
      <c r="AC813" s="13"/>
      <c r="AD813" s="13"/>
      <c r="AE813" s="13"/>
      <c r="AF813" s="10"/>
      <c r="AG813" s="11"/>
      <c r="AH813" s="13"/>
      <c r="AI813" s="18"/>
      <c r="AJ813" s="19"/>
      <c r="AK813" s="24"/>
      <c r="AL813" s="26"/>
      <c r="AM813" s="72"/>
      <c r="AN813" s="72"/>
      <c r="AO813" s="72"/>
      <c r="AP813" s="73"/>
      <c r="AQ813" s="74"/>
      <c r="AR813" s="75"/>
      <c r="AS813" s="39"/>
    </row>
    <row r="814" spans="5:45">
      <c r="E814" s="87"/>
      <c r="F814" s="90"/>
      <c r="G814" s="90"/>
      <c r="H814" s="90"/>
      <c r="S814" s="8"/>
      <c r="T814" s="8"/>
      <c r="U814" s="8"/>
      <c r="V814" s="3"/>
      <c r="W814" s="12"/>
      <c r="X814" s="6"/>
      <c r="Y814" s="3"/>
      <c r="Z814" s="7"/>
      <c r="AA814" s="9"/>
      <c r="AB814" s="11"/>
      <c r="AC814" s="13"/>
      <c r="AD814" s="13"/>
      <c r="AE814" s="13"/>
      <c r="AF814" s="10"/>
      <c r="AG814" s="11"/>
      <c r="AH814" s="13"/>
      <c r="AI814" s="18"/>
      <c r="AJ814" s="19"/>
      <c r="AK814" s="24"/>
      <c r="AL814" s="26"/>
      <c r="AM814" s="72"/>
      <c r="AN814" s="72"/>
      <c r="AO814" s="72"/>
      <c r="AP814" s="73"/>
      <c r="AQ814" s="74"/>
      <c r="AR814" s="75"/>
      <c r="AS814" s="39"/>
    </row>
    <row r="815" spans="5:45">
      <c r="E815" s="87"/>
      <c r="F815" s="90"/>
      <c r="G815" s="90"/>
      <c r="H815" s="90"/>
      <c r="S815" s="8"/>
      <c r="T815" s="8"/>
      <c r="U815" s="8"/>
      <c r="V815" s="3"/>
      <c r="W815" s="12"/>
      <c r="X815" s="6"/>
      <c r="Y815" s="3"/>
      <c r="Z815" s="7"/>
      <c r="AA815" s="9"/>
      <c r="AB815" s="11"/>
      <c r="AC815" s="13"/>
      <c r="AD815" s="13"/>
      <c r="AE815" s="13"/>
      <c r="AF815" s="10"/>
      <c r="AG815" s="11"/>
      <c r="AH815" s="13"/>
      <c r="AI815" s="18"/>
      <c r="AJ815" s="19"/>
      <c r="AK815" s="24"/>
      <c r="AL815" s="26"/>
      <c r="AM815" s="72"/>
      <c r="AN815" s="72"/>
      <c r="AO815" s="72"/>
      <c r="AP815" s="73"/>
      <c r="AQ815" s="74"/>
      <c r="AR815" s="75"/>
      <c r="AS815" s="39"/>
    </row>
    <row r="816" spans="5:45">
      <c r="E816" s="87"/>
      <c r="F816" s="90"/>
      <c r="G816" s="90"/>
      <c r="H816" s="90"/>
      <c r="S816" s="8"/>
      <c r="T816" s="8"/>
      <c r="U816" s="8"/>
      <c r="V816" s="3"/>
      <c r="W816" s="12"/>
      <c r="X816" s="6"/>
      <c r="Y816" s="3"/>
      <c r="Z816" s="7"/>
      <c r="AA816" s="9"/>
      <c r="AB816" s="11"/>
      <c r="AC816" s="13"/>
      <c r="AD816" s="13"/>
      <c r="AE816" s="13"/>
      <c r="AF816" s="10"/>
      <c r="AG816" s="11"/>
      <c r="AH816" s="13"/>
      <c r="AI816" s="18"/>
      <c r="AJ816" s="19"/>
      <c r="AK816" s="24"/>
      <c r="AL816" s="26"/>
      <c r="AM816" s="72"/>
      <c r="AN816" s="72"/>
      <c r="AO816" s="72"/>
      <c r="AP816" s="73"/>
      <c r="AQ816" s="74"/>
      <c r="AR816" s="75"/>
      <c r="AS816" s="39"/>
    </row>
    <row r="817" spans="5:45">
      <c r="E817" s="87"/>
      <c r="F817" s="90"/>
      <c r="G817" s="90"/>
      <c r="H817" s="90"/>
      <c r="S817" s="8"/>
      <c r="T817" s="8"/>
      <c r="U817" s="8"/>
      <c r="V817" s="3"/>
      <c r="W817" s="12"/>
      <c r="X817" s="6"/>
      <c r="Y817" s="3"/>
      <c r="Z817" s="7"/>
      <c r="AA817" s="9"/>
      <c r="AB817" s="11"/>
      <c r="AC817" s="13"/>
      <c r="AD817" s="13"/>
      <c r="AE817" s="13"/>
      <c r="AF817" s="10"/>
      <c r="AG817" s="11"/>
      <c r="AH817" s="13"/>
      <c r="AI817" s="18"/>
      <c r="AJ817" s="19"/>
      <c r="AK817" s="24"/>
      <c r="AL817" s="26"/>
      <c r="AM817" s="72"/>
      <c r="AN817" s="72"/>
      <c r="AO817" s="72"/>
      <c r="AP817" s="73"/>
      <c r="AQ817" s="74"/>
      <c r="AR817" s="75"/>
      <c r="AS817" s="39"/>
    </row>
    <row r="818" spans="5:45" ht="14" thickBot="1">
      <c r="E818" s="87"/>
      <c r="F818" s="93"/>
      <c r="G818" s="93"/>
      <c r="H818" s="90"/>
      <c r="S818" s="8"/>
      <c r="T818" s="8"/>
      <c r="U818" s="8"/>
      <c r="V818" s="3"/>
      <c r="W818" s="12"/>
      <c r="X818" s="6"/>
      <c r="Y818" s="3"/>
      <c r="Z818" s="7"/>
      <c r="AA818" s="9"/>
      <c r="AB818" s="11"/>
      <c r="AC818" s="13"/>
      <c r="AD818" s="13"/>
      <c r="AE818" s="13"/>
      <c r="AF818" s="10"/>
      <c r="AG818" s="11"/>
      <c r="AH818" s="13"/>
      <c r="AI818" s="18"/>
      <c r="AJ818" s="19"/>
      <c r="AK818" s="24"/>
      <c r="AL818" s="26"/>
      <c r="AM818" s="72"/>
      <c r="AN818" s="72"/>
      <c r="AO818" s="72"/>
      <c r="AP818" s="73"/>
      <c r="AQ818" s="74"/>
      <c r="AR818" s="75"/>
      <c r="AS818" s="39"/>
    </row>
    <row r="819" spans="5:45">
      <c r="E819" s="87"/>
      <c r="F819" s="90"/>
      <c r="G819" s="90"/>
      <c r="H819" s="90"/>
      <c r="S819" s="8"/>
      <c r="T819" s="8"/>
      <c r="U819" s="8"/>
      <c r="V819" s="3"/>
      <c r="W819" s="12"/>
      <c r="X819" s="6"/>
      <c r="Y819" s="3"/>
      <c r="Z819" s="7"/>
      <c r="AA819" s="9"/>
      <c r="AB819" s="11"/>
      <c r="AC819" s="13"/>
      <c r="AD819" s="13"/>
      <c r="AE819" s="13"/>
      <c r="AF819" s="10"/>
      <c r="AG819" s="11"/>
      <c r="AH819" s="13"/>
      <c r="AI819" s="18"/>
      <c r="AJ819" s="19"/>
      <c r="AK819" s="24"/>
      <c r="AL819" s="26"/>
      <c r="AM819" s="72"/>
      <c r="AN819" s="72"/>
      <c r="AO819" s="72"/>
      <c r="AP819" s="73"/>
      <c r="AQ819" s="74"/>
      <c r="AR819" s="75"/>
      <c r="AS819" s="39"/>
    </row>
    <row r="820" spans="5:45">
      <c r="E820" s="87"/>
      <c r="F820" s="90"/>
      <c r="G820" s="90"/>
      <c r="H820" s="90"/>
      <c r="S820" s="8"/>
      <c r="T820" s="8"/>
      <c r="U820" s="8"/>
      <c r="V820" s="3"/>
      <c r="W820" s="12"/>
      <c r="X820" s="6"/>
      <c r="Y820" s="3"/>
      <c r="Z820" s="7"/>
      <c r="AA820" s="9"/>
      <c r="AB820" s="11"/>
      <c r="AC820" s="13"/>
      <c r="AD820" s="13"/>
      <c r="AE820" s="13"/>
      <c r="AF820" s="10"/>
      <c r="AG820" s="11"/>
      <c r="AH820" s="13"/>
      <c r="AI820" s="18"/>
      <c r="AJ820" s="19"/>
      <c r="AK820" s="24"/>
      <c r="AL820" s="26"/>
      <c r="AM820" s="72"/>
      <c r="AN820" s="72"/>
      <c r="AO820" s="72"/>
      <c r="AP820" s="73"/>
      <c r="AQ820" s="74"/>
      <c r="AR820" s="75"/>
      <c r="AS820" s="39"/>
    </row>
    <row r="821" spans="5:45">
      <c r="E821" s="87"/>
      <c r="H821" s="90"/>
      <c r="S821" s="8"/>
      <c r="T821" s="8"/>
      <c r="U821" s="8"/>
      <c r="V821" s="3"/>
      <c r="W821" s="12"/>
      <c r="X821" s="6"/>
      <c r="Y821" s="3"/>
      <c r="Z821" s="7"/>
      <c r="AA821" s="9"/>
      <c r="AB821" s="11"/>
      <c r="AC821" s="13"/>
      <c r="AD821" s="13"/>
      <c r="AE821" s="13"/>
      <c r="AF821" s="10"/>
      <c r="AG821" s="11"/>
      <c r="AH821" s="13"/>
      <c r="AI821" s="18"/>
      <c r="AJ821" s="19"/>
      <c r="AK821" s="24"/>
      <c r="AL821" s="26"/>
      <c r="AM821" s="72"/>
      <c r="AN821" s="72"/>
      <c r="AO821" s="72"/>
      <c r="AP821" s="73"/>
      <c r="AQ821" s="74"/>
      <c r="AR821" s="75"/>
      <c r="AS821" s="39"/>
    </row>
    <row r="822" spans="5:45">
      <c r="E822" s="87"/>
      <c r="H822" s="90"/>
      <c r="S822" s="8"/>
      <c r="T822" s="8"/>
      <c r="U822" s="8"/>
      <c r="V822" s="3"/>
      <c r="W822" s="12"/>
      <c r="X822" s="6"/>
      <c r="Y822" s="3"/>
      <c r="Z822" s="7"/>
      <c r="AA822" s="9"/>
      <c r="AB822" s="11"/>
      <c r="AC822" s="13"/>
      <c r="AD822" s="13"/>
      <c r="AE822" s="13"/>
      <c r="AF822" s="10"/>
      <c r="AG822" s="11"/>
      <c r="AH822" s="13"/>
      <c r="AI822" s="18"/>
      <c r="AJ822" s="19"/>
      <c r="AK822" s="24"/>
      <c r="AL822" s="26"/>
      <c r="AM822" s="72"/>
      <c r="AN822" s="72"/>
      <c r="AO822" s="72"/>
      <c r="AP822" s="73"/>
      <c r="AQ822" s="74"/>
      <c r="AR822" s="75"/>
      <c r="AS822" s="39"/>
    </row>
    <row r="823" spans="5:45" ht="14" thickBot="1">
      <c r="E823" s="95"/>
      <c r="H823" s="93"/>
      <c r="S823" s="8"/>
      <c r="T823" s="8"/>
      <c r="U823" s="8"/>
      <c r="V823" s="3"/>
      <c r="W823" s="12"/>
      <c r="X823" s="6"/>
      <c r="Y823" s="3"/>
      <c r="Z823" s="7"/>
      <c r="AA823" s="9"/>
      <c r="AB823" s="11"/>
      <c r="AC823" s="13"/>
      <c r="AD823" s="13"/>
      <c r="AE823" s="13"/>
      <c r="AF823" s="10"/>
      <c r="AG823" s="11"/>
      <c r="AH823" s="13"/>
      <c r="AI823" s="21"/>
      <c r="AJ823" s="22"/>
      <c r="AK823" s="25"/>
      <c r="AL823" s="47"/>
      <c r="AM823" s="72"/>
      <c r="AN823" s="72"/>
      <c r="AO823" s="72"/>
      <c r="AP823" s="73"/>
      <c r="AQ823" s="74"/>
      <c r="AR823" s="75"/>
      <c r="AS823" s="41"/>
    </row>
    <row r="824" spans="5:45">
      <c r="E824" s="90"/>
      <c r="H824" s="90"/>
      <c r="S824" s="3"/>
      <c r="T824" s="3"/>
      <c r="U824" s="3"/>
      <c r="V824" s="3"/>
      <c r="W824" s="3"/>
      <c r="X824" s="3"/>
      <c r="Y824" s="3"/>
      <c r="Z824" s="3"/>
      <c r="AA824" s="3"/>
      <c r="AB824" s="4"/>
      <c r="AC824" s="4"/>
      <c r="AD824" s="4"/>
      <c r="AE824" s="4"/>
      <c r="AF824" s="4"/>
      <c r="AG824" s="4"/>
      <c r="AH824" s="42"/>
      <c r="AI824" s="19"/>
      <c r="AJ824" s="19"/>
      <c r="AK824" s="26"/>
      <c r="AL824" s="19"/>
      <c r="AM824" s="76"/>
      <c r="AN824" s="76"/>
      <c r="AO824" s="76"/>
    </row>
    <row r="825" spans="5:45">
      <c r="E825" s="90"/>
      <c r="H825" s="90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  <c r="AE825" s="3"/>
      <c r="AF825" s="3"/>
      <c r="AG825" s="3"/>
      <c r="AH825" s="42"/>
      <c r="AI825" s="19"/>
      <c r="AJ825" s="19"/>
      <c r="AK825" s="27"/>
      <c r="AL825" s="19"/>
      <c r="AM825" s="76"/>
      <c r="AN825" s="76"/>
      <c r="AO825" s="76"/>
    </row>
    <row r="826" spans="5:45">
      <c r="AH826" s="43"/>
    </row>
  </sheetData>
  <sortState ref="A3:BK257">
    <sortCondition ref="F3:F257"/>
  </sortState>
  <mergeCells count="19">
    <mergeCell ref="B1:B2"/>
    <mergeCell ref="C1:C2"/>
    <mergeCell ref="D1:D2"/>
    <mergeCell ref="AI1:AJ1"/>
    <mergeCell ref="O1:P1"/>
    <mergeCell ref="S1:W1"/>
    <mergeCell ref="AA1:AH1"/>
    <mergeCell ref="X1:Z1"/>
    <mergeCell ref="Q1:R1"/>
    <mergeCell ref="L1:L2"/>
    <mergeCell ref="M1:N1"/>
    <mergeCell ref="E1:E2"/>
    <mergeCell ref="I1:I2"/>
    <mergeCell ref="J1:J2"/>
    <mergeCell ref="K1:K2"/>
    <mergeCell ref="AT1:BH1"/>
    <mergeCell ref="AP1:AS1"/>
    <mergeCell ref="AK1:AL1"/>
    <mergeCell ref="AM1:AO1"/>
  </mergeCells>
  <phoneticPr fontId="2"/>
  <dataValidations count="1">
    <dataValidation type="list" allowBlank="1" showInputMessage="1" showErrorMessage="1" sqref="AS3:AS823">
      <formula1>"N,R,SS"</formula1>
    </dataValidation>
  </dataValidations>
  <printOptions horizontalCentered="1" verticalCentered="1"/>
  <pageMargins left="0.51181102362204722" right="0.51181102362204722" top="0.51181102362204722" bottom="0.51181102362204722" header="0.51181102362204722" footer="0.51181102362204722"/>
  <pageSetup orientation="portrait" horizontalDpi="4294967292" verticalDpi="429496729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/>
  <dimension ref="A309"/>
  <sheetViews>
    <sheetView workbookViewId="0">
      <selection sqref="A1:XFD1048576"/>
    </sheetView>
  </sheetViews>
  <sheetFormatPr baseColWidth="10" defaultColWidth="10.7109375" defaultRowHeight="13" x14ac:dyDescent="0"/>
  <cols>
    <col min="1" max="1" width="20.42578125" customWidth="1"/>
  </cols>
  <sheetData>
    <row r="309" ht="14.25" customHeight="1"/>
  </sheetData>
  <phoneticPr fontId="2"/>
  <pageMargins left="0.75" right="0.75" top="1" bottom="1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/>
  <dimension ref="A1"/>
  <sheetViews>
    <sheetView workbookViewId="0">
      <selection sqref="A1:IV65536"/>
    </sheetView>
  </sheetViews>
  <sheetFormatPr baseColWidth="10" defaultColWidth="10.7109375" defaultRowHeight="13" x14ac:dyDescent="0"/>
  <sheetData/>
  <phoneticPr fontId="2"/>
  <pageMargins left="0.75" right="0.75" top="1" bottom="1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U1519</vt:lpstr>
      <vt:lpstr>Sheet3</vt:lpstr>
      <vt:lpstr>Sheet4</vt:lpstr>
    </vt:vector>
  </TitlesOfParts>
  <Company>Indiana University of Pennsylvania Geoscience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Jonathan Lewis</dc:creator>
  <cp:lastModifiedBy>Julia Morgan</cp:lastModifiedBy>
  <cp:lastPrinted>2007-12-02T23:20:18Z</cp:lastPrinted>
  <dcterms:created xsi:type="dcterms:W3CDTF">2007-11-18T21:30:59Z</dcterms:created>
  <dcterms:modified xsi:type="dcterms:W3CDTF">2018-05-03T22:55:48Z</dcterms:modified>
</cp:coreProperties>
</file>