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date1904="1" codeName="ThisWorkbook" autoCompressPictures="0"/>
  <bookViews>
    <workbookView xWindow="240" yWindow="240" windowWidth="25360" windowHeight="15280" tabRatio="500"/>
  </bookViews>
  <sheets>
    <sheet name="U1520" sheetId="8" r:id="rId1"/>
    <sheet name="Sheet3" sheetId="3" r:id="rId2"/>
    <sheet name="Sheet4" sheetId="4" r:id="rId3"/>
  </sheets>
  <definedNames>
    <definedName name="_xlnm.Print_Area" localSheetId="0">'U1520'!$A$1:$AH$2</definedName>
  </definedName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53" i="8" l="1"/>
  <c r="U553" i="8"/>
  <c r="S553" i="8"/>
  <c r="V553" i="8"/>
  <c r="X553" i="8"/>
  <c r="W553" i="8"/>
  <c r="Z553" i="8"/>
  <c r="Y553" i="8"/>
  <c r="T554" i="8"/>
  <c r="U554" i="8"/>
  <c r="S554" i="8"/>
  <c r="V554" i="8"/>
  <c r="X554" i="8"/>
  <c r="AA554" i="8"/>
  <c r="AB554" i="8"/>
  <c r="AC554" i="8"/>
  <c r="W554" i="8"/>
  <c r="Z554" i="8"/>
  <c r="AD554" i="8"/>
  <c r="AE554" i="8"/>
  <c r="Y554" i="8"/>
  <c r="AF554" i="8"/>
  <c r="AG554" i="8"/>
  <c r="T555" i="8"/>
  <c r="U555" i="8"/>
  <c r="S555" i="8"/>
  <c r="V555" i="8"/>
  <c r="X555" i="8"/>
  <c r="AA555" i="8"/>
  <c r="AB555" i="8"/>
  <c r="AC555" i="8"/>
  <c r="W555" i="8"/>
  <c r="Z555" i="8"/>
  <c r="AD555" i="8"/>
  <c r="AE555" i="8"/>
  <c r="Y555" i="8"/>
  <c r="AF555" i="8"/>
  <c r="AG555" i="8"/>
  <c r="T556" i="8"/>
  <c r="U556" i="8"/>
  <c r="S556" i="8"/>
  <c r="V556" i="8"/>
  <c r="X556" i="8"/>
  <c r="AA556" i="8"/>
  <c r="AB556" i="8"/>
  <c r="AC556" i="8"/>
  <c r="W556" i="8"/>
  <c r="Z556" i="8"/>
  <c r="AD556" i="8"/>
  <c r="AE556" i="8"/>
  <c r="Y556" i="8"/>
  <c r="AF556" i="8"/>
  <c r="AG556" i="8"/>
  <c r="T557" i="8"/>
  <c r="U557" i="8"/>
  <c r="S557" i="8"/>
  <c r="V557" i="8"/>
  <c r="X557" i="8"/>
  <c r="AA557" i="8"/>
  <c r="AB557" i="8"/>
  <c r="AC557" i="8"/>
  <c r="W557" i="8"/>
  <c r="Z557" i="8"/>
  <c r="AD557" i="8"/>
  <c r="AE557" i="8"/>
  <c r="Y557" i="8"/>
  <c r="AF557" i="8"/>
  <c r="AG557" i="8"/>
  <c r="T558" i="8"/>
  <c r="U558" i="8"/>
  <c r="S558" i="8"/>
  <c r="V558" i="8"/>
  <c r="X558" i="8"/>
  <c r="W558" i="8"/>
  <c r="Z558" i="8"/>
  <c r="Y558" i="8"/>
  <c r="T559" i="8"/>
  <c r="U559" i="8"/>
  <c r="S559" i="8"/>
  <c r="V559" i="8"/>
  <c r="X559" i="8"/>
  <c r="W559" i="8"/>
  <c r="Z559" i="8"/>
  <c r="Y559" i="8"/>
  <c r="T560" i="8"/>
  <c r="U560" i="8"/>
  <c r="S560" i="8"/>
  <c r="V560" i="8"/>
  <c r="X560" i="8"/>
  <c r="W560" i="8"/>
  <c r="Z560" i="8"/>
  <c r="Y560" i="8"/>
  <c r="T561" i="8"/>
  <c r="U561" i="8"/>
  <c r="S561" i="8"/>
  <c r="V561" i="8"/>
  <c r="X561" i="8"/>
  <c r="W561" i="8"/>
  <c r="Z561" i="8"/>
  <c r="Y561" i="8"/>
  <c r="T562" i="8"/>
  <c r="U562" i="8"/>
  <c r="S562" i="8"/>
  <c r="V562" i="8"/>
  <c r="X562" i="8"/>
  <c r="AA562" i="8"/>
  <c r="AB562" i="8"/>
  <c r="AC562" i="8"/>
  <c r="W562" i="8"/>
  <c r="Z562" i="8"/>
  <c r="AD562" i="8"/>
  <c r="AE562" i="8"/>
  <c r="Y562" i="8"/>
  <c r="AF562" i="8"/>
  <c r="AG562" i="8"/>
  <c r="T563" i="8"/>
  <c r="U563" i="8"/>
  <c r="S563" i="8"/>
  <c r="V563" i="8"/>
  <c r="X563" i="8"/>
  <c r="AA563" i="8"/>
  <c r="AB563" i="8"/>
  <c r="AC563" i="8"/>
  <c r="W563" i="8"/>
  <c r="Z563" i="8"/>
  <c r="AD563" i="8"/>
  <c r="AE563" i="8"/>
  <c r="Y563" i="8"/>
  <c r="AF563" i="8"/>
  <c r="AG563" i="8"/>
  <c r="T564" i="8"/>
  <c r="U564" i="8"/>
  <c r="S564" i="8"/>
  <c r="V564" i="8"/>
  <c r="X564" i="8"/>
  <c r="AA564" i="8"/>
  <c r="AB564" i="8"/>
  <c r="AC564" i="8"/>
  <c r="W564" i="8"/>
  <c r="Z564" i="8"/>
  <c r="AD564" i="8"/>
  <c r="AE564" i="8"/>
  <c r="Y564" i="8"/>
  <c r="AF564" i="8"/>
  <c r="AG564" i="8"/>
  <c r="T565" i="8"/>
  <c r="U565" i="8"/>
  <c r="S565" i="8"/>
  <c r="V565" i="8"/>
  <c r="X565" i="8"/>
  <c r="AA565" i="8"/>
  <c r="AB565" i="8"/>
  <c r="AC565" i="8"/>
  <c r="W565" i="8"/>
  <c r="Z565" i="8"/>
  <c r="AD565" i="8"/>
  <c r="AE565" i="8"/>
  <c r="Y565" i="8"/>
  <c r="AF565" i="8"/>
  <c r="AG565" i="8"/>
  <c r="T566" i="8"/>
  <c r="U566" i="8"/>
  <c r="S566" i="8"/>
  <c r="V566" i="8"/>
  <c r="X566" i="8"/>
  <c r="AA566" i="8"/>
  <c r="AB566" i="8"/>
  <c r="AC566" i="8"/>
  <c r="W566" i="8"/>
  <c r="Z566" i="8"/>
  <c r="AD566" i="8"/>
  <c r="AE566" i="8"/>
  <c r="Y566" i="8"/>
  <c r="AF566" i="8"/>
  <c r="AG566" i="8"/>
  <c r="T567" i="8"/>
  <c r="U567" i="8"/>
  <c r="S567" i="8"/>
  <c r="V567" i="8"/>
  <c r="X567" i="8"/>
  <c r="AA567" i="8"/>
  <c r="AB567" i="8"/>
  <c r="AC567" i="8"/>
  <c r="W567" i="8"/>
  <c r="Z567" i="8"/>
  <c r="AD567" i="8"/>
  <c r="AE567" i="8"/>
  <c r="Y567" i="8"/>
  <c r="AF567" i="8"/>
  <c r="AG567" i="8"/>
  <c r="T568" i="8"/>
  <c r="U568" i="8"/>
  <c r="S568" i="8"/>
  <c r="V568" i="8"/>
  <c r="X568" i="8"/>
  <c r="AA568" i="8"/>
  <c r="AB568" i="8"/>
  <c r="AC568" i="8"/>
  <c r="W568" i="8"/>
  <c r="Z568" i="8"/>
  <c r="AD568" i="8"/>
  <c r="AE568" i="8"/>
  <c r="Y568" i="8"/>
  <c r="AF568" i="8"/>
  <c r="AG568" i="8"/>
  <c r="T569" i="8"/>
  <c r="U569" i="8"/>
  <c r="S569" i="8"/>
  <c r="V569" i="8"/>
  <c r="X569" i="8"/>
  <c r="AA569" i="8"/>
  <c r="AB569" i="8"/>
  <c r="AC569" i="8"/>
  <c r="W569" i="8"/>
  <c r="Z569" i="8"/>
  <c r="AD569" i="8"/>
  <c r="AE569" i="8"/>
  <c r="Y569" i="8"/>
  <c r="AF569" i="8"/>
  <c r="AG569" i="8"/>
  <c r="T570" i="8"/>
  <c r="U570" i="8"/>
  <c r="S570" i="8"/>
  <c r="V570" i="8"/>
  <c r="X570" i="8"/>
  <c r="AA570" i="8"/>
  <c r="AB570" i="8"/>
  <c r="AC570" i="8"/>
  <c r="W570" i="8"/>
  <c r="Z570" i="8"/>
  <c r="AD570" i="8"/>
  <c r="AE570" i="8"/>
  <c r="Y570" i="8"/>
  <c r="AF570" i="8"/>
  <c r="AG570" i="8"/>
  <c r="T571" i="8"/>
  <c r="U571" i="8"/>
  <c r="S571" i="8"/>
  <c r="V571" i="8"/>
  <c r="X571" i="8"/>
  <c r="AA571" i="8"/>
  <c r="AB571" i="8"/>
  <c r="AC571" i="8"/>
  <c r="W571" i="8"/>
  <c r="Z571" i="8"/>
  <c r="AD571" i="8"/>
  <c r="AE571" i="8"/>
  <c r="Y571" i="8"/>
  <c r="AF571" i="8"/>
  <c r="AG571" i="8"/>
  <c r="T572" i="8"/>
  <c r="U572" i="8"/>
  <c r="S572" i="8"/>
  <c r="V572" i="8"/>
  <c r="X572" i="8"/>
  <c r="W572" i="8"/>
  <c r="Z572" i="8"/>
  <c r="Y572" i="8"/>
  <c r="T573" i="8"/>
  <c r="U573" i="8"/>
  <c r="S573" i="8"/>
  <c r="V573" i="8"/>
  <c r="X573" i="8"/>
  <c r="AA573" i="8"/>
  <c r="AB573" i="8"/>
  <c r="AC573" i="8"/>
  <c r="W573" i="8"/>
  <c r="Z573" i="8"/>
  <c r="AD573" i="8"/>
  <c r="AE573" i="8"/>
  <c r="Y573" i="8"/>
  <c r="AF573" i="8"/>
  <c r="AG573" i="8"/>
  <c r="T533" i="8"/>
  <c r="U533" i="8"/>
  <c r="S533" i="8"/>
  <c r="V533" i="8"/>
  <c r="X533" i="8"/>
  <c r="W533" i="8"/>
  <c r="Z533" i="8"/>
  <c r="Y533" i="8"/>
  <c r="T534" i="8"/>
  <c r="U534" i="8"/>
  <c r="S534" i="8"/>
  <c r="V534" i="8"/>
  <c r="X534" i="8"/>
  <c r="W534" i="8"/>
  <c r="Z534" i="8"/>
  <c r="Y534" i="8"/>
  <c r="T535" i="8"/>
  <c r="U535" i="8"/>
  <c r="S535" i="8"/>
  <c r="V535" i="8"/>
  <c r="X535" i="8"/>
  <c r="W535" i="8"/>
  <c r="Z535" i="8"/>
  <c r="Y535" i="8"/>
  <c r="T536" i="8"/>
  <c r="U536" i="8"/>
  <c r="S536" i="8"/>
  <c r="V536" i="8"/>
  <c r="X536" i="8"/>
  <c r="W536" i="8"/>
  <c r="Z536" i="8"/>
  <c r="Y536" i="8"/>
  <c r="T537" i="8"/>
  <c r="U537" i="8"/>
  <c r="S537" i="8"/>
  <c r="V537" i="8"/>
  <c r="X537" i="8"/>
  <c r="W537" i="8"/>
  <c r="Z537" i="8"/>
  <c r="Y537" i="8"/>
  <c r="T538" i="8"/>
  <c r="U538" i="8"/>
  <c r="S538" i="8"/>
  <c r="V538" i="8"/>
  <c r="X538" i="8"/>
  <c r="W538" i="8"/>
  <c r="Z538" i="8"/>
  <c r="Y538" i="8"/>
  <c r="T539" i="8"/>
  <c r="U539" i="8"/>
  <c r="S539" i="8"/>
  <c r="V539" i="8"/>
  <c r="X539" i="8"/>
  <c r="W539" i="8"/>
  <c r="Z539" i="8"/>
  <c r="Y539" i="8"/>
  <c r="T540" i="8"/>
  <c r="U540" i="8"/>
  <c r="S540" i="8"/>
  <c r="V540" i="8"/>
  <c r="X540" i="8"/>
  <c r="W540" i="8"/>
  <c r="Z540" i="8"/>
  <c r="Y540" i="8"/>
  <c r="T541" i="8"/>
  <c r="U541" i="8"/>
  <c r="S541" i="8"/>
  <c r="V541" i="8"/>
  <c r="X541" i="8"/>
  <c r="W541" i="8"/>
  <c r="Z541" i="8"/>
  <c r="Y541" i="8"/>
  <c r="T542" i="8"/>
  <c r="U542" i="8"/>
  <c r="S542" i="8"/>
  <c r="V542" i="8"/>
  <c r="X542" i="8"/>
  <c r="W542" i="8"/>
  <c r="Z542" i="8"/>
  <c r="Y542" i="8"/>
  <c r="T543" i="8"/>
  <c r="U543" i="8"/>
  <c r="S543" i="8"/>
  <c r="V543" i="8"/>
  <c r="X543" i="8"/>
  <c r="W543" i="8"/>
  <c r="Z543" i="8"/>
  <c r="Y543" i="8"/>
  <c r="T544" i="8"/>
  <c r="U544" i="8"/>
  <c r="S544" i="8"/>
  <c r="V544" i="8"/>
  <c r="X544" i="8"/>
  <c r="W544" i="8"/>
  <c r="Z544" i="8"/>
  <c r="Y544" i="8"/>
  <c r="T545" i="8"/>
  <c r="U545" i="8"/>
  <c r="S545" i="8"/>
  <c r="V545" i="8"/>
  <c r="X545" i="8"/>
  <c r="W545" i="8"/>
  <c r="Z545" i="8"/>
  <c r="Y545" i="8"/>
  <c r="T546" i="8"/>
  <c r="U546" i="8"/>
  <c r="S546" i="8"/>
  <c r="V546" i="8"/>
  <c r="X546" i="8"/>
  <c r="W546" i="8"/>
  <c r="Z546" i="8"/>
  <c r="Y546" i="8"/>
  <c r="T547" i="8"/>
  <c r="U547" i="8"/>
  <c r="S547" i="8"/>
  <c r="V547" i="8"/>
  <c r="X547" i="8"/>
  <c r="W547" i="8"/>
  <c r="Z547" i="8"/>
  <c r="Y547" i="8"/>
  <c r="T548" i="8"/>
  <c r="U548" i="8"/>
  <c r="S548" i="8"/>
  <c r="V548" i="8"/>
  <c r="X548" i="8"/>
  <c r="W548" i="8"/>
  <c r="Z548" i="8"/>
  <c r="Y548" i="8"/>
  <c r="T549" i="8"/>
  <c r="U549" i="8"/>
  <c r="S549" i="8"/>
  <c r="V549" i="8"/>
  <c r="X549" i="8"/>
  <c r="W549" i="8"/>
  <c r="Z549" i="8"/>
  <c r="Y549" i="8"/>
  <c r="T550" i="8"/>
  <c r="U550" i="8"/>
  <c r="S550" i="8"/>
  <c r="V550" i="8"/>
  <c r="X550" i="8"/>
  <c r="W550" i="8"/>
  <c r="Z550" i="8"/>
  <c r="Y550" i="8"/>
  <c r="T551" i="8"/>
  <c r="U551" i="8"/>
  <c r="S551" i="8"/>
  <c r="V551" i="8"/>
  <c r="X551" i="8"/>
  <c r="W551" i="8"/>
  <c r="Z551" i="8"/>
  <c r="Y551" i="8"/>
  <c r="T552" i="8"/>
  <c r="U552" i="8"/>
  <c r="S552" i="8"/>
  <c r="V552" i="8"/>
  <c r="X552" i="8"/>
  <c r="AA552" i="8"/>
  <c r="AB552" i="8"/>
  <c r="AC552" i="8"/>
  <c r="W552" i="8"/>
  <c r="Z552" i="8"/>
  <c r="AD552" i="8"/>
  <c r="AE552" i="8"/>
  <c r="Y552" i="8"/>
  <c r="AF552" i="8"/>
  <c r="AG552" i="8"/>
  <c r="T501" i="8"/>
  <c r="U501" i="8"/>
  <c r="S501" i="8"/>
  <c r="V501" i="8"/>
  <c r="X501" i="8"/>
  <c r="W501" i="8"/>
  <c r="Z501" i="8"/>
  <c r="Y501" i="8"/>
  <c r="T502" i="8"/>
  <c r="U502" i="8"/>
  <c r="S502" i="8"/>
  <c r="V502" i="8"/>
  <c r="X502" i="8"/>
  <c r="W502" i="8"/>
  <c r="Z502" i="8"/>
  <c r="Y502" i="8"/>
  <c r="T503" i="8"/>
  <c r="U503" i="8"/>
  <c r="S503" i="8"/>
  <c r="V503" i="8"/>
  <c r="X503" i="8"/>
  <c r="W503" i="8"/>
  <c r="Z503" i="8"/>
  <c r="Y503" i="8"/>
  <c r="T504" i="8"/>
  <c r="U504" i="8"/>
  <c r="S504" i="8"/>
  <c r="V504" i="8"/>
  <c r="X504" i="8"/>
  <c r="W504" i="8"/>
  <c r="Z504" i="8"/>
  <c r="Y504" i="8"/>
  <c r="T505" i="8"/>
  <c r="U505" i="8"/>
  <c r="S505" i="8"/>
  <c r="V505" i="8"/>
  <c r="X505" i="8"/>
  <c r="W505" i="8"/>
  <c r="Z505" i="8"/>
  <c r="Y505" i="8"/>
  <c r="T506" i="8"/>
  <c r="U506" i="8"/>
  <c r="S506" i="8"/>
  <c r="V506" i="8"/>
  <c r="X506" i="8"/>
  <c r="W506" i="8"/>
  <c r="Z506" i="8"/>
  <c r="Y506" i="8"/>
  <c r="T507" i="8"/>
  <c r="U507" i="8"/>
  <c r="S507" i="8"/>
  <c r="V507" i="8"/>
  <c r="X507" i="8"/>
  <c r="W507" i="8"/>
  <c r="Z507" i="8"/>
  <c r="Y507" i="8"/>
  <c r="T508" i="8"/>
  <c r="U508" i="8"/>
  <c r="S508" i="8"/>
  <c r="V508" i="8"/>
  <c r="X508" i="8"/>
  <c r="W508" i="8"/>
  <c r="Z508" i="8"/>
  <c r="Y508" i="8"/>
  <c r="T509" i="8"/>
  <c r="U509" i="8"/>
  <c r="S509" i="8"/>
  <c r="V509" i="8"/>
  <c r="X509" i="8"/>
  <c r="W509" i="8"/>
  <c r="Z509" i="8"/>
  <c r="Y509" i="8"/>
  <c r="T510" i="8"/>
  <c r="U510" i="8"/>
  <c r="S510" i="8"/>
  <c r="V510" i="8"/>
  <c r="X510" i="8"/>
  <c r="W510" i="8"/>
  <c r="Z510" i="8"/>
  <c r="Y510" i="8"/>
  <c r="T511" i="8"/>
  <c r="U511" i="8"/>
  <c r="S511" i="8"/>
  <c r="V511" i="8"/>
  <c r="X511" i="8"/>
  <c r="W511" i="8"/>
  <c r="Z511" i="8"/>
  <c r="Y511" i="8"/>
  <c r="T512" i="8"/>
  <c r="U512" i="8"/>
  <c r="S512" i="8"/>
  <c r="V512" i="8"/>
  <c r="X512" i="8"/>
  <c r="W512" i="8"/>
  <c r="Z512" i="8"/>
  <c r="Y512" i="8"/>
  <c r="T513" i="8"/>
  <c r="U513" i="8"/>
  <c r="S513" i="8"/>
  <c r="V513" i="8"/>
  <c r="X513" i="8"/>
  <c r="W513" i="8"/>
  <c r="Z513" i="8"/>
  <c r="Y513" i="8"/>
  <c r="T514" i="8"/>
  <c r="U514" i="8"/>
  <c r="S514" i="8"/>
  <c r="V514" i="8"/>
  <c r="X514" i="8"/>
  <c r="W514" i="8"/>
  <c r="Z514" i="8"/>
  <c r="Y514" i="8"/>
  <c r="T515" i="8"/>
  <c r="U515" i="8"/>
  <c r="S515" i="8"/>
  <c r="V515" i="8"/>
  <c r="X515" i="8"/>
  <c r="W515" i="8"/>
  <c r="Z515" i="8"/>
  <c r="Y515" i="8"/>
  <c r="T516" i="8"/>
  <c r="U516" i="8"/>
  <c r="S516" i="8"/>
  <c r="V516" i="8"/>
  <c r="X516" i="8"/>
  <c r="W516" i="8"/>
  <c r="Z516" i="8"/>
  <c r="Y516" i="8"/>
  <c r="T517" i="8"/>
  <c r="U517" i="8"/>
  <c r="S517" i="8"/>
  <c r="V517" i="8"/>
  <c r="X517" i="8"/>
  <c r="W517" i="8"/>
  <c r="Z517" i="8"/>
  <c r="Y517" i="8"/>
  <c r="T518" i="8"/>
  <c r="U518" i="8"/>
  <c r="S518" i="8"/>
  <c r="V518" i="8"/>
  <c r="X518" i="8"/>
  <c r="W518" i="8"/>
  <c r="Z518" i="8"/>
  <c r="Y518" i="8"/>
  <c r="T519" i="8"/>
  <c r="U519" i="8"/>
  <c r="S519" i="8"/>
  <c r="V519" i="8"/>
  <c r="X519" i="8"/>
  <c r="W519" i="8"/>
  <c r="Z519" i="8"/>
  <c r="Y519" i="8"/>
  <c r="T520" i="8"/>
  <c r="U520" i="8"/>
  <c r="S520" i="8"/>
  <c r="V520" i="8"/>
  <c r="X520" i="8"/>
  <c r="W520" i="8"/>
  <c r="Z520" i="8"/>
  <c r="Y520" i="8"/>
  <c r="T521" i="8"/>
  <c r="U521" i="8"/>
  <c r="S521" i="8"/>
  <c r="V521" i="8"/>
  <c r="X521" i="8"/>
  <c r="W521" i="8"/>
  <c r="Z521" i="8"/>
  <c r="Y521" i="8"/>
  <c r="T522" i="8"/>
  <c r="U522" i="8"/>
  <c r="S522" i="8"/>
  <c r="V522" i="8"/>
  <c r="X522" i="8"/>
  <c r="W522" i="8"/>
  <c r="Z522" i="8"/>
  <c r="Y522" i="8"/>
  <c r="T523" i="8"/>
  <c r="U523" i="8"/>
  <c r="S523" i="8"/>
  <c r="V523" i="8"/>
  <c r="X523" i="8"/>
  <c r="W523" i="8"/>
  <c r="Z523" i="8"/>
  <c r="Y523" i="8"/>
  <c r="T524" i="8"/>
  <c r="U524" i="8"/>
  <c r="S524" i="8"/>
  <c r="V524" i="8"/>
  <c r="X524" i="8"/>
  <c r="W524" i="8"/>
  <c r="Z524" i="8"/>
  <c r="Y524" i="8"/>
  <c r="T525" i="8"/>
  <c r="U525" i="8"/>
  <c r="S525" i="8"/>
  <c r="V525" i="8"/>
  <c r="X525" i="8"/>
  <c r="W525" i="8"/>
  <c r="Z525" i="8"/>
  <c r="Y525" i="8"/>
  <c r="T526" i="8"/>
  <c r="U526" i="8"/>
  <c r="S526" i="8"/>
  <c r="V526" i="8"/>
  <c r="X526" i="8"/>
  <c r="W526" i="8"/>
  <c r="Z526" i="8"/>
  <c r="Y526" i="8"/>
  <c r="T527" i="8"/>
  <c r="U527" i="8"/>
  <c r="S527" i="8"/>
  <c r="V527" i="8"/>
  <c r="X527" i="8"/>
  <c r="W527" i="8"/>
  <c r="Z527" i="8"/>
  <c r="Y527" i="8"/>
  <c r="T528" i="8"/>
  <c r="U528" i="8"/>
  <c r="S528" i="8"/>
  <c r="V528" i="8"/>
  <c r="X528" i="8"/>
  <c r="W528" i="8"/>
  <c r="Z528" i="8"/>
  <c r="Y528" i="8"/>
  <c r="T529" i="8"/>
  <c r="U529" i="8"/>
  <c r="S529" i="8"/>
  <c r="V529" i="8"/>
  <c r="X529" i="8"/>
  <c r="W529" i="8"/>
  <c r="Z529" i="8"/>
  <c r="Y529" i="8"/>
  <c r="T530" i="8"/>
  <c r="U530" i="8"/>
  <c r="S530" i="8"/>
  <c r="V530" i="8"/>
  <c r="X530" i="8"/>
  <c r="W530" i="8"/>
  <c r="Z530" i="8"/>
  <c r="Y530" i="8"/>
  <c r="T531" i="8"/>
  <c r="U531" i="8"/>
  <c r="S531" i="8"/>
  <c r="V531" i="8"/>
  <c r="X531" i="8"/>
  <c r="W531" i="8"/>
  <c r="Z531" i="8"/>
  <c r="Y531" i="8"/>
  <c r="T532" i="8"/>
  <c r="U532" i="8"/>
  <c r="S532" i="8"/>
  <c r="V532" i="8"/>
  <c r="X532" i="8"/>
  <c r="W532" i="8"/>
  <c r="Z532" i="8"/>
  <c r="Y532" i="8"/>
  <c r="T471" i="8"/>
  <c r="U471" i="8"/>
  <c r="S471" i="8"/>
  <c r="V471" i="8"/>
  <c r="X471" i="8"/>
  <c r="W471" i="8"/>
  <c r="Z471" i="8"/>
  <c r="Y471" i="8"/>
  <c r="T472" i="8"/>
  <c r="U472" i="8"/>
  <c r="S472" i="8"/>
  <c r="V472" i="8"/>
  <c r="X472" i="8"/>
  <c r="W472" i="8"/>
  <c r="Z472" i="8"/>
  <c r="Y472" i="8"/>
  <c r="T473" i="8"/>
  <c r="U473" i="8"/>
  <c r="S473" i="8"/>
  <c r="V473" i="8"/>
  <c r="X473" i="8"/>
  <c r="W473" i="8"/>
  <c r="Z473" i="8"/>
  <c r="Y473" i="8"/>
  <c r="T474" i="8"/>
  <c r="U474" i="8"/>
  <c r="S474" i="8"/>
  <c r="V474" i="8"/>
  <c r="X474" i="8"/>
  <c r="W474" i="8"/>
  <c r="Z474" i="8"/>
  <c r="Y474" i="8"/>
  <c r="T475" i="8"/>
  <c r="U475" i="8"/>
  <c r="S475" i="8"/>
  <c r="V475" i="8"/>
  <c r="X475" i="8"/>
  <c r="W475" i="8"/>
  <c r="Z475" i="8"/>
  <c r="Y475" i="8"/>
  <c r="T476" i="8"/>
  <c r="U476" i="8"/>
  <c r="S476" i="8"/>
  <c r="V476" i="8"/>
  <c r="X476" i="8"/>
  <c r="W476" i="8"/>
  <c r="Z476" i="8"/>
  <c r="Y476" i="8"/>
  <c r="T477" i="8"/>
  <c r="U477" i="8"/>
  <c r="S477" i="8"/>
  <c r="V477" i="8"/>
  <c r="X477" i="8"/>
  <c r="W477" i="8"/>
  <c r="Z477" i="8"/>
  <c r="Y477" i="8"/>
  <c r="T478" i="8"/>
  <c r="U478" i="8"/>
  <c r="S478" i="8"/>
  <c r="V478" i="8"/>
  <c r="X478" i="8"/>
  <c r="W478" i="8"/>
  <c r="Z478" i="8"/>
  <c r="Y478" i="8"/>
  <c r="T479" i="8"/>
  <c r="U479" i="8"/>
  <c r="S479" i="8"/>
  <c r="V479" i="8"/>
  <c r="X479" i="8"/>
  <c r="W479" i="8"/>
  <c r="Z479" i="8"/>
  <c r="Y479" i="8"/>
  <c r="T480" i="8"/>
  <c r="U480" i="8"/>
  <c r="S480" i="8"/>
  <c r="V480" i="8"/>
  <c r="X480" i="8"/>
  <c r="W480" i="8"/>
  <c r="Z480" i="8"/>
  <c r="Y480" i="8"/>
  <c r="T481" i="8"/>
  <c r="U481" i="8"/>
  <c r="S481" i="8"/>
  <c r="V481" i="8"/>
  <c r="X481" i="8"/>
  <c r="W481" i="8"/>
  <c r="Z481" i="8"/>
  <c r="Y481" i="8"/>
  <c r="T482" i="8"/>
  <c r="U482" i="8"/>
  <c r="S482" i="8"/>
  <c r="V482" i="8"/>
  <c r="X482" i="8"/>
  <c r="W482" i="8"/>
  <c r="Z482" i="8"/>
  <c r="Y482" i="8"/>
  <c r="T483" i="8"/>
  <c r="U483" i="8"/>
  <c r="S483" i="8"/>
  <c r="V483" i="8"/>
  <c r="X483" i="8"/>
  <c r="W483" i="8"/>
  <c r="Z483" i="8"/>
  <c r="Y483" i="8"/>
  <c r="T484" i="8"/>
  <c r="U484" i="8"/>
  <c r="S484" i="8"/>
  <c r="V484" i="8"/>
  <c r="X484" i="8"/>
  <c r="W484" i="8"/>
  <c r="Z484" i="8"/>
  <c r="Y484" i="8"/>
  <c r="T485" i="8"/>
  <c r="U485" i="8"/>
  <c r="S485" i="8"/>
  <c r="V485" i="8"/>
  <c r="X485" i="8"/>
  <c r="W485" i="8"/>
  <c r="Z485" i="8"/>
  <c r="Y485" i="8"/>
  <c r="T486" i="8"/>
  <c r="U486" i="8"/>
  <c r="S486" i="8"/>
  <c r="V486" i="8"/>
  <c r="X486" i="8"/>
  <c r="W486" i="8"/>
  <c r="Z486" i="8"/>
  <c r="Y486" i="8"/>
  <c r="T487" i="8"/>
  <c r="U487" i="8"/>
  <c r="S487" i="8"/>
  <c r="V487" i="8"/>
  <c r="X487" i="8"/>
  <c r="W487" i="8"/>
  <c r="Z487" i="8"/>
  <c r="Y487" i="8"/>
  <c r="T488" i="8"/>
  <c r="U488" i="8"/>
  <c r="S488" i="8"/>
  <c r="V488" i="8"/>
  <c r="X488" i="8"/>
  <c r="W488" i="8"/>
  <c r="Z488" i="8"/>
  <c r="Y488" i="8"/>
  <c r="T489" i="8"/>
  <c r="U489" i="8"/>
  <c r="S489" i="8"/>
  <c r="V489" i="8"/>
  <c r="X489" i="8"/>
  <c r="W489" i="8"/>
  <c r="Z489" i="8"/>
  <c r="Y489" i="8"/>
  <c r="T490" i="8"/>
  <c r="U490" i="8"/>
  <c r="S490" i="8"/>
  <c r="V490" i="8"/>
  <c r="X490" i="8"/>
  <c r="W490" i="8"/>
  <c r="Z490" i="8"/>
  <c r="Y490" i="8"/>
  <c r="T491" i="8"/>
  <c r="U491" i="8"/>
  <c r="S491" i="8"/>
  <c r="V491" i="8"/>
  <c r="X491" i="8"/>
  <c r="W491" i="8"/>
  <c r="Z491" i="8"/>
  <c r="Y491" i="8"/>
  <c r="T492" i="8"/>
  <c r="U492" i="8"/>
  <c r="S492" i="8"/>
  <c r="V492" i="8"/>
  <c r="X492" i="8"/>
  <c r="W492" i="8"/>
  <c r="Z492" i="8"/>
  <c r="Y492" i="8"/>
  <c r="T493" i="8"/>
  <c r="U493" i="8"/>
  <c r="S493" i="8"/>
  <c r="V493" i="8"/>
  <c r="X493" i="8"/>
  <c r="W493" i="8"/>
  <c r="Z493" i="8"/>
  <c r="Y493" i="8"/>
  <c r="T494" i="8"/>
  <c r="U494" i="8"/>
  <c r="S494" i="8"/>
  <c r="V494" i="8"/>
  <c r="X494" i="8"/>
  <c r="W494" i="8"/>
  <c r="Z494" i="8"/>
  <c r="Y494" i="8"/>
  <c r="T495" i="8"/>
  <c r="U495" i="8"/>
  <c r="S495" i="8"/>
  <c r="V495" i="8"/>
  <c r="X495" i="8"/>
  <c r="W495" i="8"/>
  <c r="Z495" i="8"/>
  <c r="Y495" i="8"/>
  <c r="T496" i="8"/>
  <c r="U496" i="8"/>
  <c r="S496" i="8"/>
  <c r="V496" i="8"/>
  <c r="X496" i="8"/>
  <c r="W496" i="8"/>
  <c r="Z496" i="8"/>
  <c r="Y496" i="8"/>
  <c r="T497" i="8"/>
  <c r="U497" i="8"/>
  <c r="S497" i="8"/>
  <c r="V497" i="8"/>
  <c r="X497" i="8"/>
  <c r="W497" i="8"/>
  <c r="Z497" i="8"/>
  <c r="Y497" i="8"/>
  <c r="T498" i="8"/>
  <c r="U498" i="8"/>
  <c r="S498" i="8"/>
  <c r="V498" i="8"/>
  <c r="X498" i="8"/>
  <c r="W498" i="8"/>
  <c r="Z498" i="8"/>
  <c r="Y498" i="8"/>
  <c r="T499" i="8"/>
  <c r="U499" i="8"/>
  <c r="S499" i="8"/>
  <c r="V499" i="8"/>
  <c r="X499" i="8"/>
  <c r="W499" i="8"/>
  <c r="Z499" i="8"/>
  <c r="Y499" i="8"/>
  <c r="T500" i="8"/>
  <c r="U500" i="8"/>
  <c r="S500" i="8"/>
  <c r="V500" i="8"/>
  <c r="X500" i="8"/>
  <c r="W500" i="8"/>
  <c r="Z500" i="8"/>
  <c r="Y500" i="8"/>
  <c r="T440" i="8"/>
  <c r="U440" i="8"/>
  <c r="S440" i="8"/>
  <c r="V440" i="8"/>
  <c r="X440" i="8"/>
  <c r="W440" i="8"/>
  <c r="Z440" i="8"/>
  <c r="Y440" i="8"/>
  <c r="T441" i="8"/>
  <c r="U441" i="8"/>
  <c r="S441" i="8"/>
  <c r="V441" i="8"/>
  <c r="X441" i="8"/>
  <c r="W441" i="8"/>
  <c r="Z441" i="8"/>
  <c r="Y441" i="8"/>
  <c r="T442" i="8"/>
  <c r="U442" i="8"/>
  <c r="S442" i="8"/>
  <c r="V442" i="8"/>
  <c r="X442" i="8"/>
  <c r="W442" i="8"/>
  <c r="Z442" i="8"/>
  <c r="Y442" i="8"/>
  <c r="T443" i="8"/>
  <c r="U443" i="8"/>
  <c r="S443" i="8"/>
  <c r="V443" i="8"/>
  <c r="X443" i="8"/>
  <c r="W443" i="8"/>
  <c r="Z443" i="8"/>
  <c r="Y443" i="8"/>
  <c r="T444" i="8"/>
  <c r="U444" i="8"/>
  <c r="S444" i="8"/>
  <c r="V444" i="8"/>
  <c r="X444" i="8"/>
  <c r="W444" i="8"/>
  <c r="Z444" i="8"/>
  <c r="Y444" i="8"/>
  <c r="T445" i="8"/>
  <c r="U445" i="8"/>
  <c r="S445" i="8"/>
  <c r="V445" i="8"/>
  <c r="X445" i="8"/>
  <c r="W445" i="8"/>
  <c r="Z445" i="8"/>
  <c r="Y445" i="8"/>
  <c r="T446" i="8"/>
  <c r="U446" i="8"/>
  <c r="S446" i="8"/>
  <c r="V446" i="8"/>
  <c r="X446" i="8"/>
  <c r="W446" i="8"/>
  <c r="Z446" i="8"/>
  <c r="Y446" i="8"/>
  <c r="T447" i="8"/>
  <c r="U447" i="8"/>
  <c r="S447" i="8"/>
  <c r="V447" i="8"/>
  <c r="X447" i="8"/>
  <c r="W447" i="8"/>
  <c r="Z447" i="8"/>
  <c r="Y447" i="8"/>
  <c r="T448" i="8"/>
  <c r="U448" i="8"/>
  <c r="S448" i="8"/>
  <c r="V448" i="8"/>
  <c r="X448" i="8"/>
  <c r="W448" i="8"/>
  <c r="Z448" i="8"/>
  <c r="Y448" i="8"/>
  <c r="T449" i="8"/>
  <c r="U449" i="8"/>
  <c r="S449" i="8"/>
  <c r="V449" i="8"/>
  <c r="X449" i="8"/>
  <c r="W449" i="8"/>
  <c r="Z449" i="8"/>
  <c r="Y449" i="8"/>
  <c r="T450" i="8"/>
  <c r="U450" i="8"/>
  <c r="S450" i="8"/>
  <c r="V450" i="8"/>
  <c r="X450" i="8"/>
  <c r="W450" i="8"/>
  <c r="Z450" i="8"/>
  <c r="Y450" i="8"/>
  <c r="T451" i="8"/>
  <c r="U451" i="8"/>
  <c r="S451" i="8"/>
  <c r="V451" i="8"/>
  <c r="X451" i="8"/>
  <c r="W451" i="8"/>
  <c r="Z451" i="8"/>
  <c r="Y451" i="8"/>
  <c r="T452" i="8"/>
  <c r="U452" i="8"/>
  <c r="S452" i="8"/>
  <c r="V452" i="8"/>
  <c r="X452" i="8"/>
  <c r="W452" i="8"/>
  <c r="Z452" i="8"/>
  <c r="Y452" i="8"/>
  <c r="T453" i="8"/>
  <c r="U453" i="8"/>
  <c r="S453" i="8"/>
  <c r="V453" i="8"/>
  <c r="X453" i="8"/>
  <c r="W453" i="8"/>
  <c r="Z453" i="8"/>
  <c r="Y453" i="8"/>
  <c r="T454" i="8"/>
  <c r="U454" i="8"/>
  <c r="S454" i="8"/>
  <c r="V454" i="8"/>
  <c r="X454" i="8"/>
  <c r="W454" i="8"/>
  <c r="Z454" i="8"/>
  <c r="Y454" i="8"/>
  <c r="T455" i="8"/>
  <c r="U455" i="8"/>
  <c r="S455" i="8"/>
  <c r="V455" i="8"/>
  <c r="X455" i="8"/>
  <c r="W455" i="8"/>
  <c r="Z455" i="8"/>
  <c r="Y455" i="8"/>
  <c r="T456" i="8"/>
  <c r="U456" i="8"/>
  <c r="S456" i="8"/>
  <c r="V456" i="8"/>
  <c r="X456" i="8"/>
  <c r="W456" i="8"/>
  <c r="Z456" i="8"/>
  <c r="Y456" i="8"/>
  <c r="T457" i="8"/>
  <c r="U457" i="8"/>
  <c r="S457" i="8"/>
  <c r="V457" i="8"/>
  <c r="X457" i="8"/>
  <c r="W457" i="8"/>
  <c r="Z457" i="8"/>
  <c r="Y457" i="8"/>
  <c r="T458" i="8"/>
  <c r="U458" i="8"/>
  <c r="S458" i="8"/>
  <c r="V458" i="8"/>
  <c r="X458" i="8"/>
  <c r="W458" i="8"/>
  <c r="Z458" i="8"/>
  <c r="Y458" i="8"/>
  <c r="T459" i="8"/>
  <c r="U459" i="8"/>
  <c r="S459" i="8"/>
  <c r="V459" i="8"/>
  <c r="X459" i="8"/>
  <c r="W459" i="8"/>
  <c r="Z459" i="8"/>
  <c r="Y459" i="8"/>
  <c r="T460" i="8"/>
  <c r="U460" i="8"/>
  <c r="S460" i="8"/>
  <c r="V460" i="8"/>
  <c r="X460" i="8"/>
  <c r="W460" i="8"/>
  <c r="Z460" i="8"/>
  <c r="Y460" i="8"/>
  <c r="T461" i="8"/>
  <c r="U461" i="8"/>
  <c r="S461" i="8"/>
  <c r="V461" i="8"/>
  <c r="X461" i="8"/>
  <c r="W461" i="8"/>
  <c r="Z461" i="8"/>
  <c r="Y461" i="8"/>
  <c r="T462" i="8"/>
  <c r="U462" i="8"/>
  <c r="S462" i="8"/>
  <c r="V462" i="8"/>
  <c r="X462" i="8"/>
  <c r="W462" i="8"/>
  <c r="Z462" i="8"/>
  <c r="Y462" i="8"/>
  <c r="T463" i="8"/>
  <c r="U463" i="8"/>
  <c r="S463" i="8"/>
  <c r="V463" i="8"/>
  <c r="X463" i="8"/>
  <c r="W463" i="8"/>
  <c r="Z463" i="8"/>
  <c r="Y463" i="8"/>
  <c r="T464" i="8"/>
  <c r="U464" i="8"/>
  <c r="S464" i="8"/>
  <c r="V464" i="8"/>
  <c r="X464" i="8"/>
  <c r="W464" i="8"/>
  <c r="Z464" i="8"/>
  <c r="Y464" i="8"/>
  <c r="T465" i="8"/>
  <c r="U465" i="8"/>
  <c r="S465" i="8"/>
  <c r="V465" i="8"/>
  <c r="X465" i="8"/>
  <c r="W465" i="8"/>
  <c r="Z465" i="8"/>
  <c r="Y465" i="8"/>
  <c r="T466" i="8"/>
  <c r="U466" i="8"/>
  <c r="S466" i="8"/>
  <c r="V466" i="8"/>
  <c r="X466" i="8"/>
  <c r="W466" i="8"/>
  <c r="Z466" i="8"/>
  <c r="Y466" i="8"/>
  <c r="T467" i="8"/>
  <c r="U467" i="8"/>
  <c r="S467" i="8"/>
  <c r="V467" i="8"/>
  <c r="X467" i="8"/>
  <c r="W467" i="8"/>
  <c r="Z467" i="8"/>
  <c r="Y467" i="8"/>
  <c r="T468" i="8"/>
  <c r="U468" i="8"/>
  <c r="S468" i="8"/>
  <c r="V468" i="8"/>
  <c r="X468" i="8"/>
  <c r="W468" i="8"/>
  <c r="Z468" i="8"/>
  <c r="Y468" i="8"/>
  <c r="T469" i="8"/>
  <c r="U469" i="8"/>
  <c r="S469" i="8"/>
  <c r="V469" i="8"/>
  <c r="X469" i="8"/>
  <c r="W469" i="8"/>
  <c r="Z469" i="8"/>
  <c r="Y469" i="8"/>
  <c r="T470" i="8"/>
  <c r="U470" i="8"/>
  <c r="S470" i="8"/>
  <c r="V470" i="8"/>
  <c r="X470" i="8"/>
  <c r="W470" i="8"/>
  <c r="Z470" i="8"/>
  <c r="Y470" i="8"/>
  <c r="T412" i="8"/>
  <c r="U412" i="8"/>
  <c r="S412" i="8"/>
  <c r="V412" i="8"/>
  <c r="X412" i="8"/>
  <c r="W412" i="8"/>
  <c r="Z412" i="8"/>
  <c r="Y412" i="8"/>
  <c r="T413" i="8"/>
  <c r="U413" i="8"/>
  <c r="S413" i="8"/>
  <c r="V413" i="8"/>
  <c r="X413" i="8"/>
  <c r="W413" i="8"/>
  <c r="Z413" i="8"/>
  <c r="Y413" i="8"/>
  <c r="T414" i="8"/>
  <c r="U414" i="8"/>
  <c r="S414" i="8"/>
  <c r="V414" i="8"/>
  <c r="X414" i="8"/>
  <c r="W414" i="8"/>
  <c r="Z414" i="8"/>
  <c r="Y414" i="8"/>
  <c r="T415" i="8"/>
  <c r="U415" i="8"/>
  <c r="S415" i="8"/>
  <c r="V415" i="8"/>
  <c r="X415" i="8"/>
  <c r="W415" i="8"/>
  <c r="Z415" i="8"/>
  <c r="Y415" i="8"/>
  <c r="T416" i="8"/>
  <c r="U416" i="8"/>
  <c r="S416" i="8"/>
  <c r="V416" i="8"/>
  <c r="X416" i="8"/>
  <c r="W416" i="8"/>
  <c r="Z416" i="8"/>
  <c r="Y416" i="8"/>
  <c r="T417" i="8"/>
  <c r="U417" i="8"/>
  <c r="S417" i="8"/>
  <c r="V417" i="8"/>
  <c r="X417" i="8"/>
  <c r="W417" i="8"/>
  <c r="Z417" i="8"/>
  <c r="Y417" i="8"/>
  <c r="T418" i="8"/>
  <c r="U418" i="8"/>
  <c r="S418" i="8"/>
  <c r="V418" i="8"/>
  <c r="X418" i="8"/>
  <c r="W418" i="8"/>
  <c r="Z418" i="8"/>
  <c r="Y418" i="8"/>
  <c r="T419" i="8"/>
  <c r="U419" i="8"/>
  <c r="S419" i="8"/>
  <c r="V419" i="8"/>
  <c r="X419" i="8"/>
  <c r="W419" i="8"/>
  <c r="Z419" i="8"/>
  <c r="Y419" i="8"/>
  <c r="T420" i="8"/>
  <c r="U420" i="8"/>
  <c r="S420" i="8"/>
  <c r="V420" i="8"/>
  <c r="X420" i="8"/>
  <c r="W420" i="8"/>
  <c r="Z420" i="8"/>
  <c r="Y420" i="8"/>
  <c r="T421" i="8"/>
  <c r="U421" i="8"/>
  <c r="S421" i="8"/>
  <c r="V421" i="8"/>
  <c r="X421" i="8"/>
  <c r="W421" i="8"/>
  <c r="Z421" i="8"/>
  <c r="Y421" i="8"/>
  <c r="T422" i="8"/>
  <c r="U422" i="8"/>
  <c r="S422" i="8"/>
  <c r="V422" i="8"/>
  <c r="X422" i="8"/>
  <c r="W422" i="8"/>
  <c r="Z422" i="8"/>
  <c r="Y422" i="8"/>
  <c r="T423" i="8"/>
  <c r="U423" i="8"/>
  <c r="S423" i="8"/>
  <c r="V423" i="8"/>
  <c r="X423" i="8"/>
  <c r="W423" i="8"/>
  <c r="Z423" i="8"/>
  <c r="Y423" i="8"/>
  <c r="T424" i="8"/>
  <c r="U424" i="8"/>
  <c r="S424" i="8"/>
  <c r="V424" i="8"/>
  <c r="X424" i="8"/>
  <c r="W424" i="8"/>
  <c r="Z424" i="8"/>
  <c r="Y424" i="8"/>
  <c r="T425" i="8"/>
  <c r="U425" i="8"/>
  <c r="S425" i="8"/>
  <c r="V425" i="8"/>
  <c r="X425" i="8"/>
  <c r="W425" i="8"/>
  <c r="Z425" i="8"/>
  <c r="Y425" i="8"/>
  <c r="T426" i="8"/>
  <c r="U426" i="8"/>
  <c r="S426" i="8"/>
  <c r="V426" i="8"/>
  <c r="X426" i="8"/>
  <c r="W426" i="8"/>
  <c r="Z426" i="8"/>
  <c r="Y426" i="8"/>
  <c r="T427" i="8"/>
  <c r="U427" i="8"/>
  <c r="S427" i="8"/>
  <c r="V427" i="8"/>
  <c r="X427" i="8"/>
  <c r="AA427" i="8"/>
  <c r="AB427" i="8"/>
  <c r="AC427" i="8"/>
  <c r="W427" i="8"/>
  <c r="Z427" i="8"/>
  <c r="AD427" i="8"/>
  <c r="AE427" i="8"/>
  <c r="Y427" i="8"/>
  <c r="AF427" i="8"/>
  <c r="AG427" i="8"/>
  <c r="T428" i="8"/>
  <c r="U428" i="8"/>
  <c r="S428" i="8"/>
  <c r="V428" i="8"/>
  <c r="X428" i="8"/>
  <c r="W428" i="8"/>
  <c r="Z428" i="8"/>
  <c r="Y428" i="8"/>
  <c r="T429" i="8"/>
  <c r="U429" i="8"/>
  <c r="S429" i="8"/>
  <c r="V429" i="8"/>
  <c r="X429" i="8"/>
  <c r="W429" i="8"/>
  <c r="Z429" i="8"/>
  <c r="Y429" i="8"/>
  <c r="T430" i="8"/>
  <c r="U430" i="8"/>
  <c r="S430" i="8"/>
  <c r="V430" i="8"/>
  <c r="X430" i="8"/>
  <c r="W430" i="8"/>
  <c r="Z430" i="8"/>
  <c r="Y430" i="8"/>
  <c r="T431" i="8"/>
  <c r="U431" i="8"/>
  <c r="S431" i="8"/>
  <c r="V431" i="8"/>
  <c r="X431" i="8"/>
  <c r="W431" i="8"/>
  <c r="Z431" i="8"/>
  <c r="Y431" i="8"/>
  <c r="T432" i="8"/>
  <c r="U432" i="8"/>
  <c r="S432" i="8"/>
  <c r="V432" i="8"/>
  <c r="X432" i="8"/>
  <c r="W432" i="8"/>
  <c r="Z432" i="8"/>
  <c r="Y432" i="8"/>
  <c r="T433" i="8"/>
  <c r="U433" i="8"/>
  <c r="S433" i="8"/>
  <c r="V433" i="8"/>
  <c r="X433" i="8"/>
  <c r="W433" i="8"/>
  <c r="Z433" i="8"/>
  <c r="Y433" i="8"/>
  <c r="T434" i="8"/>
  <c r="U434" i="8"/>
  <c r="S434" i="8"/>
  <c r="V434" i="8"/>
  <c r="X434" i="8"/>
  <c r="W434" i="8"/>
  <c r="Z434" i="8"/>
  <c r="Y434" i="8"/>
  <c r="T435" i="8"/>
  <c r="U435" i="8"/>
  <c r="S435" i="8"/>
  <c r="V435" i="8"/>
  <c r="X435" i="8"/>
  <c r="AA435" i="8"/>
  <c r="AB435" i="8"/>
  <c r="AC435" i="8"/>
  <c r="W435" i="8"/>
  <c r="Z435" i="8"/>
  <c r="AD435" i="8"/>
  <c r="AE435" i="8"/>
  <c r="Y435" i="8"/>
  <c r="AF435" i="8"/>
  <c r="AG435" i="8"/>
  <c r="T436" i="8"/>
  <c r="U436" i="8"/>
  <c r="S436" i="8"/>
  <c r="V436" i="8"/>
  <c r="X436" i="8"/>
  <c r="W436" i="8"/>
  <c r="Z436" i="8"/>
  <c r="Y436" i="8"/>
  <c r="T437" i="8"/>
  <c r="U437" i="8"/>
  <c r="S437" i="8"/>
  <c r="V437" i="8"/>
  <c r="X437" i="8"/>
  <c r="W437" i="8"/>
  <c r="Z437" i="8"/>
  <c r="Y437" i="8"/>
  <c r="T438" i="8"/>
  <c r="U438" i="8"/>
  <c r="S438" i="8"/>
  <c r="V438" i="8"/>
  <c r="X438" i="8"/>
  <c r="W438" i="8"/>
  <c r="Z438" i="8"/>
  <c r="Y438" i="8"/>
  <c r="T439" i="8"/>
  <c r="U439" i="8"/>
  <c r="S439" i="8"/>
  <c r="V439" i="8"/>
  <c r="X439" i="8"/>
  <c r="W439" i="8"/>
  <c r="Z439" i="8"/>
  <c r="Y439" i="8"/>
  <c r="T382" i="8"/>
  <c r="U382" i="8"/>
  <c r="S382" i="8"/>
  <c r="V382" i="8"/>
  <c r="X382" i="8"/>
  <c r="W382" i="8"/>
  <c r="Z382" i="8"/>
  <c r="Y382" i="8"/>
  <c r="T383" i="8"/>
  <c r="U383" i="8"/>
  <c r="S383" i="8"/>
  <c r="V383" i="8"/>
  <c r="X383" i="8"/>
  <c r="W383" i="8"/>
  <c r="Z383" i="8"/>
  <c r="Y383" i="8"/>
  <c r="T384" i="8"/>
  <c r="U384" i="8"/>
  <c r="S384" i="8"/>
  <c r="V384" i="8"/>
  <c r="X384" i="8"/>
  <c r="W384" i="8"/>
  <c r="Z384" i="8"/>
  <c r="Y384" i="8"/>
  <c r="T385" i="8"/>
  <c r="U385" i="8"/>
  <c r="S385" i="8"/>
  <c r="V385" i="8"/>
  <c r="X385" i="8"/>
  <c r="AA385" i="8"/>
  <c r="AB385" i="8"/>
  <c r="AC385" i="8"/>
  <c r="W385" i="8"/>
  <c r="Z385" i="8"/>
  <c r="AD385" i="8"/>
  <c r="AE385" i="8"/>
  <c r="Y385" i="8"/>
  <c r="AF385" i="8"/>
  <c r="AG385" i="8"/>
  <c r="T386" i="8"/>
  <c r="U386" i="8"/>
  <c r="S386" i="8"/>
  <c r="V386" i="8"/>
  <c r="X386" i="8"/>
  <c r="W386" i="8"/>
  <c r="Z386" i="8"/>
  <c r="Y386" i="8"/>
  <c r="T387" i="8"/>
  <c r="U387" i="8"/>
  <c r="S387" i="8"/>
  <c r="V387" i="8"/>
  <c r="X387" i="8"/>
  <c r="W387" i="8"/>
  <c r="Z387" i="8"/>
  <c r="Y387" i="8"/>
  <c r="T388" i="8"/>
  <c r="U388" i="8"/>
  <c r="S388" i="8"/>
  <c r="V388" i="8"/>
  <c r="X388" i="8"/>
  <c r="W388" i="8"/>
  <c r="Z388" i="8"/>
  <c r="Y388" i="8"/>
  <c r="T389" i="8"/>
  <c r="U389" i="8"/>
  <c r="S389" i="8"/>
  <c r="V389" i="8"/>
  <c r="X389" i="8"/>
  <c r="W389" i="8"/>
  <c r="Z389" i="8"/>
  <c r="Y389" i="8"/>
  <c r="T390" i="8"/>
  <c r="U390" i="8"/>
  <c r="S390" i="8"/>
  <c r="V390" i="8"/>
  <c r="X390" i="8"/>
  <c r="W390" i="8"/>
  <c r="Z390" i="8"/>
  <c r="Y390" i="8"/>
  <c r="T391" i="8"/>
  <c r="U391" i="8"/>
  <c r="S391" i="8"/>
  <c r="V391" i="8"/>
  <c r="X391" i="8"/>
  <c r="W391" i="8"/>
  <c r="Z391" i="8"/>
  <c r="Y391" i="8"/>
  <c r="T392" i="8"/>
  <c r="U392" i="8"/>
  <c r="S392" i="8"/>
  <c r="V392" i="8"/>
  <c r="X392" i="8"/>
  <c r="W392" i="8"/>
  <c r="Z392" i="8"/>
  <c r="Y392" i="8"/>
  <c r="T393" i="8"/>
  <c r="U393" i="8"/>
  <c r="S393" i="8"/>
  <c r="V393" i="8"/>
  <c r="X393" i="8"/>
  <c r="AA393" i="8"/>
  <c r="AB393" i="8"/>
  <c r="AC393" i="8"/>
  <c r="W393" i="8"/>
  <c r="Z393" i="8"/>
  <c r="AD393" i="8"/>
  <c r="AE393" i="8"/>
  <c r="Y393" i="8"/>
  <c r="AF393" i="8"/>
  <c r="AG393" i="8"/>
  <c r="T394" i="8"/>
  <c r="U394" i="8"/>
  <c r="S394" i="8"/>
  <c r="V394" i="8"/>
  <c r="X394" i="8"/>
  <c r="AA394" i="8"/>
  <c r="AB394" i="8"/>
  <c r="AC394" i="8"/>
  <c r="W394" i="8"/>
  <c r="Z394" i="8"/>
  <c r="AD394" i="8"/>
  <c r="AE394" i="8"/>
  <c r="Y394" i="8"/>
  <c r="AF394" i="8"/>
  <c r="AG394" i="8"/>
  <c r="T395" i="8"/>
  <c r="U395" i="8"/>
  <c r="S395" i="8"/>
  <c r="V395" i="8"/>
  <c r="X395" i="8"/>
  <c r="W395" i="8"/>
  <c r="Z395" i="8"/>
  <c r="Y395" i="8"/>
  <c r="T396" i="8"/>
  <c r="U396" i="8"/>
  <c r="S396" i="8"/>
  <c r="V396" i="8"/>
  <c r="X396" i="8"/>
  <c r="W396" i="8"/>
  <c r="Z396" i="8"/>
  <c r="Y396" i="8"/>
  <c r="T397" i="8"/>
  <c r="U397" i="8"/>
  <c r="S397" i="8"/>
  <c r="V397" i="8"/>
  <c r="X397" i="8"/>
  <c r="AA397" i="8"/>
  <c r="AB397" i="8"/>
  <c r="AC397" i="8"/>
  <c r="W397" i="8"/>
  <c r="Z397" i="8"/>
  <c r="AD397" i="8"/>
  <c r="AE397" i="8"/>
  <c r="Y397" i="8"/>
  <c r="AF397" i="8"/>
  <c r="AG397" i="8"/>
  <c r="T398" i="8"/>
  <c r="U398" i="8"/>
  <c r="S398" i="8"/>
  <c r="V398" i="8"/>
  <c r="X398" i="8"/>
  <c r="W398" i="8"/>
  <c r="Z398" i="8"/>
  <c r="Y398" i="8"/>
  <c r="T399" i="8"/>
  <c r="U399" i="8"/>
  <c r="S399" i="8"/>
  <c r="V399" i="8"/>
  <c r="X399" i="8"/>
  <c r="W399" i="8"/>
  <c r="Z399" i="8"/>
  <c r="Y399" i="8"/>
  <c r="T400" i="8"/>
  <c r="U400" i="8"/>
  <c r="S400" i="8"/>
  <c r="V400" i="8"/>
  <c r="X400" i="8"/>
  <c r="W400" i="8"/>
  <c r="Z400" i="8"/>
  <c r="Y400" i="8"/>
  <c r="T401" i="8"/>
  <c r="U401" i="8"/>
  <c r="S401" i="8"/>
  <c r="V401" i="8"/>
  <c r="X401" i="8"/>
  <c r="W401" i="8"/>
  <c r="Z401" i="8"/>
  <c r="Y401" i="8"/>
  <c r="T402" i="8"/>
  <c r="U402" i="8"/>
  <c r="S402" i="8"/>
  <c r="V402" i="8"/>
  <c r="X402" i="8"/>
  <c r="W402" i="8"/>
  <c r="Z402" i="8"/>
  <c r="Y402" i="8"/>
  <c r="T403" i="8"/>
  <c r="U403" i="8"/>
  <c r="S403" i="8"/>
  <c r="V403" i="8"/>
  <c r="X403" i="8"/>
  <c r="AA403" i="8"/>
  <c r="AB403" i="8"/>
  <c r="AC403" i="8"/>
  <c r="W403" i="8"/>
  <c r="Z403" i="8"/>
  <c r="AD403" i="8"/>
  <c r="AE403" i="8"/>
  <c r="Y403" i="8"/>
  <c r="AF403" i="8"/>
  <c r="AG403" i="8"/>
  <c r="T404" i="8"/>
  <c r="U404" i="8"/>
  <c r="S404" i="8"/>
  <c r="V404" i="8"/>
  <c r="X404" i="8"/>
  <c r="W404" i="8"/>
  <c r="Z404" i="8"/>
  <c r="Y404" i="8"/>
  <c r="T405" i="8"/>
  <c r="U405" i="8"/>
  <c r="S405" i="8"/>
  <c r="V405" i="8"/>
  <c r="X405" i="8"/>
  <c r="W405" i="8"/>
  <c r="Z405" i="8"/>
  <c r="Y405" i="8"/>
  <c r="T406" i="8"/>
  <c r="U406" i="8"/>
  <c r="S406" i="8"/>
  <c r="V406" i="8"/>
  <c r="X406" i="8"/>
  <c r="W406" i="8"/>
  <c r="Z406" i="8"/>
  <c r="Y406" i="8"/>
  <c r="T407" i="8"/>
  <c r="U407" i="8"/>
  <c r="S407" i="8"/>
  <c r="V407" i="8"/>
  <c r="X407" i="8"/>
  <c r="W407" i="8"/>
  <c r="Z407" i="8"/>
  <c r="Y407" i="8"/>
  <c r="T408" i="8"/>
  <c r="U408" i="8"/>
  <c r="S408" i="8"/>
  <c r="V408" i="8"/>
  <c r="X408" i="8"/>
  <c r="W408" i="8"/>
  <c r="Z408" i="8"/>
  <c r="Y408" i="8"/>
  <c r="T409" i="8"/>
  <c r="U409" i="8"/>
  <c r="S409" i="8"/>
  <c r="V409" i="8"/>
  <c r="X409" i="8"/>
  <c r="AA409" i="8"/>
  <c r="AB409" i="8"/>
  <c r="AC409" i="8"/>
  <c r="W409" i="8"/>
  <c r="Z409" i="8"/>
  <c r="AD409" i="8"/>
  <c r="AE409" i="8"/>
  <c r="Y409" i="8"/>
  <c r="AF409" i="8"/>
  <c r="AG409" i="8"/>
  <c r="T410" i="8"/>
  <c r="U410" i="8"/>
  <c r="S410" i="8"/>
  <c r="V410" i="8"/>
  <c r="X410" i="8"/>
  <c r="W410" i="8"/>
  <c r="Z410" i="8"/>
  <c r="Y410" i="8"/>
  <c r="T411" i="8"/>
  <c r="U411" i="8"/>
  <c r="S411" i="8"/>
  <c r="V411" i="8"/>
  <c r="X411" i="8"/>
  <c r="W411" i="8"/>
  <c r="Z411" i="8"/>
  <c r="Y411" i="8"/>
  <c r="T304" i="8"/>
  <c r="U304" i="8"/>
  <c r="S304" i="8"/>
  <c r="V304" i="8"/>
  <c r="X304" i="8"/>
  <c r="AA304" i="8"/>
  <c r="AB304" i="8"/>
  <c r="AC304" i="8"/>
  <c r="W304" i="8"/>
  <c r="Z304" i="8"/>
  <c r="AD304" i="8"/>
  <c r="AE304" i="8"/>
  <c r="Y304" i="8"/>
  <c r="AF304" i="8"/>
  <c r="AG304" i="8"/>
  <c r="T305" i="8"/>
  <c r="U305" i="8"/>
  <c r="S305" i="8"/>
  <c r="V305" i="8"/>
  <c r="X305" i="8"/>
  <c r="AA305" i="8"/>
  <c r="AB305" i="8"/>
  <c r="AC305" i="8"/>
  <c r="W305" i="8"/>
  <c r="Z305" i="8"/>
  <c r="AD305" i="8"/>
  <c r="AE305" i="8"/>
  <c r="Y305" i="8"/>
  <c r="AF305" i="8"/>
  <c r="AG305" i="8"/>
  <c r="T306" i="8"/>
  <c r="U306" i="8"/>
  <c r="S306" i="8"/>
  <c r="V306" i="8"/>
  <c r="X306" i="8"/>
  <c r="AA306" i="8"/>
  <c r="AB306" i="8"/>
  <c r="AC306" i="8"/>
  <c r="W306" i="8"/>
  <c r="Z306" i="8"/>
  <c r="AD306" i="8"/>
  <c r="AE306" i="8"/>
  <c r="Y306" i="8"/>
  <c r="AF306" i="8"/>
  <c r="AG306" i="8"/>
  <c r="T307" i="8"/>
  <c r="U307" i="8"/>
  <c r="S307" i="8"/>
  <c r="V307" i="8"/>
  <c r="X307" i="8"/>
  <c r="W307" i="8"/>
  <c r="Z307" i="8"/>
  <c r="Y307" i="8"/>
  <c r="T308" i="8"/>
  <c r="U308" i="8"/>
  <c r="S308" i="8"/>
  <c r="V308" i="8"/>
  <c r="X308" i="8"/>
  <c r="AA308" i="8"/>
  <c r="AB308" i="8"/>
  <c r="AC308" i="8"/>
  <c r="W308" i="8"/>
  <c r="Z308" i="8"/>
  <c r="AD308" i="8"/>
  <c r="AE308" i="8"/>
  <c r="Y308" i="8"/>
  <c r="AF308" i="8"/>
  <c r="AG308" i="8"/>
  <c r="T309" i="8"/>
  <c r="U309" i="8"/>
  <c r="S309" i="8"/>
  <c r="V309" i="8"/>
  <c r="X309" i="8"/>
  <c r="AA309" i="8"/>
  <c r="AB309" i="8"/>
  <c r="AC309" i="8"/>
  <c r="W309" i="8"/>
  <c r="Z309" i="8"/>
  <c r="AD309" i="8"/>
  <c r="AE309" i="8"/>
  <c r="Y309" i="8"/>
  <c r="AF309" i="8"/>
  <c r="AG309" i="8"/>
  <c r="T310" i="8"/>
  <c r="U310" i="8"/>
  <c r="S310" i="8"/>
  <c r="V310" i="8"/>
  <c r="X310" i="8"/>
  <c r="W310" i="8"/>
  <c r="Z310" i="8"/>
  <c r="Y310" i="8"/>
  <c r="T311" i="8"/>
  <c r="U311" i="8"/>
  <c r="S311" i="8"/>
  <c r="V311" i="8"/>
  <c r="X311" i="8"/>
  <c r="AA311" i="8"/>
  <c r="AB311" i="8"/>
  <c r="AC311" i="8"/>
  <c r="W311" i="8"/>
  <c r="Z311" i="8"/>
  <c r="AD311" i="8"/>
  <c r="AE311" i="8"/>
  <c r="Y311" i="8"/>
  <c r="AF311" i="8"/>
  <c r="AG311" i="8"/>
  <c r="T312" i="8"/>
  <c r="U312" i="8"/>
  <c r="S312" i="8"/>
  <c r="V312" i="8"/>
  <c r="X312" i="8"/>
  <c r="AA312" i="8"/>
  <c r="AB312" i="8"/>
  <c r="AC312" i="8"/>
  <c r="W312" i="8"/>
  <c r="Z312" i="8"/>
  <c r="AD312" i="8"/>
  <c r="AE312" i="8"/>
  <c r="Y312" i="8"/>
  <c r="AF312" i="8"/>
  <c r="AG312" i="8"/>
  <c r="T313" i="8"/>
  <c r="U313" i="8"/>
  <c r="S313" i="8"/>
  <c r="V313" i="8"/>
  <c r="X313" i="8"/>
  <c r="AA313" i="8"/>
  <c r="AB313" i="8"/>
  <c r="AC313" i="8"/>
  <c r="W313" i="8"/>
  <c r="Z313" i="8"/>
  <c r="AD313" i="8"/>
  <c r="AE313" i="8"/>
  <c r="Y313" i="8"/>
  <c r="AF313" i="8"/>
  <c r="AG313" i="8"/>
  <c r="T314" i="8"/>
  <c r="U314" i="8"/>
  <c r="S314" i="8"/>
  <c r="V314" i="8"/>
  <c r="X314" i="8"/>
  <c r="AA314" i="8"/>
  <c r="AB314" i="8"/>
  <c r="AC314" i="8"/>
  <c r="W314" i="8"/>
  <c r="Z314" i="8"/>
  <c r="AD314" i="8"/>
  <c r="AE314" i="8"/>
  <c r="Y314" i="8"/>
  <c r="AF314" i="8"/>
  <c r="AG314" i="8"/>
  <c r="T315" i="8"/>
  <c r="U315" i="8"/>
  <c r="S315" i="8"/>
  <c r="V315" i="8"/>
  <c r="X315" i="8"/>
  <c r="W315" i="8"/>
  <c r="Z315" i="8"/>
  <c r="Y315" i="8"/>
  <c r="T316" i="8"/>
  <c r="U316" i="8"/>
  <c r="S316" i="8"/>
  <c r="V316" i="8"/>
  <c r="X316" i="8"/>
  <c r="AA316" i="8"/>
  <c r="AB316" i="8"/>
  <c r="AC316" i="8"/>
  <c r="W316" i="8"/>
  <c r="Z316" i="8"/>
  <c r="AD316" i="8"/>
  <c r="AE316" i="8"/>
  <c r="Y316" i="8"/>
  <c r="AF316" i="8"/>
  <c r="AG316" i="8"/>
  <c r="T317" i="8"/>
  <c r="U317" i="8"/>
  <c r="S317" i="8"/>
  <c r="V317" i="8"/>
  <c r="X317" i="8"/>
  <c r="AA317" i="8"/>
  <c r="AB317" i="8"/>
  <c r="AC317" i="8"/>
  <c r="W317" i="8"/>
  <c r="Z317" i="8"/>
  <c r="AD317" i="8"/>
  <c r="AE317" i="8"/>
  <c r="Y317" i="8"/>
  <c r="AF317" i="8"/>
  <c r="AG317" i="8"/>
  <c r="T318" i="8"/>
  <c r="U318" i="8"/>
  <c r="S318" i="8"/>
  <c r="V318" i="8"/>
  <c r="X318" i="8"/>
  <c r="W318" i="8"/>
  <c r="Z318" i="8"/>
  <c r="Y318" i="8"/>
  <c r="T319" i="8"/>
  <c r="U319" i="8"/>
  <c r="S319" i="8"/>
  <c r="V319" i="8"/>
  <c r="X319" i="8"/>
  <c r="AA319" i="8"/>
  <c r="AB319" i="8"/>
  <c r="AC319" i="8"/>
  <c r="W319" i="8"/>
  <c r="Z319" i="8"/>
  <c r="AD319" i="8"/>
  <c r="AE319" i="8"/>
  <c r="Y319" i="8"/>
  <c r="AF319" i="8"/>
  <c r="AG319" i="8"/>
  <c r="T320" i="8"/>
  <c r="U320" i="8"/>
  <c r="S320" i="8"/>
  <c r="V320" i="8"/>
  <c r="X320" i="8"/>
  <c r="AA320" i="8"/>
  <c r="AB320" i="8"/>
  <c r="AC320" i="8"/>
  <c r="W320" i="8"/>
  <c r="Z320" i="8"/>
  <c r="AD320" i="8"/>
  <c r="AE320" i="8"/>
  <c r="Y320" i="8"/>
  <c r="AF320" i="8"/>
  <c r="AG320" i="8"/>
  <c r="T321" i="8"/>
  <c r="U321" i="8"/>
  <c r="S321" i="8"/>
  <c r="V321" i="8"/>
  <c r="X321" i="8"/>
  <c r="AA321" i="8"/>
  <c r="AB321" i="8"/>
  <c r="AC321" i="8"/>
  <c r="W321" i="8"/>
  <c r="Z321" i="8"/>
  <c r="AD321" i="8"/>
  <c r="AE321" i="8"/>
  <c r="Y321" i="8"/>
  <c r="AF321" i="8"/>
  <c r="AG321" i="8"/>
  <c r="T322" i="8"/>
  <c r="U322" i="8"/>
  <c r="S322" i="8"/>
  <c r="V322" i="8"/>
  <c r="X322" i="8"/>
  <c r="AA322" i="8"/>
  <c r="AB322" i="8"/>
  <c r="AC322" i="8"/>
  <c r="W322" i="8"/>
  <c r="Z322" i="8"/>
  <c r="AD322" i="8"/>
  <c r="AE322" i="8"/>
  <c r="Y322" i="8"/>
  <c r="AF322" i="8"/>
  <c r="AG322" i="8"/>
  <c r="T323" i="8"/>
  <c r="U323" i="8"/>
  <c r="S323" i="8"/>
  <c r="V323" i="8"/>
  <c r="X323" i="8"/>
  <c r="AA323" i="8"/>
  <c r="AB323" i="8"/>
  <c r="AC323" i="8"/>
  <c r="W323" i="8"/>
  <c r="Z323" i="8"/>
  <c r="AD323" i="8"/>
  <c r="AE323" i="8"/>
  <c r="Y323" i="8"/>
  <c r="AF323" i="8"/>
  <c r="AG323" i="8"/>
  <c r="T324" i="8"/>
  <c r="U324" i="8"/>
  <c r="S324" i="8"/>
  <c r="V324" i="8"/>
  <c r="X324" i="8"/>
  <c r="W324" i="8"/>
  <c r="Z324" i="8"/>
  <c r="Y324" i="8"/>
  <c r="T325" i="8"/>
  <c r="U325" i="8"/>
  <c r="S325" i="8"/>
  <c r="V325" i="8"/>
  <c r="X325" i="8"/>
  <c r="W325" i="8"/>
  <c r="Z325" i="8"/>
  <c r="Y325" i="8"/>
  <c r="T326" i="8"/>
  <c r="U326" i="8"/>
  <c r="S326" i="8"/>
  <c r="V326" i="8"/>
  <c r="X326" i="8"/>
  <c r="W326" i="8"/>
  <c r="Z326" i="8"/>
  <c r="Y326" i="8"/>
  <c r="T327" i="8"/>
  <c r="U327" i="8"/>
  <c r="S327" i="8"/>
  <c r="V327" i="8"/>
  <c r="X327" i="8"/>
  <c r="W327" i="8"/>
  <c r="Z327" i="8"/>
  <c r="Y327" i="8"/>
  <c r="T328" i="8"/>
  <c r="U328" i="8"/>
  <c r="S328" i="8"/>
  <c r="V328" i="8"/>
  <c r="X328" i="8"/>
  <c r="W328" i="8"/>
  <c r="Z328" i="8"/>
  <c r="Y328" i="8"/>
  <c r="T329" i="8"/>
  <c r="U329" i="8"/>
  <c r="S329" i="8"/>
  <c r="V329" i="8"/>
  <c r="X329" i="8"/>
  <c r="W329" i="8"/>
  <c r="Z329" i="8"/>
  <c r="Y329" i="8"/>
  <c r="T330" i="8"/>
  <c r="U330" i="8"/>
  <c r="S330" i="8"/>
  <c r="V330" i="8"/>
  <c r="X330" i="8"/>
  <c r="W330" i="8"/>
  <c r="Z330" i="8"/>
  <c r="Y330" i="8"/>
  <c r="T331" i="8"/>
  <c r="U331" i="8"/>
  <c r="S331" i="8"/>
  <c r="V331" i="8"/>
  <c r="X331" i="8"/>
  <c r="W331" i="8"/>
  <c r="Z331" i="8"/>
  <c r="Y331" i="8"/>
  <c r="T332" i="8"/>
  <c r="U332" i="8"/>
  <c r="S332" i="8"/>
  <c r="V332" i="8"/>
  <c r="X332" i="8"/>
  <c r="W332" i="8"/>
  <c r="Z332" i="8"/>
  <c r="Y332" i="8"/>
  <c r="T333" i="8"/>
  <c r="U333" i="8"/>
  <c r="S333" i="8"/>
  <c r="V333" i="8"/>
  <c r="X333" i="8"/>
  <c r="AA333" i="8"/>
  <c r="AB333" i="8"/>
  <c r="AC333" i="8"/>
  <c r="W333" i="8"/>
  <c r="Z333" i="8"/>
  <c r="AD333" i="8"/>
  <c r="AE333" i="8"/>
  <c r="Y333" i="8"/>
  <c r="AF333" i="8"/>
  <c r="AG333" i="8"/>
  <c r="T334" i="8"/>
  <c r="U334" i="8"/>
  <c r="S334" i="8"/>
  <c r="V334" i="8"/>
  <c r="X334" i="8"/>
  <c r="AA334" i="8"/>
  <c r="AB334" i="8"/>
  <c r="AC334" i="8"/>
  <c r="W334" i="8"/>
  <c r="Z334" i="8"/>
  <c r="AD334" i="8"/>
  <c r="AE334" i="8"/>
  <c r="Y334" i="8"/>
  <c r="AF334" i="8"/>
  <c r="AG334" i="8"/>
  <c r="T335" i="8"/>
  <c r="U335" i="8"/>
  <c r="S335" i="8"/>
  <c r="V335" i="8"/>
  <c r="X335" i="8"/>
  <c r="W335" i="8"/>
  <c r="Z335" i="8"/>
  <c r="Y335" i="8"/>
  <c r="T336" i="8"/>
  <c r="U336" i="8"/>
  <c r="S336" i="8"/>
  <c r="V336" i="8"/>
  <c r="X336" i="8"/>
  <c r="W336" i="8"/>
  <c r="Z336" i="8"/>
  <c r="Y336" i="8"/>
  <c r="T337" i="8"/>
  <c r="U337" i="8"/>
  <c r="S337" i="8"/>
  <c r="V337" i="8"/>
  <c r="X337" i="8"/>
  <c r="W337" i="8"/>
  <c r="Z337" i="8"/>
  <c r="Y337" i="8"/>
  <c r="T338" i="8"/>
  <c r="U338" i="8"/>
  <c r="S338" i="8"/>
  <c r="V338" i="8"/>
  <c r="X338" i="8"/>
  <c r="W338" i="8"/>
  <c r="Z338" i="8"/>
  <c r="Y338" i="8"/>
  <c r="T339" i="8"/>
  <c r="U339" i="8"/>
  <c r="S339" i="8"/>
  <c r="V339" i="8"/>
  <c r="X339" i="8"/>
  <c r="W339" i="8"/>
  <c r="Z339" i="8"/>
  <c r="Y339" i="8"/>
  <c r="T340" i="8"/>
  <c r="U340" i="8"/>
  <c r="S340" i="8"/>
  <c r="V340" i="8"/>
  <c r="X340" i="8"/>
  <c r="W340" i="8"/>
  <c r="Z340" i="8"/>
  <c r="Y340" i="8"/>
  <c r="T341" i="8"/>
  <c r="U341" i="8"/>
  <c r="S341" i="8"/>
  <c r="V341" i="8"/>
  <c r="X341" i="8"/>
  <c r="AA341" i="8"/>
  <c r="AB341" i="8"/>
  <c r="AC341" i="8"/>
  <c r="W341" i="8"/>
  <c r="Z341" i="8"/>
  <c r="AD341" i="8"/>
  <c r="AE341" i="8"/>
  <c r="Y341" i="8"/>
  <c r="AF341" i="8"/>
  <c r="AG341" i="8"/>
  <c r="T342" i="8"/>
  <c r="U342" i="8"/>
  <c r="S342" i="8"/>
  <c r="V342" i="8"/>
  <c r="X342" i="8"/>
  <c r="W342" i="8"/>
  <c r="Z342" i="8"/>
  <c r="Y342" i="8"/>
  <c r="T343" i="8"/>
  <c r="U343" i="8"/>
  <c r="S343" i="8"/>
  <c r="V343" i="8"/>
  <c r="X343" i="8"/>
  <c r="W343" i="8"/>
  <c r="Z343" i="8"/>
  <c r="Y343" i="8"/>
  <c r="T344" i="8"/>
  <c r="U344" i="8"/>
  <c r="S344" i="8"/>
  <c r="V344" i="8"/>
  <c r="X344" i="8"/>
  <c r="W344" i="8"/>
  <c r="Z344" i="8"/>
  <c r="Y344" i="8"/>
  <c r="T345" i="8"/>
  <c r="U345" i="8"/>
  <c r="S345" i="8"/>
  <c r="V345" i="8"/>
  <c r="X345" i="8"/>
  <c r="W345" i="8"/>
  <c r="Z345" i="8"/>
  <c r="Y345" i="8"/>
  <c r="T346" i="8"/>
  <c r="U346" i="8"/>
  <c r="S346" i="8"/>
  <c r="V346" i="8"/>
  <c r="X346" i="8"/>
  <c r="W346" i="8"/>
  <c r="Z346" i="8"/>
  <c r="Y346" i="8"/>
  <c r="T347" i="8"/>
  <c r="U347" i="8"/>
  <c r="S347" i="8"/>
  <c r="V347" i="8"/>
  <c r="X347" i="8"/>
  <c r="W347" i="8"/>
  <c r="Z347" i="8"/>
  <c r="Y347" i="8"/>
  <c r="T348" i="8"/>
  <c r="U348" i="8"/>
  <c r="S348" i="8"/>
  <c r="V348" i="8"/>
  <c r="X348" i="8"/>
  <c r="W348" i="8"/>
  <c r="Z348" i="8"/>
  <c r="Y348" i="8"/>
  <c r="T349" i="8"/>
  <c r="U349" i="8"/>
  <c r="S349" i="8"/>
  <c r="V349" i="8"/>
  <c r="X349" i="8"/>
  <c r="W349" i="8"/>
  <c r="Z349" i="8"/>
  <c r="Y349" i="8"/>
  <c r="T350" i="8"/>
  <c r="U350" i="8"/>
  <c r="S350" i="8"/>
  <c r="V350" i="8"/>
  <c r="X350" i="8"/>
  <c r="AA350" i="8"/>
  <c r="AB350" i="8"/>
  <c r="AC350" i="8"/>
  <c r="W350" i="8"/>
  <c r="Z350" i="8"/>
  <c r="AD350" i="8"/>
  <c r="AE350" i="8"/>
  <c r="Y350" i="8"/>
  <c r="AF350" i="8"/>
  <c r="AG350" i="8"/>
  <c r="T351" i="8"/>
  <c r="U351" i="8"/>
  <c r="S351" i="8"/>
  <c r="V351" i="8"/>
  <c r="X351" i="8"/>
  <c r="W351" i="8"/>
  <c r="Z351" i="8"/>
  <c r="Y351" i="8"/>
  <c r="T352" i="8"/>
  <c r="U352" i="8"/>
  <c r="S352" i="8"/>
  <c r="V352" i="8"/>
  <c r="X352" i="8"/>
  <c r="W352" i="8"/>
  <c r="Z352" i="8"/>
  <c r="Y352" i="8"/>
  <c r="T353" i="8"/>
  <c r="U353" i="8"/>
  <c r="S353" i="8"/>
  <c r="V353" i="8"/>
  <c r="X353" i="8"/>
  <c r="W353" i="8"/>
  <c r="Z353" i="8"/>
  <c r="Y353" i="8"/>
  <c r="T354" i="8"/>
  <c r="U354" i="8"/>
  <c r="S354" i="8"/>
  <c r="V354" i="8"/>
  <c r="X354" i="8"/>
  <c r="W354" i="8"/>
  <c r="Z354" i="8"/>
  <c r="Y354" i="8"/>
  <c r="T355" i="8"/>
  <c r="U355" i="8"/>
  <c r="S355" i="8"/>
  <c r="V355" i="8"/>
  <c r="X355" i="8"/>
  <c r="W355" i="8"/>
  <c r="Z355" i="8"/>
  <c r="Y355" i="8"/>
  <c r="T356" i="8"/>
  <c r="U356" i="8"/>
  <c r="S356" i="8"/>
  <c r="V356" i="8"/>
  <c r="X356" i="8"/>
  <c r="W356" i="8"/>
  <c r="Z356" i="8"/>
  <c r="Y356" i="8"/>
  <c r="T357" i="8"/>
  <c r="U357" i="8"/>
  <c r="S357" i="8"/>
  <c r="V357" i="8"/>
  <c r="X357" i="8"/>
  <c r="AA357" i="8"/>
  <c r="AB357" i="8"/>
  <c r="AC357" i="8"/>
  <c r="W357" i="8"/>
  <c r="Z357" i="8"/>
  <c r="AD357" i="8"/>
  <c r="AE357" i="8"/>
  <c r="Y357" i="8"/>
  <c r="AF357" i="8"/>
  <c r="AG357" i="8"/>
  <c r="T358" i="8"/>
  <c r="U358" i="8"/>
  <c r="S358" i="8"/>
  <c r="V358" i="8"/>
  <c r="X358" i="8"/>
  <c r="AA358" i="8"/>
  <c r="AB358" i="8"/>
  <c r="AC358" i="8"/>
  <c r="W358" i="8"/>
  <c r="Z358" i="8"/>
  <c r="AD358" i="8"/>
  <c r="AE358" i="8"/>
  <c r="Y358" i="8"/>
  <c r="AF358" i="8"/>
  <c r="AG358" i="8"/>
  <c r="T359" i="8"/>
  <c r="U359" i="8"/>
  <c r="S359" i="8"/>
  <c r="V359" i="8"/>
  <c r="X359" i="8"/>
  <c r="AA359" i="8"/>
  <c r="AB359" i="8"/>
  <c r="AC359" i="8"/>
  <c r="W359" i="8"/>
  <c r="Z359" i="8"/>
  <c r="AD359" i="8"/>
  <c r="AE359" i="8"/>
  <c r="Y359" i="8"/>
  <c r="AF359" i="8"/>
  <c r="AG359" i="8"/>
  <c r="T360" i="8"/>
  <c r="U360" i="8"/>
  <c r="S360" i="8"/>
  <c r="V360" i="8"/>
  <c r="X360" i="8"/>
  <c r="W360" i="8"/>
  <c r="Z360" i="8"/>
  <c r="Y360" i="8"/>
  <c r="T361" i="8"/>
  <c r="U361" i="8"/>
  <c r="S361" i="8"/>
  <c r="V361" i="8"/>
  <c r="X361" i="8"/>
  <c r="W361" i="8"/>
  <c r="Z361" i="8"/>
  <c r="Y361" i="8"/>
  <c r="T362" i="8"/>
  <c r="U362" i="8"/>
  <c r="S362" i="8"/>
  <c r="V362" i="8"/>
  <c r="X362" i="8"/>
  <c r="W362" i="8"/>
  <c r="Z362" i="8"/>
  <c r="Y362" i="8"/>
  <c r="T363" i="8"/>
  <c r="U363" i="8"/>
  <c r="S363" i="8"/>
  <c r="V363" i="8"/>
  <c r="X363" i="8"/>
  <c r="W363" i="8"/>
  <c r="Z363" i="8"/>
  <c r="Y363" i="8"/>
  <c r="T364" i="8"/>
  <c r="U364" i="8"/>
  <c r="S364" i="8"/>
  <c r="V364" i="8"/>
  <c r="X364" i="8"/>
  <c r="W364" i="8"/>
  <c r="Z364" i="8"/>
  <c r="Y364" i="8"/>
  <c r="T365" i="8"/>
  <c r="U365" i="8"/>
  <c r="S365" i="8"/>
  <c r="V365" i="8"/>
  <c r="X365" i="8"/>
  <c r="W365" i="8"/>
  <c r="Z365" i="8"/>
  <c r="Y365" i="8"/>
  <c r="T366" i="8"/>
  <c r="U366" i="8"/>
  <c r="S366" i="8"/>
  <c r="V366" i="8"/>
  <c r="X366" i="8"/>
  <c r="W366" i="8"/>
  <c r="Z366" i="8"/>
  <c r="Y366" i="8"/>
  <c r="T367" i="8"/>
  <c r="U367" i="8"/>
  <c r="S367" i="8"/>
  <c r="V367" i="8"/>
  <c r="X367" i="8"/>
  <c r="W367" i="8"/>
  <c r="Z367" i="8"/>
  <c r="Y367" i="8"/>
  <c r="T368" i="8"/>
  <c r="U368" i="8"/>
  <c r="S368" i="8"/>
  <c r="V368" i="8"/>
  <c r="X368" i="8"/>
  <c r="AA368" i="8"/>
  <c r="AB368" i="8"/>
  <c r="AC368" i="8"/>
  <c r="W368" i="8"/>
  <c r="Z368" i="8"/>
  <c r="AD368" i="8"/>
  <c r="AE368" i="8"/>
  <c r="Y368" i="8"/>
  <c r="AF368" i="8"/>
  <c r="AG368" i="8"/>
  <c r="T369" i="8"/>
  <c r="U369" i="8"/>
  <c r="S369" i="8"/>
  <c r="V369" i="8"/>
  <c r="X369" i="8"/>
  <c r="AA369" i="8"/>
  <c r="AB369" i="8"/>
  <c r="AC369" i="8"/>
  <c r="W369" i="8"/>
  <c r="Z369" i="8"/>
  <c r="AD369" i="8"/>
  <c r="AE369" i="8"/>
  <c r="Y369" i="8"/>
  <c r="AF369" i="8"/>
  <c r="AG369" i="8"/>
  <c r="T370" i="8"/>
  <c r="U370" i="8"/>
  <c r="S370" i="8"/>
  <c r="V370" i="8"/>
  <c r="X370" i="8"/>
  <c r="W370" i="8"/>
  <c r="Z370" i="8"/>
  <c r="Y370" i="8"/>
  <c r="T371" i="8"/>
  <c r="U371" i="8"/>
  <c r="S371" i="8"/>
  <c r="V371" i="8"/>
  <c r="X371" i="8"/>
  <c r="AA371" i="8"/>
  <c r="AB371" i="8"/>
  <c r="AC371" i="8"/>
  <c r="W371" i="8"/>
  <c r="Z371" i="8"/>
  <c r="AD371" i="8"/>
  <c r="AE371" i="8"/>
  <c r="Y371" i="8"/>
  <c r="AF371" i="8"/>
  <c r="AG371" i="8"/>
  <c r="T372" i="8"/>
  <c r="U372" i="8"/>
  <c r="S372" i="8"/>
  <c r="V372" i="8"/>
  <c r="X372" i="8"/>
  <c r="AA372" i="8"/>
  <c r="AB372" i="8"/>
  <c r="AC372" i="8"/>
  <c r="W372" i="8"/>
  <c r="Z372" i="8"/>
  <c r="AD372" i="8"/>
  <c r="AE372" i="8"/>
  <c r="Y372" i="8"/>
  <c r="AF372" i="8"/>
  <c r="AG372" i="8"/>
  <c r="T373" i="8"/>
  <c r="U373" i="8"/>
  <c r="S373" i="8"/>
  <c r="V373" i="8"/>
  <c r="X373" i="8"/>
  <c r="W373" i="8"/>
  <c r="Z373" i="8"/>
  <c r="Y373" i="8"/>
  <c r="T374" i="8"/>
  <c r="U374" i="8"/>
  <c r="S374" i="8"/>
  <c r="V374" i="8"/>
  <c r="X374" i="8"/>
  <c r="W374" i="8"/>
  <c r="Z374" i="8"/>
  <c r="Y374" i="8"/>
  <c r="T375" i="8"/>
  <c r="U375" i="8"/>
  <c r="S375" i="8"/>
  <c r="V375" i="8"/>
  <c r="X375" i="8"/>
  <c r="W375" i="8"/>
  <c r="Z375" i="8"/>
  <c r="Y375" i="8"/>
  <c r="T376" i="8"/>
  <c r="U376" i="8"/>
  <c r="S376" i="8"/>
  <c r="V376" i="8"/>
  <c r="X376" i="8"/>
  <c r="W376" i="8"/>
  <c r="Z376" i="8"/>
  <c r="Y376" i="8"/>
  <c r="T377" i="8"/>
  <c r="U377" i="8"/>
  <c r="S377" i="8"/>
  <c r="V377" i="8"/>
  <c r="X377" i="8"/>
  <c r="W377" i="8"/>
  <c r="Z377" i="8"/>
  <c r="Y377" i="8"/>
  <c r="T378" i="8"/>
  <c r="U378" i="8"/>
  <c r="S378" i="8"/>
  <c r="V378" i="8"/>
  <c r="X378" i="8"/>
  <c r="AA378" i="8"/>
  <c r="AB378" i="8"/>
  <c r="AC378" i="8"/>
  <c r="W378" i="8"/>
  <c r="Z378" i="8"/>
  <c r="AD378" i="8"/>
  <c r="AE378" i="8"/>
  <c r="Y378" i="8"/>
  <c r="AF378" i="8"/>
  <c r="AG378" i="8"/>
  <c r="T379" i="8"/>
  <c r="U379" i="8"/>
  <c r="S379" i="8"/>
  <c r="V379" i="8"/>
  <c r="X379" i="8"/>
  <c r="W379" i="8"/>
  <c r="Z379" i="8"/>
  <c r="Y379" i="8"/>
  <c r="T380" i="8"/>
  <c r="U380" i="8"/>
  <c r="S380" i="8"/>
  <c r="V380" i="8"/>
  <c r="X380" i="8"/>
  <c r="AA380" i="8"/>
  <c r="AB380" i="8"/>
  <c r="AC380" i="8"/>
  <c r="W380" i="8"/>
  <c r="Z380" i="8"/>
  <c r="AD380" i="8"/>
  <c r="AE380" i="8"/>
  <c r="Y380" i="8"/>
  <c r="AF380" i="8"/>
  <c r="AG380" i="8"/>
  <c r="T381" i="8"/>
  <c r="U381" i="8"/>
  <c r="S381" i="8"/>
  <c r="V381" i="8"/>
  <c r="X381" i="8"/>
  <c r="AA381" i="8"/>
  <c r="AB381" i="8"/>
  <c r="AC381" i="8"/>
  <c r="W381" i="8"/>
  <c r="Z381" i="8"/>
  <c r="AD381" i="8"/>
  <c r="AE381" i="8"/>
  <c r="Y381" i="8"/>
  <c r="AF381" i="8"/>
  <c r="AG381" i="8"/>
  <c r="T270" i="8"/>
  <c r="U270" i="8"/>
  <c r="S270" i="8"/>
  <c r="V270" i="8"/>
  <c r="X270" i="8"/>
  <c r="W270" i="8"/>
  <c r="Z270" i="8"/>
  <c r="Y270" i="8"/>
  <c r="T271" i="8"/>
  <c r="U271" i="8"/>
  <c r="S271" i="8"/>
  <c r="V271" i="8"/>
  <c r="X271" i="8"/>
  <c r="AA271" i="8"/>
  <c r="AB271" i="8"/>
  <c r="AC271" i="8"/>
  <c r="W271" i="8"/>
  <c r="Z271" i="8"/>
  <c r="AD271" i="8"/>
  <c r="AE271" i="8"/>
  <c r="Y271" i="8"/>
  <c r="AF271" i="8"/>
  <c r="AG271" i="8"/>
  <c r="T272" i="8"/>
  <c r="U272" i="8"/>
  <c r="S272" i="8"/>
  <c r="V272" i="8"/>
  <c r="X272" i="8"/>
  <c r="AA272" i="8"/>
  <c r="AB272" i="8"/>
  <c r="AC272" i="8"/>
  <c r="W272" i="8"/>
  <c r="Z272" i="8"/>
  <c r="AD272" i="8"/>
  <c r="AE272" i="8"/>
  <c r="Y272" i="8"/>
  <c r="AF272" i="8"/>
  <c r="AG272" i="8"/>
  <c r="T273" i="8"/>
  <c r="U273" i="8"/>
  <c r="S273" i="8"/>
  <c r="V273" i="8"/>
  <c r="X273" i="8"/>
  <c r="W273" i="8"/>
  <c r="Z273" i="8"/>
  <c r="Y273" i="8"/>
  <c r="T274" i="8"/>
  <c r="U274" i="8"/>
  <c r="S274" i="8"/>
  <c r="V274" i="8"/>
  <c r="X274" i="8"/>
  <c r="AA274" i="8"/>
  <c r="AB274" i="8"/>
  <c r="AC274" i="8"/>
  <c r="W274" i="8"/>
  <c r="Z274" i="8"/>
  <c r="AD274" i="8"/>
  <c r="AE274" i="8"/>
  <c r="Y274" i="8"/>
  <c r="AF274" i="8"/>
  <c r="AG274" i="8"/>
  <c r="T275" i="8"/>
  <c r="U275" i="8"/>
  <c r="S275" i="8"/>
  <c r="V275" i="8"/>
  <c r="X275" i="8"/>
  <c r="AA275" i="8"/>
  <c r="AB275" i="8"/>
  <c r="AC275" i="8"/>
  <c r="W275" i="8"/>
  <c r="Z275" i="8"/>
  <c r="AD275" i="8"/>
  <c r="AE275" i="8"/>
  <c r="Y275" i="8"/>
  <c r="AF275" i="8"/>
  <c r="AG275" i="8"/>
  <c r="T276" i="8"/>
  <c r="U276" i="8"/>
  <c r="S276" i="8"/>
  <c r="V276" i="8"/>
  <c r="X276" i="8"/>
  <c r="AA276" i="8"/>
  <c r="AB276" i="8"/>
  <c r="AC276" i="8"/>
  <c r="W276" i="8"/>
  <c r="Z276" i="8"/>
  <c r="AD276" i="8"/>
  <c r="AE276" i="8"/>
  <c r="Y276" i="8"/>
  <c r="AF276" i="8"/>
  <c r="AG276" i="8"/>
  <c r="T277" i="8"/>
  <c r="U277" i="8"/>
  <c r="S277" i="8"/>
  <c r="V277" i="8"/>
  <c r="X277" i="8"/>
  <c r="AA277" i="8"/>
  <c r="AB277" i="8"/>
  <c r="AC277" i="8"/>
  <c r="W277" i="8"/>
  <c r="Z277" i="8"/>
  <c r="AD277" i="8"/>
  <c r="AE277" i="8"/>
  <c r="Y277" i="8"/>
  <c r="AF277" i="8"/>
  <c r="AG277" i="8"/>
  <c r="T278" i="8"/>
  <c r="U278" i="8"/>
  <c r="S278" i="8"/>
  <c r="V278" i="8"/>
  <c r="X278" i="8"/>
  <c r="AA278" i="8"/>
  <c r="AB278" i="8"/>
  <c r="AC278" i="8"/>
  <c r="W278" i="8"/>
  <c r="Z278" i="8"/>
  <c r="AD278" i="8"/>
  <c r="AE278" i="8"/>
  <c r="Y278" i="8"/>
  <c r="AF278" i="8"/>
  <c r="AG278" i="8"/>
  <c r="T279" i="8"/>
  <c r="U279" i="8"/>
  <c r="S279" i="8"/>
  <c r="V279" i="8"/>
  <c r="X279" i="8"/>
  <c r="W279" i="8"/>
  <c r="Z279" i="8"/>
  <c r="Y279" i="8"/>
  <c r="T280" i="8"/>
  <c r="U280" i="8"/>
  <c r="S280" i="8"/>
  <c r="V280" i="8"/>
  <c r="X280" i="8"/>
  <c r="AA280" i="8"/>
  <c r="AB280" i="8"/>
  <c r="AC280" i="8"/>
  <c r="W280" i="8"/>
  <c r="Z280" i="8"/>
  <c r="AD280" i="8"/>
  <c r="AE280" i="8"/>
  <c r="Y280" i="8"/>
  <c r="AF280" i="8"/>
  <c r="AG280" i="8"/>
  <c r="T281" i="8"/>
  <c r="U281" i="8"/>
  <c r="S281" i="8"/>
  <c r="V281" i="8"/>
  <c r="X281" i="8"/>
  <c r="W281" i="8"/>
  <c r="Z281" i="8"/>
  <c r="Y281" i="8"/>
  <c r="T282" i="8"/>
  <c r="U282" i="8"/>
  <c r="S282" i="8"/>
  <c r="V282" i="8"/>
  <c r="X282" i="8"/>
  <c r="W282" i="8"/>
  <c r="Z282" i="8"/>
  <c r="Y282" i="8"/>
  <c r="T283" i="8"/>
  <c r="U283" i="8"/>
  <c r="S283" i="8"/>
  <c r="V283" i="8"/>
  <c r="X283" i="8"/>
  <c r="AA283" i="8"/>
  <c r="AB283" i="8"/>
  <c r="AC283" i="8"/>
  <c r="W283" i="8"/>
  <c r="Z283" i="8"/>
  <c r="AD283" i="8"/>
  <c r="AE283" i="8"/>
  <c r="Y283" i="8"/>
  <c r="AF283" i="8"/>
  <c r="AG283" i="8"/>
  <c r="T284" i="8"/>
  <c r="U284" i="8"/>
  <c r="S284" i="8"/>
  <c r="V284" i="8"/>
  <c r="X284" i="8"/>
  <c r="W284" i="8"/>
  <c r="Z284" i="8"/>
  <c r="Y284" i="8"/>
  <c r="T285" i="8"/>
  <c r="U285" i="8"/>
  <c r="S285" i="8"/>
  <c r="V285" i="8"/>
  <c r="X285" i="8"/>
  <c r="AA285" i="8"/>
  <c r="AB285" i="8"/>
  <c r="AC285" i="8"/>
  <c r="W285" i="8"/>
  <c r="Z285" i="8"/>
  <c r="AD285" i="8"/>
  <c r="AE285" i="8"/>
  <c r="Y285" i="8"/>
  <c r="AF285" i="8"/>
  <c r="AG285" i="8"/>
  <c r="T286" i="8"/>
  <c r="U286" i="8"/>
  <c r="S286" i="8"/>
  <c r="V286" i="8"/>
  <c r="X286" i="8"/>
  <c r="AA286" i="8"/>
  <c r="AB286" i="8"/>
  <c r="AC286" i="8"/>
  <c r="W286" i="8"/>
  <c r="Z286" i="8"/>
  <c r="AD286" i="8"/>
  <c r="AE286" i="8"/>
  <c r="Y286" i="8"/>
  <c r="AF286" i="8"/>
  <c r="AG286" i="8"/>
  <c r="T287" i="8"/>
  <c r="U287" i="8"/>
  <c r="S287" i="8"/>
  <c r="V287" i="8"/>
  <c r="X287" i="8"/>
  <c r="AA287" i="8"/>
  <c r="AB287" i="8"/>
  <c r="AC287" i="8"/>
  <c r="W287" i="8"/>
  <c r="Z287" i="8"/>
  <c r="AD287" i="8"/>
  <c r="AE287" i="8"/>
  <c r="Y287" i="8"/>
  <c r="AF287" i="8"/>
  <c r="AG287" i="8"/>
  <c r="T288" i="8"/>
  <c r="U288" i="8"/>
  <c r="S288" i="8"/>
  <c r="V288" i="8"/>
  <c r="X288" i="8"/>
  <c r="AA288" i="8"/>
  <c r="AB288" i="8"/>
  <c r="AC288" i="8"/>
  <c r="W288" i="8"/>
  <c r="Z288" i="8"/>
  <c r="AD288" i="8"/>
  <c r="AE288" i="8"/>
  <c r="Y288" i="8"/>
  <c r="AF288" i="8"/>
  <c r="AG288" i="8"/>
  <c r="T289" i="8"/>
  <c r="U289" i="8"/>
  <c r="S289" i="8"/>
  <c r="V289" i="8"/>
  <c r="X289" i="8"/>
  <c r="AA289" i="8"/>
  <c r="AB289" i="8"/>
  <c r="AC289" i="8"/>
  <c r="W289" i="8"/>
  <c r="Z289" i="8"/>
  <c r="AD289" i="8"/>
  <c r="AE289" i="8"/>
  <c r="Y289" i="8"/>
  <c r="AF289" i="8"/>
  <c r="AG289" i="8"/>
  <c r="T290" i="8"/>
  <c r="U290" i="8"/>
  <c r="S290" i="8"/>
  <c r="V290" i="8"/>
  <c r="X290" i="8"/>
  <c r="AA290" i="8"/>
  <c r="AB290" i="8"/>
  <c r="AC290" i="8"/>
  <c r="W290" i="8"/>
  <c r="Z290" i="8"/>
  <c r="AD290" i="8"/>
  <c r="AE290" i="8"/>
  <c r="Y290" i="8"/>
  <c r="AF290" i="8"/>
  <c r="AG290" i="8"/>
  <c r="T291" i="8"/>
  <c r="U291" i="8"/>
  <c r="S291" i="8"/>
  <c r="V291" i="8"/>
  <c r="X291" i="8"/>
  <c r="AA291" i="8"/>
  <c r="AB291" i="8"/>
  <c r="AC291" i="8"/>
  <c r="W291" i="8"/>
  <c r="Z291" i="8"/>
  <c r="AD291" i="8"/>
  <c r="AE291" i="8"/>
  <c r="Y291" i="8"/>
  <c r="AF291" i="8"/>
  <c r="AG291" i="8"/>
  <c r="T292" i="8"/>
  <c r="U292" i="8"/>
  <c r="S292" i="8"/>
  <c r="V292" i="8"/>
  <c r="X292" i="8"/>
  <c r="AA292" i="8"/>
  <c r="AB292" i="8"/>
  <c r="AC292" i="8"/>
  <c r="W292" i="8"/>
  <c r="Z292" i="8"/>
  <c r="AD292" i="8"/>
  <c r="AE292" i="8"/>
  <c r="Y292" i="8"/>
  <c r="AF292" i="8"/>
  <c r="AG292" i="8"/>
  <c r="T293" i="8"/>
  <c r="U293" i="8"/>
  <c r="S293" i="8"/>
  <c r="V293" i="8"/>
  <c r="X293" i="8"/>
  <c r="AA293" i="8"/>
  <c r="AB293" i="8"/>
  <c r="AC293" i="8"/>
  <c r="W293" i="8"/>
  <c r="Z293" i="8"/>
  <c r="AD293" i="8"/>
  <c r="AE293" i="8"/>
  <c r="Y293" i="8"/>
  <c r="AF293" i="8"/>
  <c r="AG293" i="8"/>
  <c r="T294" i="8"/>
  <c r="U294" i="8"/>
  <c r="S294" i="8"/>
  <c r="V294" i="8"/>
  <c r="X294" i="8"/>
  <c r="AA294" i="8"/>
  <c r="AB294" i="8"/>
  <c r="AC294" i="8"/>
  <c r="W294" i="8"/>
  <c r="Z294" i="8"/>
  <c r="AD294" i="8"/>
  <c r="AE294" i="8"/>
  <c r="Y294" i="8"/>
  <c r="AF294" i="8"/>
  <c r="AG294" i="8"/>
  <c r="T295" i="8"/>
  <c r="U295" i="8"/>
  <c r="S295" i="8"/>
  <c r="V295" i="8"/>
  <c r="X295" i="8"/>
  <c r="W295" i="8"/>
  <c r="Z295" i="8"/>
  <c r="Y295" i="8"/>
  <c r="T296" i="8"/>
  <c r="U296" i="8"/>
  <c r="S296" i="8"/>
  <c r="V296" i="8"/>
  <c r="X296" i="8"/>
  <c r="AA296" i="8"/>
  <c r="AB296" i="8"/>
  <c r="AC296" i="8"/>
  <c r="W296" i="8"/>
  <c r="Z296" i="8"/>
  <c r="AD296" i="8"/>
  <c r="AE296" i="8"/>
  <c r="Y296" i="8"/>
  <c r="AF296" i="8"/>
  <c r="AG296" i="8"/>
  <c r="T297" i="8"/>
  <c r="U297" i="8"/>
  <c r="S297" i="8"/>
  <c r="V297" i="8"/>
  <c r="X297" i="8"/>
  <c r="AA297" i="8"/>
  <c r="AB297" i="8"/>
  <c r="AC297" i="8"/>
  <c r="W297" i="8"/>
  <c r="Z297" i="8"/>
  <c r="AD297" i="8"/>
  <c r="AE297" i="8"/>
  <c r="Y297" i="8"/>
  <c r="AF297" i="8"/>
  <c r="AG297" i="8"/>
  <c r="T298" i="8"/>
  <c r="U298" i="8"/>
  <c r="S298" i="8"/>
  <c r="V298" i="8"/>
  <c r="X298" i="8"/>
  <c r="W298" i="8"/>
  <c r="Z298" i="8"/>
  <c r="Y298" i="8"/>
  <c r="T299" i="8"/>
  <c r="U299" i="8"/>
  <c r="S299" i="8"/>
  <c r="V299" i="8"/>
  <c r="X299" i="8"/>
  <c r="W299" i="8"/>
  <c r="Z299" i="8"/>
  <c r="Y299" i="8"/>
  <c r="T300" i="8"/>
  <c r="U300" i="8"/>
  <c r="S300" i="8"/>
  <c r="V300" i="8"/>
  <c r="X300" i="8"/>
  <c r="AA300" i="8"/>
  <c r="AB300" i="8"/>
  <c r="AC300" i="8"/>
  <c r="W300" i="8"/>
  <c r="Z300" i="8"/>
  <c r="AD300" i="8"/>
  <c r="AE300" i="8"/>
  <c r="Y300" i="8"/>
  <c r="AF300" i="8"/>
  <c r="AG300" i="8"/>
  <c r="T301" i="8"/>
  <c r="U301" i="8"/>
  <c r="S301" i="8"/>
  <c r="V301" i="8"/>
  <c r="X301" i="8"/>
  <c r="W301" i="8"/>
  <c r="Z301" i="8"/>
  <c r="Y301" i="8"/>
  <c r="T302" i="8"/>
  <c r="U302" i="8"/>
  <c r="S302" i="8"/>
  <c r="V302" i="8"/>
  <c r="X302" i="8"/>
  <c r="AA302" i="8"/>
  <c r="AB302" i="8"/>
  <c r="AC302" i="8"/>
  <c r="W302" i="8"/>
  <c r="Z302" i="8"/>
  <c r="AD302" i="8"/>
  <c r="AE302" i="8"/>
  <c r="Y302" i="8"/>
  <c r="AF302" i="8"/>
  <c r="AG302" i="8"/>
  <c r="T303" i="8"/>
  <c r="U303" i="8"/>
  <c r="S303" i="8"/>
  <c r="V303" i="8"/>
  <c r="X303" i="8"/>
  <c r="W303" i="8"/>
  <c r="Z303" i="8"/>
  <c r="Y303" i="8"/>
  <c r="T236" i="8"/>
  <c r="U236" i="8"/>
  <c r="S236" i="8"/>
  <c r="V236" i="8"/>
  <c r="X236" i="8"/>
  <c r="W236" i="8"/>
  <c r="Z236" i="8"/>
  <c r="Y236" i="8"/>
  <c r="T237" i="8"/>
  <c r="U237" i="8"/>
  <c r="S237" i="8"/>
  <c r="V237" i="8"/>
  <c r="X237" i="8"/>
  <c r="W237" i="8"/>
  <c r="Z237" i="8"/>
  <c r="Y237" i="8"/>
  <c r="T238" i="8"/>
  <c r="U238" i="8"/>
  <c r="S238" i="8"/>
  <c r="V238" i="8"/>
  <c r="X238" i="8"/>
  <c r="W238" i="8"/>
  <c r="Z238" i="8"/>
  <c r="Y238" i="8"/>
  <c r="T239" i="8"/>
  <c r="U239" i="8"/>
  <c r="S239" i="8"/>
  <c r="V239" i="8"/>
  <c r="X239" i="8"/>
  <c r="W239" i="8"/>
  <c r="Z239" i="8"/>
  <c r="Y239" i="8"/>
  <c r="T240" i="8"/>
  <c r="U240" i="8"/>
  <c r="S240" i="8"/>
  <c r="V240" i="8"/>
  <c r="X240" i="8"/>
  <c r="W240" i="8"/>
  <c r="Z240" i="8"/>
  <c r="Y240" i="8"/>
  <c r="T241" i="8"/>
  <c r="U241" i="8"/>
  <c r="S241" i="8"/>
  <c r="V241" i="8"/>
  <c r="X241" i="8"/>
  <c r="AA241" i="8"/>
  <c r="AB241" i="8"/>
  <c r="AC241" i="8"/>
  <c r="W241" i="8"/>
  <c r="Z241" i="8"/>
  <c r="AD241" i="8"/>
  <c r="AE241" i="8"/>
  <c r="Y241" i="8"/>
  <c r="AF241" i="8"/>
  <c r="AG241" i="8"/>
  <c r="T242" i="8"/>
  <c r="U242" i="8"/>
  <c r="S242" i="8"/>
  <c r="V242" i="8"/>
  <c r="X242" i="8"/>
  <c r="AA242" i="8"/>
  <c r="AB242" i="8"/>
  <c r="AC242" i="8"/>
  <c r="W242" i="8"/>
  <c r="Z242" i="8"/>
  <c r="AD242" i="8"/>
  <c r="AE242" i="8"/>
  <c r="Y242" i="8"/>
  <c r="AF242" i="8"/>
  <c r="AG242" i="8"/>
  <c r="T243" i="8"/>
  <c r="U243" i="8"/>
  <c r="S243" i="8"/>
  <c r="V243" i="8"/>
  <c r="X243" i="8"/>
  <c r="W243" i="8"/>
  <c r="Z243" i="8"/>
  <c r="Y243" i="8"/>
  <c r="T244" i="8"/>
  <c r="U244" i="8"/>
  <c r="S244" i="8"/>
  <c r="V244" i="8"/>
  <c r="X244" i="8"/>
  <c r="AA244" i="8"/>
  <c r="AB244" i="8"/>
  <c r="AC244" i="8"/>
  <c r="W244" i="8"/>
  <c r="Z244" i="8"/>
  <c r="AD244" i="8"/>
  <c r="AE244" i="8"/>
  <c r="Y244" i="8"/>
  <c r="AF244" i="8"/>
  <c r="AG244" i="8"/>
  <c r="T245" i="8"/>
  <c r="U245" i="8"/>
  <c r="S245" i="8"/>
  <c r="V245" i="8"/>
  <c r="X245" i="8"/>
  <c r="AA245" i="8"/>
  <c r="AB245" i="8"/>
  <c r="AC245" i="8"/>
  <c r="W245" i="8"/>
  <c r="Z245" i="8"/>
  <c r="AD245" i="8"/>
  <c r="AE245" i="8"/>
  <c r="Y245" i="8"/>
  <c r="AF245" i="8"/>
  <c r="AG245" i="8"/>
  <c r="T246" i="8"/>
  <c r="U246" i="8"/>
  <c r="S246" i="8"/>
  <c r="V246" i="8"/>
  <c r="X246" i="8"/>
  <c r="W246" i="8"/>
  <c r="Z246" i="8"/>
  <c r="Y246" i="8"/>
  <c r="T247" i="8"/>
  <c r="U247" i="8"/>
  <c r="S247" i="8"/>
  <c r="V247" i="8"/>
  <c r="X247" i="8"/>
  <c r="AA247" i="8"/>
  <c r="AB247" i="8"/>
  <c r="AC247" i="8"/>
  <c r="W247" i="8"/>
  <c r="Z247" i="8"/>
  <c r="AD247" i="8"/>
  <c r="AE247" i="8"/>
  <c r="Y247" i="8"/>
  <c r="AF247" i="8"/>
  <c r="AG247" i="8"/>
  <c r="T248" i="8"/>
  <c r="U248" i="8"/>
  <c r="S248" i="8"/>
  <c r="V248" i="8"/>
  <c r="X248" i="8"/>
  <c r="AA248" i="8"/>
  <c r="AB248" i="8"/>
  <c r="AC248" i="8"/>
  <c r="W248" i="8"/>
  <c r="Z248" i="8"/>
  <c r="AD248" i="8"/>
  <c r="AE248" i="8"/>
  <c r="Y248" i="8"/>
  <c r="AF248" i="8"/>
  <c r="AG248" i="8"/>
  <c r="T249" i="8"/>
  <c r="U249" i="8"/>
  <c r="S249" i="8"/>
  <c r="V249" i="8"/>
  <c r="X249" i="8"/>
  <c r="AA249" i="8"/>
  <c r="AB249" i="8"/>
  <c r="AC249" i="8"/>
  <c r="W249" i="8"/>
  <c r="Z249" i="8"/>
  <c r="AD249" i="8"/>
  <c r="AE249" i="8"/>
  <c r="Y249" i="8"/>
  <c r="AF249" i="8"/>
  <c r="AG249" i="8"/>
  <c r="T250" i="8"/>
  <c r="U250" i="8"/>
  <c r="S250" i="8"/>
  <c r="V250" i="8"/>
  <c r="X250" i="8"/>
  <c r="AA250" i="8"/>
  <c r="AB250" i="8"/>
  <c r="AC250" i="8"/>
  <c r="W250" i="8"/>
  <c r="Z250" i="8"/>
  <c r="AD250" i="8"/>
  <c r="AE250" i="8"/>
  <c r="Y250" i="8"/>
  <c r="AF250" i="8"/>
  <c r="AG250" i="8"/>
  <c r="T251" i="8"/>
  <c r="U251" i="8"/>
  <c r="S251" i="8"/>
  <c r="V251" i="8"/>
  <c r="X251" i="8"/>
  <c r="AA251" i="8"/>
  <c r="AB251" i="8"/>
  <c r="AC251" i="8"/>
  <c r="W251" i="8"/>
  <c r="Z251" i="8"/>
  <c r="AD251" i="8"/>
  <c r="AE251" i="8"/>
  <c r="Y251" i="8"/>
  <c r="AF251" i="8"/>
  <c r="AG251" i="8"/>
  <c r="T252" i="8"/>
  <c r="U252" i="8"/>
  <c r="S252" i="8"/>
  <c r="V252" i="8"/>
  <c r="X252" i="8"/>
  <c r="W252" i="8"/>
  <c r="Z252" i="8"/>
  <c r="Y252" i="8"/>
  <c r="T253" i="8"/>
  <c r="U253" i="8"/>
  <c r="S253" i="8"/>
  <c r="V253" i="8"/>
  <c r="X253" i="8"/>
  <c r="W253" i="8"/>
  <c r="Z253" i="8"/>
  <c r="Y253" i="8"/>
  <c r="T254" i="8"/>
  <c r="U254" i="8"/>
  <c r="S254" i="8"/>
  <c r="V254" i="8"/>
  <c r="X254" i="8"/>
  <c r="AA254" i="8"/>
  <c r="AB254" i="8"/>
  <c r="AC254" i="8"/>
  <c r="W254" i="8"/>
  <c r="Z254" i="8"/>
  <c r="AD254" i="8"/>
  <c r="AE254" i="8"/>
  <c r="Y254" i="8"/>
  <c r="AF254" i="8"/>
  <c r="AG254" i="8"/>
  <c r="T255" i="8"/>
  <c r="U255" i="8"/>
  <c r="S255" i="8"/>
  <c r="V255" i="8"/>
  <c r="X255" i="8"/>
  <c r="AA255" i="8"/>
  <c r="AB255" i="8"/>
  <c r="AC255" i="8"/>
  <c r="W255" i="8"/>
  <c r="Z255" i="8"/>
  <c r="AD255" i="8"/>
  <c r="AE255" i="8"/>
  <c r="Y255" i="8"/>
  <c r="AF255" i="8"/>
  <c r="AG255" i="8"/>
  <c r="T256" i="8"/>
  <c r="U256" i="8"/>
  <c r="S256" i="8"/>
  <c r="V256" i="8"/>
  <c r="X256" i="8"/>
  <c r="W256" i="8"/>
  <c r="Z256" i="8"/>
  <c r="Y256" i="8"/>
  <c r="T257" i="8"/>
  <c r="U257" i="8"/>
  <c r="S257" i="8"/>
  <c r="V257" i="8"/>
  <c r="X257" i="8"/>
  <c r="AA257" i="8"/>
  <c r="AB257" i="8"/>
  <c r="AC257" i="8"/>
  <c r="W257" i="8"/>
  <c r="Z257" i="8"/>
  <c r="AD257" i="8"/>
  <c r="AE257" i="8"/>
  <c r="Y257" i="8"/>
  <c r="AF257" i="8"/>
  <c r="AG257" i="8"/>
  <c r="T258" i="8"/>
  <c r="U258" i="8"/>
  <c r="S258" i="8"/>
  <c r="V258" i="8"/>
  <c r="X258" i="8"/>
  <c r="W258" i="8"/>
  <c r="Z258" i="8"/>
  <c r="Y258" i="8"/>
  <c r="T259" i="8"/>
  <c r="U259" i="8"/>
  <c r="S259" i="8"/>
  <c r="V259" i="8"/>
  <c r="X259" i="8"/>
  <c r="AA259" i="8"/>
  <c r="AB259" i="8"/>
  <c r="AC259" i="8"/>
  <c r="W259" i="8"/>
  <c r="Z259" i="8"/>
  <c r="AD259" i="8"/>
  <c r="AE259" i="8"/>
  <c r="Y259" i="8"/>
  <c r="AF259" i="8"/>
  <c r="AG259" i="8"/>
  <c r="T260" i="8"/>
  <c r="U260" i="8"/>
  <c r="S260" i="8"/>
  <c r="V260" i="8"/>
  <c r="X260" i="8"/>
  <c r="AA260" i="8"/>
  <c r="AB260" i="8"/>
  <c r="AC260" i="8"/>
  <c r="W260" i="8"/>
  <c r="Z260" i="8"/>
  <c r="AD260" i="8"/>
  <c r="AE260" i="8"/>
  <c r="Y260" i="8"/>
  <c r="AF260" i="8"/>
  <c r="AG260" i="8"/>
  <c r="T261" i="8"/>
  <c r="U261" i="8"/>
  <c r="S261" i="8"/>
  <c r="V261" i="8"/>
  <c r="X261" i="8"/>
  <c r="AA261" i="8"/>
  <c r="AB261" i="8"/>
  <c r="AC261" i="8"/>
  <c r="W261" i="8"/>
  <c r="Z261" i="8"/>
  <c r="AD261" i="8"/>
  <c r="AE261" i="8"/>
  <c r="Y261" i="8"/>
  <c r="AF261" i="8"/>
  <c r="AG261" i="8"/>
  <c r="T262" i="8"/>
  <c r="U262" i="8"/>
  <c r="S262" i="8"/>
  <c r="V262" i="8"/>
  <c r="X262" i="8"/>
  <c r="AA262" i="8"/>
  <c r="AB262" i="8"/>
  <c r="AC262" i="8"/>
  <c r="W262" i="8"/>
  <c r="Z262" i="8"/>
  <c r="AD262" i="8"/>
  <c r="AE262" i="8"/>
  <c r="Y262" i="8"/>
  <c r="AF262" i="8"/>
  <c r="AG262" i="8"/>
  <c r="T263" i="8"/>
  <c r="U263" i="8"/>
  <c r="S263" i="8"/>
  <c r="V263" i="8"/>
  <c r="X263" i="8"/>
  <c r="W263" i="8"/>
  <c r="Z263" i="8"/>
  <c r="Y263" i="8"/>
  <c r="T264" i="8"/>
  <c r="U264" i="8"/>
  <c r="S264" i="8"/>
  <c r="V264" i="8"/>
  <c r="X264" i="8"/>
  <c r="W264" i="8"/>
  <c r="Z264" i="8"/>
  <c r="Y264" i="8"/>
  <c r="T265" i="8"/>
  <c r="U265" i="8"/>
  <c r="S265" i="8"/>
  <c r="V265" i="8"/>
  <c r="X265" i="8"/>
  <c r="AA265" i="8"/>
  <c r="AB265" i="8"/>
  <c r="AC265" i="8"/>
  <c r="W265" i="8"/>
  <c r="Z265" i="8"/>
  <c r="AD265" i="8"/>
  <c r="AE265" i="8"/>
  <c r="Y265" i="8"/>
  <c r="AF265" i="8"/>
  <c r="AG265" i="8"/>
  <c r="T266" i="8"/>
  <c r="U266" i="8"/>
  <c r="S266" i="8"/>
  <c r="V266" i="8"/>
  <c r="X266" i="8"/>
  <c r="AA266" i="8"/>
  <c r="AB266" i="8"/>
  <c r="AC266" i="8"/>
  <c r="W266" i="8"/>
  <c r="Z266" i="8"/>
  <c r="AD266" i="8"/>
  <c r="AE266" i="8"/>
  <c r="Y266" i="8"/>
  <c r="AF266" i="8"/>
  <c r="AG266" i="8"/>
  <c r="T267" i="8"/>
  <c r="U267" i="8"/>
  <c r="S267" i="8"/>
  <c r="V267" i="8"/>
  <c r="X267" i="8"/>
  <c r="AA267" i="8"/>
  <c r="AB267" i="8"/>
  <c r="AC267" i="8"/>
  <c r="W267" i="8"/>
  <c r="Z267" i="8"/>
  <c r="AD267" i="8"/>
  <c r="AE267" i="8"/>
  <c r="Y267" i="8"/>
  <c r="AF267" i="8"/>
  <c r="AG267" i="8"/>
  <c r="T268" i="8"/>
  <c r="U268" i="8"/>
  <c r="S268" i="8"/>
  <c r="V268" i="8"/>
  <c r="X268" i="8"/>
  <c r="AA268" i="8"/>
  <c r="AB268" i="8"/>
  <c r="AC268" i="8"/>
  <c r="W268" i="8"/>
  <c r="Z268" i="8"/>
  <c r="AD268" i="8"/>
  <c r="AE268" i="8"/>
  <c r="Y268" i="8"/>
  <c r="AF268" i="8"/>
  <c r="AG268" i="8"/>
  <c r="T269" i="8"/>
  <c r="U269" i="8"/>
  <c r="S269" i="8"/>
  <c r="V269" i="8"/>
  <c r="X269" i="8"/>
  <c r="AA269" i="8"/>
  <c r="AB269" i="8"/>
  <c r="AC269" i="8"/>
  <c r="W269" i="8"/>
  <c r="Z269" i="8"/>
  <c r="AD269" i="8"/>
  <c r="AE269" i="8"/>
  <c r="Y269" i="8"/>
  <c r="AF269" i="8"/>
  <c r="AG269" i="8"/>
  <c r="G529" i="8"/>
  <c r="F529" i="8"/>
  <c r="G530" i="8"/>
  <c r="G531" i="8"/>
  <c r="F531" i="8"/>
  <c r="F530" i="8"/>
  <c r="T224" i="8"/>
  <c r="U224" i="8"/>
  <c r="S224" i="8"/>
  <c r="V224" i="8"/>
  <c r="X224" i="8"/>
  <c r="AA224" i="8"/>
  <c r="AB224" i="8"/>
  <c r="AC224" i="8"/>
  <c r="W224" i="8"/>
  <c r="Z224" i="8"/>
  <c r="AD224" i="8"/>
  <c r="AE224" i="8"/>
  <c r="Y224" i="8"/>
  <c r="AF224" i="8"/>
  <c r="AG224" i="8"/>
  <c r="T226" i="8"/>
  <c r="U226" i="8"/>
  <c r="S226" i="8"/>
  <c r="V226" i="8"/>
  <c r="X226" i="8"/>
  <c r="AA226" i="8"/>
  <c r="AB226" i="8"/>
  <c r="AC226" i="8"/>
  <c r="W226" i="8"/>
  <c r="Z226" i="8"/>
  <c r="AD226" i="8"/>
  <c r="AE226" i="8"/>
  <c r="Y226" i="8"/>
  <c r="AF226" i="8"/>
  <c r="AG226" i="8"/>
  <c r="T227" i="8"/>
  <c r="U227" i="8"/>
  <c r="S227" i="8"/>
  <c r="V227" i="8"/>
  <c r="X227" i="8"/>
  <c r="AA227" i="8"/>
  <c r="AB227" i="8"/>
  <c r="AC227" i="8"/>
  <c r="W227" i="8"/>
  <c r="Z227" i="8"/>
  <c r="AD227" i="8"/>
  <c r="AE227" i="8"/>
  <c r="Y227" i="8"/>
  <c r="AF227" i="8"/>
  <c r="AG227" i="8"/>
  <c r="T228" i="8"/>
  <c r="U228" i="8"/>
  <c r="S228" i="8"/>
  <c r="V228" i="8"/>
  <c r="X228" i="8"/>
  <c r="AA228" i="8"/>
  <c r="AB228" i="8"/>
  <c r="AC228" i="8"/>
  <c r="W228" i="8"/>
  <c r="Z228" i="8"/>
  <c r="AD228" i="8"/>
  <c r="AE228" i="8"/>
  <c r="Y228" i="8"/>
  <c r="AF228" i="8"/>
  <c r="AG228" i="8"/>
  <c r="T231" i="8"/>
  <c r="U231" i="8"/>
  <c r="S231" i="8"/>
  <c r="V231" i="8"/>
  <c r="X231" i="8"/>
  <c r="AA231" i="8"/>
  <c r="AB231" i="8"/>
  <c r="AC231" i="8"/>
  <c r="W231" i="8"/>
  <c r="Z231" i="8"/>
  <c r="AD231" i="8"/>
  <c r="AE231" i="8"/>
  <c r="Y231" i="8"/>
  <c r="AF231" i="8"/>
  <c r="AG231" i="8"/>
  <c r="T233" i="8"/>
  <c r="U233" i="8"/>
  <c r="S233" i="8"/>
  <c r="V233" i="8"/>
  <c r="X233" i="8"/>
  <c r="T234" i="8"/>
  <c r="U234" i="8"/>
  <c r="S234" i="8"/>
  <c r="V234" i="8"/>
  <c r="X234" i="8"/>
  <c r="H234" i="8"/>
  <c r="H233" i="8"/>
  <c r="W234" i="8"/>
  <c r="Z234" i="8"/>
  <c r="Y234" i="8"/>
  <c r="W233" i="8"/>
  <c r="Z233" i="8"/>
  <c r="Y233" i="8"/>
  <c r="K234" i="8"/>
  <c r="K233" i="8"/>
  <c r="U232" i="8"/>
  <c r="T232" i="8"/>
  <c r="S232" i="8"/>
  <c r="K232" i="8"/>
  <c r="H232" i="8"/>
  <c r="S229" i="8"/>
  <c r="T229" i="8"/>
  <c r="U229" i="8"/>
  <c r="W229" i="8"/>
  <c r="V229" i="8"/>
  <c r="K229" i="8"/>
  <c r="H229" i="8"/>
  <c r="S230" i="8"/>
  <c r="T230" i="8"/>
  <c r="V230" i="8"/>
  <c r="U230" i="8"/>
  <c r="S225" i="8"/>
  <c r="T225" i="8"/>
  <c r="V225" i="8"/>
  <c r="U225" i="8"/>
  <c r="K225" i="8"/>
  <c r="K226" i="8"/>
  <c r="K227" i="8"/>
  <c r="K228" i="8"/>
  <c r="K230" i="8"/>
  <c r="K231" i="8"/>
  <c r="H225" i="8"/>
  <c r="H226" i="8"/>
  <c r="H227" i="8"/>
  <c r="H228" i="8"/>
  <c r="H230" i="8"/>
  <c r="H231" i="8"/>
  <c r="S223" i="8"/>
  <c r="T223" i="8"/>
  <c r="V223" i="8"/>
  <c r="U223" i="8"/>
  <c r="S222" i="8"/>
  <c r="T222" i="8"/>
  <c r="V222" i="8"/>
  <c r="U222" i="8"/>
  <c r="K222" i="8"/>
  <c r="K223" i="8"/>
  <c r="K224" i="8"/>
  <c r="H222" i="8"/>
  <c r="H223" i="8"/>
  <c r="H224" i="8"/>
  <c r="S221" i="8"/>
  <c r="T221" i="8"/>
  <c r="U221" i="8"/>
  <c r="S220" i="8"/>
  <c r="T220" i="8"/>
  <c r="U220" i="8"/>
  <c r="S219" i="8"/>
  <c r="T219" i="8"/>
  <c r="U219" i="8"/>
  <c r="W219" i="8"/>
  <c r="K219" i="8"/>
  <c r="K220" i="8"/>
  <c r="K221" i="8"/>
  <c r="H219" i="8"/>
  <c r="H220" i="8"/>
  <c r="H221" i="8"/>
  <c r="W232" i="8"/>
  <c r="Z232" i="8"/>
  <c r="V232" i="8"/>
  <c r="X232" i="8"/>
  <c r="Y232" i="8"/>
  <c r="Z229" i="8"/>
  <c r="X229" i="8"/>
  <c r="Y229" i="8"/>
  <c r="V219" i="8"/>
  <c r="W223" i="8"/>
  <c r="W220" i="8"/>
  <c r="V220" i="8"/>
  <c r="W221" i="8"/>
  <c r="W222" i="8"/>
  <c r="Z222" i="8"/>
  <c r="V221" i="8"/>
  <c r="X230" i="8"/>
  <c r="Y230" i="8"/>
  <c r="W230" i="8"/>
  <c r="Z230" i="8"/>
  <c r="X225" i="8"/>
  <c r="Y225" i="8"/>
  <c r="W225" i="8"/>
  <c r="Z225" i="8"/>
  <c r="X223" i="8"/>
  <c r="Z223" i="8"/>
  <c r="X222" i="8"/>
  <c r="X221" i="8"/>
  <c r="Z221" i="8"/>
  <c r="X220" i="8"/>
  <c r="Z220" i="8"/>
  <c r="Z219" i="8"/>
  <c r="X219" i="8"/>
  <c r="H218" i="8"/>
  <c r="S218" i="8"/>
  <c r="T218" i="8"/>
  <c r="U218" i="8"/>
  <c r="K218" i="8"/>
  <c r="S217" i="8"/>
  <c r="T217" i="8"/>
  <c r="U217" i="8"/>
  <c r="S216" i="8"/>
  <c r="T216" i="8"/>
  <c r="U216" i="8"/>
  <c r="K216" i="8"/>
  <c r="K217" i="8"/>
  <c r="H216" i="8"/>
  <c r="H217" i="8"/>
  <c r="H212" i="8"/>
  <c r="H213" i="8"/>
  <c r="H214" i="8"/>
  <c r="H215" i="8"/>
  <c r="S215" i="8"/>
  <c r="T215" i="8"/>
  <c r="U215" i="8"/>
  <c r="K215" i="8"/>
  <c r="S214" i="8"/>
  <c r="T214" i="8"/>
  <c r="U214" i="8"/>
  <c r="S213" i="8"/>
  <c r="T213" i="8"/>
  <c r="V213" i="8"/>
  <c r="U213" i="8"/>
  <c r="X213" i="8"/>
  <c r="K214" i="8"/>
  <c r="K213" i="8"/>
  <c r="S212" i="8"/>
  <c r="T212" i="8"/>
  <c r="V212" i="8"/>
  <c r="U212" i="8"/>
  <c r="K212" i="8"/>
  <c r="H211" i="8"/>
  <c r="S211" i="8"/>
  <c r="T211" i="8"/>
  <c r="U211" i="8"/>
  <c r="K211" i="8"/>
  <c r="H210" i="8"/>
  <c r="S210" i="8"/>
  <c r="U210" i="8"/>
  <c r="T210" i="8"/>
  <c r="W210" i="8"/>
  <c r="K210" i="8"/>
  <c r="H207" i="8"/>
  <c r="H208" i="8"/>
  <c r="H209" i="8"/>
  <c r="S209" i="8"/>
  <c r="T209" i="8"/>
  <c r="U209" i="8"/>
  <c r="K209" i="8"/>
  <c r="S208" i="8"/>
  <c r="T208" i="8"/>
  <c r="U208" i="8"/>
  <c r="K208" i="8"/>
  <c r="S207" i="8"/>
  <c r="T207" i="8"/>
  <c r="V207" i="8"/>
  <c r="U207" i="8"/>
  <c r="K207" i="8"/>
  <c r="S206" i="8"/>
  <c r="T206" i="8"/>
  <c r="U206" i="8"/>
  <c r="S205" i="8"/>
  <c r="T205" i="8"/>
  <c r="U205" i="8"/>
  <c r="K205" i="8"/>
  <c r="K206" i="8"/>
  <c r="H205" i="8"/>
  <c r="H206" i="8"/>
  <c r="S204" i="8"/>
  <c r="T204" i="8"/>
  <c r="V204" i="8"/>
  <c r="U204" i="8"/>
  <c r="K204" i="8"/>
  <c r="H204" i="8"/>
  <c r="S203" i="8"/>
  <c r="T203" i="8"/>
  <c r="U203" i="8"/>
  <c r="S202" i="8"/>
  <c r="T202" i="8"/>
  <c r="V202" i="8"/>
  <c r="U202" i="8"/>
  <c r="S201" i="8"/>
  <c r="T201" i="8"/>
  <c r="U201" i="8"/>
  <c r="K201" i="8"/>
  <c r="K202" i="8"/>
  <c r="K203" i="8"/>
  <c r="H201" i="8"/>
  <c r="H202" i="8"/>
  <c r="H203" i="8"/>
  <c r="S200" i="8"/>
  <c r="T200" i="8"/>
  <c r="U200" i="8"/>
  <c r="K200" i="8"/>
  <c r="H200" i="8"/>
  <c r="S199" i="8"/>
  <c r="T199" i="8"/>
  <c r="V199" i="8"/>
  <c r="U199" i="8"/>
  <c r="X199" i="8"/>
  <c r="S198" i="8"/>
  <c r="T198" i="8"/>
  <c r="U198" i="8"/>
  <c r="S197" i="8"/>
  <c r="T197" i="8"/>
  <c r="V197" i="8"/>
  <c r="U197" i="8"/>
  <c r="S196" i="8"/>
  <c r="T196" i="8"/>
  <c r="V196" i="8"/>
  <c r="U196" i="8"/>
  <c r="K196" i="8"/>
  <c r="K197" i="8"/>
  <c r="K198" i="8"/>
  <c r="K199" i="8"/>
  <c r="H196" i="8"/>
  <c r="H197" i="8"/>
  <c r="H198" i="8"/>
  <c r="H199" i="8"/>
  <c r="U181" i="8"/>
  <c r="S181" i="8"/>
  <c r="T181" i="8"/>
  <c r="K181" i="8"/>
  <c r="H181" i="8"/>
  <c r="U180" i="8"/>
  <c r="S180" i="8"/>
  <c r="T180" i="8"/>
  <c r="K180" i="8"/>
  <c r="H180" i="8"/>
  <c r="H193" i="8"/>
  <c r="H194" i="8"/>
  <c r="H195" i="8"/>
  <c r="S195" i="8"/>
  <c r="T195" i="8"/>
  <c r="U195" i="8"/>
  <c r="S194" i="8"/>
  <c r="T194" i="8"/>
  <c r="U194" i="8"/>
  <c r="K195" i="8"/>
  <c r="K194" i="8"/>
  <c r="S193" i="8"/>
  <c r="T193" i="8"/>
  <c r="U193" i="8"/>
  <c r="W193" i="8"/>
  <c r="K193" i="8"/>
  <c r="H191" i="8"/>
  <c r="H192" i="8"/>
  <c r="S192" i="8"/>
  <c r="T192" i="8"/>
  <c r="V192" i="8"/>
  <c r="U192" i="8"/>
  <c r="W192" i="8"/>
  <c r="X192" i="8"/>
  <c r="S191" i="8"/>
  <c r="T191" i="8"/>
  <c r="U191" i="8"/>
  <c r="K192" i="8"/>
  <c r="K191" i="8"/>
  <c r="S190" i="8"/>
  <c r="T190" i="8"/>
  <c r="V190" i="8"/>
  <c r="U190" i="8"/>
  <c r="W190" i="8"/>
  <c r="Z190" i="8"/>
  <c r="S189" i="8"/>
  <c r="T189" i="8"/>
  <c r="V189" i="8"/>
  <c r="U189" i="8"/>
  <c r="W189" i="8"/>
  <c r="S188" i="8"/>
  <c r="T188" i="8"/>
  <c r="U188" i="8"/>
  <c r="K190" i="8"/>
  <c r="K189" i="8"/>
  <c r="K188" i="8"/>
  <c r="H188" i="8"/>
  <c r="H189" i="8"/>
  <c r="H190" i="8"/>
  <c r="H187" i="8"/>
  <c r="S187" i="8"/>
  <c r="T187" i="8"/>
  <c r="V187" i="8"/>
  <c r="U187" i="8"/>
  <c r="W187" i="8"/>
  <c r="K182" i="8"/>
  <c r="K183" i="8"/>
  <c r="K184" i="8"/>
  <c r="K185" i="8"/>
  <c r="K186" i="8"/>
  <c r="K187" i="8"/>
  <c r="H182" i="8"/>
  <c r="H183" i="8"/>
  <c r="H184" i="8"/>
  <c r="H185" i="8"/>
  <c r="H186" i="8"/>
  <c r="S182" i="8"/>
  <c r="T182" i="8"/>
  <c r="V182" i="8"/>
  <c r="U182" i="8"/>
  <c r="S183" i="8"/>
  <c r="T183" i="8"/>
  <c r="U183" i="8"/>
  <c r="S184" i="8"/>
  <c r="T184" i="8"/>
  <c r="U184" i="8"/>
  <c r="S185" i="8"/>
  <c r="T185" i="8"/>
  <c r="U185" i="8"/>
  <c r="S186" i="8"/>
  <c r="T186" i="8"/>
  <c r="U186" i="8"/>
  <c r="S179" i="8"/>
  <c r="T179" i="8"/>
  <c r="U179" i="8"/>
  <c r="K179" i="8"/>
  <c r="H179" i="8"/>
  <c r="S178" i="8"/>
  <c r="T178" i="8"/>
  <c r="U178" i="8"/>
  <c r="S177" i="8"/>
  <c r="T177" i="8"/>
  <c r="U177" i="8"/>
  <c r="S176" i="8"/>
  <c r="T176" i="8"/>
  <c r="U176" i="8"/>
  <c r="S175" i="8"/>
  <c r="T175" i="8"/>
  <c r="U175" i="8"/>
  <c r="S174" i="8"/>
  <c r="T174" i="8"/>
  <c r="U174" i="8"/>
  <c r="K174" i="8"/>
  <c r="K175" i="8"/>
  <c r="K176" i="8"/>
  <c r="K177" i="8"/>
  <c r="K178" i="8"/>
  <c r="H174" i="8"/>
  <c r="H175" i="8"/>
  <c r="H176" i="8"/>
  <c r="H177" i="8"/>
  <c r="H178" i="8"/>
  <c r="S173" i="8"/>
  <c r="T173" i="8"/>
  <c r="V173" i="8"/>
  <c r="U173" i="8"/>
  <c r="S172" i="8"/>
  <c r="T172" i="8"/>
  <c r="U172" i="8"/>
  <c r="K172" i="8"/>
  <c r="K173" i="8"/>
  <c r="H172" i="8"/>
  <c r="H173" i="8"/>
  <c r="S162" i="8"/>
  <c r="T162" i="8"/>
  <c r="U162" i="8"/>
  <c r="S163" i="8"/>
  <c r="T163" i="8"/>
  <c r="U163" i="8"/>
  <c r="S164" i="8"/>
  <c r="T164" i="8"/>
  <c r="V164" i="8"/>
  <c r="U164" i="8"/>
  <c r="X164" i="8"/>
  <c r="Y164" i="8"/>
  <c r="S165" i="8"/>
  <c r="T165" i="8"/>
  <c r="U165" i="8"/>
  <c r="S166" i="8"/>
  <c r="T166" i="8"/>
  <c r="U166" i="8"/>
  <c r="S167" i="8"/>
  <c r="T167" i="8"/>
  <c r="U167" i="8"/>
  <c r="W167" i="8"/>
  <c r="S168" i="8"/>
  <c r="T168" i="8"/>
  <c r="U168" i="8"/>
  <c r="V168" i="8"/>
  <c r="S169" i="8"/>
  <c r="T169" i="8"/>
  <c r="V169" i="8"/>
  <c r="U169" i="8"/>
  <c r="S170" i="8"/>
  <c r="T170" i="8"/>
  <c r="U170" i="8"/>
  <c r="S171" i="8"/>
  <c r="T171" i="8"/>
  <c r="U171" i="8"/>
  <c r="K164" i="8"/>
  <c r="K165" i="8"/>
  <c r="K166" i="8"/>
  <c r="K167" i="8"/>
  <c r="K168" i="8"/>
  <c r="K169" i="8"/>
  <c r="K170" i="8"/>
  <c r="K171" i="8"/>
  <c r="H164" i="8"/>
  <c r="H165" i="8"/>
  <c r="H166" i="8"/>
  <c r="H167" i="8"/>
  <c r="H168" i="8"/>
  <c r="H169" i="8"/>
  <c r="H170" i="8"/>
  <c r="H171" i="8"/>
  <c r="K163" i="8"/>
  <c r="H163" i="8"/>
  <c r="S161" i="8"/>
  <c r="T161" i="8"/>
  <c r="U161" i="8"/>
  <c r="S160" i="8"/>
  <c r="T160" i="8"/>
  <c r="U160" i="8"/>
  <c r="S159" i="8"/>
  <c r="T159" i="8"/>
  <c r="U159" i="8"/>
  <c r="S158" i="8"/>
  <c r="T158" i="8"/>
  <c r="U158" i="8"/>
  <c r="S157" i="8"/>
  <c r="T157" i="8"/>
  <c r="U157" i="8"/>
  <c r="S156" i="8"/>
  <c r="T156" i="8"/>
  <c r="U156" i="8"/>
  <c r="K156" i="8"/>
  <c r="K157" i="8"/>
  <c r="K158" i="8"/>
  <c r="K159" i="8"/>
  <c r="K160" i="8"/>
  <c r="K161" i="8"/>
  <c r="K162" i="8"/>
  <c r="H155" i="8"/>
  <c r="H156" i="8"/>
  <c r="H157" i="8"/>
  <c r="H158" i="8"/>
  <c r="H159" i="8"/>
  <c r="H160" i="8"/>
  <c r="H161" i="8"/>
  <c r="H162" i="8"/>
  <c r="H154" i="8"/>
  <c r="S155" i="8"/>
  <c r="T155" i="8"/>
  <c r="U155" i="8"/>
  <c r="K155" i="8"/>
  <c r="S154" i="8"/>
  <c r="T154" i="8"/>
  <c r="V154" i="8"/>
  <c r="U154" i="8"/>
  <c r="K154" i="8"/>
  <c r="H152" i="8"/>
  <c r="H153" i="8"/>
  <c r="S153" i="8"/>
  <c r="T153" i="8"/>
  <c r="V153" i="8"/>
  <c r="U153" i="8"/>
  <c r="X153" i="8"/>
  <c r="K153" i="8"/>
  <c r="S152" i="8"/>
  <c r="T152" i="8"/>
  <c r="U152" i="8"/>
  <c r="K152" i="8"/>
  <c r="H149" i="8"/>
  <c r="H150" i="8"/>
  <c r="H151" i="8"/>
  <c r="S151" i="8"/>
  <c r="T151" i="8"/>
  <c r="U151" i="8"/>
  <c r="K151" i="8"/>
  <c r="S150" i="8"/>
  <c r="T150" i="8"/>
  <c r="U150" i="8"/>
  <c r="S149" i="8"/>
  <c r="T149" i="8"/>
  <c r="U149" i="8"/>
  <c r="W149" i="8"/>
  <c r="Z149" i="8"/>
  <c r="K150" i="8"/>
  <c r="K149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7" i="8"/>
  <c r="H66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4" i="8"/>
  <c r="H123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S148" i="8"/>
  <c r="T148" i="8"/>
  <c r="U148" i="8"/>
  <c r="K148" i="8"/>
  <c r="S147" i="8"/>
  <c r="T147" i="8"/>
  <c r="U147" i="8"/>
  <c r="K147" i="8"/>
  <c r="S146" i="8"/>
  <c r="T146" i="8"/>
  <c r="U146" i="8"/>
  <c r="S145" i="8"/>
  <c r="T145" i="8"/>
  <c r="U145" i="8"/>
  <c r="K146" i="8"/>
  <c r="K145" i="8"/>
  <c r="S144" i="8"/>
  <c r="T144" i="8"/>
  <c r="U144" i="8"/>
  <c r="K144" i="8"/>
  <c r="S143" i="8"/>
  <c r="T143" i="8"/>
  <c r="U143" i="8"/>
  <c r="K143" i="8"/>
  <c r="S142" i="8"/>
  <c r="T142" i="8"/>
  <c r="U142" i="8"/>
  <c r="K142" i="8"/>
  <c r="S141" i="8"/>
  <c r="T141" i="8"/>
  <c r="U141" i="8"/>
  <c r="W141" i="8"/>
  <c r="K141" i="8"/>
  <c r="S140" i="8"/>
  <c r="T140" i="8"/>
  <c r="U140" i="8"/>
  <c r="S139" i="8"/>
  <c r="T139" i="8"/>
  <c r="U139" i="8"/>
  <c r="K139" i="8"/>
  <c r="K140" i="8"/>
  <c r="S138" i="8"/>
  <c r="T138" i="8"/>
  <c r="U138" i="8"/>
  <c r="K138" i="8"/>
  <c r="T134" i="8"/>
  <c r="U134" i="8"/>
  <c r="S134" i="8"/>
  <c r="K134" i="8"/>
  <c r="T133" i="8"/>
  <c r="U133" i="8"/>
  <c r="S133" i="8"/>
  <c r="K133" i="8"/>
  <c r="S137" i="8"/>
  <c r="T137" i="8"/>
  <c r="U137" i="8"/>
  <c r="S136" i="8"/>
  <c r="T136" i="8"/>
  <c r="V136" i="8"/>
  <c r="U136" i="8"/>
  <c r="S135" i="8"/>
  <c r="T135" i="8"/>
  <c r="U135" i="8"/>
  <c r="K135" i="8"/>
  <c r="K136" i="8"/>
  <c r="K137" i="8"/>
  <c r="S132" i="8"/>
  <c r="T132" i="8"/>
  <c r="U132" i="8"/>
  <c r="S131" i="8"/>
  <c r="T131" i="8"/>
  <c r="U131" i="8"/>
  <c r="S130" i="8"/>
  <c r="T130" i="8"/>
  <c r="V130" i="8"/>
  <c r="U130" i="8"/>
  <c r="S129" i="8"/>
  <c r="T129" i="8"/>
  <c r="V129" i="8"/>
  <c r="U129" i="8"/>
  <c r="S128" i="8"/>
  <c r="T128" i="8"/>
  <c r="U128" i="8"/>
  <c r="K128" i="8"/>
  <c r="K129" i="8"/>
  <c r="K130" i="8"/>
  <c r="K131" i="8"/>
  <c r="K132" i="8"/>
  <c r="S127" i="8"/>
  <c r="T127" i="8"/>
  <c r="U127" i="8"/>
  <c r="S126" i="8"/>
  <c r="T126" i="8"/>
  <c r="U126" i="8"/>
  <c r="S125" i="8"/>
  <c r="T125" i="8"/>
  <c r="U125" i="8"/>
  <c r="K125" i="8"/>
  <c r="K126" i="8"/>
  <c r="K127" i="8"/>
  <c r="S123" i="8"/>
  <c r="T123" i="8"/>
  <c r="V123" i="8"/>
  <c r="U123" i="8"/>
  <c r="S124" i="8"/>
  <c r="T124" i="8"/>
  <c r="U124" i="8"/>
  <c r="S122" i="8"/>
  <c r="T122" i="8"/>
  <c r="V122" i="8"/>
  <c r="U122" i="8"/>
  <c r="S121" i="8"/>
  <c r="T121" i="8"/>
  <c r="V121" i="8"/>
  <c r="U121" i="8"/>
  <c r="S120" i="8"/>
  <c r="T120" i="8"/>
  <c r="U120" i="8"/>
  <c r="S119" i="8"/>
  <c r="T119" i="8"/>
  <c r="U119" i="8"/>
  <c r="K119" i="8"/>
  <c r="K120" i="8"/>
  <c r="K121" i="8"/>
  <c r="K122" i="8"/>
  <c r="K124" i="8"/>
  <c r="K123" i="8"/>
  <c r="S118" i="8"/>
  <c r="T118" i="8"/>
  <c r="U118" i="8"/>
  <c r="S117" i="8"/>
  <c r="T117" i="8"/>
  <c r="U117" i="8"/>
  <c r="S116" i="8"/>
  <c r="T116" i="8"/>
  <c r="U116" i="8"/>
  <c r="S115" i="8"/>
  <c r="T115" i="8"/>
  <c r="U115" i="8"/>
  <c r="S114" i="8"/>
  <c r="T114" i="8"/>
  <c r="U114" i="8"/>
  <c r="S113" i="8"/>
  <c r="T113" i="8"/>
  <c r="U113" i="8"/>
  <c r="K113" i="8"/>
  <c r="K114" i="8"/>
  <c r="K115" i="8"/>
  <c r="K116" i="8"/>
  <c r="K117" i="8"/>
  <c r="K118" i="8"/>
  <c r="S112" i="8"/>
  <c r="T112" i="8"/>
  <c r="V112" i="8"/>
  <c r="U112" i="8"/>
  <c r="K112" i="8"/>
  <c r="S111" i="8"/>
  <c r="T111" i="8"/>
  <c r="U111" i="8"/>
  <c r="K111" i="8"/>
  <c r="S110" i="8"/>
  <c r="T110" i="8"/>
  <c r="U110" i="8"/>
  <c r="S109" i="8"/>
  <c r="T109" i="8"/>
  <c r="V109" i="8"/>
  <c r="U109" i="8"/>
  <c r="X109" i="8"/>
  <c r="Y109" i="8"/>
  <c r="K110" i="8"/>
  <c r="K109" i="8"/>
  <c r="S108" i="8"/>
  <c r="T108" i="8"/>
  <c r="U108" i="8"/>
  <c r="K108" i="8"/>
  <c r="S107" i="8"/>
  <c r="T107" i="8"/>
  <c r="U107" i="8"/>
  <c r="K107" i="8"/>
  <c r="S106" i="8"/>
  <c r="T106" i="8"/>
  <c r="U106" i="8"/>
  <c r="K106" i="8"/>
  <c r="S105" i="8"/>
  <c r="T105" i="8"/>
  <c r="U105" i="8"/>
  <c r="K105" i="8"/>
  <c r="S104" i="8"/>
  <c r="T104" i="8"/>
  <c r="U104" i="8"/>
  <c r="K104" i="8"/>
  <c r="S103" i="8"/>
  <c r="T103" i="8"/>
  <c r="U103" i="8"/>
  <c r="K103" i="8"/>
  <c r="S102" i="8"/>
  <c r="T102" i="8"/>
  <c r="U102" i="8"/>
  <c r="K102" i="8"/>
  <c r="S101" i="8"/>
  <c r="T101" i="8"/>
  <c r="U101" i="8"/>
  <c r="K101" i="8"/>
  <c r="S100" i="8"/>
  <c r="T100" i="8"/>
  <c r="U100" i="8"/>
  <c r="K100" i="8"/>
  <c r="S99" i="8"/>
  <c r="T99" i="8"/>
  <c r="U99" i="8"/>
  <c r="K99" i="8"/>
  <c r="S98" i="8"/>
  <c r="T98" i="8"/>
  <c r="U98" i="8"/>
  <c r="K98" i="8"/>
  <c r="S97" i="8"/>
  <c r="T97" i="8"/>
  <c r="U97" i="8"/>
  <c r="K97" i="8"/>
  <c r="S96" i="8"/>
  <c r="T96" i="8"/>
  <c r="U96" i="8"/>
  <c r="S95" i="8"/>
  <c r="T95" i="8"/>
  <c r="U95" i="8"/>
  <c r="K96" i="8"/>
  <c r="K95" i="8"/>
  <c r="S94" i="8"/>
  <c r="T94" i="8"/>
  <c r="U94" i="8"/>
  <c r="K94" i="8"/>
  <c r="S93" i="8"/>
  <c r="T93" i="8"/>
  <c r="U93" i="8"/>
  <c r="K93" i="8"/>
  <c r="S92" i="8"/>
  <c r="T92" i="8"/>
  <c r="U92" i="8"/>
  <c r="K92" i="8"/>
  <c r="S91" i="8"/>
  <c r="T91" i="8"/>
  <c r="V91" i="8"/>
  <c r="U91" i="8"/>
  <c r="S90" i="8"/>
  <c r="T90" i="8"/>
  <c r="U90" i="8"/>
  <c r="K91" i="8"/>
  <c r="K90" i="8"/>
  <c r="S89" i="8"/>
  <c r="T89" i="8"/>
  <c r="U89" i="8"/>
  <c r="K89" i="8"/>
  <c r="S88" i="8"/>
  <c r="T88" i="8"/>
  <c r="U88" i="8"/>
  <c r="K88" i="8"/>
  <c r="S87" i="8"/>
  <c r="T87" i="8"/>
  <c r="U87" i="8"/>
  <c r="S86" i="8"/>
  <c r="T86" i="8"/>
  <c r="U86" i="8"/>
  <c r="K87" i="8"/>
  <c r="K86" i="8"/>
  <c r="S85" i="8"/>
  <c r="T85" i="8"/>
  <c r="U85" i="8"/>
  <c r="K85" i="8"/>
  <c r="S84" i="8"/>
  <c r="T84" i="8"/>
  <c r="U84" i="8"/>
  <c r="K84" i="8"/>
  <c r="S83" i="8"/>
  <c r="T83" i="8"/>
  <c r="V83" i="8"/>
  <c r="U83" i="8"/>
  <c r="S82" i="8"/>
  <c r="T82" i="8"/>
  <c r="U82" i="8"/>
  <c r="K83" i="8"/>
  <c r="K82" i="8"/>
  <c r="S81" i="8"/>
  <c r="T81" i="8"/>
  <c r="V81" i="8"/>
  <c r="U81" i="8"/>
  <c r="X81" i="8"/>
  <c r="Y81" i="8"/>
  <c r="S80" i="8"/>
  <c r="T80" i="8"/>
  <c r="U80" i="8"/>
  <c r="W80" i="8"/>
  <c r="K81" i="8"/>
  <c r="K80" i="8"/>
  <c r="S79" i="8"/>
  <c r="T79" i="8"/>
  <c r="U79" i="8"/>
  <c r="S78" i="8"/>
  <c r="T78" i="8"/>
  <c r="U78" i="8"/>
  <c r="K79" i="8"/>
  <c r="K78" i="8"/>
  <c r="S77" i="8"/>
  <c r="T77" i="8"/>
  <c r="U77" i="8"/>
  <c r="S76" i="8"/>
  <c r="T76" i="8"/>
  <c r="U76" i="8"/>
  <c r="K77" i="8"/>
  <c r="K76" i="8"/>
  <c r="S75" i="8"/>
  <c r="T75" i="8"/>
  <c r="U75" i="8"/>
  <c r="S74" i="8"/>
  <c r="T74" i="8"/>
  <c r="U74" i="8"/>
  <c r="K75" i="8"/>
  <c r="K74" i="8"/>
  <c r="S73" i="8"/>
  <c r="T73" i="8"/>
  <c r="V73" i="8"/>
  <c r="U73" i="8"/>
  <c r="K73" i="8"/>
  <c r="S72" i="8"/>
  <c r="T72" i="8"/>
  <c r="V72" i="8"/>
  <c r="U72" i="8"/>
  <c r="K72" i="8"/>
  <c r="S71" i="8"/>
  <c r="T71" i="8"/>
  <c r="U71" i="8"/>
  <c r="K71" i="8"/>
  <c r="S70" i="8"/>
  <c r="T70" i="8"/>
  <c r="U70" i="8"/>
  <c r="S69" i="8"/>
  <c r="T69" i="8"/>
  <c r="U69" i="8"/>
  <c r="K70" i="8"/>
  <c r="K69" i="8"/>
  <c r="S68" i="8"/>
  <c r="T68" i="8"/>
  <c r="U68" i="8"/>
  <c r="S66" i="8"/>
  <c r="T66" i="8"/>
  <c r="V66" i="8"/>
  <c r="U66" i="8"/>
  <c r="K68" i="8"/>
  <c r="K66" i="8"/>
  <c r="S67" i="8"/>
  <c r="T67" i="8"/>
  <c r="U67" i="8"/>
  <c r="S65" i="8"/>
  <c r="T65" i="8"/>
  <c r="U65" i="8"/>
  <c r="K67" i="8"/>
  <c r="K65" i="8"/>
  <c r="S64" i="8"/>
  <c r="T64" i="8"/>
  <c r="V64" i="8"/>
  <c r="U64" i="8"/>
  <c r="W64" i="8"/>
  <c r="Z64" i="8"/>
  <c r="K64" i="8"/>
  <c r="S63" i="8"/>
  <c r="T63" i="8"/>
  <c r="U63" i="8"/>
  <c r="K63" i="8"/>
  <c r="S62" i="8"/>
  <c r="T62" i="8"/>
  <c r="U62" i="8"/>
  <c r="S61" i="8"/>
  <c r="T61" i="8"/>
  <c r="U61" i="8"/>
  <c r="K62" i="8"/>
  <c r="K61" i="8"/>
  <c r="S60" i="8"/>
  <c r="T60" i="8"/>
  <c r="U60" i="8"/>
  <c r="K60" i="8"/>
  <c r="S59" i="8"/>
  <c r="T59" i="8"/>
  <c r="U59" i="8"/>
  <c r="K59" i="8"/>
  <c r="S58" i="8"/>
  <c r="T58" i="8"/>
  <c r="U58" i="8"/>
  <c r="K58" i="8"/>
  <c r="S57" i="8"/>
  <c r="T57" i="8"/>
  <c r="U57" i="8"/>
  <c r="S56" i="8"/>
  <c r="T56" i="8"/>
  <c r="U56" i="8"/>
  <c r="K57" i="8"/>
  <c r="K56" i="8"/>
  <c r="S55" i="8"/>
  <c r="T55" i="8"/>
  <c r="U55" i="8"/>
  <c r="S54" i="8"/>
  <c r="T54" i="8"/>
  <c r="U54" i="8"/>
  <c r="K55" i="8"/>
  <c r="K54" i="8"/>
  <c r="S53" i="8"/>
  <c r="T53" i="8"/>
  <c r="U53" i="8"/>
  <c r="S52" i="8"/>
  <c r="T52" i="8"/>
  <c r="U52" i="8"/>
  <c r="S51" i="8"/>
  <c r="T51" i="8"/>
  <c r="U51" i="8"/>
  <c r="K51" i="8"/>
  <c r="K52" i="8"/>
  <c r="K53" i="8"/>
  <c r="S50" i="8"/>
  <c r="T50" i="8"/>
  <c r="U50" i="8"/>
  <c r="S49" i="8"/>
  <c r="T49" i="8"/>
  <c r="U49" i="8"/>
  <c r="K49" i="8"/>
  <c r="K50" i="8"/>
  <c r="S48" i="8"/>
  <c r="T48" i="8"/>
  <c r="U48" i="8"/>
  <c r="S47" i="8"/>
  <c r="T47" i="8"/>
  <c r="U47" i="8"/>
  <c r="K47" i="8"/>
  <c r="K48" i="8"/>
  <c r="S46" i="8"/>
  <c r="T46" i="8"/>
  <c r="U46" i="8"/>
  <c r="S45" i="8"/>
  <c r="T45" i="8"/>
  <c r="V45" i="8"/>
  <c r="U45" i="8"/>
  <c r="S44" i="8"/>
  <c r="T44" i="8"/>
  <c r="U44" i="8"/>
  <c r="S43" i="8"/>
  <c r="T43" i="8"/>
  <c r="U43" i="8"/>
  <c r="K43" i="8"/>
  <c r="K44" i="8"/>
  <c r="K45" i="8"/>
  <c r="K46" i="8"/>
  <c r="S42" i="8"/>
  <c r="T42" i="8"/>
  <c r="U42" i="8"/>
  <c r="S41" i="8"/>
  <c r="T41" i="8"/>
  <c r="U41" i="8"/>
  <c r="S40" i="8"/>
  <c r="T40" i="8"/>
  <c r="U40" i="8"/>
  <c r="S39" i="8"/>
  <c r="T39" i="8"/>
  <c r="U39" i="8"/>
  <c r="S38" i="8"/>
  <c r="T38" i="8"/>
  <c r="U38" i="8"/>
  <c r="S37" i="8"/>
  <c r="T37" i="8"/>
  <c r="U37" i="8"/>
  <c r="S36" i="8"/>
  <c r="T36" i="8"/>
  <c r="U36" i="8"/>
  <c r="S35" i="8"/>
  <c r="T35" i="8"/>
  <c r="U35" i="8"/>
  <c r="K35" i="8"/>
  <c r="K36" i="8"/>
  <c r="K37" i="8"/>
  <c r="K38" i="8"/>
  <c r="K39" i="8"/>
  <c r="K40" i="8"/>
  <c r="K41" i="8"/>
  <c r="K42" i="8"/>
  <c r="S34" i="8"/>
  <c r="T34" i="8"/>
  <c r="V34" i="8"/>
  <c r="U34" i="8"/>
  <c r="S33" i="8"/>
  <c r="T33" i="8"/>
  <c r="U33" i="8"/>
  <c r="S32" i="8"/>
  <c r="T32" i="8"/>
  <c r="U32" i="8"/>
  <c r="S31" i="8"/>
  <c r="T31" i="8"/>
  <c r="U31" i="8"/>
  <c r="S30" i="8"/>
  <c r="T30" i="8"/>
  <c r="U30" i="8"/>
  <c r="S29" i="8"/>
  <c r="T29" i="8"/>
  <c r="U29" i="8"/>
  <c r="K29" i="8"/>
  <c r="K30" i="8"/>
  <c r="K31" i="8"/>
  <c r="K32" i="8"/>
  <c r="K33" i="8"/>
  <c r="K34" i="8"/>
  <c r="S28" i="8"/>
  <c r="T28" i="8"/>
  <c r="U28" i="8"/>
  <c r="S27" i="8"/>
  <c r="T27" i="8"/>
  <c r="U27" i="8"/>
  <c r="S26" i="8"/>
  <c r="T26" i="8"/>
  <c r="U26" i="8"/>
  <c r="S25" i="8"/>
  <c r="T25" i="8"/>
  <c r="U25" i="8"/>
  <c r="S24" i="8"/>
  <c r="T24" i="8"/>
  <c r="U24" i="8"/>
  <c r="S23" i="8"/>
  <c r="T23" i="8"/>
  <c r="U23" i="8"/>
  <c r="K23" i="8"/>
  <c r="K24" i="8"/>
  <c r="K25" i="8"/>
  <c r="K26" i="8"/>
  <c r="K27" i="8"/>
  <c r="K28" i="8"/>
  <c r="S22" i="8"/>
  <c r="T22" i="8"/>
  <c r="U22" i="8"/>
  <c r="K22" i="8"/>
  <c r="S21" i="8"/>
  <c r="T21" i="8"/>
  <c r="U21" i="8"/>
  <c r="K21" i="8"/>
  <c r="S20" i="8"/>
  <c r="T20" i="8"/>
  <c r="U20" i="8"/>
  <c r="K20" i="8"/>
  <c r="U19" i="8"/>
  <c r="S19" i="8"/>
  <c r="T19" i="8"/>
  <c r="K19" i="8"/>
  <c r="S18" i="8"/>
  <c r="T18" i="8"/>
  <c r="U18" i="8"/>
  <c r="K18" i="8"/>
  <c r="S17" i="8"/>
  <c r="T17" i="8"/>
  <c r="U17" i="8"/>
  <c r="K17" i="8"/>
  <c r="S16" i="8"/>
  <c r="T16" i="8"/>
  <c r="U16" i="8"/>
  <c r="K16" i="8"/>
  <c r="S15" i="8"/>
  <c r="T15" i="8"/>
  <c r="U15" i="8"/>
  <c r="K15" i="8"/>
  <c r="S14" i="8"/>
  <c r="T14" i="8"/>
  <c r="U14" i="8"/>
  <c r="K14" i="8"/>
  <c r="S13" i="8"/>
  <c r="T13" i="8"/>
  <c r="U13" i="8"/>
  <c r="K13" i="8"/>
  <c r="S12" i="8"/>
  <c r="T12" i="8"/>
  <c r="U12" i="8"/>
  <c r="K12" i="8"/>
  <c r="S11" i="8"/>
  <c r="T11" i="8"/>
  <c r="V11" i="8"/>
  <c r="U11" i="8"/>
  <c r="K11" i="8"/>
  <c r="S10" i="8"/>
  <c r="T10" i="8"/>
  <c r="U10" i="8"/>
  <c r="K10" i="8"/>
  <c r="S9" i="8"/>
  <c r="T9" i="8"/>
  <c r="U9" i="8"/>
  <c r="K9" i="8"/>
  <c r="S8" i="8"/>
  <c r="T8" i="8"/>
  <c r="U8" i="8"/>
  <c r="S7" i="8"/>
  <c r="T7" i="8"/>
  <c r="U7" i="8"/>
  <c r="K8" i="8"/>
  <c r="K7" i="8"/>
  <c r="S6" i="8"/>
  <c r="T6" i="8"/>
  <c r="U6" i="8"/>
  <c r="K6" i="8"/>
  <c r="H5" i="8"/>
  <c r="H4" i="8"/>
  <c r="H3" i="8"/>
  <c r="S5" i="8"/>
  <c r="T5" i="8"/>
  <c r="U5" i="8"/>
  <c r="K5" i="8"/>
  <c r="S4" i="8"/>
  <c r="T4" i="8"/>
  <c r="U4" i="8"/>
  <c r="K4" i="8"/>
  <c r="S3" i="8"/>
  <c r="T3" i="8"/>
  <c r="U3" i="8"/>
  <c r="K3" i="8"/>
  <c r="AO446" i="8"/>
  <c r="AO370" i="8"/>
  <c r="AO397" i="8"/>
  <c r="T575" i="8"/>
  <c r="U575" i="8"/>
  <c r="S575" i="8"/>
  <c r="T574" i="8"/>
  <c r="U574" i="8"/>
  <c r="S574" i="8"/>
  <c r="V574" i="8"/>
  <c r="AO561" i="8"/>
  <c r="AO556" i="8"/>
  <c r="AP516" i="8"/>
  <c r="AO504" i="8"/>
  <c r="AO479" i="8"/>
  <c r="AO460" i="8"/>
  <c r="AO453" i="8"/>
  <c r="AO449" i="8"/>
  <c r="AO448" i="8"/>
  <c r="AO439" i="8"/>
  <c r="AO437" i="8"/>
  <c r="AO429" i="8"/>
  <c r="AO419" i="8"/>
  <c r="AO413" i="8"/>
  <c r="AO403" i="8"/>
  <c r="AO382" i="8"/>
  <c r="AO375" i="8"/>
  <c r="AO364" i="8"/>
  <c r="AO340" i="8"/>
  <c r="AO332" i="8"/>
  <c r="AO327" i="8"/>
  <c r="AO324" i="8"/>
  <c r="AO319" i="8"/>
  <c r="AO316" i="8"/>
  <c r="AO302" i="8"/>
  <c r="AO294" i="8"/>
  <c r="AO289" i="8"/>
  <c r="AO286" i="8"/>
  <c r="AO279" i="8"/>
  <c r="AO273" i="8"/>
  <c r="T235" i="8"/>
  <c r="U235" i="8"/>
  <c r="S235" i="8"/>
  <c r="V235" i="8"/>
  <c r="AQ236" i="8"/>
  <c r="AQ237" i="8"/>
  <c r="AQ238" i="8"/>
  <c r="AQ239" i="8"/>
  <c r="AQ240" i="8"/>
  <c r="AQ243" i="8"/>
  <c r="AQ246" i="8"/>
  <c r="AQ252" i="8"/>
  <c r="AQ256" i="8"/>
  <c r="AQ258" i="8"/>
  <c r="AQ263" i="8"/>
  <c r="AQ264" i="8"/>
  <c r="AQ270" i="8"/>
  <c r="AQ273" i="8"/>
  <c r="AQ279" i="8"/>
  <c r="AQ281" i="8"/>
  <c r="AQ282" i="8"/>
  <c r="AQ284" i="8"/>
  <c r="AQ295" i="8"/>
  <c r="AQ298" i="8"/>
  <c r="AQ299" i="8"/>
  <c r="AQ301" i="8"/>
  <c r="AQ303" i="8"/>
  <c r="AQ307" i="8"/>
  <c r="AQ310" i="8"/>
  <c r="AQ315" i="8"/>
  <c r="AQ318" i="8"/>
  <c r="AQ324" i="8"/>
  <c r="AQ325" i="8"/>
  <c r="AQ326" i="8"/>
  <c r="AQ327" i="8"/>
  <c r="AQ328" i="8"/>
  <c r="AQ329" i="8"/>
  <c r="AQ330" i="8"/>
  <c r="AQ331" i="8"/>
  <c r="AQ332" i="8"/>
  <c r="AQ335" i="8"/>
  <c r="AQ336" i="8"/>
  <c r="AQ337" i="8"/>
  <c r="AQ338" i="8"/>
  <c r="AQ339" i="8"/>
  <c r="AQ340" i="8"/>
  <c r="AQ342" i="8"/>
  <c r="AQ343" i="8"/>
  <c r="AQ344" i="8"/>
  <c r="AQ345" i="8"/>
  <c r="AQ346" i="8"/>
  <c r="AQ347" i="8"/>
  <c r="AQ348" i="8"/>
  <c r="AQ349" i="8"/>
  <c r="AQ351" i="8"/>
  <c r="AQ352" i="8"/>
  <c r="AQ353" i="8"/>
  <c r="AQ354" i="8"/>
  <c r="AQ355" i="8"/>
  <c r="AQ356" i="8"/>
  <c r="AQ360" i="8"/>
  <c r="AQ361" i="8"/>
  <c r="AQ362" i="8"/>
  <c r="AQ363" i="8"/>
  <c r="AQ364" i="8"/>
  <c r="AQ365" i="8"/>
  <c r="AQ366" i="8"/>
  <c r="AQ367" i="8"/>
  <c r="AQ370" i="8"/>
  <c r="AQ373" i="8"/>
  <c r="AQ374" i="8"/>
  <c r="AQ375" i="8"/>
  <c r="AQ376" i="8"/>
  <c r="AQ377" i="8"/>
  <c r="AQ379" i="8"/>
  <c r="AQ382" i="8"/>
  <c r="AQ383" i="8"/>
  <c r="AQ384" i="8"/>
  <c r="AQ386" i="8"/>
  <c r="AQ387" i="8"/>
  <c r="AQ388" i="8"/>
  <c r="AQ389" i="8"/>
  <c r="AQ390" i="8"/>
  <c r="AQ391" i="8"/>
  <c r="AQ392" i="8"/>
  <c r="AQ395" i="8"/>
  <c r="AQ396" i="8"/>
  <c r="AQ398" i="8"/>
  <c r="AQ399" i="8"/>
  <c r="AQ400" i="8"/>
  <c r="AQ401" i="8"/>
  <c r="AQ402" i="8"/>
  <c r="AQ404" i="8"/>
  <c r="AQ405" i="8"/>
  <c r="AQ406" i="8"/>
  <c r="AQ407" i="8"/>
  <c r="AQ408" i="8"/>
  <c r="AQ410" i="8"/>
  <c r="AQ411" i="8"/>
  <c r="AQ412" i="8"/>
  <c r="AQ413" i="8"/>
  <c r="AQ414" i="8"/>
  <c r="AQ415" i="8"/>
  <c r="AQ416" i="8"/>
  <c r="AQ417" i="8"/>
  <c r="AQ418" i="8"/>
  <c r="AQ419" i="8"/>
  <c r="AQ420" i="8"/>
  <c r="AQ421" i="8"/>
  <c r="AQ422" i="8"/>
  <c r="AQ423" i="8"/>
  <c r="AQ424" i="8"/>
  <c r="AQ425" i="8"/>
  <c r="AQ426" i="8"/>
  <c r="AQ428" i="8"/>
  <c r="AQ429" i="8"/>
  <c r="AQ430" i="8"/>
  <c r="AQ431" i="8"/>
  <c r="AQ432" i="8"/>
  <c r="AQ433" i="8"/>
  <c r="AQ434" i="8"/>
  <c r="AQ436" i="8"/>
  <c r="AQ437" i="8"/>
  <c r="AQ438" i="8"/>
  <c r="AQ439" i="8"/>
  <c r="AQ440" i="8"/>
  <c r="AQ441" i="8"/>
  <c r="AQ442" i="8"/>
  <c r="AQ443" i="8"/>
  <c r="AQ444" i="8"/>
  <c r="AQ445" i="8"/>
  <c r="AQ446" i="8"/>
  <c r="AQ447" i="8"/>
  <c r="AQ448" i="8"/>
  <c r="AQ449" i="8"/>
  <c r="AQ450" i="8"/>
  <c r="AQ451" i="8"/>
  <c r="AQ452" i="8"/>
  <c r="AQ453" i="8"/>
  <c r="AQ454" i="8"/>
  <c r="AQ455" i="8"/>
  <c r="AQ456" i="8"/>
  <c r="AQ457" i="8"/>
  <c r="AQ458" i="8"/>
  <c r="AQ459" i="8"/>
  <c r="AQ460" i="8"/>
  <c r="AQ461" i="8"/>
  <c r="AQ462" i="8"/>
  <c r="AQ463" i="8"/>
  <c r="AQ464" i="8"/>
  <c r="AQ465" i="8"/>
  <c r="AQ466" i="8"/>
  <c r="AQ467" i="8"/>
  <c r="AQ468" i="8"/>
  <c r="AQ469" i="8"/>
  <c r="AQ470" i="8"/>
  <c r="AQ471" i="8"/>
  <c r="AQ472" i="8"/>
  <c r="AQ473" i="8"/>
  <c r="AQ474" i="8"/>
  <c r="AQ475" i="8"/>
  <c r="AQ476" i="8"/>
  <c r="AQ477" i="8"/>
  <c r="AQ478" i="8"/>
  <c r="AQ479" i="8"/>
  <c r="AQ480" i="8"/>
  <c r="AQ481" i="8"/>
  <c r="AQ482" i="8"/>
  <c r="AQ483" i="8"/>
  <c r="AQ484" i="8"/>
  <c r="AQ485" i="8"/>
  <c r="AQ486" i="8"/>
  <c r="AQ487" i="8"/>
  <c r="AQ488" i="8"/>
  <c r="AQ489" i="8"/>
  <c r="AQ490" i="8"/>
  <c r="AQ491" i="8"/>
  <c r="AQ492" i="8"/>
  <c r="AQ493" i="8"/>
  <c r="AQ494" i="8"/>
  <c r="AQ495" i="8"/>
  <c r="AQ496" i="8"/>
  <c r="AQ497" i="8"/>
  <c r="AQ498" i="8"/>
  <c r="AQ499" i="8"/>
  <c r="AQ500" i="8"/>
  <c r="AQ501" i="8"/>
  <c r="AQ502" i="8"/>
  <c r="AQ503" i="8"/>
  <c r="AQ504" i="8"/>
  <c r="AQ505" i="8"/>
  <c r="AQ506" i="8"/>
  <c r="AQ507" i="8"/>
  <c r="AQ508" i="8"/>
  <c r="AQ509" i="8"/>
  <c r="AQ510" i="8"/>
  <c r="AQ511" i="8"/>
  <c r="AQ512" i="8"/>
  <c r="AQ513" i="8"/>
  <c r="AQ514" i="8"/>
  <c r="AQ515" i="8"/>
  <c r="AQ516" i="8"/>
  <c r="AQ517" i="8"/>
  <c r="AQ518" i="8"/>
  <c r="AQ519" i="8"/>
  <c r="AQ520" i="8"/>
  <c r="AQ521" i="8"/>
  <c r="AQ522" i="8"/>
  <c r="AQ523" i="8"/>
  <c r="AQ524" i="8"/>
  <c r="AQ525" i="8"/>
  <c r="AQ526" i="8"/>
  <c r="AQ527" i="8"/>
  <c r="AQ528" i="8"/>
  <c r="AQ530" i="8"/>
  <c r="AQ529" i="8"/>
  <c r="AQ531" i="8"/>
  <c r="AQ532" i="8"/>
  <c r="AQ533" i="8"/>
  <c r="AQ534" i="8"/>
  <c r="AQ535" i="8"/>
  <c r="AQ536" i="8"/>
  <c r="AQ537" i="8"/>
  <c r="AQ538" i="8"/>
  <c r="AQ539" i="8"/>
  <c r="AQ540" i="8"/>
  <c r="AQ541" i="8"/>
  <c r="AQ542" i="8"/>
  <c r="AQ543" i="8"/>
  <c r="AQ544" i="8"/>
  <c r="AQ545" i="8"/>
  <c r="AQ546" i="8"/>
  <c r="AQ547" i="8"/>
  <c r="AQ548" i="8"/>
  <c r="AQ549" i="8"/>
  <c r="AQ550" i="8"/>
  <c r="AQ551" i="8"/>
  <c r="AQ553" i="8"/>
  <c r="AQ558" i="8"/>
  <c r="AQ559" i="8"/>
  <c r="AQ560" i="8"/>
  <c r="AQ561" i="8"/>
  <c r="AQ572" i="8"/>
  <c r="AQ574" i="8"/>
  <c r="AQ57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30" i="8"/>
  <c r="H529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235" i="8"/>
  <c r="K549" i="8"/>
  <c r="K546" i="8"/>
  <c r="K545" i="8"/>
  <c r="K518" i="8"/>
  <c r="K506" i="8"/>
  <c r="K503" i="8"/>
  <c r="K474" i="8"/>
  <c r="AR474" i="8"/>
  <c r="K443" i="8"/>
  <c r="K442" i="8"/>
  <c r="K441" i="8"/>
  <c r="K440" i="8"/>
  <c r="K444" i="8"/>
  <c r="K433" i="8"/>
  <c r="K434" i="8"/>
  <c r="K445" i="8"/>
  <c r="K420" i="8"/>
  <c r="K252" i="8"/>
  <c r="K471" i="8"/>
  <c r="K473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4" i="8"/>
  <c r="K505" i="8"/>
  <c r="K507" i="8"/>
  <c r="K508" i="8"/>
  <c r="K509" i="8"/>
  <c r="K510" i="8"/>
  <c r="K511" i="8"/>
  <c r="K512" i="8"/>
  <c r="K513" i="8"/>
  <c r="K514" i="8"/>
  <c r="K515" i="8"/>
  <c r="K516" i="8"/>
  <c r="K517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7" i="8"/>
  <c r="K548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8" i="8"/>
  <c r="K567" i="8"/>
  <c r="K569" i="8"/>
  <c r="K570" i="8"/>
  <c r="K571" i="8"/>
  <c r="K572" i="8"/>
  <c r="K573" i="8"/>
  <c r="K574" i="8"/>
  <c r="K575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7" i="8"/>
  <c r="K376" i="8"/>
  <c r="K378" i="8"/>
  <c r="K379" i="8"/>
  <c r="K380" i="8"/>
  <c r="K381" i="8"/>
  <c r="K382" i="8"/>
  <c r="K383" i="8"/>
  <c r="K384" i="8"/>
  <c r="K385" i="8"/>
  <c r="K386" i="8"/>
  <c r="K387" i="8"/>
  <c r="K389" i="8"/>
  <c r="K390" i="8"/>
  <c r="K391" i="8"/>
  <c r="K388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1" i="8"/>
  <c r="K423" i="8"/>
  <c r="K422" i="8"/>
  <c r="K424" i="8"/>
  <c r="K425" i="8"/>
  <c r="K426" i="8"/>
  <c r="K427" i="8"/>
  <c r="K428" i="8"/>
  <c r="K429" i="8"/>
  <c r="K430" i="8"/>
  <c r="K431" i="8"/>
  <c r="K432" i="8"/>
  <c r="K435" i="8"/>
  <c r="K437" i="8"/>
  <c r="K436" i="8"/>
  <c r="K438" i="8"/>
  <c r="K439" i="8"/>
  <c r="K446" i="8"/>
  <c r="K447" i="8"/>
  <c r="K448" i="8"/>
  <c r="K449" i="8"/>
  <c r="K450" i="8"/>
  <c r="K452" i="8"/>
  <c r="K451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7" i="8"/>
  <c r="K466" i="8"/>
  <c r="K468" i="8"/>
  <c r="K469" i="8"/>
  <c r="K470" i="8"/>
  <c r="K472" i="8"/>
  <c r="K296" i="8"/>
  <c r="K297" i="8"/>
  <c r="K298" i="8"/>
  <c r="K300" i="8"/>
  <c r="K301" i="8"/>
  <c r="K299" i="8"/>
  <c r="K302" i="8"/>
  <c r="K303" i="8"/>
  <c r="K304" i="8"/>
  <c r="K306" i="8"/>
  <c r="K305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D558" i="3"/>
  <c r="B558" i="3"/>
  <c r="A558" i="3"/>
  <c r="D557" i="3"/>
  <c r="B557" i="3"/>
  <c r="A557" i="3"/>
  <c r="D556" i="3"/>
  <c r="B556" i="3"/>
  <c r="A556" i="3"/>
  <c r="D555" i="3"/>
  <c r="B555" i="3"/>
  <c r="A555" i="3"/>
  <c r="D554" i="3"/>
  <c r="B554" i="3"/>
  <c r="A554" i="3"/>
  <c r="D553" i="3"/>
  <c r="B553" i="3"/>
  <c r="A553" i="3"/>
  <c r="D552" i="3"/>
  <c r="B552" i="3"/>
  <c r="A552" i="3"/>
  <c r="D551" i="3"/>
  <c r="B551" i="3"/>
  <c r="A551" i="3"/>
  <c r="D550" i="3"/>
  <c r="B550" i="3"/>
  <c r="A550" i="3"/>
  <c r="D549" i="3"/>
  <c r="B549" i="3"/>
  <c r="A549" i="3"/>
  <c r="D548" i="3"/>
  <c r="B548" i="3"/>
  <c r="A548" i="3"/>
  <c r="D547" i="3"/>
  <c r="B547" i="3"/>
  <c r="A547" i="3"/>
  <c r="D546" i="3"/>
  <c r="B546" i="3"/>
  <c r="A546" i="3"/>
  <c r="D545" i="3"/>
  <c r="B545" i="3"/>
  <c r="A545" i="3"/>
  <c r="D544" i="3"/>
  <c r="B544" i="3"/>
  <c r="A544" i="3"/>
  <c r="D543" i="3"/>
  <c r="B543" i="3"/>
  <c r="A543" i="3"/>
  <c r="D542" i="3"/>
  <c r="B542" i="3"/>
  <c r="A542" i="3"/>
  <c r="D541" i="3"/>
  <c r="B541" i="3"/>
  <c r="A541" i="3"/>
  <c r="D540" i="3"/>
  <c r="B540" i="3"/>
  <c r="A540" i="3"/>
  <c r="D539" i="3"/>
  <c r="B539" i="3"/>
  <c r="A539" i="3"/>
  <c r="D538" i="3"/>
  <c r="B538" i="3"/>
  <c r="A538" i="3"/>
  <c r="D537" i="3"/>
  <c r="B537" i="3"/>
  <c r="A537" i="3"/>
  <c r="D536" i="3"/>
  <c r="B536" i="3"/>
  <c r="A536" i="3"/>
  <c r="D535" i="3"/>
  <c r="B535" i="3"/>
  <c r="A535" i="3"/>
  <c r="D534" i="3"/>
  <c r="B534" i="3"/>
  <c r="A534" i="3"/>
  <c r="D533" i="3"/>
  <c r="B533" i="3"/>
  <c r="A533" i="3"/>
  <c r="D532" i="3"/>
  <c r="B532" i="3"/>
  <c r="A532" i="3"/>
  <c r="D531" i="3"/>
  <c r="B531" i="3"/>
  <c r="A531" i="3"/>
  <c r="D530" i="3"/>
  <c r="B530" i="3"/>
  <c r="A530" i="3"/>
  <c r="D529" i="3"/>
  <c r="B529" i="3"/>
  <c r="A529" i="3"/>
  <c r="D528" i="3"/>
  <c r="B528" i="3"/>
  <c r="A528" i="3"/>
  <c r="D527" i="3"/>
  <c r="B527" i="3"/>
  <c r="A527" i="3"/>
  <c r="D526" i="3"/>
  <c r="B526" i="3"/>
  <c r="A526" i="3"/>
  <c r="D525" i="3"/>
  <c r="B525" i="3"/>
  <c r="A525" i="3"/>
  <c r="D524" i="3"/>
  <c r="B524" i="3"/>
  <c r="A524" i="3"/>
  <c r="D523" i="3"/>
  <c r="B523" i="3"/>
  <c r="A523" i="3"/>
  <c r="D522" i="3"/>
  <c r="B522" i="3"/>
  <c r="A522" i="3"/>
  <c r="D521" i="3"/>
  <c r="B521" i="3"/>
  <c r="A521" i="3"/>
  <c r="D520" i="3"/>
  <c r="B520" i="3"/>
  <c r="A520" i="3"/>
  <c r="D519" i="3"/>
  <c r="B519" i="3"/>
  <c r="A519" i="3"/>
  <c r="D518" i="3"/>
  <c r="B518" i="3"/>
  <c r="A518" i="3"/>
  <c r="D517" i="3"/>
  <c r="B517" i="3"/>
  <c r="A517" i="3"/>
  <c r="D516" i="3"/>
  <c r="B516" i="3"/>
  <c r="A516" i="3"/>
  <c r="D515" i="3"/>
  <c r="B515" i="3"/>
  <c r="A515" i="3"/>
  <c r="D514" i="3"/>
  <c r="B514" i="3"/>
  <c r="A514" i="3"/>
  <c r="D513" i="3"/>
  <c r="B513" i="3"/>
  <c r="A513" i="3"/>
  <c r="D512" i="3"/>
  <c r="B512" i="3"/>
  <c r="A512" i="3"/>
  <c r="D511" i="3"/>
  <c r="B511" i="3"/>
  <c r="A511" i="3"/>
  <c r="D510" i="3"/>
  <c r="B510" i="3"/>
  <c r="A510" i="3"/>
  <c r="D509" i="3"/>
  <c r="B509" i="3"/>
  <c r="A509" i="3"/>
  <c r="D508" i="3"/>
  <c r="B508" i="3"/>
  <c r="A508" i="3"/>
  <c r="D507" i="3"/>
  <c r="B507" i="3"/>
  <c r="A507" i="3"/>
  <c r="D506" i="3"/>
  <c r="B506" i="3"/>
  <c r="A506" i="3"/>
  <c r="D505" i="3"/>
  <c r="B505" i="3"/>
  <c r="A505" i="3"/>
  <c r="D504" i="3"/>
  <c r="B504" i="3"/>
  <c r="A504" i="3"/>
  <c r="D503" i="3"/>
  <c r="B503" i="3"/>
  <c r="A503" i="3"/>
  <c r="D502" i="3"/>
  <c r="B502" i="3"/>
  <c r="A502" i="3"/>
  <c r="D501" i="3"/>
  <c r="B501" i="3"/>
  <c r="A501" i="3"/>
  <c r="D500" i="3"/>
  <c r="B500" i="3"/>
  <c r="A500" i="3"/>
  <c r="D499" i="3"/>
  <c r="B499" i="3"/>
  <c r="A499" i="3"/>
  <c r="D498" i="3"/>
  <c r="B498" i="3"/>
  <c r="A498" i="3"/>
  <c r="D497" i="3"/>
  <c r="B497" i="3"/>
  <c r="A497" i="3"/>
  <c r="D496" i="3"/>
  <c r="B496" i="3"/>
  <c r="A496" i="3"/>
  <c r="D495" i="3"/>
  <c r="B495" i="3"/>
  <c r="A495" i="3"/>
  <c r="D494" i="3"/>
  <c r="B494" i="3"/>
  <c r="A494" i="3"/>
  <c r="D493" i="3"/>
  <c r="B493" i="3"/>
  <c r="A493" i="3"/>
  <c r="D492" i="3"/>
  <c r="B492" i="3"/>
  <c r="A492" i="3"/>
  <c r="D491" i="3"/>
  <c r="B491" i="3"/>
  <c r="A491" i="3"/>
  <c r="D490" i="3"/>
  <c r="B490" i="3"/>
  <c r="A490" i="3"/>
  <c r="D489" i="3"/>
  <c r="B489" i="3"/>
  <c r="A489" i="3"/>
  <c r="D488" i="3"/>
  <c r="B488" i="3"/>
  <c r="A488" i="3"/>
  <c r="D487" i="3"/>
  <c r="B487" i="3"/>
  <c r="A487" i="3"/>
  <c r="D486" i="3"/>
  <c r="B486" i="3"/>
  <c r="A486" i="3"/>
  <c r="D485" i="3"/>
  <c r="B485" i="3"/>
  <c r="A485" i="3"/>
  <c r="D484" i="3"/>
  <c r="B484" i="3"/>
  <c r="A484" i="3"/>
  <c r="D483" i="3"/>
  <c r="B483" i="3"/>
  <c r="A483" i="3"/>
  <c r="D482" i="3"/>
  <c r="B482" i="3"/>
  <c r="A482" i="3"/>
  <c r="D481" i="3"/>
  <c r="B481" i="3"/>
  <c r="A481" i="3"/>
  <c r="D480" i="3"/>
  <c r="B480" i="3"/>
  <c r="A480" i="3"/>
  <c r="D479" i="3"/>
  <c r="B479" i="3"/>
  <c r="A479" i="3"/>
  <c r="D478" i="3"/>
  <c r="B478" i="3"/>
  <c r="A478" i="3"/>
  <c r="D477" i="3"/>
  <c r="B477" i="3"/>
  <c r="A477" i="3"/>
  <c r="D476" i="3"/>
  <c r="B476" i="3"/>
  <c r="A476" i="3"/>
  <c r="D475" i="3"/>
  <c r="B475" i="3"/>
  <c r="A475" i="3"/>
  <c r="D474" i="3"/>
  <c r="B474" i="3"/>
  <c r="A474" i="3"/>
  <c r="D473" i="3"/>
  <c r="B473" i="3"/>
  <c r="A473" i="3"/>
  <c r="D472" i="3"/>
  <c r="B472" i="3"/>
  <c r="A472" i="3"/>
  <c r="D471" i="3"/>
  <c r="B471" i="3"/>
  <c r="A471" i="3"/>
  <c r="D470" i="3"/>
  <c r="B470" i="3"/>
  <c r="A470" i="3"/>
  <c r="D469" i="3"/>
  <c r="B469" i="3"/>
  <c r="A469" i="3"/>
  <c r="D468" i="3"/>
  <c r="B468" i="3"/>
  <c r="A468" i="3"/>
  <c r="D467" i="3"/>
  <c r="B467" i="3"/>
  <c r="A467" i="3"/>
  <c r="D466" i="3"/>
  <c r="B466" i="3"/>
  <c r="A466" i="3"/>
  <c r="D465" i="3"/>
  <c r="B465" i="3"/>
  <c r="A465" i="3"/>
  <c r="D464" i="3"/>
  <c r="B464" i="3"/>
  <c r="A464" i="3"/>
  <c r="D463" i="3"/>
  <c r="B463" i="3"/>
  <c r="A463" i="3"/>
  <c r="D462" i="3"/>
  <c r="B462" i="3"/>
  <c r="A462" i="3"/>
  <c r="D461" i="3"/>
  <c r="B461" i="3"/>
  <c r="A461" i="3"/>
  <c r="D460" i="3"/>
  <c r="B460" i="3"/>
  <c r="A460" i="3"/>
  <c r="D459" i="3"/>
  <c r="B459" i="3"/>
  <c r="A459" i="3"/>
  <c r="D458" i="3"/>
  <c r="B458" i="3"/>
  <c r="A458" i="3"/>
  <c r="D457" i="3"/>
  <c r="B457" i="3"/>
  <c r="A457" i="3"/>
  <c r="D456" i="3"/>
  <c r="B456" i="3"/>
  <c r="A456" i="3"/>
  <c r="D455" i="3"/>
  <c r="B455" i="3"/>
  <c r="A455" i="3"/>
  <c r="D454" i="3"/>
  <c r="B454" i="3"/>
  <c r="A454" i="3"/>
  <c r="D453" i="3"/>
  <c r="B453" i="3"/>
  <c r="A453" i="3"/>
  <c r="D452" i="3"/>
  <c r="B452" i="3"/>
  <c r="A452" i="3"/>
  <c r="D451" i="3"/>
  <c r="B451" i="3"/>
  <c r="A451" i="3"/>
  <c r="D450" i="3"/>
  <c r="B450" i="3"/>
  <c r="A450" i="3"/>
  <c r="D449" i="3"/>
  <c r="B449" i="3"/>
  <c r="A449" i="3"/>
  <c r="D448" i="3"/>
  <c r="B448" i="3"/>
  <c r="A448" i="3"/>
  <c r="D447" i="3"/>
  <c r="B447" i="3"/>
  <c r="A447" i="3"/>
  <c r="D446" i="3"/>
  <c r="B446" i="3"/>
  <c r="A446" i="3"/>
  <c r="D445" i="3"/>
  <c r="B445" i="3"/>
  <c r="A445" i="3"/>
  <c r="D444" i="3"/>
  <c r="B444" i="3"/>
  <c r="A444" i="3"/>
  <c r="D443" i="3"/>
  <c r="B443" i="3"/>
  <c r="A443" i="3"/>
  <c r="D442" i="3"/>
  <c r="B442" i="3"/>
  <c r="A442" i="3"/>
  <c r="D441" i="3"/>
  <c r="B441" i="3"/>
  <c r="A441" i="3"/>
  <c r="D440" i="3"/>
  <c r="B440" i="3"/>
  <c r="A440" i="3"/>
  <c r="D439" i="3"/>
  <c r="B439" i="3"/>
  <c r="A439" i="3"/>
  <c r="D438" i="3"/>
  <c r="B438" i="3"/>
  <c r="A438" i="3"/>
  <c r="D437" i="3"/>
  <c r="B437" i="3"/>
  <c r="A437" i="3"/>
  <c r="D436" i="3"/>
  <c r="B436" i="3"/>
  <c r="A436" i="3"/>
  <c r="D435" i="3"/>
  <c r="B435" i="3"/>
  <c r="A435" i="3"/>
  <c r="D434" i="3"/>
  <c r="B434" i="3"/>
  <c r="A434" i="3"/>
  <c r="D433" i="3"/>
  <c r="B433" i="3"/>
  <c r="A433" i="3"/>
  <c r="D432" i="3"/>
  <c r="B432" i="3"/>
  <c r="A432" i="3"/>
  <c r="D431" i="3"/>
  <c r="B431" i="3"/>
  <c r="A431" i="3"/>
  <c r="D430" i="3"/>
  <c r="B430" i="3"/>
  <c r="A430" i="3"/>
  <c r="D429" i="3"/>
  <c r="B429" i="3"/>
  <c r="A429" i="3"/>
  <c r="D428" i="3"/>
  <c r="B428" i="3"/>
  <c r="A428" i="3"/>
  <c r="D427" i="3"/>
  <c r="B427" i="3"/>
  <c r="A427" i="3"/>
  <c r="D426" i="3"/>
  <c r="B426" i="3"/>
  <c r="A426" i="3"/>
  <c r="D425" i="3"/>
  <c r="B425" i="3"/>
  <c r="A425" i="3"/>
  <c r="D424" i="3"/>
  <c r="B424" i="3"/>
  <c r="A424" i="3"/>
  <c r="D423" i="3"/>
  <c r="B423" i="3"/>
  <c r="A423" i="3"/>
  <c r="D422" i="3"/>
  <c r="B422" i="3"/>
  <c r="A422" i="3"/>
  <c r="D421" i="3"/>
  <c r="B421" i="3"/>
  <c r="A421" i="3"/>
  <c r="D420" i="3"/>
  <c r="B420" i="3"/>
  <c r="A420" i="3"/>
  <c r="D419" i="3"/>
  <c r="B419" i="3"/>
  <c r="A419" i="3"/>
  <c r="D418" i="3"/>
  <c r="B418" i="3"/>
  <c r="A418" i="3"/>
  <c r="D417" i="3"/>
  <c r="B417" i="3"/>
  <c r="A417" i="3"/>
  <c r="D416" i="3"/>
  <c r="B416" i="3"/>
  <c r="A416" i="3"/>
  <c r="D415" i="3"/>
  <c r="B415" i="3"/>
  <c r="A415" i="3"/>
  <c r="D414" i="3"/>
  <c r="B414" i="3"/>
  <c r="A414" i="3"/>
  <c r="D413" i="3"/>
  <c r="B413" i="3"/>
  <c r="A413" i="3"/>
  <c r="D412" i="3"/>
  <c r="B412" i="3"/>
  <c r="A412" i="3"/>
  <c r="D411" i="3"/>
  <c r="B411" i="3"/>
  <c r="A411" i="3"/>
  <c r="D410" i="3"/>
  <c r="B410" i="3"/>
  <c r="A410" i="3"/>
  <c r="D409" i="3"/>
  <c r="B409" i="3"/>
  <c r="A409" i="3"/>
  <c r="D408" i="3"/>
  <c r="B408" i="3"/>
  <c r="A408" i="3"/>
  <c r="D407" i="3"/>
  <c r="B407" i="3"/>
  <c r="A407" i="3"/>
  <c r="D406" i="3"/>
  <c r="B406" i="3"/>
  <c r="A406" i="3"/>
  <c r="D405" i="3"/>
  <c r="B405" i="3"/>
  <c r="A405" i="3"/>
  <c r="D404" i="3"/>
  <c r="B404" i="3"/>
  <c r="A404" i="3"/>
  <c r="D403" i="3"/>
  <c r="B403" i="3"/>
  <c r="A403" i="3"/>
  <c r="D402" i="3"/>
  <c r="B402" i="3"/>
  <c r="A402" i="3"/>
  <c r="D401" i="3"/>
  <c r="B401" i="3"/>
  <c r="A401" i="3"/>
  <c r="D400" i="3"/>
  <c r="B400" i="3"/>
  <c r="A400" i="3"/>
  <c r="D399" i="3"/>
  <c r="B399" i="3"/>
  <c r="A399" i="3"/>
  <c r="D398" i="3"/>
  <c r="B398" i="3"/>
  <c r="A398" i="3"/>
  <c r="D397" i="3"/>
  <c r="B397" i="3"/>
  <c r="A397" i="3"/>
  <c r="D396" i="3"/>
  <c r="B396" i="3"/>
  <c r="A396" i="3"/>
  <c r="D395" i="3"/>
  <c r="B395" i="3"/>
  <c r="A395" i="3"/>
  <c r="D394" i="3"/>
  <c r="B394" i="3"/>
  <c r="A394" i="3"/>
  <c r="D393" i="3"/>
  <c r="B393" i="3"/>
  <c r="A393" i="3"/>
  <c r="D392" i="3"/>
  <c r="B392" i="3"/>
  <c r="A392" i="3"/>
  <c r="D391" i="3"/>
  <c r="B391" i="3"/>
  <c r="A391" i="3"/>
  <c r="D390" i="3"/>
  <c r="B390" i="3"/>
  <c r="A390" i="3"/>
  <c r="D389" i="3"/>
  <c r="B389" i="3"/>
  <c r="A389" i="3"/>
  <c r="D388" i="3"/>
  <c r="B388" i="3"/>
  <c r="A388" i="3"/>
  <c r="D387" i="3"/>
  <c r="B387" i="3"/>
  <c r="A387" i="3"/>
  <c r="D386" i="3"/>
  <c r="B386" i="3"/>
  <c r="A386" i="3"/>
  <c r="D385" i="3"/>
  <c r="B385" i="3"/>
  <c r="A385" i="3"/>
  <c r="D384" i="3"/>
  <c r="B384" i="3"/>
  <c r="A384" i="3"/>
  <c r="D383" i="3"/>
  <c r="B383" i="3"/>
  <c r="A383" i="3"/>
  <c r="D382" i="3"/>
  <c r="B382" i="3"/>
  <c r="A382" i="3"/>
  <c r="D381" i="3"/>
  <c r="B381" i="3"/>
  <c r="A381" i="3"/>
  <c r="D380" i="3"/>
  <c r="B380" i="3"/>
  <c r="A380" i="3"/>
  <c r="D379" i="3"/>
  <c r="B379" i="3"/>
  <c r="A379" i="3"/>
  <c r="D378" i="3"/>
  <c r="B378" i="3"/>
  <c r="A378" i="3"/>
  <c r="D377" i="3"/>
  <c r="B377" i="3"/>
  <c r="A377" i="3"/>
  <c r="D376" i="3"/>
  <c r="B376" i="3"/>
  <c r="A376" i="3"/>
  <c r="D375" i="3"/>
  <c r="B375" i="3"/>
  <c r="A375" i="3"/>
  <c r="D374" i="3"/>
  <c r="B374" i="3"/>
  <c r="A374" i="3"/>
  <c r="D373" i="3"/>
  <c r="B373" i="3"/>
  <c r="A373" i="3"/>
  <c r="D372" i="3"/>
  <c r="B372" i="3"/>
  <c r="A372" i="3"/>
  <c r="D371" i="3"/>
  <c r="B371" i="3"/>
  <c r="A371" i="3"/>
  <c r="D370" i="3"/>
  <c r="B370" i="3"/>
  <c r="A370" i="3"/>
  <c r="D369" i="3"/>
  <c r="B369" i="3"/>
  <c r="A369" i="3"/>
  <c r="D368" i="3"/>
  <c r="B368" i="3"/>
  <c r="A368" i="3"/>
  <c r="D367" i="3"/>
  <c r="B367" i="3"/>
  <c r="A367" i="3"/>
  <c r="D366" i="3"/>
  <c r="B366" i="3"/>
  <c r="A366" i="3"/>
  <c r="D365" i="3"/>
  <c r="B365" i="3"/>
  <c r="A365" i="3"/>
  <c r="D364" i="3"/>
  <c r="B364" i="3"/>
  <c r="A364" i="3"/>
  <c r="D363" i="3"/>
  <c r="B363" i="3"/>
  <c r="A363" i="3"/>
  <c r="D362" i="3"/>
  <c r="B362" i="3"/>
  <c r="A362" i="3"/>
  <c r="D361" i="3"/>
  <c r="B361" i="3"/>
  <c r="A361" i="3"/>
  <c r="D360" i="3"/>
  <c r="B360" i="3"/>
  <c r="A360" i="3"/>
  <c r="D359" i="3"/>
  <c r="B359" i="3"/>
  <c r="A359" i="3"/>
  <c r="D358" i="3"/>
  <c r="B358" i="3"/>
  <c r="A358" i="3"/>
  <c r="D357" i="3"/>
  <c r="B357" i="3"/>
  <c r="A357" i="3"/>
  <c r="D356" i="3"/>
  <c r="B356" i="3"/>
  <c r="A356" i="3"/>
  <c r="D355" i="3"/>
  <c r="B355" i="3"/>
  <c r="A355" i="3"/>
  <c r="D354" i="3"/>
  <c r="B354" i="3"/>
  <c r="A354" i="3"/>
  <c r="D353" i="3"/>
  <c r="B353" i="3"/>
  <c r="A353" i="3"/>
  <c r="D352" i="3"/>
  <c r="B352" i="3"/>
  <c r="A352" i="3"/>
  <c r="D351" i="3"/>
  <c r="B351" i="3"/>
  <c r="A351" i="3"/>
  <c r="D350" i="3"/>
  <c r="B350" i="3"/>
  <c r="A350" i="3"/>
  <c r="D349" i="3"/>
  <c r="B349" i="3"/>
  <c r="A349" i="3"/>
  <c r="D348" i="3"/>
  <c r="B348" i="3"/>
  <c r="A348" i="3"/>
  <c r="D347" i="3"/>
  <c r="B347" i="3"/>
  <c r="A347" i="3"/>
  <c r="D346" i="3"/>
  <c r="B346" i="3"/>
  <c r="A346" i="3"/>
  <c r="D345" i="3"/>
  <c r="B345" i="3"/>
  <c r="A345" i="3"/>
  <c r="D344" i="3"/>
  <c r="B344" i="3"/>
  <c r="A344" i="3"/>
  <c r="D343" i="3"/>
  <c r="B343" i="3"/>
  <c r="A343" i="3"/>
  <c r="D342" i="3"/>
  <c r="B342" i="3"/>
  <c r="A342" i="3"/>
  <c r="D341" i="3"/>
  <c r="B341" i="3"/>
  <c r="A341" i="3"/>
  <c r="D340" i="3"/>
  <c r="B340" i="3"/>
  <c r="A340" i="3"/>
  <c r="D339" i="3"/>
  <c r="B339" i="3"/>
  <c r="A339" i="3"/>
  <c r="D338" i="3"/>
  <c r="B338" i="3"/>
  <c r="A338" i="3"/>
  <c r="D337" i="3"/>
  <c r="B337" i="3"/>
  <c r="A337" i="3"/>
  <c r="D336" i="3"/>
  <c r="B336" i="3"/>
  <c r="A336" i="3"/>
  <c r="D335" i="3"/>
  <c r="B335" i="3"/>
  <c r="A335" i="3"/>
  <c r="D334" i="3"/>
  <c r="B334" i="3"/>
  <c r="A334" i="3"/>
  <c r="D333" i="3"/>
  <c r="B333" i="3"/>
  <c r="A333" i="3"/>
  <c r="D332" i="3"/>
  <c r="B332" i="3"/>
  <c r="A332" i="3"/>
  <c r="D331" i="3"/>
  <c r="B331" i="3"/>
  <c r="A331" i="3"/>
  <c r="D330" i="3"/>
  <c r="B330" i="3"/>
  <c r="A330" i="3"/>
  <c r="D329" i="3"/>
  <c r="B329" i="3"/>
  <c r="A329" i="3"/>
  <c r="D328" i="3"/>
  <c r="B328" i="3"/>
  <c r="A328" i="3"/>
  <c r="D327" i="3"/>
  <c r="B327" i="3"/>
  <c r="A327" i="3"/>
  <c r="D326" i="3"/>
  <c r="B326" i="3"/>
  <c r="A326" i="3"/>
  <c r="D325" i="3"/>
  <c r="B325" i="3"/>
  <c r="A325" i="3"/>
  <c r="D324" i="3"/>
  <c r="B324" i="3"/>
  <c r="A324" i="3"/>
  <c r="D323" i="3"/>
  <c r="B323" i="3"/>
  <c r="A323" i="3"/>
  <c r="D322" i="3"/>
  <c r="B322" i="3"/>
  <c r="A322" i="3"/>
  <c r="D321" i="3"/>
  <c r="B321" i="3"/>
  <c r="A321" i="3"/>
  <c r="D320" i="3"/>
  <c r="B320" i="3"/>
  <c r="A320" i="3"/>
  <c r="D319" i="3"/>
  <c r="B319" i="3"/>
  <c r="A319" i="3"/>
  <c r="D318" i="3"/>
  <c r="B318" i="3"/>
  <c r="A318" i="3"/>
  <c r="D317" i="3"/>
  <c r="B317" i="3"/>
  <c r="A317" i="3"/>
  <c r="D316" i="3"/>
  <c r="B316" i="3"/>
  <c r="A316" i="3"/>
  <c r="D315" i="3"/>
  <c r="B315" i="3"/>
  <c r="A315" i="3"/>
  <c r="D314" i="3"/>
  <c r="B314" i="3"/>
  <c r="A314" i="3"/>
  <c r="D313" i="3"/>
  <c r="B313" i="3"/>
  <c r="A313" i="3"/>
  <c r="D312" i="3"/>
  <c r="B312" i="3"/>
  <c r="A312" i="3"/>
  <c r="D311" i="3"/>
  <c r="B311" i="3"/>
  <c r="A311" i="3"/>
  <c r="D310" i="3"/>
  <c r="B310" i="3"/>
  <c r="A310" i="3"/>
  <c r="D309" i="3"/>
  <c r="B309" i="3"/>
  <c r="A309" i="3"/>
  <c r="D308" i="3"/>
  <c r="B308" i="3"/>
  <c r="A308" i="3"/>
  <c r="D307" i="3"/>
  <c r="B307" i="3"/>
  <c r="A307" i="3"/>
  <c r="D306" i="3"/>
  <c r="B306" i="3"/>
  <c r="A306" i="3"/>
  <c r="D305" i="3"/>
  <c r="B305" i="3"/>
  <c r="A305" i="3"/>
  <c r="D304" i="3"/>
  <c r="B304" i="3"/>
  <c r="A304" i="3"/>
  <c r="D303" i="3"/>
  <c r="B303" i="3"/>
  <c r="A303" i="3"/>
  <c r="D302" i="3"/>
  <c r="B302" i="3"/>
  <c r="A302" i="3"/>
  <c r="D301" i="3"/>
  <c r="B301" i="3"/>
  <c r="A301" i="3"/>
  <c r="D300" i="3"/>
  <c r="B300" i="3"/>
  <c r="A300" i="3"/>
  <c r="D299" i="3"/>
  <c r="B299" i="3"/>
  <c r="A299" i="3"/>
  <c r="D298" i="3"/>
  <c r="B298" i="3"/>
  <c r="A298" i="3"/>
  <c r="D297" i="3"/>
  <c r="B297" i="3"/>
  <c r="A297" i="3"/>
  <c r="D296" i="3"/>
  <c r="B296" i="3"/>
  <c r="A296" i="3"/>
  <c r="D295" i="3"/>
  <c r="B295" i="3"/>
  <c r="A295" i="3"/>
  <c r="D294" i="3"/>
  <c r="B294" i="3"/>
  <c r="A294" i="3"/>
  <c r="D293" i="3"/>
  <c r="B293" i="3"/>
  <c r="A293" i="3"/>
  <c r="D292" i="3"/>
  <c r="B292" i="3"/>
  <c r="A292" i="3"/>
  <c r="D291" i="3"/>
  <c r="B291" i="3"/>
  <c r="A291" i="3"/>
  <c r="D290" i="3"/>
  <c r="B290" i="3"/>
  <c r="A290" i="3"/>
  <c r="D289" i="3"/>
  <c r="B289" i="3"/>
  <c r="A289" i="3"/>
  <c r="D288" i="3"/>
  <c r="B288" i="3"/>
  <c r="A288" i="3"/>
  <c r="D287" i="3"/>
  <c r="B287" i="3"/>
  <c r="A287" i="3"/>
  <c r="D286" i="3"/>
  <c r="B286" i="3"/>
  <c r="A286" i="3"/>
  <c r="D285" i="3"/>
  <c r="B285" i="3"/>
  <c r="A285" i="3"/>
  <c r="D284" i="3"/>
  <c r="B284" i="3"/>
  <c r="A284" i="3"/>
  <c r="D283" i="3"/>
  <c r="B283" i="3"/>
  <c r="A283" i="3"/>
  <c r="D282" i="3"/>
  <c r="B282" i="3"/>
  <c r="A282" i="3"/>
  <c r="D281" i="3"/>
  <c r="B281" i="3"/>
  <c r="A281" i="3"/>
  <c r="D280" i="3"/>
  <c r="B280" i="3"/>
  <c r="A280" i="3"/>
  <c r="D279" i="3"/>
  <c r="B279" i="3"/>
  <c r="A279" i="3"/>
  <c r="D278" i="3"/>
  <c r="B278" i="3"/>
  <c r="A278" i="3"/>
  <c r="D277" i="3"/>
  <c r="B277" i="3"/>
  <c r="A277" i="3"/>
  <c r="D276" i="3"/>
  <c r="B276" i="3"/>
  <c r="A276" i="3"/>
  <c r="D275" i="3"/>
  <c r="B275" i="3"/>
  <c r="A275" i="3"/>
  <c r="D274" i="3"/>
  <c r="B274" i="3"/>
  <c r="A274" i="3"/>
  <c r="D273" i="3"/>
  <c r="B273" i="3"/>
  <c r="A273" i="3"/>
  <c r="D272" i="3"/>
  <c r="B272" i="3"/>
  <c r="A272" i="3"/>
  <c r="D271" i="3"/>
  <c r="B271" i="3"/>
  <c r="A271" i="3"/>
  <c r="D270" i="3"/>
  <c r="B270" i="3"/>
  <c r="A270" i="3"/>
  <c r="D269" i="3"/>
  <c r="B269" i="3"/>
  <c r="A269" i="3"/>
  <c r="D268" i="3"/>
  <c r="B268" i="3"/>
  <c r="A268" i="3"/>
  <c r="D267" i="3"/>
  <c r="B267" i="3"/>
  <c r="A267" i="3"/>
  <c r="D266" i="3"/>
  <c r="B266" i="3"/>
  <c r="A266" i="3"/>
  <c r="D265" i="3"/>
  <c r="B265" i="3"/>
  <c r="A265" i="3"/>
  <c r="D264" i="3"/>
  <c r="B264" i="3"/>
  <c r="A264" i="3"/>
  <c r="D263" i="3"/>
  <c r="B263" i="3"/>
  <c r="A263" i="3"/>
  <c r="D262" i="3"/>
  <c r="B262" i="3"/>
  <c r="A262" i="3"/>
  <c r="D261" i="3"/>
  <c r="B261" i="3"/>
  <c r="A261" i="3"/>
  <c r="D260" i="3"/>
  <c r="B260" i="3"/>
  <c r="A260" i="3"/>
  <c r="D259" i="3"/>
  <c r="B259" i="3"/>
  <c r="A259" i="3"/>
  <c r="D258" i="3"/>
  <c r="B258" i="3"/>
  <c r="A258" i="3"/>
  <c r="D257" i="3"/>
  <c r="B257" i="3"/>
  <c r="A257" i="3"/>
  <c r="D256" i="3"/>
  <c r="B256" i="3"/>
  <c r="A256" i="3"/>
  <c r="D255" i="3"/>
  <c r="B255" i="3"/>
  <c r="A255" i="3"/>
  <c r="D254" i="3"/>
  <c r="B254" i="3"/>
  <c r="A254" i="3"/>
  <c r="D253" i="3"/>
  <c r="B253" i="3"/>
  <c r="A253" i="3"/>
  <c r="D252" i="3"/>
  <c r="B252" i="3"/>
  <c r="A252" i="3"/>
  <c r="D251" i="3"/>
  <c r="B251" i="3"/>
  <c r="A251" i="3"/>
  <c r="D250" i="3"/>
  <c r="B250" i="3"/>
  <c r="A250" i="3"/>
  <c r="D249" i="3"/>
  <c r="B249" i="3"/>
  <c r="A249" i="3"/>
  <c r="D248" i="3"/>
  <c r="B248" i="3"/>
  <c r="A248" i="3"/>
  <c r="D247" i="3"/>
  <c r="B247" i="3"/>
  <c r="A247" i="3"/>
  <c r="D246" i="3"/>
  <c r="B246" i="3"/>
  <c r="A246" i="3"/>
  <c r="D245" i="3"/>
  <c r="B245" i="3"/>
  <c r="A245" i="3"/>
  <c r="D244" i="3"/>
  <c r="B244" i="3"/>
  <c r="A244" i="3"/>
  <c r="D243" i="3"/>
  <c r="B243" i="3"/>
  <c r="A243" i="3"/>
  <c r="D242" i="3"/>
  <c r="B242" i="3"/>
  <c r="A242" i="3"/>
  <c r="D241" i="3"/>
  <c r="B241" i="3"/>
  <c r="A241" i="3"/>
  <c r="D240" i="3"/>
  <c r="B240" i="3"/>
  <c r="A240" i="3"/>
  <c r="D239" i="3"/>
  <c r="B239" i="3"/>
  <c r="A239" i="3"/>
  <c r="D238" i="3"/>
  <c r="B238" i="3"/>
  <c r="A238" i="3"/>
  <c r="D237" i="3"/>
  <c r="B237" i="3"/>
  <c r="A237" i="3"/>
  <c r="D236" i="3"/>
  <c r="B236" i="3"/>
  <c r="A236" i="3"/>
  <c r="D235" i="3"/>
  <c r="B235" i="3"/>
  <c r="A235" i="3"/>
  <c r="D234" i="3"/>
  <c r="B234" i="3"/>
  <c r="A234" i="3"/>
  <c r="D233" i="3"/>
  <c r="B233" i="3"/>
  <c r="A233" i="3"/>
  <c r="D232" i="3"/>
  <c r="B232" i="3"/>
  <c r="A232" i="3"/>
  <c r="D231" i="3"/>
  <c r="B231" i="3"/>
  <c r="A231" i="3"/>
  <c r="D230" i="3"/>
  <c r="B230" i="3"/>
  <c r="A230" i="3"/>
  <c r="D229" i="3"/>
  <c r="B229" i="3"/>
  <c r="A229" i="3"/>
  <c r="D228" i="3"/>
  <c r="B228" i="3"/>
  <c r="A228" i="3"/>
  <c r="D227" i="3"/>
  <c r="B227" i="3"/>
  <c r="A227" i="3"/>
  <c r="D226" i="3"/>
  <c r="B226" i="3"/>
  <c r="A226" i="3"/>
  <c r="D225" i="3"/>
  <c r="B225" i="3"/>
  <c r="A225" i="3"/>
  <c r="D224" i="3"/>
  <c r="B224" i="3"/>
  <c r="A224" i="3"/>
  <c r="D223" i="3"/>
  <c r="B223" i="3"/>
  <c r="A223" i="3"/>
  <c r="D222" i="3"/>
  <c r="B222" i="3"/>
  <c r="A222" i="3"/>
  <c r="D221" i="3"/>
  <c r="B221" i="3"/>
  <c r="A221" i="3"/>
  <c r="D220" i="3"/>
  <c r="B220" i="3"/>
  <c r="A220" i="3"/>
  <c r="D219" i="3"/>
  <c r="B219" i="3"/>
  <c r="A219" i="3"/>
  <c r="D218" i="3"/>
  <c r="B218" i="3"/>
  <c r="A218" i="3"/>
  <c r="D217" i="3"/>
  <c r="B217" i="3"/>
  <c r="A217" i="3"/>
  <c r="D216" i="3"/>
  <c r="B216" i="3"/>
  <c r="A216" i="3"/>
  <c r="D215" i="3"/>
  <c r="B215" i="3"/>
  <c r="A215" i="3"/>
  <c r="D214" i="3"/>
  <c r="B214" i="3"/>
  <c r="A214" i="3"/>
  <c r="D213" i="3"/>
  <c r="B213" i="3"/>
  <c r="A213" i="3"/>
  <c r="D212" i="3"/>
  <c r="B212" i="3"/>
  <c r="A212" i="3"/>
  <c r="D211" i="3"/>
  <c r="B211" i="3"/>
  <c r="A211" i="3"/>
  <c r="D210" i="3"/>
  <c r="B210" i="3"/>
  <c r="A210" i="3"/>
  <c r="D209" i="3"/>
  <c r="B209" i="3"/>
  <c r="A209" i="3"/>
  <c r="D208" i="3"/>
  <c r="B208" i="3"/>
  <c r="A208" i="3"/>
  <c r="D207" i="3"/>
  <c r="B207" i="3"/>
  <c r="A207" i="3"/>
  <c r="D206" i="3"/>
  <c r="B206" i="3"/>
  <c r="A206" i="3"/>
  <c r="D205" i="3"/>
  <c r="B205" i="3"/>
  <c r="A205" i="3"/>
  <c r="D204" i="3"/>
  <c r="B204" i="3"/>
  <c r="A204" i="3"/>
  <c r="D203" i="3"/>
  <c r="B203" i="3"/>
  <c r="A203" i="3"/>
  <c r="D202" i="3"/>
  <c r="B202" i="3"/>
  <c r="A202" i="3"/>
  <c r="D201" i="3"/>
  <c r="B201" i="3"/>
  <c r="A201" i="3"/>
  <c r="D200" i="3"/>
  <c r="B200" i="3"/>
  <c r="A200" i="3"/>
  <c r="D199" i="3"/>
  <c r="B199" i="3"/>
  <c r="A199" i="3"/>
  <c r="D198" i="3"/>
  <c r="B198" i="3"/>
  <c r="A198" i="3"/>
  <c r="D197" i="3"/>
  <c r="B197" i="3"/>
  <c r="A197" i="3"/>
  <c r="D196" i="3"/>
  <c r="B196" i="3"/>
  <c r="A196" i="3"/>
  <c r="D195" i="3"/>
  <c r="B195" i="3"/>
  <c r="A195" i="3"/>
  <c r="D194" i="3"/>
  <c r="B194" i="3"/>
  <c r="A194" i="3"/>
  <c r="D193" i="3"/>
  <c r="B193" i="3"/>
  <c r="A193" i="3"/>
  <c r="D192" i="3"/>
  <c r="B192" i="3"/>
  <c r="A192" i="3"/>
  <c r="D191" i="3"/>
  <c r="B191" i="3"/>
  <c r="A191" i="3"/>
  <c r="D190" i="3"/>
  <c r="B190" i="3"/>
  <c r="A190" i="3"/>
  <c r="D189" i="3"/>
  <c r="B189" i="3"/>
  <c r="A189" i="3"/>
  <c r="D188" i="3"/>
  <c r="B188" i="3"/>
  <c r="A188" i="3"/>
  <c r="D187" i="3"/>
  <c r="B187" i="3"/>
  <c r="A187" i="3"/>
  <c r="D186" i="3"/>
  <c r="B186" i="3"/>
  <c r="A186" i="3"/>
  <c r="D185" i="3"/>
  <c r="B185" i="3"/>
  <c r="A185" i="3"/>
  <c r="D184" i="3"/>
  <c r="B184" i="3"/>
  <c r="A184" i="3"/>
  <c r="D183" i="3"/>
  <c r="B183" i="3"/>
  <c r="A183" i="3"/>
  <c r="D182" i="3"/>
  <c r="B182" i="3"/>
  <c r="A182" i="3"/>
  <c r="D181" i="3"/>
  <c r="B181" i="3"/>
  <c r="A181" i="3"/>
  <c r="D180" i="3"/>
  <c r="B180" i="3"/>
  <c r="A180" i="3"/>
  <c r="D179" i="3"/>
  <c r="B179" i="3"/>
  <c r="A179" i="3"/>
  <c r="D178" i="3"/>
  <c r="B178" i="3"/>
  <c r="A178" i="3"/>
  <c r="D177" i="3"/>
  <c r="B177" i="3"/>
  <c r="A177" i="3"/>
  <c r="D176" i="3"/>
  <c r="B176" i="3"/>
  <c r="A176" i="3"/>
  <c r="D175" i="3"/>
  <c r="B175" i="3"/>
  <c r="A175" i="3"/>
  <c r="D174" i="3"/>
  <c r="B174" i="3"/>
  <c r="A174" i="3"/>
  <c r="D173" i="3"/>
  <c r="B173" i="3"/>
  <c r="A173" i="3"/>
  <c r="D172" i="3"/>
  <c r="B172" i="3"/>
  <c r="A172" i="3"/>
  <c r="D171" i="3"/>
  <c r="B171" i="3"/>
  <c r="A171" i="3"/>
  <c r="D170" i="3"/>
  <c r="B170" i="3"/>
  <c r="A170" i="3"/>
  <c r="D169" i="3"/>
  <c r="B169" i="3"/>
  <c r="A169" i="3"/>
  <c r="D168" i="3"/>
  <c r="B168" i="3"/>
  <c r="A168" i="3"/>
  <c r="D167" i="3"/>
  <c r="B167" i="3"/>
  <c r="A167" i="3"/>
  <c r="D166" i="3"/>
  <c r="B166" i="3"/>
  <c r="A166" i="3"/>
  <c r="D165" i="3"/>
  <c r="B165" i="3"/>
  <c r="A165" i="3"/>
  <c r="D164" i="3"/>
  <c r="B164" i="3"/>
  <c r="A164" i="3"/>
  <c r="D163" i="3"/>
  <c r="B163" i="3"/>
  <c r="A163" i="3"/>
  <c r="D162" i="3"/>
  <c r="B162" i="3"/>
  <c r="A162" i="3"/>
  <c r="D161" i="3"/>
  <c r="B161" i="3"/>
  <c r="A161" i="3"/>
  <c r="D160" i="3"/>
  <c r="B160" i="3"/>
  <c r="A160" i="3"/>
  <c r="D159" i="3"/>
  <c r="B159" i="3"/>
  <c r="A159" i="3"/>
  <c r="D158" i="3"/>
  <c r="B158" i="3"/>
  <c r="A158" i="3"/>
  <c r="D157" i="3"/>
  <c r="B157" i="3"/>
  <c r="A157" i="3"/>
  <c r="D156" i="3"/>
  <c r="B156" i="3"/>
  <c r="A156" i="3"/>
  <c r="D155" i="3"/>
  <c r="B155" i="3"/>
  <c r="A155" i="3"/>
  <c r="D154" i="3"/>
  <c r="B154" i="3"/>
  <c r="A154" i="3"/>
  <c r="D153" i="3"/>
  <c r="B153" i="3"/>
  <c r="A153" i="3"/>
  <c r="D152" i="3"/>
  <c r="B152" i="3"/>
  <c r="A152" i="3"/>
  <c r="D151" i="3"/>
  <c r="B151" i="3"/>
  <c r="A151" i="3"/>
  <c r="D150" i="3"/>
  <c r="B150" i="3"/>
  <c r="A150" i="3"/>
  <c r="D149" i="3"/>
  <c r="B149" i="3"/>
  <c r="A149" i="3"/>
  <c r="D148" i="3"/>
  <c r="B148" i="3"/>
  <c r="A148" i="3"/>
  <c r="D147" i="3"/>
  <c r="B147" i="3"/>
  <c r="A147" i="3"/>
  <c r="D146" i="3"/>
  <c r="B146" i="3"/>
  <c r="A146" i="3"/>
  <c r="D145" i="3"/>
  <c r="B145" i="3"/>
  <c r="A145" i="3"/>
  <c r="D144" i="3"/>
  <c r="B144" i="3"/>
  <c r="A144" i="3"/>
  <c r="D143" i="3"/>
  <c r="B143" i="3"/>
  <c r="A143" i="3"/>
  <c r="D142" i="3"/>
  <c r="B142" i="3"/>
  <c r="A142" i="3"/>
  <c r="D141" i="3"/>
  <c r="B141" i="3"/>
  <c r="A141" i="3"/>
  <c r="D140" i="3"/>
  <c r="B140" i="3"/>
  <c r="A140" i="3"/>
  <c r="D139" i="3"/>
  <c r="B139" i="3"/>
  <c r="A139" i="3"/>
  <c r="D138" i="3"/>
  <c r="B138" i="3"/>
  <c r="A138" i="3"/>
  <c r="D137" i="3"/>
  <c r="B137" i="3"/>
  <c r="A137" i="3"/>
  <c r="D136" i="3"/>
  <c r="B136" i="3"/>
  <c r="A136" i="3"/>
  <c r="D135" i="3"/>
  <c r="B135" i="3"/>
  <c r="A135" i="3"/>
  <c r="D134" i="3"/>
  <c r="B134" i="3"/>
  <c r="A134" i="3"/>
  <c r="D133" i="3"/>
  <c r="B133" i="3"/>
  <c r="A133" i="3"/>
  <c r="D132" i="3"/>
  <c r="B132" i="3"/>
  <c r="A132" i="3"/>
  <c r="D131" i="3"/>
  <c r="B131" i="3"/>
  <c r="A131" i="3"/>
  <c r="D130" i="3"/>
  <c r="B130" i="3"/>
  <c r="A130" i="3"/>
  <c r="D129" i="3"/>
  <c r="B129" i="3"/>
  <c r="A129" i="3"/>
  <c r="D128" i="3"/>
  <c r="B128" i="3"/>
  <c r="A128" i="3"/>
  <c r="D127" i="3"/>
  <c r="B127" i="3"/>
  <c r="A127" i="3"/>
  <c r="D126" i="3"/>
  <c r="B126" i="3"/>
  <c r="A126" i="3"/>
  <c r="D125" i="3"/>
  <c r="B125" i="3"/>
  <c r="A125" i="3"/>
  <c r="D124" i="3"/>
  <c r="B124" i="3"/>
  <c r="A124" i="3"/>
  <c r="D123" i="3"/>
  <c r="B123" i="3"/>
  <c r="A123" i="3"/>
  <c r="D122" i="3"/>
  <c r="B122" i="3"/>
  <c r="A122" i="3"/>
  <c r="D121" i="3"/>
  <c r="B121" i="3"/>
  <c r="A121" i="3"/>
  <c r="D120" i="3"/>
  <c r="B120" i="3"/>
  <c r="A120" i="3"/>
  <c r="D119" i="3"/>
  <c r="B119" i="3"/>
  <c r="A119" i="3"/>
  <c r="D118" i="3"/>
  <c r="B118" i="3"/>
  <c r="A118" i="3"/>
  <c r="D117" i="3"/>
  <c r="B117" i="3"/>
  <c r="A117" i="3"/>
  <c r="D116" i="3"/>
  <c r="B116" i="3"/>
  <c r="A116" i="3"/>
  <c r="D115" i="3"/>
  <c r="B115" i="3"/>
  <c r="A115" i="3"/>
  <c r="D114" i="3"/>
  <c r="B114" i="3"/>
  <c r="A114" i="3"/>
  <c r="D113" i="3"/>
  <c r="B113" i="3"/>
  <c r="A113" i="3"/>
  <c r="D112" i="3"/>
  <c r="B112" i="3"/>
  <c r="A112" i="3"/>
  <c r="D111" i="3"/>
  <c r="B111" i="3"/>
  <c r="A111" i="3"/>
  <c r="D110" i="3"/>
  <c r="B110" i="3"/>
  <c r="A110" i="3"/>
  <c r="D109" i="3"/>
  <c r="B109" i="3"/>
  <c r="A109" i="3"/>
  <c r="D108" i="3"/>
  <c r="B108" i="3"/>
  <c r="A108" i="3"/>
  <c r="D107" i="3"/>
  <c r="B107" i="3"/>
  <c r="A107" i="3"/>
  <c r="D106" i="3"/>
  <c r="B106" i="3"/>
  <c r="A106" i="3"/>
  <c r="D105" i="3"/>
  <c r="B105" i="3"/>
  <c r="A105" i="3"/>
  <c r="D104" i="3"/>
  <c r="B104" i="3"/>
  <c r="A104" i="3"/>
  <c r="D103" i="3"/>
  <c r="B103" i="3"/>
  <c r="A103" i="3"/>
  <c r="D102" i="3"/>
  <c r="B102" i="3"/>
  <c r="A102" i="3"/>
  <c r="D101" i="3"/>
  <c r="B101" i="3"/>
  <c r="A101" i="3"/>
  <c r="D100" i="3"/>
  <c r="B100" i="3"/>
  <c r="A100" i="3"/>
  <c r="D99" i="3"/>
  <c r="B99" i="3"/>
  <c r="A99" i="3"/>
  <c r="D98" i="3"/>
  <c r="B98" i="3"/>
  <c r="A98" i="3"/>
  <c r="D97" i="3"/>
  <c r="B97" i="3"/>
  <c r="A97" i="3"/>
  <c r="D96" i="3"/>
  <c r="B96" i="3"/>
  <c r="A96" i="3"/>
  <c r="D95" i="3"/>
  <c r="B95" i="3"/>
  <c r="A95" i="3"/>
  <c r="D94" i="3"/>
  <c r="B94" i="3"/>
  <c r="A94" i="3"/>
  <c r="D93" i="3"/>
  <c r="B93" i="3"/>
  <c r="A93" i="3"/>
  <c r="D92" i="3"/>
  <c r="B92" i="3"/>
  <c r="A92" i="3"/>
  <c r="D91" i="3"/>
  <c r="B91" i="3"/>
  <c r="A91" i="3"/>
  <c r="D90" i="3"/>
  <c r="B90" i="3"/>
  <c r="A90" i="3"/>
  <c r="D89" i="3"/>
  <c r="B89" i="3"/>
  <c r="A89" i="3"/>
  <c r="D88" i="3"/>
  <c r="B88" i="3"/>
  <c r="A88" i="3"/>
  <c r="D87" i="3"/>
  <c r="B87" i="3"/>
  <c r="A87" i="3"/>
  <c r="D86" i="3"/>
  <c r="B86" i="3"/>
  <c r="A86" i="3"/>
  <c r="D85" i="3"/>
  <c r="B85" i="3"/>
  <c r="A85" i="3"/>
  <c r="D84" i="3"/>
  <c r="B84" i="3"/>
  <c r="A84" i="3"/>
  <c r="D83" i="3"/>
  <c r="B83" i="3"/>
  <c r="A83" i="3"/>
  <c r="D82" i="3"/>
  <c r="B82" i="3"/>
  <c r="A82" i="3"/>
  <c r="D81" i="3"/>
  <c r="B81" i="3"/>
  <c r="A81" i="3"/>
  <c r="D80" i="3"/>
  <c r="B80" i="3"/>
  <c r="A80" i="3"/>
  <c r="D79" i="3"/>
  <c r="B79" i="3"/>
  <c r="A79" i="3"/>
  <c r="D78" i="3"/>
  <c r="B78" i="3"/>
  <c r="A78" i="3"/>
  <c r="D77" i="3"/>
  <c r="B77" i="3"/>
  <c r="A77" i="3"/>
  <c r="D76" i="3"/>
  <c r="B76" i="3"/>
  <c r="A76" i="3"/>
  <c r="D75" i="3"/>
  <c r="B75" i="3"/>
  <c r="A75" i="3"/>
  <c r="D74" i="3"/>
  <c r="B74" i="3"/>
  <c r="A74" i="3"/>
  <c r="D73" i="3"/>
  <c r="B73" i="3"/>
  <c r="A73" i="3"/>
  <c r="D72" i="3"/>
  <c r="B72" i="3"/>
  <c r="A72" i="3"/>
  <c r="D71" i="3"/>
  <c r="B71" i="3"/>
  <c r="A71" i="3"/>
  <c r="D70" i="3"/>
  <c r="B70" i="3"/>
  <c r="A70" i="3"/>
  <c r="D69" i="3"/>
  <c r="B69" i="3"/>
  <c r="A69" i="3"/>
  <c r="D68" i="3"/>
  <c r="B68" i="3"/>
  <c r="A68" i="3"/>
  <c r="D67" i="3"/>
  <c r="B67" i="3"/>
  <c r="A67" i="3"/>
  <c r="D66" i="3"/>
  <c r="B66" i="3"/>
  <c r="A66" i="3"/>
  <c r="D65" i="3"/>
  <c r="B65" i="3"/>
  <c r="A65" i="3"/>
  <c r="D64" i="3"/>
  <c r="B64" i="3"/>
  <c r="A64" i="3"/>
  <c r="D63" i="3"/>
  <c r="B63" i="3"/>
  <c r="A63" i="3"/>
  <c r="D62" i="3"/>
  <c r="B62" i="3"/>
  <c r="A62" i="3"/>
  <c r="D61" i="3"/>
  <c r="B61" i="3"/>
  <c r="A61" i="3"/>
  <c r="D60" i="3"/>
  <c r="B60" i="3"/>
  <c r="A60" i="3"/>
  <c r="D59" i="3"/>
  <c r="B59" i="3"/>
  <c r="A59" i="3"/>
  <c r="D58" i="3"/>
  <c r="B58" i="3"/>
  <c r="A58" i="3"/>
  <c r="D57" i="3"/>
  <c r="B57" i="3"/>
  <c r="A57" i="3"/>
  <c r="D56" i="3"/>
  <c r="B56" i="3"/>
  <c r="A56" i="3"/>
  <c r="D55" i="3"/>
  <c r="B55" i="3"/>
  <c r="A55" i="3"/>
  <c r="D54" i="3"/>
  <c r="B54" i="3"/>
  <c r="A54" i="3"/>
  <c r="D53" i="3"/>
  <c r="B53" i="3"/>
  <c r="A53" i="3"/>
  <c r="D52" i="3"/>
  <c r="B52" i="3"/>
  <c r="A52" i="3"/>
  <c r="D51" i="3"/>
  <c r="B51" i="3"/>
  <c r="A51" i="3"/>
  <c r="D50" i="3"/>
  <c r="B50" i="3"/>
  <c r="A50" i="3"/>
  <c r="D49" i="3"/>
  <c r="B49" i="3"/>
  <c r="A49" i="3"/>
  <c r="D48" i="3"/>
  <c r="B48" i="3"/>
  <c r="A48" i="3"/>
  <c r="D47" i="3"/>
  <c r="B47" i="3"/>
  <c r="A47" i="3"/>
  <c r="D46" i="3"/>
  <c r="B46" i="3"/>
  <c r="A46" i="3"/>
  <c r="D45" i="3"/>
  <c r="B45" i="3"/>
  <c r="A45" i="3"/>
  <c r="D44" i="3"/>
  <c r="B44" i="3"/>
  <c r="A44" i="3"/>
  <c r="D43" i="3"/>
  <c r="B43" i="3"/>
  <c r="A43" i="3"/>
  <c r="D42" i="3"/>
  <c r="B42" i="3"/>
  <c r="A42" i="3"/>
  <c r="D41" i="3"/>
  <c r="B41" i="3"/>
  <c r="A41" i="3"/>
  <c r="D40" i="3"/>
  <c r="B40" i="3"/>
  <c r="A40" i="3"/>
  <c r="D39" i="3"/>
  <c r="B39" i="3"/>
  <c r="A39" i="3"/>
  <c r="D38" i="3"/>
  <c r="B38" i="3"/>
  <c r="A38" i="3"/>
  <c r="D37" i="3"/>
  <c r="B37" i="3"/>
  <c r="A37" i="3"/>
  <c r="D36" i="3"/>
  <c r="B36" i="3"/>
  <c r="A36" i="3"/>
  <c r="D35" i="3"/>
  <c r="B35" i="3"/>
  <c r="A35" i="3"/>
  <c r="D34" i="3"/>
  <c r="B34" i="3"/>
  <c r="A34" i="3"/>
  <c r="D33" i="3"/>
  <c r="B33" i="3"/>
  <c r="A33" i="3"/>
  <c r="D32" i="3"/>
  <c r="B32" i="3"/>
  <c r="A32" i="3"/>
  <c r="D31" i="3"/>
  <c r="B31" i="3"/>
  <c r="A31" i="3"/>
  <c r="D30" i="3"/>
  <c r="B30" i="3"/>
  <c r="A30" i="3"/>
  <c r="D29" i="3"/>
  <c r="B29" i="3"/>
  <c r="A29" i="3"/>
  <c r="D28" i="3"/>
  <c r="B28" i="3"/>
  <c r="A28" i="3"/>
  <c r="D27" i="3"/>
  <c r="B27" i="3"/>
  <c r="A27" i="3"/>
  <c r="D26" i="3"/>
  <c r="B26" i="3"/>
  <c r="A26" i="3"/>
  <c r="D25" i="3"/>
  <c r="B25" i="3"/>
  <c r="A25" i="3"/>
  <c r="D24" i="3"/>
  <c r="B24" i="3"/>
  <c r="A24" i="3"/>
  <c r="D23" i="3"/>
  <c r="B23" i="3"/>
  <c r="A23" i="3"/>
  <c r="D22" i="3"/>
  <c r="B22" i="3"/>
  <c r="A22" i="3"/>
  <c r="D21" i="3"/>
  <c r="B21" i="3"/>
  <c r="A21" i="3"/>
  <c r="D20" i="3"/>
  <c r="B20" i="3"/>
  <c r="A20" i="3"/>
  <c r="D19" i="3"/>
  <c r="B19" i="3"/>
  <c r="A19" i="3"/>
  <c r="D18" i="3"/>
  <c r="B18" i="3"/>
  <c r="A18" i="3"/>
  <c r="D17" i="3"/>
  <c r="B17" i="3"/>
  <c r="A17" i="3"/>
  <c r="D16" i="3"/>
  <c r="B16" i="3"/>
  <c r="A16" i="3"/>
  <c r="D15" i="3"/>
  <c r="B15" i="3"/>
  <c r="A15" i="3"/>
  <c r="D14" i="3"/>
  <c r="B14" i="3"/>
  <c r="A14" i="3"/>
  <c r="D13" i="3"/>
  <c r="B13" i="3"/>
  <c r="A13" i="3"/>
  <c r="D12" i="3"/>
  <c r="B12" i="3"/>
  <c r="A12" i="3"/>
  <c r="D11" i="3"/>
  <c r="B11" i="3"/>
  <c r="A11" i="3"/>
  <c r="D10" i="3"/>
  <c r="B10" i="3"/>
  <c r="A10" i="3"/>
  <c r="D9" i="3"/>
  <c r="B9" i="3"/>
  <c r="A9" i="3"/>
  <c r="D8" i="3"/>
  <c r="B8" i="3"/>
  <c r="A8" i="3"/>
  <c r="D7" i="3"/>
  <c r="B7" i="3"/>
  <c r="A7" i="3"/>
  <c r="D6" i="3"/>
  <c r="B6" i="3"/>
  <c r="A6" i="3"/>
  <c r="D5" i="3"/>
  <c r="B5" i="3"/>
  <c r="A5" i="3"/>
  <c r="D4" i="3"/>
  <c r="B4" i="3"/>
  <c r="A4" i="3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79" i="8"/>
  <c r="K280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1" i="8"/>
  <c r="K250" i="8"/>
  <c r="K249" i="8"/>
  <c r="K248" i="8"/>
  <c r="K246" i="8"/>
  <c r="K247" i="8"/>
  <c r="K245" i="8"/>
  <c r="K244" i="8"/>
  <c r="K243" i="8"/>
  <c r="K242" i="8"/>
  <c r="K241" i="8"/>
  <c r="K239" i="8"/>
  <c r="K240" i="8"/>
  <c r="K238" i="8"/>
  <c r="K237" i="8"/>
  <c r="K236" i="8"/>
  <c r="K235" i="8"/>
  <c r="A559" i="3"/>
  <c r="B559" i="3"/>
  <c r="D559" i="3"/>
  <c r="A560" i="3"/>
  <c r="B560" i="3"/>
  <c r="D560" i="3"/>
  <c r="A561" i="3"/>
  <c r="B561" i="3"/>
  <c r="D561" i="3"/>
  <c r="A562" i="3"/>
  <c r="B562" i="3"/>
  <c r="D562" i="3"/>
  <c r="A563" i="3"/>
  <c r="B563" i="3"/>
  <c r="D563" i="3"/>
  <c r="A564" i="3"/>
  <c r="B564" i="3"/>
  <c r="D564" i="3"/>
  <c r="A565" i="3"/>
  <c r="B565" i="3"/>
  <c r="D565" i="3"/>
  <c r="A566" i="3"/>
  <c r="B566" i="3"/>
  <c r="D566" i="3"/>
  <c r="A567" i="3"/>
  <c r="B567" i="3"/>
  <c r="D567" i="3"/>
  <c r="A568" i="3"/>
  <c r="B568" i="3"/>
  <c r="D568" i="3"/>
  <c r="A569" i="3"/>
  <c r="B569" i="3"/>
  <c r="D569" i="3"/>
  <c r="A570" i="3"/>
  <c r="B570" i="3"/>
  <c r="D570" i="3"/>
  <c r="A571" i="3"/>
  <c r="B571" i="3"/>
  <c r="D571" i="3"/>
  <c r="A572" i="3"/>
  <c r="B572" i="3"/>
  <c r="D572" i="3"/>
  <c r="A573" i="3"/>
  <c r="B573" i="3"/>
  <c r="D573" i="3"/>
  <c r="A574" i="3"/>
  <c r="B574" i="3"/>
  <c r="D574" i="3"/>
  <c r="A575" i="3"/>
  <c r="B575" i="3"/>
  <c r="D575" i="3"/>
  <c r="A576" i="3"/>
  <c r="B576" i="3"/>
  <c r="D576" i="3"/>
  <c r="A577" i="3"/>
  <c r="B577" i="3"/>
  <c r="D577" i="3"/>
  <c r="A578" i="3"/>
  <c r="B578" i="3"/>
  <c r="D578" i="3"/>
  <c r="A579" i="3"/>
  <c r="B579" i="3"/>
  <c r="D579" i="3"/>
  <c r="A580" i="3"/>
  <c r="B580" i="3"/>
  <c r="D580" i="3"/>
  <c r="A581" i="3"/>
  <c r="B581" i="3"/>
  <c r="D581" i="3"/>
  <c r="A582" i="3"/>
  <c r="B582" i="3"/>
  <c r="D582" i="3"/>
  <c r="A583" i="3"/>
  <c r="B583" i="3"/>
  <c r="D583" i="3"/>
  <c r="A584" i="3"/>
  <c r="B584" i="3"/>
  <c r="D584" i="3"/>
  <c r="A585" i="3"/>
  <c r="B585" i="3"/>
  <c r="D585" i="3"/>
  <c r="A586" i="3"/>
  <c r="B586" i="3"/>
  <c r="D586" i="3"/>
  <c r="A587" i="3"/>
  <c r="B587" i="3"/>
  <c r="D587" i="3"/>
  <c r="A588" i="3"/>
  <c r="B588" i="3"/>
  <c r="D588" i="3"/>
  <c r="A589" i="3"/>
  <c r="B589" i="3"/>
  <c r="D589" i="3"/>
  <c r="A590" i="3"/>
  <c r="B590" i="3"/>
  <c r="D590" i="3"/>
  <c r="A591" i="3"/>
  <c r="B591" i="3"/>
  <c r="D591" i="3"/>
  <c r="A592" i="3"/>
  <c r="B592" i="3"/>
  <c r="D592" i="3"/>
  <c r="A593" i="3"/>
  <c r="B593" i="3"/>
  <c r="D593" i="3"/>
  <c r="A594" i="3"/>
  <c r="B594" i="3"/>
  <c r="D594" i="3"/>
  <c r="A595" i="3"/>
  <c r="B595" i="3"/>
  <c r="D595" i="3"/>
  <c r="A596" i="3"/>
  <c r="B596" i="3"/>
  <c r="D596" i="3"/>
  <c r="A597" i="3"/>
  <c r="B597" i="3"/>
  <c r="D597" i="3"/>
  <c r="A598" i="3"/>
  <c r="B598" i="3"/>
  <c r="D598" i="3"/>
  <c r="A599" i="3"/>
  <c r="B599" i="3"/>
  <c r="D599" i="3"/>
  <c r="A600" i="3"/>
  <c r="B600" i="3"/>
  <c r="D600" i="3"/>
  <c r="A601" i="3"/>
  <c r="B601" i="3"/>
  <c r="D601" i="3"/>
  <c r="A602" i="3"/>
  <c r="B602" i="3"/>
  <c r="D602" i="3"/>
  <c r="A603" i="3"/>
  <c r="B603" i="3"/>
  <c r="D603" i="3"/>
  <c r="A604" i="3"/>
  <c r="B604" i="3"/>
  <c r="D604" i="3"/>
  <c r="A605" i="3"/>
  <c r="B605" i="3"/>
  <c r="D605" i="3"/>
  <c r="A606" i="3"/>
  <c r="B606" i="3"/>
  <c r="D606" i="3"/>
  <c r="A607" i="3"/>
  <c r="B607" i="3"/>
  <c r="D607" i="3"/>
  <c r="A608" i="3"/>
  <c r="B608" i="3"/>
  <c r="D608" i="3"/>
  <c r="A609" i="3"/>
  <c r="B609" i="3"/>
  <c r="D609" i="3"/>
  <c r="A610" i="3"/>
  <c r="B610" i="3"/>
  <c r="D610" i="3"/>
  <c r="A611" i="3"/>
  <c r="B611" i="3"/>
  <c r="D611" i="3"/>
  <c r="A612" i="3"/>
  <c r="B612" i="3"/>
  <c r="D612" i="3"/>
  <c r="A613" i="3"/>
  <c r="B613" i="3"/>
  <c r="D613" i="3"/>
  <c r="A614" i="3"/>
  <c r="B614" i="3"/>
  <c r="D614" i="3"/>
  <c r="A615" i="3"/>
  <c r="B615" i="3"/>
  <c r="D615" i="3"/>
  <c r="A616" i="3"/>
  <c r="B616" i="3"/>
  <c r="D616" i="3"/>
  <c r="A617" i="3"/>
  <c r="B617" i="3"/>
  <c r="D617" i="3"/>
  <c r="A618" i="3"/>
  <c r="B618" i="3"/>
  <c r="D618" i="3"/>
  <c r="A619" i="3"/>
  <c r="B619" i="3"/>
  <c r="D619" i="3"/>
  <c r="A620" i="3"/>
  <c r="B620" i="3"/>
  <c r="D620" i="3"/>
  <c r="A621" i="3"/>
  <c r="B621" i="3"/>
  <c r="D621" i="3"/>
  <c r="A622" i="3"/>
  <c r="B622" i="3"/>
  <c r="D622" i="3"/>
  <c r="A623" i="3"/>
  <c r="B623" i="3"/>
  <c r="D623" i="3"/>
  <c r="A624" i="3"/>
  <c r="B624" i="3"/>
  <c r="D624" i="3"/>
  <c r="A625" i="3"/>
  <c r="B625" i="3"/>
  <c r="D625" i="3"/>
  <c r="A626" i="3"/>
  <c r="B626" i="3"/>
  <c r="D626" i="3"/>
  <c r="A627" i="3"/>
  <c r="B627" i="3"/>
  <c r="D627" i="3"/>
  <c r="A628" i="3"/>
  <c r="B628" i="3"/>
  <c r="D628" i="3"/>
  <c r="A629" i="3"/>
  <c r="B629" i="3"/>
  <c r="D629" i="3"/>
  <c r="A630" i="3"/>
  <c r="B630" i="3"/>
  <c r="D630" i="3"/>
  <c r="A631" i="3"/>
  <c r="B631" i="3"/>
  <c r="D631" i="3"/>
  <c r="A632" i="3"/>
  <c r="B632" i="3"/>
  <c r="D632" i="3"/>
  <c r="A633" i="3"/>
  <c r="B633" i="3"/>
  <c r="D633" i="3"/>
  <c r="A634" i="3"/>
  <c r="B634" i="3"/>
  <c r="D634" i="3"/>
  <c r="A635" i="3"/>
  <c r="B635" i="3"/>
  <c r="D635" i="3"/>
  <c r="A636" i="3"/>
  <c r="B636" i="3"/>
  <c r="D636" i="3"/>
  <c r="A637" i="3"/>
  <c r="B637" i="3"/>
  <c r="D637" i="3"/>
  <c r="A638" i="3"/>
  <c r="B638" i="3"/>
  <c r="D638" i="3"/>
  <c r="A639" i="3"/>
  <c r="B639" i="3"/>
  <c r="D639" i="3"/>
  <c r="A640" i="3"/>
  <c r="B640" i="3"/>
  <c r="D640" i="3"/>
  <c r="A641" i="3"/>
  <c r="B641" i="3"/>
  <c r="D641" i="3"/>
  <c r="A642" i="3"/>
  <c r="B642" i="3"/>
  <c r="D642" i="3"/>
  <c r="A643" i="3"/>
  <c r="B643" i="3"/>
  <c r="D643" i="3"/>
  <c r="A644" i="3"/>
  <c r="B644" i="3"/>
  <c r="D644" i="3"/>
  <c r="A645" i="3"/>
  <c r="B645" i="3"/>
  <c r="D645" i="3"/>
  <c r="A646" i="3"/>
  <c r="B646" i="3"/>
  <c r="D646" i="3"/>
  <c r="A647" i="3"/>
  <c r="B647" i="3"/>
  <c r="D647" i="3"/>
  <c r="A648" i="3"/>
  <c r="B648" i="3"/>
  <c r="D648" i="3"/>
  <c r="A649" i="3"/>
  <c r="B649" i="3"/>
  <c r="D649" i="3"/>
  <c r="A650" i="3"/>
  <c r="B650" i="3"/>
  <c r="D650" i="3"/>
  <c r="A651" i="3"/>
  <c r="B651" i="3"/>
  <c r="D651" i="3"/>
  <c r="A652" i="3"/>
  <c r="B652" i="3"/>
  <c r="D652" i="3"/>
  <c r="A653" i="3"/>
  <c r="B653" i="3"/>
  <c r="D653" i="3"/>
  <c r="A654" i="3"/>
  <c r="B654" i="3"/>
  <c r="D654" i="3"/>
  <c r="A655" i="3"/>
  <c r="B655" i="3"/>
  <c r="D655" i="3"/>
  <c r="A656" i="3"/>
  <c r="B656" i="3"/>
  <c r="D656" i="3"/>
  <c r="A657" i="3"/>
  <c r="B657" i="3"/>
  <c r="D657" i="3"/>
  <c r="A658" i="3"/>
  <c r="B658" i="3"/>
  <c r="D658" i="3"/>
  <c r="A659" i="3"/>
  <c r="B659" i="3"/>
  <c r="D659" i="3"/>
  <c r="A660" i="3"/>
  <c r="B660" i="3"/>
  <c r="D660" i="3"/>
  <c r="A661" i="3"/>
  <c r="B661" i="3"/>
  <c r="D661" i="3"/>
  <c r="A662" i="3"/>
  <c r="B662" i="3"/>
  <c r="D662" i="3"/>
  <c r="A663" i="3"/>
  <c r="B663" i="3"/>
  <c r="D663" i="3"/>
  <c r="A664" i="3"/>
  <c r="B664" i="3"/>
  <c r="D664" i="3"/>
  <c r="A665" i="3"/>
  <c r="B665" i="3"/>
  <c r="D665" i="3"/>
  <c r="A666" i="3"/>
  <c r="B666" i="3"/>
  <c r="D666" i="3"/>
  <c r="A667" i="3"/>
  <c r="B667" i="3"/>
  <c r="D667" i="3"/>
  <c r="A668" i="3"/>
  <c r="B668" i="3"/>
  <c r="D668" i="3"/>
  <c r="A669" i="3"/>
  <c r="B669" i="3"/>
  <c r="D669" i="3"/>
  <c r="A670" i="3"/>
  <c r="B670" i="3"/>
  <c r="D670" i="3"/>
  <c r="A671" i="3"/>
  <c r="B671" i="3"/>
  <c r="D671" i="3"/>
  <c r="A672" i="3"/>
  <c r="B672" i="3"/>
  <c r="D672" i="3"/>
  <c r="A673" i="3"/>
  <c r="B673" i="3"/>
  <c r="D673" i="3"/>
  <c r="A674" i="3"/>
  <c r="B674" i="3"/>
  <c r="D674" i="3"/>
  <c r="A675" i="3"/>
  <c r="B675" i="3"/>
  <c r="D675" i="3"/>
  <c r="A676" i="3"/>
  <c r="B676" i="3"/>
  <c r="D676" i="3"/>
  <c r="A677" i="3"/>
  <c r="B677" i="3"/>
  <c r="D677" i="3"/>
  <c r="A678" i="3"/>
  <c r="B678" i="3"/>
  <c r="D678" i="3"/>
  <c r="A679" i="3"/>
  <c r="B679" i="3"/>
  <c r="D679" i="3"/>
  <c r="A680" i="3"/>
  <c r="B680" i="3"/>
  <c r="D680" i="3"/>
  <c r="A681" i="3"/>
  <c r="B681" i="3"/>
  <c r="D681" i="3"/>
  <c r="A682" i="3"/>
  <c r="B682" i="3"/>
  <c r="D682" i="3"/>
  <c r="A683" i="3"/>
  <c r="B683" i="3"/>
  <c r="D683" i="3"/>
  <c r="A684" i="3"/>
  <c r="B684" i="3"/>
  <c r="D684" i="3"/>
  <c r="A685" i="3"/>
  <c r="B685" i="3"/>
  <c r="D685" i="3"/>
  <c r="A686" i="3"/>
  <c r="B686" i="3"/>
  <c r="D686" i="3"/>
  <c r="A687" i="3"/>
  <c r="B687" i="3"/>
  <c r="D687" i="3"/>
  <c r="A688" i="3"/>
  <c r="B688" i="3"/>
  <c r="D688" i="3"/>
  <c r="A689" i="3"/>
  <c r="B689" i="3"/>
  <c r="D689" i="3"/>
  <c r="A690" i="3"/>
  <c r="B690" i="3"/>
  <c r="D690" i="3"/>
  <c r="A691" i="3"/>
  <c r="B691" i="3"/>
  <c r="D691" i="3"/>
  <c r="A692" i="3"/>
  <c r="B692" i="3"/>
  <c r="D692" i="3"/>
  <c r="A693" i="3"/>
  <c r="B693" i="3"/>
  <c r="D693" i="3"/>
  <c r="A694" i="3"/>
  <c r="B694" i="3"/>
  <c r="D694" i="3"/>
  <c r="A695" i="3"/>
  <c r="B695" i="3"/>
  <c r="D695" i="3"/>
  <c r="A696" i="3"/>
  <c r="B696" i="3"/>
  <c r="D696" i="3"/>
  <c r="A697" i="3"/>
  <c r="B697" i="3"/>
  <c r="D697" i="3"/>
  <c r="A698" i="3"/>
  <c r="B698" i="3"/>
  <c r="D698" i="3"/>
  <c r="A699" i="3"/>
  <c r="B699" i="3"/>
  <c r="D699" i="3"/>
  <c r="A700" i="3"/>
  <c r="B700" i="3"/>
  <c r="D700" i="3"/>
  <c r="A701" i="3"/>
  <c r="B701" i="3"/>
  <c r="D701" i="3"/>
  <c r="A702" i="3"/>
  <c r="B702" i="3"/>
  <c r="D702" i="3"/>
  <c r="A703" i="3"/>
  <c r="B703" i="3"/>
  <c r="D703" i="3"/>
  <c r="A704" i="3"/>
  <c r="B704" i="3"/>
  <c r="D704" i="3"/>
  <c r="A705" i="3"/>
  <c r="B705" i="3"/>
  <c r="D705" i="3"/>
  <c r="A706" i="3"/>
  <c r="B706" i="3"/>
  <c r="D706" i="3"/>
  <c r="A707" i="3"/>
  <c r="B707" i="3"/>
  <c r="D707" i="3"/>
  <c r="A708" i="3"/>
  <c r="B708" i="3"/>
  <c r="D708" i="3"/>
  <c r="A709" i="3"/>
  <c r="B709" i="3"/>
  <c r="D709" i="3"/>
  <c r="A710" i="3"/>
  <c r="B710" i="3"/>
  <c r="D710" i="3"/>
  <c r="A711" i="3"/>
  <c r="B711" i="3"/>
  <c r="D711" i="3"/>
  <c r="A712" i="3"/>
  <c r="B712" i="3"/>
  <c r="D712" i="3"/>
  <c r="A713" i="3"/>
  <c r="B713" i="3"/>
  <c r="D713" i="3"/>
  <c r="A714" i="3"/>
  <c r="B714" i="3"/>
  <c r="D714" i="3"/>
  <c r="A715" i="3"/>
  <c r="B715" i="3"/>
  <c r="D715" i="3"/>
  <c r="A716" i="3"/>
  <c r="B716" i="3"/>
  <c r="D716" i="3"/>
  <c r="A717" i="3"/>
  <c r="B717" i="3"/>
  <c r="D717" i="3"/>
  <c r="A718" i="3"/>
  <c r="B718" i="3"/>
  <c r="D718" i="3"/>
  <c r="A719" i="3"/>
  <c r="B719" i="3"/>
  <c r="D719" i="3"/>
  <c r="A720" i="3"/>
  <c r="B720" i="3"/>
  <c r="D720" i="3"/>
  <c r="A721" i="3"/>
  <c r="B721" i="3"/>
  <c r="D721" i="3"/>
  <c r="A722" i="3"/>
  <c r="B722" i="3"/>
  <c r="D722" i="3"/>
  <c r="A723" i="3"/>
  <c r="B723" i="3"/>
  <c r="D723" i="3"/>
  <c r="A724" i="3"/>
  <c r="B724" i="3"/>
  <c r="D724" i="3"/>
  <c r="A725" i="3"/>
  <c r="B725" i="3"/>
  <c r="D725" i="3"/>
  <c r="A726" i="3"/>
  <c r="B726" i="3"/>
  <c r="D726" i="3"/>
  <c r="A727" i="3"/>
  <c r="B727" i="3"/>
  <c r="D727" i="3"/>
  <c r="A728" i="3"/>
  <c r="B728" i="3"/>
  <c r="D728" i="3"/>
  <c r="A729" i="3"/>
  <c r="B729" i="3"/>
  <c r="D729" i="3"/>
  <c r="A730" i="3"/>
  <c r="B730" i="3"/>
  <c r="D730" i="3"/>
  <c r="A731" i="3"/>
  <c r="B731" i="3"/>
  <c r="D731" i="3"/>
  <c r="A732" i="3"/>
  <c r="B732" i="3"/>
  <c r="D732" i="3"/>
  <c r="A733" i="3"/>
  <c r="B733" i="3"/>
  <c r="D733" i="3"/>
  <c r="A734" i="3"/>
  <c r="B734" i="3"/>
  <c r="D734" i="3"/>
  <c r="A735" i="3"/>
  <c r="B735" i="3"/>
  <c r="D735" i="3"/>
  <c r="A736" i="3"/>
  <c r="B736" i="3"/>
  <c r="D736" i="3"/>
  <c r="A737" i="3"/>
  <c r="B737" i="3"/>
  <c r="D737" i="3"/>
  <c r="A738" i="3"/>
  <c r="B738" i="3"/>
  <c r="D738" i="3"/>
  <c r="A739" i="3"/>
  <c r="B739" i="3"/>
  <c r="D739" i="3"/>
  <c r="A740" i="3"/>
  <c r="B740" i="3"/>
  <c r="D740" i="3"/>
  <c r="A741" i="3"/>
  <c r="B741" i="3"/>
  <c r="D741" i="3"/>
  <c r="A742" i="3"/>
  <c r="B742" i="3"/>
  <c r="D742" i="3"/>
  <c r="A743" i="3"/>
  <c r="B743" i="3"/>
  <c r="D743" i="3"/>
  <c r="A744" i="3"/>
  <c r="B744" i="3"/>
  <c r="D744" i="3"/>
  <c r="A745" i="3"/>
  <c r="B745" i="3"/>
  <c r="D745" i="3"/>
  <c r="A746" i="3"/>
  <c r="B746" i="3"/>
  <c r="D746" i="3"/>
  <c r="A747" i="3"/>
  <c r="B747" i="3"/>
  <c r="D747" i="3"/>
  <c r="A748" i="3"/>
  <c r="B748" i="3"/>
  <c r="D748" i="3"/>
  <c r="A749" i="3"/>
  <c r="B749" i="3"/>
  <c r="D749" i="3"/>
  <c r="A750" i="3"/>
  <c r="B750" i="3"/>
  <c r="D750" i="3"/>
  <c r="A751" i="3"/>
  <c r="B751" i="3"/>
  <c r="D751" i="3"/>
  <c r="A752" i="3"/>
  <c r="B752" i="3"/>
  <c r="D752" i="3"/>
  <c r="A753" i="3"/>
  <c r="B753" i="3"/>
  <c r="D753" i="3"/>
  <c r="A754" i="3"/>
  <c r="B754" i="3"/>
  <c r="D754" i="3"/>
  <c r="A755" i="3"/>
  <c r="B755" i="3"/>
  <c r="D755" i="3"/>
  <c r="A756" i="3"/>
  <c r="B756" i="3"/>
  <c r="D756" i="3"/>
  <c r="A757" i="3"/>
  <c r="B757" i="3"/>
  <c r="D757" i="3"/>
  <c r="A758" i="3"/>
  <c r="B758" i="3"/>
  <c r="D758" i="3"/>
  <c r="A759" i="3"/>
  <c r="B759" i="3"/>
  <c r="D759" i="3"/>
  <c r="A760" i="3"/>
  <c r="B760" i="3"/>
  <c r="D760" i="3"/>
  <c r="A761" i="3"/>
  <c r="B761" i="3"/>
  <c r="D761" i="3"/>
  <c r="A762" i="3"/>
  <c r="B762" i="3"/>
  <c r="D762" i="3"/>
  <c r="A763" i="3"/>
  <c r="B763" i="3"/>
  <c r="D763" i="3"/>
  <c r="A764" i="3"/>
  <c r="B764" i="3"/>
  <c r="D764" i="3"/>
  <c r="A765" i="3"/>
  <c r="B765" i="3"/>
  <c r="D765" i="3"/>
  <c r="A766" i="3"/>
  <c r="B766" i="3"/>
  <c r="D766" i="3"/>
  <c r="A767" i="3"/>
  <c r="B767" i="3"/>
  <c r="D767" i="3"/>
  <c r="A768" i="3"/>
  <c r="B768" i="3"/>
  <c r="D768" i="3"/>
  <c r="A769" i="3"/>
  <c r="B769" i="3"/>
  <c r="D769" i="3"/>
  <c r="A770" i="3"/>
  <c r="B770" i="3"/>
  <c r="D770" i="3"/>
  <c r="A771" i="3"/>
  <c r="B771" i="3"/>
  <c r="D771" i="3"/>
  <c r="A772" i="3"/>
  <c r="B772" i="3"/>
  <c r="D772" i="3"/>
  <c r="A773" i="3"/>
  <c r="B773" i="3"/>
  <c r="D773" i="3"/>
  <c r="A774" i="3"/>
  <c r="B774" i="3"/>
  <c r="D774" i="3"/>
  <c r="A775" i="3"/>
  <c r="B775" i="3"/>
  <c r="D775" i="3"/>
  <c r="A776" i="3"/>
  <c r="B776" i="3"/>
  <c r="D776" i="3"/>
  <c r="A777" i="3"/>
  <c r="B777" i="3"/>
  <c r="D777" i="3"/>
  <c r="A778" i="3"/>
  <c r="B778" i="3"/>
  <c r="D778" i="3"/>
  <c r="A779" i="3"/>
  <c r="B779" i="3"/>
  <c r="D779" i="3"/>
  <c r="A780" i="3"/>
  <c r="B780" i="3"/>
  <c r="D780" i="3"/>
  <c r="A781" i="3"/>
  <c r="B781" i="3"/>
  <c r="D781" i="3"/>
  <c r="A782" i="3"/>
  <c r="B782" i="3"/>
  <c r="D782" i="3"/>
  <c r="A783" i="3"/>
  <c r="B783" i="3"/>
  <c r="D783" i="3"/>
  <c r="A784" i="3"/>
  <c r="B784" i="3"/>
  <c r="D784" i="3"/>
  <c r="A785" i="3"/>
  <c r="B785" i="3"/>
  <c r="D785" i="3"/>
  <c r="A786" i="3"/>
  <c r="B786" i="3"/>
  <c r="D786" i="3"/>
  <c r="A787" i="3"/>
  <c r="B787" i="3"/>
  <c r="D787" i="3"/>
  <c r="A788" i="3"/>
  <c r="B788" i="3"/>
  <c r="D788" i="3"/>
  <c r="A789" i="3"/>
  <c r="B789" i="3"/>
  <c r="D789" i="3"/>
  <c r="A790" i="3"/>
  <c r="B790" i="3"/>
  <c r="D790" i="3"/>
  <c r="A791" i="3"/>
  <c r="B791" i="3"/>
  <c r="D791" i="3"/>
  <c r="A792" i="3"/>
  <c r="B792" i="3"/>
  <c r="D792" i="3"/>
  <c r="A793" i="3"/>
  <c r="B793" i="3"/>
  <c r="D793" i="3"/>
  <c r="A794" i="3"/>
  <c r="B794" i="3"/>
  <c r="D794" i="3"/>
  <c r="A795" i="3"/>
  <c r="B795" i="3"/>
  <c r="D795" i="3"/>
  <c r="A796" i="3"/>
  <c r="B796" i="3"/>
  <c r="D796" i="3"/>
  <c r="A797" i="3"/>
  <c r="B797" i="3"/>
  <c r="D797" i="3"/>
  <c r="A798" i="3"/>
  <c r="B798" i="3"/>
  <c r="D798" i="3"/>
  <c r="A799" i="3"/>
  <c r="B799" i="3"/>
  <c r="D799" i="3"/>
  <c r="A800" i="3"/>
  <c r="B800" i="3"/>
  <c r="D800" i="3"/>
  <c r="A801" i="3"/>
  <c r="B801" i="3"/>
  <c r="D801" i="3"/>
  <c r="A802" i="3"/>
  <c r="B802" i="3"/>
  <c r="D802" i="3"/>
  <c r="A803" i="3"/>
  <c r="B803" i="3"/>
  <c r="D803" i="3"/>
  <c r="A804" i="3"/>
  <c r="B804" i="3"/>
  <c r="D804" i="3"/>
  <c r="A805" i="3"/>
  <c r="B805" i="3"/>
  <c r="D805" i="3"/>
  <c r="A806" i="3"/>
  <c r="B806" i="3"/>
  <c r="D806" i="3"/>
  <c r="A807" i="3"/>
  <c r="B807" i="3"/>
  <c r="D807" i="3"/>
  <c r="A808" i="3"/>
  <c r="B808" i="3"/>
  <c r="D808" i="3"/>
  <c r="A809" i="3"/>
  <c r="B809" i="3"/>
  <c r="D809" i="3"/>
  <c r="A810" i="3"/>
  <c r="B810" i="3"/>
  <c r="D810" i="3"/>
  <c r="A811" i="3"/>
  <c r="B811" i="3"/>
  <c r="D811" i="3"/>
  <c r="A812" i="3"/>
  <c r="B812" i="3"/>
  <c r="D812" i="3"/>
  <c r="A813" i="3"/>
  <c r="B813" i="3"/>
  <c r="D813" i="3"/>
  <c r="A814" i="3"/>
  <c r="B814" i="3"/>
  <c r="D814" i="3"/>
  <c r="A815" i="3"/>
  <c r="B815" i="3"/>
  <c r="D815" i="3"/>
  <c r="A816" i="3"/>
  <c r="B816" i="3"/>
  <c r="D816" i="3"/>
  <c r="A817" i="3"/>
  <c r="B817" i="3"/>
  <c r="D817" i="3"/>
  <c r="A818" i="3"/>
  <c r="B818" i="3"/>
  <c r="D818" i="3"/>
  <c r="A819" i="3"/>
  <c r="B819" i="3"/>
  <c r="D819" i="3"/>
  <c r="A820" i="3"/>
  <c r="B820" i="3"/>
  <c r="D820" i="3"/>
  <c r="A821" i="3"/>
  <c r="B821" i="3"/>
  <c r="D821" i="3"/>
  <c r="A822" i="3"/>
  <c r="B822" i="3"/>
  <c r="D822" i="3"/>
  <c r="A823" i="3"/>
  <c r="B823" i="3"/>
  <c r="D823" i="3"/>
  <c r="A824" i="3"/>
  <c r="B824" i="3"/>
  <c r="D824" i="3"/>
  <c r="A825" i="3"/>
  <c r="B825" i="3"/>
  <c r="D825" i="3"/>
  <c r="A826" i="3"/>
  <c r="B826" i="3"/>
  <c r="D826" i="3"/>
  <c r="A827" i="3"/>
  <c r="B827" i="3"/>
  <c r="D827" i="3"/>
  <c r="A828" i="3"/>
  <c r="B828" i="3"/>
  <c r="D828" i="3"/>
  <c r="A829" i="3"/>
  <c r="B829" i="3"/>
  <c r="D829" i="3"/>
  <c r="A830" i="3"/>
  <c r="B830" i="3"/>
  <c r="D830" i="3"/>
  <c r="A831" i="3"/>
  <c r="B831" i="3"/>
  <c r="D831" i="3"/>
  <c r="A832" i="3"/>
  <c r="B832" i="3"/>
  <c r="D832" i="3"/>
  <c r="A833" i="3"/>
  <c r="B833" i="3"/>
  <c r="D833" i="3"/>
  <c r="A834" i="3"/>
  <c r="B834" i="3"/>
  <c r="D834" i="3"/>
  <c r="A835" i="3"/>
  <c r="B835" i="3"/>
  <c r="D835" i="3"/>
  <c r="A836" i="3"/>
  <c r="B836" i="3"/>
  <c r="D836" i="3"/>
  <c r="A837" i="3"/>
  <c r="B837" i="3"/>
  <c r="D837" i="3"/>
  <c r="A838" i="3"/>
  <c r="B838" i="3"/>
  <c r="D838" i="3"/>
  <c r="A839" i="3"/>
  <c r="B839" i="3"/>
  <c r="D839" i="3"/>
  <c r="A840" i="3"/>
  <c r="B840" i="3"/>
  <c r="D840" i="3"/>
  <c r="A841" i="3"/>
  <c r="B841" i="3"/>
  <c r="D841" i="3"/>
  <c r="A842" i="3"/>
  <c r="B842" i="3"/>
  <c r="D842" i="3"/>
  <c r="A843" i="3"/>
  <c r="B843" i="3"/>
  <c r="D843" i="3"/>
  <c r="A844" i="3"/>
  <c r="B844" i="3"/>
  <c r="D844" i="3"/>
  <c r="A845" i="3"/>
  <c r="B845" i="3"/>
  <c r="D845" i="3"/>
  <c r="A846" i="3"/>
  <c r="B846" i="3"/>
  <c r="D846" i="3"/>
  <c r="A847" i="3"/>
  <c r="B847" i="3"/>
  <c r="D847" i="3"/>
  <c r="A848" i="3"/>
  <c r="B848" i="3"/>
  <c r="D848" i="3"/>
  <c r="A849" i="3"/>
  <c r="B849" i="3"/>
  <c r="D849" i="3"/>
  <c r="A850" i="3"/>
  <c r="B850" i="3"/>
  <c r="D850" i="3"/>
  <c r="A851" i="3"/>
  <c r="B851" i="3"/>
  <c r="D851" i="3"/>
  <c r="A852" i="3"/>
  <c r="B852" i="3"/>
  <c r="D852" i="3"/>
  <c r="A853" i="3"/>
  <c r="B853" i="3"/>
  <c r="D853" i="3"/>
  <c r="A854" i="3"/>
  <c r="B854" i="3"/>
  <c r="D854" i="3"/>
  <c r="A855" i="3"/>
  <c r="B855" i="3"/>
  <c r="D855" i="3"/>
  <c r="A856" i="3"/>
  <c r="B856" i="3"/>
  <c r="D856" i="3"/>
  <c r="A857" i="3"/>
  <c r="B857" i="3"/>
  <c r="D857" i="3"/>
  <c r="A858" i="3"/>
  <c r="B858" i="3"/>
  <c r="D858" i="3"/>
  <c r="A859" i="3"/>
  <c r="B859" i="3"/>
  <c r="D859" i="3"/>
  <c r="A860" i="3"/>
  <c r="B860" i="3"/>
  <c r="D860" i="3"/>
  <c r="A861" i="3"/>
  <c r="B861" i="3"/>
  <c r="D861" i="3"/>
  <c r="A862" i="3"/>
  <c r="B862" i="3"/>
  <c r="D862" i="3"/>
  <c r="A863" i="3"/>
  <c r="B863" i="3"/>
  <c r="D863" i="3"/>
  <c r="A864" i="3"/>
  <c r="B864" i="3"/>
  <c r="D864" i="3"/>
  <c r="A865" i="3"/>
  <c r="B865" i="3"/>
  <c r="D865" i="3"/>
  <c r="A866" i="3"/>
  <c r="B866" i="3"/>
  <c r="D866" i="3"/>
  <c r="A867" i="3"/>
  <c r="B867" i="3"/>
  <c r="D867" i="3"/>
  <c r="A868" i="3"/>
  <c r="B868" i="3"/>
  <c r="D868" i="3"/>
  <c r="A869" i="3"/>
  <c r="B869" i="3"/>
  <c r="D869" i="3"/>
  <c r="A870" i="3"/>
  <c r="B870" i="3"/>
  <c r="D870" i="3"/>
  <c r="A871" i="3"/>
  <c r="B871" i="3"/>
  <c r="D871" i="3"/>
  <c r="A872" i="3"/>
  <c r="B872" i="3"/>
  <c r="D872" i="3"/>
  <c r="A873" i="3"/>
  <c r="B873" i="3"/>
  <c r="D873" i="3"/>
  <c r="A874" i="3"/>
  <c r="B874" i="3"/>
  <c r="D874" i="3"/>
  <c r="A875" i="3"/>
  <c r="B875" i="3"/>
  <c r="D875" i="3"/>
  <c r="A876" i="3"/>
  <c r="B876" i="3"/>
  <c r="D876" i="3"/>
  <c r="A877" i="3"/>
  <c r="B877" i="3"/>
  <c r="D877" i="3"/>
  <c r="A878" i="3"/>
  <c r="B878" i="3"/>
  <c r="D878" i="3"/>
  <c r="A879" i="3"/>
  <c r="B879" i="3"/>
  <c r="D879" i="3"/>
  <c r="A880" i="3"/>
  <c r="B880" i="3"/>
  <c r="D880" i="3"/>
  <c r="A881" i="3"/>
  <c r="B881" i="3"/>
  <c r="D881" i="3"/>
  <c r="A882" i="3"/>
  <c r="B882" i="3"/>
  <c r="D882" i="3"/>
  <c r="A883" i="3"/>
  <c r="B883" i="3"/>
  <c r="D883" i="3"/>
  <c r="A884" i="3"/>
  <c r="B884" i="3"/>
  <c r="D884" i="3"/>
  <c r="A885" i="3"/>
  <c r="B885" i="3"/>
  <c r="D885" i="3"/>
  <c r="A886" i="3"/>
  <c r="B886" i="3"/>
  <c r="D886" i="3"/>
  <c r="A887" i="3"/>
  <c r="B887" i="3"/>
  <c r="D887" i="3"/>
  <c r="A888" i="3"/>
  <c r="B888" i="3"/>
  <c r="D888" i="3"/>
  <c r="A889" i="3"/>
  <c r="B889" i="3"/>
  <c r="D889" i="3"/>
  <c r="A890" i="3"/>
  <c r="B890" i="3"/>
  <c r="D890" i="3"/>
  <c r="A891" i="3"/>
  <c r="B891" i="3"/>
  <c r="D891" i="3"/>
  <c r="A892" i="3"/>
  <c r="B892" i="3"/>
  <c r="D892" i="3"/>
  <c r="A893" i="3"/>
  <c r="B893" i="3"/>
  <c r="D893" i="3"/>
  <c r="A894" i="3"/>
  <c r="B894" i="3"/>
  <c r="D894" i="3"/>
  <c r="A895" i="3"/>
  <c r="B895" i="3"/>
  <c r="D895" i="3"/>
  <c r="A896" i="3"/>
  <c r="B896" i="3"/>
  <c r="D896" i="3"/>
  <c r="A897" i="3"/>
  <c r="B897" i="3"/>
  <c r="D897" i="3"/>
  <c r="A898" i="3"/>
  <c r="B898" i="3"/>
  <c r="D898" i="3"/>
  <c r="A899" i="3"/>
  <c r="B899" i="3"/>
  <c r="D899" i="3"/>
  <c r="A900" i="3"/>
  <c r="B900" i="3"/>
  <c r="D900" i="3"/>
  <c r="A901" i="3"/>
  <c r="B901" i="3"/>
  <c r="D901" i="3"/>
  <c r="A902" i="3"/>
  <c r="B902" i="3"/>
  <c r="D902" i="3"/>
  <c r="A903" i="3"/>
  <c r="B903" i="3"/>
  <c r="D903" i="3"/>
  <c r="A904" i="3"/>
  <c r="B904" i="3"/>
  <c r="D904" i="3"/>
  <c r="A905" i="3"/>
  <c r="B905" i="3"/>
  <c r="D905" i="3"/>
  <c r="A906" i="3"/>
  <c r="B906" i="3"/>
  <c r="D906" i="3"/>
  <c r="A907" i="3"/>
  <c r="B907" i="3"/>
  <c r="D907" i="3"/>
  <c r="A908" i="3"/>
  <c r="B908" i="3"/>
  <c r="D908" i="3"/>
  <c r="A909" i="3"/>
  <c r="B909" i="3"/>
  <c r="D909" i="3"/>
  <c r="A910" i="3"/>
  <c r="B910" i="3"/>
  <c r="D910" i="3"/>
  <c r="A911" i="3"/>
  <c r="B911" i="3"/>
  <c r="D911" i="3"/>
  <c r="A912" i="3"/>
  <c r="B912" i="3"/>
  <c r="D912" i="3"/>
  <c r="A913" i="3"/>
  <c r="B913" i="3"/>
  <c r="D913" i="3"/>
  <c r="A914" i="3"/>
  <c r="B914" i="3"/>
  <c r="D914" i="3"/>
  <c r="A915" i="3"/>
  <c r="B915" i="3"/>
  <c r="D915" i="3"/>
  <c r="A916" i="3"/>
  <c r="B916" i="3"/>
  <c r="D916" i="3"/>
  <c r="A917" i="3"/>
  <c r="B917" i="3"/>
  <c r="D917" i="3"/>
  <c r="A918" i="3"/>
  <c r="B918" i="3"/>
  <c r="D918" i="3"/>
  <c r="A919" i="3"/>
  <c r="B919" i="3"/>
  <c r="D919" i="3"/>
  <c r="A920" i="3"/>
  <c r="B920" i="3"/>
  <c r="D920" i="3"/>
  <c r="A921" i="3"/>
  <c r="B921" i="3"/>
  <c r="D921" i="3"/>
  <c r="A922" i="3"/>
  <c r="B922" i="3"/>
  <c r="D922" i="3"/>
  <c r="A923" i="3"/>
  <c r="B923" i="3"/>
  <c r="D923" i="3"/>
  <c r="A924" i="3"/>
  <c r="B924" i="3"/>
  <c r="D924" i="3"/>
  <c r="A925" i="3"/>
  <c r="B925" i="3"/>
  <c r="D925" i="3"/>
  <c r="A926" i="3"/>
  <c r="B926" i="3"/>
  <c r="D926" i="3"/>
  <c r="A927" i="3"/>
  <c r="B927" i="3"/>
  <c r="D927" i="3"/>
  <c r="A928" i="3"/>
  <c r="B928" i="3"/>
  <c r="D928" i="3"/>
  <c r="A929" i="3"/>
  <c r="B929" i="3"/>
  <c r="D929" i="3"/>
  <c r="A930" i="3"/>
  <c r="B930" i="3"/>
  <c r="D930" i="3"/>
  <c r="A931" i="3"/>
  <c r="B931" i="3"/>
  <c r="D931" i="3"/>
  <c r="A932" i="3"/>
  <c r="B932" i="3"/>
  <c r="D932" i="3"/>
  <c r="A933" i="3"/>
  <c r="B933" i="3"/>
  <c r="D933" i="3"/>
  <c r="A934" i="3"/>
  <c r="B934" i="3"/>
  <c r="D934" i="3"/>
  <c r="A935" i="3"/>
  <c r="B935" i="3"/>
  <c r="D935" i="3"/>
  <c r="A936" i="3"/>
  <c r="B936" i="3"/>
  <c r="D936" i="3"/>
  <c r="A937" i="3"/>
  <c r="B937" i="3"/>
  <c r="D937" i="3"/>
  <c r="A938" i="3"/>
  <c r="B938" i="3"/>
  <c r="D938" i="3"/>
  <c r="A939" i="3"/>
  <c r="B939" i="3"/>
  <c r="D939" i="3"/>
  <c r="A940" i="3"/>
  <c r="B940" i="3"/>
  <c r="D940" i="3"/>
  <c r="A941" i="3"/>
  <c r="B941" i="3"/>
  <c r="D941" i="3"/>
  <c r="A942" i="3"/>
  <c r="B942" i="3"/>
  <c r="D942" i="3"/>
  <c r="A943" i="3"/>
  <c r="B943" i="3"/>
  <c r="D943" i="3"/>
  <c r="A944" i="3"/>
  <c r="B944" i="3"/>
  <c r="D944" i="3"/>
  <c r="A945" i="3"/>
  <c r="B945" i="3"/>
  <c r="D945" i="3"/>
  <c r="A946" i="3"/>
  <c r="B946" i="3"/>
  <c r="D946" i="3"/>
  <c r="A947" i="3"/>
  <c r="B947" i="3"/>
  <c r="D947" i="3"/>
  <c r="A948" i="3"/>
  <c r="B948" i="3"/>
  <c r="D948" i="3"/>
  <c r="A949" i="3"/>
  <c r="B949" i="3"/>
  <c r="D949" i="3"/>
  <c r="A950" i="3"/>
  <c r="B950" i="3"/>
  <c r="D950" i="3"/>
  <c r="A951" i="3"/>
  <c r="B951" i="3"/>
  <c r="D951" i="3"/>
  <c r="A952" i="3"/>
  <c r="B952" i="3"/>
  <c r="D952" i="3"/>
  <c r="A953" i="3"/>
  <c r="B953" i="3"/>
  <c r="D953" i="3"/>
  <c r="A954" i="3"/>
  <c r="B954" i="3"/>
  <c r="D954" i="3"/>
  <c r="A955" i="3"/>
  <c r="B955" i="3"/>
  <c r="D955" i="3"/>
  <c r="A956" i="3"/>
  <c r="B956" i="3"/>
  <c r="D956" i="3"/>
  <c r="A957" i="3"/>
  <c r="B957" i="3"/>
  <c r="D957" i="3"/>
  <c r="A958" i="3"/>
  <c r="B958" i="3"/>
  <c r="D958" i="3"/>
  <c r="A959" i="3"/>
  <c r="B959" i="3"/>
  <c r="D959" i="3"/>
  <c r="A960" i="3"/>
  <c r="B960" i="3"/>
  <c r="D960" i="3"/>
  <c r="A961" i="3"/>
  <c r="B961" i="3"/>
  <c r="D961" i="3"/>
  <c r="A962" i="3"/>
  <c r="B962" i="3"/>
  <c r="D962" i="3"/>
  <c r="A963" i="3"/>
  <c r="B963" i="3"/>
  <c r="D963" i="3"/>
  <c r="A964" i="3"/>
  <c r="B964" i="3"/>
  <c r="D964" i="3"/>
  <c r="A965" i="3"/>
  <c r="B965" i="3"/>
  <c r="D965" i="3"/>
  <c r="A966" i="3"/>
  <c r="B966" i="3"/>
  <c r="D966" i="3"/>
  <c r="A967" i="3"/>
  <c r="B967" i="3"/>
  <c r="D967" i="3"/>
  <c r="A968" i="3"/>
  <c r="B968" i="3"/>
  <c r="D968" i="3"/>
  <c r="A969" i="3"/>
  <c r="B969" i="3"/>
  <c r="D969" i="3"/>
  <c r="A970" i="3"/>
  <c r="B970" i="3"/>
  <c r="D970" i="3"/>
  <c r="A971" i="3"/>
  <c r="B971" i="3"/>
  <c r="D971" i="3"/>
  <c r="A972" i="3"/>
  <c r="B972" i="3"/>
  <c r="D972" i="3"/>
  <c r="A973" i="3"/>
  <c r="B973" i="3"/>
  <c r="D973" i="3"/>
  <c r="A974" i="3"/>
  <c r="B974" i="3"/>
  <c r="D974" i="3"/>
  <c r="A975" i="3"/>
  <c r="B975" i="3"/>
  <c r="D975" i="3"/>
  <c r="A976" i="3"/>
  <c r="B976" i="3"/>
  <c r="D976" i="3"/>
  <c r="A977" i="3"/>
  <c r="B977" i="3"/>
  <c r="D977" i="3"/>
  <c r="A978" i="3"/>
  <c r="B978" i="3"/>
  <c r="D978" i="3"/>
  <c r="A979" i="3"/>
  <c r="B979" i="3"/>
  <c r="D979" i="3"/>
  <c r="A980" i="3"/>
  <c r="B980" i="3"/>
  <c r="D980" i="3"/>
  <c r="A981" i="3"/>
  <c r="B981" i="3"/>
  <c r="D981" i="3"/>
  <c r="A982" i="3"/>
  <c r="B982" i="3"/>
  <c r="D982" i="3"/>
  <c r="A983" i="3"/>
  <c r="B983" i="3"/>
  <c r="D983" i="3"/>
  <c r="A984" i="3"/>
  <c r="B984" i="3"/>
  <c r="D984" i="3"/>
  <c r="A985" i="3"/>
  <c r="B985" i="3"/>
  <c r="D985" i="3"/>
  <c r="A986" i="3"/>
  <c r="B986" i="3"/>
  <c r="D986" i="3"/>
  <c r="A987" i="3"/>
  <c r="B987" i="3"/>
  <c r="D987" i="3"/>
  <c r="A988" i="3"/>
  <c r="B988" i="3"/>
  <c r="D988" i="3"/>
  <c r="A989" i="3"/>
  <c r="B989" i="3"/>
  <c r="D989" i="3"/>
  <c r="A990" i="3"/>
  <c r="B990" i="3"/>
  <c r="D990" i="3"/>
  <c r="A991" i="3"/>
  <c r="B991" i="3"/>
  <c r="D991" i="3"/>
  <c r="A992" i="3"/>
  <c r="B992" i="3"/>
  <c r="D992" i="3"/>
  <c r="A993" i="3"/>
  <c r="B993" i="3"/>
  <c r="D993" i="3"/>
  <c r="A994" i="3"/>
  <c r="B994" i="3"/>
  <c r="D994" i="3"/>
  <c r="A995" i="3"/>
  <c r="B995" i="3"/>
  <c r="D995" i="3"/>
  <c r="A996" i="3"/>
  <c r="B996" i="3"/>
  <c r="D996" i="3"/>
  <c r="A997" i="3"/>
  <c r="B997" i="3"/>
  <c r="D997" i="3"/>
  <c r="A998" i="3"/>
  <c r="B998" i="3"/>
  <c r="D998" i="3"/>
  <c r="A999" i="3"/>
  <c r="B999" i="3"/>
  <c r="D999" i="3"/>
  <c r="A1000" i="3"/>
  <c r="B1000" i="3"/>
  <c r="D1000" i="3"/>
  <c r="A1001" i="3"/>
  <c r="B1001" i="3"/>
  <c r="D1001" i="3"/>
  <c r="A1002" i="3"/>
  <c r="B1002" i="3"/>
  <c r="D1002" i="3"/>
  <c r="A1003" i="3"/>
  <c r="B1003" i="3"/>
  <c r="D1003" i="3"/>
  <c r="A1004" i="3"/>
  <c r="B1004" i="3"/>
  <c r="D1004" i="3"/>
  <c r="A1005" i="3"/>
  <c r="B1005" i="3"/>
  <c r="D1005" i="3"/>
  <c r="A1006" i="3"/>
  <c r="B1006" i="3"/>
  <c r="D1006" i="3"/>
  <c r="A1007" i="3"/>
  <c r="B1007" i="3"/>
  <c r="D1007" i="3"/>
  <c r="A1008" i="3"/>
  <c r="B1008" i="3"/>
  <c r="D1008" i="3"/>
  <c r="A1009" i="3"/>
  <c r="B1009" i="3"/>
  <c r="D1009" i="3"/>
  <c r="A1010" i="3"/>
  <c r="B1010" i="3"/>
  <c r="D1010" i="3"/>
  <c r="A1011" i="3"/>
  <c r="B1011" i="3"/>
  <c r="D1011" i="3"/>
  <c r="A1012" i="3"/>
  <c r="B1012" i="3"/>
  <c r="D1012" i="3"/>
  <c r="A1013" i="3"/>
  <c r="B1013" i="3"/>
  <c r="D1013" i="3"/>
  <c r="A1014" i="3"/>
  <c r="B1014" i="3"/>
  <c r="D1014" i="3"/>
  <c r="A1015" i="3"/>
  <c r="B1015" i="3"/>
  <c r="D1015" i="3"/>
  <c r="A1016" i="3"/>
  <c r="B1016" i="3"/>
  <c r="D1016" i="3"/>
  <c r="A1017" i="3"/>
  <c r="B1017" i="3"/>
  <c r="D1017" i="3"/>
  <c r="A1018" i="3"/>
  <c r="B1018" i="3"/>
  <c r="D1018" i="3"/>
  <c r="A1019" i="3"/>
  <c r="B1019" i="3"/>
  <c r="D1019" i="3"/>
  <c r="A1020" i="3"/>
  <c r="B1020" i="3"/>
  <c r="D1020" i="3"/>
  <c r="A1021" i="3"/>
  <c r="B1021" i="3"/>
  <c r="D1021" i="3"/>
  <c r="A1022" i="3"/>
  <c r="B1022" i="3"/>
  <c r="D1022" i="3"/>
  <c r="A1023" i="3"/>
  <c r="B1023" i="3"/>
  <c r="D1023" i="3"/>
  <c r="A1024" i="3"/>
  <c r="B1024" i="3"/>
  <c r="D1024" i="3"/>
  <c r="A1025" i="3"/>
  <c r="B1025" i="3"/>
  <c r="D1025" i="3"/>
  <c r="A1026" i="3"/>
  <c r="B1026" i="3"/>
  <c r="D1026" i="3"/>
  <c r="A1027" i="3"/>
  <c r="B1027" i="3"/>
  <c r="D1027" i="3"/>
  <c r="A1028" i="3"/>
  <c r="B1028" i="3"/>
  <c r="D1028" i="3"/>
  <c r="A1029" i="3"/>
  <c r="B1029" i="3"/>
  <c r="D1029" i="3"/>
  <c r="A1030" i="3"/>
  <c r="B1030" i="3"/>
  <c r="D1030" i="3"/>
  <c r="A1031" i="3"/>
  <c r="B1031" i="3"/>
  <c r="D1031" i="3"/>
  <c r="A1032" i="3"/>
  <c r="B1032" i="3"/>
  <c r="D1032" i="3"/>
  <c r="A1033" i="3"/>
  <c r="B1033" i="3"/>
  <c r="D1033" i="3"/>
  <c r="A1034" i="3"/>
  <c r="B1034" i="3"/>
  <c r="D1034" i="3"/>
  <c r="A1035" i="3"/>
  <c r="B1035" i="3"/>
  <c r="D1035" i="3"/>
  <c r="A1036" i="3"/>
  <c r="B1036" i="3"/>
  <c r="D1036" i="3"/>
  <c r="A1037" i="3"/>
  <c r="B1037" i="3"/>
  <c r="D1037" i="3"/>
  <c r="A1038" i="3"/>
  <c r="B1038" i="3"/>
  <c r="D1038" i="3"/>
  <c r="A1039" i="3"/>
  <c r="B1039" i="3"/>
  <c r="D1039" i="3"/>
  <c r="A1040" i="3"/>
  <c r="B1040" i="3"/>
  <c r="D1040" i="3"/>
  <c r="A1041" i="3"/>
  <c r="B1041" i="3"/>
  <c r="D1041" i="3"/>
  <c r="A1042" i="3"/>
  <c r="B1042" i="3"/>
  <c r="D1042" i="3"/>
  <c r="A1043" i="3"/>
  <c r="B1043" i="3"/>
  <c r="D1043" i="3"/>
  <c r="A1044" i="3"/>
  <c r="B1044" i="3"/>
  <c r="D1044" i="3"/>
  <c r="A1045" i="3"/>
  <c r="B1045" i="3"/>
  <c r="D1045" i="3"/>
  <c r="A1046" i="3"/>
  <c r="B1046" i="3"/>
  <c r="D1046" i="3"/>
  <c r="A1047" i="3"/>
  <c r="B1047" i="3"/>
  <c r="D1047" i="3"/>
  <c r="A1048" i="3"/>
  <c r="B1048" i="3"/>
  <c r="D1048" i="3"/>
  <c r="A1049" i="3"/>
  <c r="B1049" i="3"/>
  <c r="D1049" i="3"/>
  <c r="A1050" i="3"/>
  <c r="B1050" i="3"/>
  <c r="D1050" i="3"/>
  <c r="A1051" i="3"/>
  <c r="B1051" i="3"/>
  <c r="D1051" i="3"/>
  <c r="A1052" i="3"/>
  <c r="B1052" i="3"/>
  <c r="D1052" i="3"/>
  <c r="A1053" i="3"/>
  <c r="B1053" i="3"/>
  <c r="D1053" i="3"/>
  <c r="A1054" i="3"/>
  <c r="B1054" i="3"/>
  <c r="D1054" i="3"/>
  <c r="A1055" i="3"/>
  <c r="B1055" i="3"/>
  <c r="D1055" i="3"/>
  <c r="A1056" i="3"/>
  <c r="B1056" i="3"/>
  <c r="D1056" i="3"/>
  <c r="A1057" i="3"/>
  <c r="B1057" i="3"/>
  <c r="D1057" i="3"/>
  <c r="A1058" i="3"/>
  <c r="B1058" i="3"/>
  <c r="D1058" i="3"/>
  <c r="A1059" i="3"/>
  <c r="B1059" i="3"/>
  <c r="D1059" i="3"/>
  <c r="A1060" i="3"/>
  <c r="B1060" i="3"/>
  <c r="D1060" i="3"/>
  <c r="A1061" i="3"/>
  <c r="B1061" i="3"/>
  <c r="D1061" i="3"/>
  <c r="A1062" i="3"/>
  <c r="B1062" i="3"/>
  <c r="D1062" i="3"/>
  <c r="A1063" i="3"/>
  <c r="B1063" i="3"/>
  <c r="D1063" i="3"/>
  <c r="A1064" i="3"/>
  <c r="B1064" i="3"/>
  <c r="D1064" i="3"/>
  <c r="A1065" i="3"/>
  <c r="B1065" i="3"/>
  <c r="D1065" i="3"/>
  <c r="A1066" i="3"/>
  <c r="B1066" i="3"/>
  <c r="D1066" i="3"/>
  <c r="A1067" i="3"/>
  <c r="B1067" i="3"/>
  <c r="D1067" i="3"/>
  <c r="A1068" i="3"/>
  <c r="B1068" i="3"/>
  <c r="D1068" i="3"/>
  <c r="A1069" i="3"/>
  <c r="B1069" i="3"/>
  <c r="D1069" i="3"/>
  <c r="A1070" i="3"/>
  <c r="B1070" i="3"/>
  <c r="D1070" i="3"/>
  <c r="A1071" i="3"/>
  <c r="B1071" i="3"/>
  <c r="D1071" i="3"/>
  <c r="A1072" i="3"/>
  <c r="B1072" i="3"/>
  <c r="D1072" i="3"/>
  <c r="A1073" i="3"/>
  <c r="B1073" i="3"/>
  <c r="D1073" i="3"/>
  <c r="A1074" i="3"/>
  <c r="B1074" i="3"/>
  <c r="D1074" i="3"/>
  <c r="A1075" i="3"/>
  <c r="B1075" i="3"/>
  <c r="D1075" i="3"/>
  <c r="A1076" i="3"/>
  <c r="B1076" i="3"/>
  <c r="D1076" i="3"/>
  <c r="A1077" i="3"/>
  <c r="B1077" i="3"/>
  <c r="D1077" i="3"/>
  <c r="A1078" i="3"/>
  <c r="B1078" i="3"/>
  <c r="D1078" i="3"/>
  <c r="A1079" i="3"/>
  <c r="B1079" i="3"/>
  <c r="D1079" i="3"/>
  <c r="A1080" i="3"/>
  <c r="B1080" i="3"/>
  <c r="D1080" i="3"/>
  <c r="A1081" i="3"/>
  <c r="B1081" i="3"/>
  <c r="D1081" i="3"/>
  <c r="A1082" i="3"/>
  <c r="B1082" i="3"/>
  <c r="D1082" i="3"/>
  <c r="A1083" i="3"/>
  <c r="B1083" i="3"/>
  <c r="D1083" i="3"/>
  <c r="A1084" i="3"/>
  <c r="B1084" i="3"/>
  <c r="D1084" i="3"/>
  <c r="A1085" i="3"/>
  <c r="B1085" i="3"/>
  <c r="D1085" i="3"/>
  <c r="A1086" i="3"/>
  <c r="B1086" i="3"/>
  <c r="D1086" i="3"/>
  <c r="A1087" i="3"/>
  <c r="B1087" i="3"/>
  <c r="D1087" i="3"/>
  <c r="A1088" i="3"/>
  <c r="B1088" i="3"/>
  <c r="D1088" i="3"/>
  <c r="A1089" i="3"/>
  <c r="B1089" i="3"/>
  <c r="D1089" i="3"/>
  <c r="A1090" i="3"/>
  <c r="B1090" i="3"/>
  <c r="D1090" i="3"/>
  <c r="A1091" i="3"/>
  <c r="B1091" i="3"/>
  <c r="D1091" i="3"/>
  <c r="A1092" i="3"/>
  <c r="B1092" i="3"/>
  <c r="D1092" i="3"/>
  <c r="A1093" i="3"/>
  <c r="B1093" i="3"/>
  <c r="D1093" i="3"/>
  <c r="A1094" i="3"/>
  <c r="B1094" i="3"/>
  <c r="D1094" i="3"/>
  <c r="A1095" i="3"/>
  <c r="B1095" i="3"/>
  <c r="D1095" i="3"/>
  <c r="A1096" i="3"/>
  <c r="B1096" i="3"/>
  <c r="D1096" i="3"/>
  <c r="A1097" i="3"/>
  <c r="B1097" i="3"/>
  <c r="D1097" i="3"/>
  <c r="A1098" i="3"/>
  <c r="B1098" i="3"/>
  <c r="D1098" i="3"/>
  <c r="A1099" i="3"/>
  <c r="B1099" i="3"/>
  <c r="D1099" i="3"/>
  <c r="A1100" i="3"/>
  <c r="B1100" i="3"/>
  <c r="D1100" i="3"/>
  <c r="A1101" i="3"/>
  <c r="B1101" i="3"/>
  <c r="D1101" i="3"/>
  <c r="A1102" i="3"/>
  <c r="B1102" i="3"/>
  <c r="D1102" i="3"/>
  <c r="A1103" i="3"/>
  <c r="B1103" i="3"/>
  <c r="D1103" i="3"/>
  <c r="A1104" i="3"/>
  <c r="B1104" i="3"/>
  <c r="D1104" i="3"/>
  <c r="A1105" i="3"/>
  <c r="B1105" i="3"/>
  <c r="D1105" i="3"/>
  <c r="A1106" i="3"/>
  <c r="B1106" i="3"/>
  <c r="D1106" i="3"/>
  <c r="A1107" i="3"/>
  <c r="B1107" i="3"/>
  <c r="D1107" i="3"/>
  <c r="A1108" i="3"/>
  <c r="B1108" i="3"/>
  <c r="D1108" i="3"/>
  <c r="A1109" i="3"/>
  <c r="B1109" i="3"/>
  <c r="D1109" i="3"/>
  <c r="A1110" i="3"/>
  <c r="B1110" i="3"/>
  <c r="D1110" i="3"/>
  <c r="A1111" i="3"/>
  <c r="B1111" i="3"/>
  <c r="D1111" i="3"/>
  <c r="A1112" i="3"/>
  <c r="B1112" i="3"/>
  <c r="D1112" i="3"/>
  <c r="A1113" i="3"/>
  <c r="B1113" i="3"/>
  <c r="D1113" i="3"/>
  <c r="A1114" i="3"/>
  <c r="B1114" i="3"/>
  <c r="D1114" i="3"/>
  <c r="A1115" i="3"/>
  <c r="B1115" i="3"/>
  <c r="D1115" i="3"/>
  <c r="A1116" i="3"/>
  <c r="B1116" i="3"/>
  <c r="D1116" i="3"/>
  <c r="A1117" i="3"/>
  <c r="B1117" i="3"/>
  <c r="D1117" i="3"/>
  <c r="A1118" i="3"/>
  <c r="B1118" i="3"/>
  <c r="D1118" i="3"/>
  <c r="A1119" i="3"/>
  <c r="B1119" i="3"/>
  <c r="D1119" i="3"/>
  <c r="A1120" i="3"/>
  <c r="B1120" i="3"/>
  <c r="D1120" i="3"/>
  <c r="A1121" i="3"/>
  <c r="B1121" i="3"/>
  <c r="D1121" i="3"/>
  <c r="A1122" i="3"/>
  <c r="B1122" i="3"/>
  <c r="D1122" i="3"/>
  <c r="A1123" i="3"/>
  <c r="B1123" i="3"/>
  <c r="D1123" i="3"/>
  <c r="A1124" i="3"/>
  <c r="B1124" i="3"/>
  <c r="D1124" i="3"/>
  <c r="A1125" i="3"/>
  <c r="B1125" i="3"/>
  <c r="D1125" i="3"/>
  <c r="A1126" i="3"/>
  <c r="B1126" i="3"/>
  <c r="D1126" i="3"/>
  <c r="A1127" i="3"/>
  <c r="B1127" i="3"/>
  <c r="D1127" i="3"/>
  <c r="A1128" i="3"/>
  <c r="B1128" i="3"/>
  <c r="D1128" i="3"/>
  <c r="A1129" i="3"/>
  <c r="B1129" i="3"/>
  <c r="D1129" i="3"/>
  <c r="A1130" i="3"/>
  <c r="B1130" i="3"/>
  <c r="D1130" i="3"/>
  <c r="A1131" i="3"/>
  <c r="B1131" i="3"/>
  <c r="D1131" i="3"/>
  <c r="A1132" i="3"/>
  <c r="B1132" i="3"/>
  <c r="D1132" i="3"/>
  <c r="A1133" i="3"/>
  <c r="B1133" i="3"/>
  <c r="D1133" i="3"/>
  <c r="A1134" i="3"/>
  <c r="B1134" i="3"/>
  <c r="D1134" i="3"/>
  <c r="A1135" i="3"/>
  <c r="B1135" i="3"/>
  <c r="D1135" i="3"/>
  <c r="A1136" i="3"/>
  <c r="B1136" i="3"/>
  <c r="D1136" i="3"/>
  <c r="A1137" i="3"/>
  <c r="B1137" i="3"/>
  <c r="D1137" i="3"/>
  <c r="A1138" i="3"/>
  <c r="B1138" i="3"/>
  <c r="D1138" i="3"/>
  <c r="A1139" i="3"/>
  <c r="B1139" i="3"/>
  <c r="D1139" i="3"/>
  <c r="A1140" i="3"/>
  <c r="B1140" i="3"/>
  <c r="D1140" i="3"/>
  <c r="A1141" i="3"/>
  <c r="B1141" i="3"/>
  <c r="D1141" i="3"/>
  <c r="A1142" i="3"/>
  <c r="B1142" i="3"/>
  <c r="D1142" i="3"/>
  <c r="A1143" i="3"/>
  <c r="B1143" i="3"/>
  <c r="D1143" i="3"/>
  <c r="A1144" i="3"/>
  <c r="B1144" i="3"/>
  <c r="D1144" i="3"/>
  <c r="D3" i="3"/>
  <c r="B3" i="3"/>
  <c r="A3" i="3"/>
  <c r="AR246" i="8"/>
  <c r="AR236" i="8"/>
  <c r="AR526" i="8"/>
  <c r="AR434" i="8"/>
  <c r="AR361" i="8"/>
  <c r="AR468" i="8"/>
  <c r="AR307" i="8"/>
  <c r="AR365" i="8"/>
  <c r="AR390" i="8"/>
  <c r="AR496" i="8"/>
  <c r="AR420" i="8"/>
  <c r="AR419" i="8"/>
  <c r="AR441" i="8"/>
  <c r="AR490" i="8"/>
  <c r="AR463" i="8"/>
  <c r="AR546" i="8"/>
  <c r="AR237" i="8"/>
  <c r="AR301" i="8"/>
  <c r="AR315" i="8"/>
  <c r="AR433" i="8"/>
  <c r="AR343" i="8"/>
  <c r="AR425" i="8"/>
  <c r="AR429" i="8"/>
  <c r="AR472" i="8"/>
  <c r="AR447" i="8"/>
  <c r="AR295" i="8"/>
  <c r="AR415" i="8"/>
  <c r="AR449" i="8"/>
  <c r="AR421" i="8"/>
  <c r="AR457" i="8"/>
  <c r="AR256" i="8"/>
  <c r="AR351" i="8"/>
  <c r="AR335" i="8"/>
  <c r="AR456" i="8"/>
  <c r="AR448" i="8"/>
  <c r="AR303" i="8"/>
  <c r="AR455" i="8"/>
  <c r="AR530" i="8"/>
  <c r="AR281" i="8"/>
  <c r="AR336" i="8"/>
  <c r="AR405" i="8"/>
  <c r="AR436" i="8"/>
  <c r="AR240" i="8"/>
  <c r="AR324" i="8"/>
  <c r="AR347" i="8"/>
  <c r="AR373" i="8"/>
  <c r="AR459" i="8"/>
  <c r="AR453" i="8"/>
  <c r="AR518" i="8"/>
  <c r="AR442" i="8"/>
  <c r="AR376" i="8"/>
  <c r="AR443" i="8"/>
  <c r="AR445" i="8"/>
  <c r="AR342" i="8"/>
  <c r="AR574" i="8"/>
  <c r="AR464" i="8"/>
  <c r="AR432" i="8"/>
  <c r="AR422" i="8"/>
  <c r="AR438" i="8"/>
  <c r="AR331" i="8"/>
  <c r="AR328" i="8"/>
  <c r="AR550" i="8"/>
  <c r="AR339" i="8"/>
  <c r="AR504" i="8"/>
  <c r="AR452" i="8"/>
  <c r="AR340" i="8"/>
  <c r="AR332" i="8"/>
  <c r="AR482" i="8"/>
  <c r="AR469" i="8"/>
  <c r="AR239" i="8"/>
  <c r="AR510" i="8"/>
  <c r="AR273" i="8"/>
  <c r="AR346" i="8"/>
  <c r="AR542" i="8"/>
  <c r="AR327" i="8"/>
  <c r="AR431" i="8"/>
  <c r="AR514" i="8"/>
  <c r="AR461" i="8"/>
  <c r="AR538" i="8"/>
  <c r="AR460" i="8"/>
  <c r="AR428" i="8"/>
  <c r="AR466" i="8"/>
  <c r="AR465" i="8"/>
  <c r="AR439" i="8"/>
  <c r="AR243" i="8"/>
  <c r="AR282" i="8"/>
  <c r="AR401" i="8"/>
  <c r="AR506" i="8"/>
  <c r="AR424" i="8"/>
  <c r="AR451" i="8"/>
  <c r="AR558" i="8"/>
  <c r="AR522" i="8"/>
  <c r="AR534" i="8"/>
  <c r="AR279" i="8"/>
  <c r="AR543" i="8"/>
  <c r="AR525" i="8"/>
  <c r="AR356" i="8"/>
  <c r="AR487" i="8"/>
  <c r="AR382" i="8"/>
  <c r="AR386" i="8"/>
  <c r="AR402" i="8"/>
  <c r="AR348" i="8"/>
  <c r="AR364" i="8"/>
  <c r="AR352" i="8"/>
  <c r="AR299" i="8"/>
  <c r="AR549" i="8"/>
  <c r="AR539" i="8"/>
  <c r="AR529" i="8"/>
  <c r="AR408" i="8"/>
  <c r="AR366" i="8"/>
  <c r="AR553" i="8"/>
  <c r="AR501" i="8"/>
  <c r="AR513" i="8"/>
  <c r="AR523" i="8"/>
  <c r="AR533" i="8"/>
  <c r="AR396" i="8"/>
  <c r="AR508" i="8"/>
  <c r="AR399" i="8"/>
  <c r="AR440" i="8"/>
  <c r="AR551" i="8"/>
  <c r="AR379" i="8"/>
  <c r="AR454" i="8"/>
  <c r="AR330" i="8"/>
  <c r="AR426" i="8"/>
  <c r="AR536" i="8"/>
  <c r="AR418" i="8"/>
  <c r="AR489" i="8"/>
  <c r="AR467" i="8"/>
  <c r="AR326" i="8"/>
  <c r="AR462" i="8"/>
  <c r="AR476" i="8"/>
  <c r="AR407" i="8"/>
  <c r="AR450" i="8"/>
  <c r="AR484" i="8"/>
  <c r="AR413" i="8"/>
  <c r="AR521" i="8"/>
  <c r="AR360" i="8"/>
  <c r="AR344" i="8"/>
  <c r="AR492" i="8"/>
  <c r="AR370" i="8"/>
  <c r="AR547" i="8"/>
  <c r="AR545" i="8"/>
  <c r="AR575" i="8"/>
  <c r="AR485" i="8"/>
  <c r="AR527" i="8"/>
  <c r="AR531" i="8"/>
  <c r="AR493" i="8"/>
  <c r="AR404" i="8"/>
  <c r="AR406" i="8"/>
  <c r="AR519" i="8"/>
  <c r="AR400" i="8"/>
  <c r="AR515" i="8"/>
  <c r="AR270" i="8"/>
  <c r="AR263" i="8"/>
  <c r="AR561" i="8"/>
  <c r="AR384" i="8"/>
  <c r="AR284" i="8"/>
  <c r="AR362" i="8"/>
  <c r="AR398" i="8"/>
  <c r="AR505" i="8"/>
  <c r="AR481" i="8"/>
  <c r="AR477" i="8"/>
  <c r="AR499" i="8"/>
  <c r="AR511" i="8"/>
  <c r="AR391" i="8"/>
  <c r="AR410" i="8"/>
  <c r="AR509" i="8"/>
  <c r="AR541" i="8"/>
  <c r="AR329" i="8"/>
  <c r="AR479" i="8"/>
  <c r="AR537" i="8"/>
  <c r="AR377" i="8"/>
  <c r="AR471" i="8"/>
  <c r="AR507" i="8"/>
  <c r="AR389" i="8"/>
  <c r="AR337" i="8"/>
  <c r="AR517" i="8"/>
  <c r="AR354" i="8"/>
  <c r="AR392" i="8"/>
  <c r="AR325" i="8"/>
  <c r="AR495" i="8"/>
  <c r="AR374" i="8"/>
  <c r="AR572" i="8"/>
  <c r="AR520" i="8"/>
  <c r="AR345" i="8"/>
  <c r="AR444" i="8"/>
  <c r="AR416" i="8"/>
  <c r="AR411" i="8"/>
  <c r="AR310" i="8"/>
  <c r="AR559" i="8"/>
  <c r="AR446" i="8"/>
  <c r="AR412" i="8"/>
  <c r="AR414" i="8"/>
  <c r="AR363" i="8"/>
  <c r="AR535" i="8"/>
  <c r="AR423" i="8"/>
  <c r="AR497" i="8"/>
  <c r="AR238" i="8"/>
  <c r="AR488" i="8"/>
  <c r="AR478" i="8"/>
  <c r="AR500" i="8"/>
  <c r="AR486" i="8"/>
  <c r="AR473" i="8"/>
  <c r="AR458" i="8"/>
  <c r="AR475" i="8"/>
  <c r="AR437" i="8"/>
  <c r="AR516" i="8"/>
  <c r="AR395" i="8"/>
  <c r="AR353" i="8"/>
  <c r="AR544" i="8"/>
  <c r="AR375" i="8"/>
  <c r="AR430" i="8"/>
  <c r="AR318" i="8"/>
  <c r="AR470" i="8"/>
  <c r="AR258" i="8"/>
  <c r="AR512" i="8"/>
  <c r="AR349" i="8"/>
  <c r="AR367" i="8"/>
  <c r="AR524" i="8"/>
  <c r="AR355" i="8"/>
  <c r="AR548" i="8"/>
  <c r="AR532" i="8"/>
  <c r="AR503" i="8"/>
  <c r="AR387" i="8"/>
  <c r="AR298" i="8"/>
  <c r="AR491" i="8"/>
  <c r="AR383" i="8"/>
  <c r="AR528" i="8"/>
  <c r="AR480" i="8"/>
  <c r="AR338" i="8"/>
  <c r="AR417" i="8"/>
  <c r="AR498" i="8"/>
  <c r="AR540" i="8"/>
  <c r="AR502" i="8"/>
  <c r="AR264" i="8"/>
  <c r="AR483" i="8"/>
  <c r="AR494" i="8"/>
  <c r="AR560" i="8"/>
  <c r="AR388" i="8"/>
  <c r="AM283" i="8"/>
  <c r="AN283" i="8"/>
  <c r="AO254" i="8"/>
  <c r="AO295" i="8"/>
  <c r="AO536" i="8"/>
  <c r="AO297" i="8"/>
  <c r="AO300" i="8"/>
  <c r="AO329" i="8"/>
  <c r="AO361" i="8"/>
  <c r="AO407" i="8"/>
  <c r="AO251" i="8"/>
  <c r="AO257" i="8"/>
  <c r="AO260" i="8"/>
  <c r="AO292" i="8"/>
  <c r="AO321" i="8"/>
  <c r="AO243" i="8"/>
  <c r="AO311" i="8"/>
  <c r="AO249" i="8"/>
  <c r="AO274" i="8"/>
  <c r="AO313" i="8"/>
  <c r="AO241" i="8"/>
  <c r="AO255" i="8"/>
  <c r="AO303" i="8"/>
  <c r="AO237" i="8"/>
  <c r="AO305" i="8"/>
  <c r="AO308" i="8"/>
  <c r="AO347" i="8"/>
  <c r="AO343" i="8"/>
  <c r="AO349" i="8"/>
  <c r="AO359" i="8"/>
  <c r="AO373" i="8"/>
  <c r="AO409" i="8"/>
  <c r="AO423" i="8"/>
  <c r="AO477" i="8"/>
  <c r="AO357" i="8"/>
  <c r="AO358" i="8"/>
  <c r="AO417" i="8"/>
  <c r="AO352" i="8"/>
  <c r="AO371" i="8"/>
  <c r="AO379" i="8"/>
  <c r="AO262" i="8"/>
  <c r="AO270" i="8"/>
  <c r="AO278" i="8"/>
  <c r="AO310" i="8"/>
  <c r="AO318" i="8"/>
  <c r="AO326" i="8"/>
  <c r="AO334" i="8"/>
  <c r="AO342" i="8"/>
  <c r="AO365" i="8"/>
  <c r="AO406" i="8"/>
  <c r="AO346" i="8"/>
  <c r="AO350" i="8"/>
  <c r="AO374" i="8"/>
  <c r="AO360" i="8"/>
  <c r="AO368" i="8"/>
  <c r="AO390" i="8"/>
  <c r="AO431" i="8"/>
  <c r="AO387" i="8"/>
  <c r="AP428" i="8"/>
  <c r="AO428" i="8"/>
  <c r="AO444" i="8"/>
  <c r="AO385" i="8"/>
  <c r="AP398" i="8"/>
  <c r="AO457" i="8"/>
  <c r="AO398" i="8"/>
  <c r="AO410" i="8"/>
  <c r="AO412" i="8"/>
  <c r="AO425" i="8"/>
  <c r="AO463" i="8"/>
  <c r="AO389" i="8"/>
  <c r="AO411" i="8"/>
  <c r="AO384" i="8"/>
  <c r="AO402" i="8"/>
  <c r="AO420" i="8"/>
  <c r="AO436" i="8"/>
  <c r="AO418" i="8"/>
  <c r="AO426" i="8"/>
  <c r="AO451" i="8"/>
  <c r="AO467" i="8"/>
  <c r="AO473" i="8"/>
  <c r="AO484" i="8"/>
  <c r="AO496" i="8"/>
  <c r="AM464" i="8"/>
  <c r="AN464" i="8"/>
  <c r="W183" i="8"/>
  <c r="Z183" i="8"/>
  <c r="AO433" i="8"/>
  <c r="AO471" i="8"/>
  <c r="AO494" i="8"/>
  <c r="AO544" i="8"/>
  <c r="AO441" i="8"/>
  <c r="AO450" i="8"/>
  <c r="AO490" i="8"/>
  <c r="AO505" i="8"/>
  <c r="AO520" i="8"/>
  <c r="V5" i="8"/>
  <c r="X5" i="8"/>
  <c r="Y5" i="8"/>
  <c r="W5" i="8"/>
  <c r="Z5" i="8"/>
  <c r="AO443" i="8"/>
  <c r="AO482" i="8"/>
  <c r="AO487" i="8"/>
  <c r="AO497" i="8"/>
  <c r="AO549" i="8"/>
  <c r="AO462" i="8"/>
  <c r="AO458" i="8"/>
  <c r="AO474" i="8"/>
  <c r="AO500" i="8"/>
  <c r="AO507" i="8"/>
  <c r="AO541" i="8"/>
  <c r="AO559" i="8"/>
  <c r="V47" i="8"/>
  <c r="X47" i="8"/>
  <c r="Y47" i="8"/>
  <c r="AO493" i="8"/>
  <c r="AO534" i="8"/>
  <c r="AM573" i="8"/>
  <c r="AN573" i="8"/>
  <c r="AO509" i="8"/>
  <c r="AO511" i="8"/>
  <c r="AO513" i="8"/>
  <c r="AO515" i="8"/>
  <c r="AO517" i="8"/>
  <c r="AO533" i="8"/>
  <c r="AO572" i="8"/>
  <c r="AO485" i="8"/>
  <c r="AO498" i="8"/>
  <c r="AO528" i="8"/>
  <c r="AO531" i="8"/>
  <c r="AO557" i="8"/>
  <c r="AO393" i="8"/>
  <c r="AO519" i="8"/>
  <c r="AO525" i="8"/>
  <c r="AO548" i="8"/>
  <c r="AO551" i="8"/>
  <c r="W15" i="8"/>
  <c r="Z15" i="8"/>
  <c r="V15" i="8"/>
  <c r="X15" i="8"/>
  <c r="W41" i="8"/>
  <c r="Z41" i="8"/>
  <c r="V51" i="8"/>
  <c r="X51" i="8"/>
  <c r="AO489" i="8"/>
  <c r="AO502" i="8"/>
  <c r="AO508" i="8"/>
  <c r="AO516" i="8"/>
  <c r="AO518" i="8"/>
  <c r="AO542" i="8"/>
  <c r="AO545" i="8"/>
  <c r="AO554" i="8"/>
  <c r="AO562" i="8"/>
  <c r="W3" i="8"/>
  <c r="Z3" i="8"/>
  <c r="W72" i="8"/>
  <c r="Z72" i="8"/>
  <c r="X72" i="8"/>
  <c r="AO563" i="8"/>
  <c r="AO564" i="8"/>
  <c r="V6" i="8"/>
  <c r="X6" i="8"/>
  <c r="Y6" i="8"/>
  <c r="W33" i="8"/>
  <c r="Z33" i="8"/>
  <c r="W147" i="8"/>
  <c r="Z147" i="8"/>
  <c r="V147" i="8"/>
  <c r="X147" i="8"/>
  <c r="Y147" i="8"/>
  <c r="AM553" i="8"/>
  <c r="AN553" i="8"/>
  <c r="AO570" i="8"/>
  <c r="W16" i="8"/>
  <c r="Z16" i="8"/>
  <c r="V39" i="8"/>
  <c r="X39" i="8"/>
  <c r="W39" i="8"/>
  <c r="Z39" i="8"/>
  <c r="AO546" i="8"/>
  <c r="V13" i="8"/>
  <c r="X13" i="8"/>
  <c r="W13" i="8"/>
  <c r="Z13" i="8"/>
  <c r="V31" i="8"/>
  <c r="X31" i="8"/>
  <c r="Y31" i="8"/>
  <c r="W31" i="8"/>
  <c r="Z31" i="8"/>
  <c r="W40" i="8"/>
  <c r="Z40" i="8"/>
  <c r="AO569" i="8"/>
  <c r="V12" i="8"/>
  <c r="X12" i="8"/>
  <c r="W32" i="8"/>
  <c r="Z32" i="8"/>
  <c r="V35" i="8"/>
  <c r="X35" i="8"/>
  <c r="W35" i="8"/>
  <c r="Z35" i="8"/>
  <c r="V95" i="8"/>
  <c r="X95" i="8"/>
  <c r="Y95" i="8"/>
  <c r="W95" i="8"/>
  <c r="Z95" i="8"/>
  <c r="AM547" i="8"/>
  <c r="AN547" i="8"/>
  <c r="X11" i="8"/>
  <c r="W11" i="8"/>
  <c r="Z11" i="8"/>
  <c r="W38" i="8"/>
  <c r="Z38" i="8"/>
  <c r="AM565" i="8"/>
  <c r="AO565" i="8"/>
  <c r="W6" i="8"/>
  <c r="Z6" i="8"/>
  <c r="W30" i="8"/>
  <c r="Z30" i="8"/>
  <c r="W43" i="8"/>
  <c r="Z43" i="8"/>
  <c r="W96" i="8"/>
  <c r="Z96" i="8"/>
  <c r="V125" i="8"/>
  <c r="X125" i="8"/>
  <c r="W125" i="8"/>
  <c r="Z125" i="8"/>
  <c r="V14" i="8"/>
  <c r="X14" i="8"/>
  <c r="V17" i="8"/>
  <c r="X17" i="8"/>
  <c r="V27" i="8"/>
  <c r="X27" i="8"/>
  <c r="V43" i="8"/>
  <c r="X43" i="8"/>
  <c r="V144" i="8"/>
  <c r="X144" i="8"/>
  <c r="Y144" i="8"/>
  <c r="W144" i="8"/>
  <c r="Z144" i="8"/>
  <c r="AM370" i="8"/>
  <c r="AN370" i="8"/>
  <c r="V10" i="8"/>
  <c r="X10" i="8"/>
  <c r="W12" i="8"/>
  <c r="Z12" i="8"/>
  <c r="W21" i="8"/>
  <c r="Z21" i="8"/>
  <c r="W25" i="8"/>
  <c r="Z25" i="8"/>
  <c r="V29" i="8"/>
  <c r="X29" i="8"/>
  <c r="V37" i="8"/>
  <c r="X37" i="8"/>
  <c r="W47" i="8"/>
  <c r="Z47" i="8"/>
  <c r="W49" i="8"/>
  <c r="Z49" i="8"/>
  <c r="V57" i="8"/>
  <c r="X57" i="8"/>
  <c r="W68" i="8"/>
  <c r="Z68" i="8"/>
  <c r="V98" i="8"/>
  <c r="X98" i="8"/>
  <c r="W98" i="8"/>
  <c r="Z98" i="8"/>
  <c r="V148" i="8"/>
  <c r="W148" i="8"/>
  <c r="W575" i="8"/>
  <c r="Z575" i="8"/>
  <c r="AO575" i="8"/>
  <c r="W8" i="8"/>
  <c r="Z8" i="8"/>
  <c r="V21" i="8"/>
  <c r="X21" i="8"/>
  <c r="Y21" i="8"/>
  <c r="W24" i="8"/>
  <c r="Z24" i="8"/>
  <c r="V26" i="8"/>
  <c r="X26" i="8"/>
  <c r="W36" i="8"/>
  <c r="Z36" i="8"/>
  <c r="W52" i="8"/>
  <c r="Z52" i="8"/>
  <c r="V69" i="8"/>
  <c r="X69" i="8"/>
  <c r="W86" i="8"/>
  <c r="Z86" i="8"/>
  <c r="V86" i="8"/>
  <c r="X86" i="8"/>
  <c r="V107" i="8"/>
  <c r="X107" i="8"/>
  <c r="W107" i="8"/>
  <c r="Z107" i="8"/>
  <c r="W44" i="8"/>
  <c r="Z44" i="8"/>
  <c r="V52" i="8"/>
  <c r="X52" i="8"/>
  <c r="Y52" i="8"/>
  <c r="W87" i="8"/>
  <c r="Z87" i="8"/>
  <c r="V103" i="8"/>
  <c r="X103" i="8"/>
  <c r="Y103" i="8"/>
  <c r="W103" i="8"/>
  <c r="V7" i="8"/>
  <c r="X7" i="8"/>
  <c r="Y7" i="8"/>
  <c r="W20" i="8"/>
  <c r="Z20" i="8"/>
  <c r="V36" i="8"/>
  <c r="X36" i="8"/>
  <c r="W56" i="8"/>
  <c r="Z56" i="8"/>
  <c r="W70" i="8"/>
  <c r="Z70" i="8"/>
  <c r="V70" i="8"/>
  <c r="X70" i="8"/>
  <c r="W74" i="8"/>
  <c r="Z74" i="8"/>
  <c r="V77" i="8"/>
  <c r="X77" i="8"/>
  <c r="W77" i="8"/>
  <c r="Z77" i="8"/>
  <c r="AO571" i="8"/>
  <c r="W19" i="8"/>
  <c r="Z19" i="8"/>
  <c r="X34" i="8"/>
  <c r="Y34" i="8"/>
  <c r="W83" i="8"/>
  <c r="Z83" i="8"/>
  <c r="X83" i="8"/>
  <c r="V90" i="8"/>
  <c r="X90" i="8"/>
  <c r="V99" i="8"/>
  <c r="X99" i="8"/>
  <c r="V135" i="8"/>
  <c r="X135" i="8"/>
  <c r="W135" i="8"/>
  <c r="Z135" i="8"/>
  <c r="W161" i="8"/>
  <c r="Z161" i="8"/>
  <c r="W51" i="8"/>
  <c r="Z51" i="8"/>
  <c r="W54" i="8"/>
  <c r="Z54" i="8"/>
  <c r="V56" i="8"/>
  <c r="X56" i="8"/>
  <c r="Y56" i="8"/>
  <c r="V59" i="8"/>
  <c r="X59" i="8"/>
  <c r="V61" i="8"/>
  <c r="X61" i="8"/>
  <c r="Y61" i="8"/>
  <c r="W69" i="8"/>
  <c r="Z69" i="8"/>
  <c r="W92" i="8"/>
  <c r="Z92" i="8"/>
  <c r="V94" i="8"/>
  <c r="X94" i="8"/>
  <c r="W94" i="8"/>
  <c r="Z94" i="8"/>
  <c r="W101" i="8"/>
  <c r="Z101" i="8"/>
  <c r="V124" i="8"/>
  <c r="X124" i="8"/>
  <c r="Y124" i="8"/>
  <c r="V160" i="8"/>
  <c r="X160" i="8"/>
  <c r="Y160" i="8"/>
  <c r="W67" i="8"/>
  <c r="Z67" i="8"/>
  <c r="V87" i="8"/>
  <c r="X87" i="8"/>
  <c r="Y87" i="8"/>
  <c r="W91" i="8"/>
  <c r="Z91" i="8"/>
  <c r="X91" i="8"/>
  <c r="W100" i="8"/>
  <c r="Z100" i="8"/>
  <c r="W131" i="8"/>
  <c r="Z131" i="8"/>
  <c r="W133" i="8"/>
  <c r="Z133" i="8"/>
  <c r="W139" i="8"/>
  <c r="Z139" i="8"/>
  <c r="X168" i="8"/>
  <c r="Y168" i="8"/>
  <c r="W168" i="8"/>
  <c r="Z168" i="8"/>
  <c r="W195" i="8"/>
  <c r="Z195" i="8"/>
  <c r="X204" i="8"/>
  <c r="W204" i="8"/>
  <c r="Z204" i="8"/>
  <c r="W214" i="8"/>
  <c r="Z214" i="8"/>
  <c r="Y59" i="8"/>
  <c r="W65" i="8"/>
  <c r="Z65" i="8"/>
  <c r="Z80" i="8"/>
  <c r="W84" i="8"/>
  <c r="Z84" i="8"/>
  <c r="W106" i="8"/>
  <c r="Z106" i="8"/>
  <c r="V106" i="8"/>
  <c r="X106" i="8"/>
  <c r="W170" i="8"/>
  <c r="Z170" i="8"/>
  <c r="W184" i="8"/>
  <c r="Z184" i="8"/>
  <c r="V198" i="8"/>
  <c r="X198" i="8"/>
  <c r="W211" i="8"/>
  <c r="W48" i="8"/>
  <c r="Z48" i="8"/>
  <c r="V120" i="8"/>
  <c r="X120" i="8"/>
  <c r="Y120" i="8"/>
  <c r="W120" i="8"/>
  <c r="Z120" i="8"/>
  <c r="W188" i="8"/>
  <c r="Z188" i="8"/>
  <c r="W180" i="8"/>
  <c r="Z180" i="8"/>
  <c r="W61" i="8"/>
  <c r="Z61" i="8"/>
  <c r="V63" i="8"/>
  <c r="X63" i="8"/>
  <c r="V65" i="8"/>
  <c r="X65" i="8"/>
  <c r="Y65" i="8"/>
  <c r="V71" i="8"/>
  <c r="X71" i="8"/>
  <c r="Y71" i="8"/>
  <c r="W78" i="8"/>
  <c r="Z78" i="8"/>
  <c r="V79" i="8"/>
  <c r="X79" i="8"/>
  <c r="W88" i="8"/>
  <c r="Z88" i="8"/>
  <c r="W124" i="8"/>
  <c r="Z124" i="8"/>
  <c r="W165" i="8"/>
  <c r="Z165" i="8"/>
  <c r="W186" i="8"/>
  <c r="Z186" i="8"/>
  <c r="X112" i="8"/>
  <c r="W178" i="8"/>
  <c r="Z178" i="8"/>
  <c r="W206" i="8"/>
  <c r="Z206" i="8"/>
  <c r="V76" i="8"/>
  <c r="X76" i="8"/>
  <c r="V80" i="8"/>
  <c r="X80" i="8"/>
  <c r="W113" i="8"/>
  <c r="Z113" i="8"/>
  <c r="V138" i="8"/>
  <c r="X138" i="8"/>
  <c r="W138" i="8"/>
  <c r="Z138" i="8"/>
  <c r="V146" i="8"/>
  <c r="X146" i="8"/>
  <c r="Y146" i="8"/>
  <c r="W146" i="8"/>
  <c r="Z146" i="8"/>
  <c r="W154" i="8"/>
  <c r="Z154" i="8"/>
  <c r="V159" i="8"/>
  <c r="X159" i="8"/>
  <c r="Y159" i="8"/>
  <c r="W159" i="8"/>
  <c r="Z159" i="8"/>
  <c r="V186" i="8"/>
  <c r="X186" i="8"/>
  <c r="X190" i="8"/>
  <c r="V193" i="8"/>
  <c r="X193" i="8"/>
  <c r="V181" i="8"/>
  <c r="X181" i="8"/>
  <c r="Y181" i="8"/>
  <c r="W213" i="8"/>
  <c r="Z213" i="8"/>
  <c r="Z103" i="8"/>
  <c r="X123" i="8"/>
  <c r="Y123" i="8"/>
  <c r="V167" i="8"/>
  <c r="X167" i="8"/>
  <c r="Y167" i="8"/>
  <c r="W185" i="8"/>
  <c r="Z185" i="8"/>
  <c r="W181" i="8"/>
  <c r="Z181" i="8"/>
  <c r="W212" i="8"/>
  <c r="Z212" i="8"/>
  <c r="X212" i="8"/>
  <c r="W111" i="8"/>
  <c r="Z111" i="8"/>
  <c r="V118" i="8"/>
  <c r="X118" i="8"/>
  <c r="W118" i="8"/>
  <c r="Z118" i="8"/>
  <c r="W121" i="8"/>
  <c r="Z121" i="8"/>
  <c r="W122" i="8"/>
  <c r="Z122" i="8"/>
  <c r="W126" i="8"/>
  <c r="Z126" i="8"/>
  <c r="W129" i="8"/>
  <c r="Z129" i="8"/>
  <c r="W130" i="8"/>
  <c r="Z130" i="8"/>
  <c r="W136" i="8"/>
  <c r="Z136" i="8"/>
  <c r="W137" i="8"/>
  <c r="Z137" i="8"/>
  <c r="W143" i="8"/>
  <c r="Z143" i="8"/>
  <c r="Z148" i="8"/>
  <c r="X148" i="8"/>
  <c r="Y148" i="8"/>
  <c r="V151" i="8"/>
  <c r="X151" i="8"/>
  <c r="Y151" i="8"/>
  <c r="W160" i="8"/>
  <c r="Z160" i="8"/>
  <c r="W164" i="8"/>
  <c r="Z164" i="8"/>
  <c r="W162" i="8"/>
  <c r="Z162" i="8"/>
  <c r="W179" i="8"/>
  <c r="Z179" i="8"/>
  <c r="W182" i="8"/>
  <c r="Z182" i="8"/>
  <c r="X182" i="8"/>
  <c r="W196" i="8"/>
  <c r="Z196" i="8"/>
  <c r="W198" i="8"/>
  <c r="Z198" i="8"/>
  <c r="W207" i="8"/>
  <c r="Z207" i="8"/>
  <c r="V110" i="8"/>
  <c r="V142" i="8"/>
  <c r="X142" i="8"/>
  <c r="W142" i="8"/>
  <c r="Z142" i="8"/>
  <c r="W176" i="8"/>
  <c r="Z176" i="8"/>
  <c r="Z189" i="8"/>
  <c r="X189" i="8"/>
  <c r="W194" i="8"/>
  <c r="Z194" i="8"/>
  <c r="W202" i="8"/>
  <c r="Z202" i="8"/>
  <c r="W209" i="8"/>
  <c r="Z209" i="8"/>
  <c r="X122" i="8"/>
  <c r="W153" i="8"/>
  <c r="Z153" i="8"/>
  <c r="W157" i="8"/>
  <c r="Z157" i="8"/>
  <c r="X207" i="8"/>
  <c r="Z193" i="8"/>
  <c r="X196" i="8"/>
  <c r="X197" i="8"/>
  <c r="X202" i="8"/>
  <c r="Z211" i="8"/>
  <c r="Z167" i="8"/>
  <c r="Y15" i="8"/>
  <c r="AP544" i="8"/>
  <c r="AP420" i="8"/>
  <c r="AM451" i="8"/>
  <c r="AN451" i="8"/>
  <c r="AM387" i="8"/>
  <c r="AN387" i="8"/>
  <c r="AP548" i="8"/>
  <c r="Y14" i="8"/>
  <c r="AM500" i="8"/>
  <c r="AN500" i="8"/>
  <c r="AM426" i="8"/>
  <c r="AN426" i="8"/>
  <c r="AP409" i="8"/>
  <c r="AP303" i="8"/>
  <c r="AP512" i="8"/>
  <c r="Y79" i="8"/>
  <c r="AP361" i="8"/>
  <c r="AM467" i="8"/>
  <c r="AN467" i="8"/>
  <c r="Y99" i="8"/>
  <c r="Y29" i="8"/>
  <c r="AM414" i="8"/>
  <c r="AN414" i="8"/>
  <c r="AM256" i="8"/>
  <c r="AN256" i="8"/>
  <c r="AM305" i="8"/>
  <c r="AN305" i="8"/>
  <c r="AM242" i="8"/>
  <c r="AN242" i="8"/>
  <c r="AM260" i="8"/>
  <c r="AN260" i="8"/>
  <c r="AM474" i="8"/>
  <c r="AN474" i="8"/>
  <c r="AP385" i="8"/>
  <c r="AM385" i="8"/>
  <c r="AN385" i="8"/>
  <c r="AM297" i="8"/>
  <c r="AN297" i="8"/>
  <c r="Y90" i="8"/>
  <c r="Y27" i="8"/>
  <c r="Y125" i="8"/>
  <c r="AN565" i="8"/>
  <c r="AM524" i="8"/>
  <c r="AN524" i="8"/>
  <c r="AM504" i="8"/>
  <c r="AN504" i="8"/>
  <c r="AM456" i="8"/>
  <c r="AN456" i="8"/>
  <c r="AP459" i="8"/>
  <c r="AM380" i="8"/>
  <c r="AN380" i="8"/>
  <c r="AM365" i="8"/>
  <c r="AN365" i="8"/>
  <c r="AM322" i="8"/>
  <c r="AN322" i="8"/>
  <c r="AM312" i="8"/>
  <c r="AN312" i="8"/>
  <c r="AR255" i="8"/>
  <c r="AP255" i="8"/>
  <c r="AP351" i="8"/>
  <c r="AO466" i="8"/>
  <c r="AM295" i="8"/>
  <c r="AN295" i="8"/>
  <c r="AM329" i="8"/>
  <c r="AN329" i="8"/>
  <c r="Y138" i="8"/>
  <c r="Y107" i="8"/>
  <c r="AP491" i="8"/>
  <c r="AP456" i="8"/>
  <c r="AM428" i="8"/>
  <c r="AN428" i="8"/>
  <c r="AM386" i="8"/>
  <c r="AN386" i="8"/>
  <c r="AM249" i="8"/>
  <c r="AN249" i="8"/>
  <c r="AP295" i="8"/>
  <c r="Y91" i="8"/>
  <c r="Y11" i="8"/>
  <c r="AM521" i="8"/>
  <c r="AN521" i="8"/>
  <c r="AM409" i="8"/>
  <c r="AN409" i="8"/>
  <c r="AP241" i="8"/>
  <c r="AR321" i="8"/>
  <c r="AP321" i="8"/>
  <c r="AM303" i="8"/>
  <c r="AN303" i="8"/>
  <c r="AM241" i="8"/>
  <c r="AN241" i="8"/>
  <c r="AQ241" i="8"/>
  <c r="AP329" i="8"/>
  <c r="AP397" i="8"/>
  <c r="Y35" i="8"/>
  <c r="Y39" i="8"/>
  <c r="AM516" i="8"/>
  <c r="AN516" i="8"/>
  <c r="AM525" i="8"/>
  <c r="AN525" i="8"/>
  <c r="AM436" i="8"/>
  <c r="AN436" i="8"/>
  <c r="AP457" i="8"/>
  <c r="AM457" i="8"/>
  <c r="AN457" i="8"/>
  <c r="AM240" i="8"/>
  <c r="AN240" i="8"/>
  <c r="AM361" i="8"/>
  <c r="AN361" i="8"/>
  <c r="AP283" i="8"/>
  <c r="Y83" i="8"/>
  <c r="AM544" i="8"/>
  <c r="AN544" i="8"/>
  <c r="Y106" i="8"/>
  <c r="Y135" i="8"/>
  <c r="Y86" i="8"/>
  <c r="AM480" i="8"/>
  <c r="AN480" i="8"/>
  <c r="AM491" i="8"/>
  <c r="AN491" i="8"/>
  <c r="AM377" i="8"/>
  <c r="AN377" i="8"/>
  <c r="AM444" i="8"/>
  <c r="AN444" i="8"/>
  <c r="AM375" i="8"/>
  <c r="AN375" i="8"/>
  <c r="AM274" i="8"/>
  <c r="AN274" i="8"/>
  <c r="AM237" i="8"/>
  <c r="AN237" i="8"/>
  <c r="AM255" i="8"/>
  <c r="AN255" i="8"/>
  <c r="AM571" i="8"/>
  <c r="AN571" i="8"/>
  <c r="Y142" i="8"/>
  <c r="AM545" i="8"/>
  <c r="AN545" i="8"/>
  <c r="AM548" i="8"/>
  <c r="AN548" i="8"/>
  <c r="AM572" i="8"/>
  <c r="AN572" i="8"/>
  <c r="AM476" i="8"/>
  <c r="AN476" i="8"/>
  <c r="AM410" i="8"/>
  <c r="AN410" i="8"/>
  <c r="AM392" i="8"/>
  <c r="AN392" i="8"/>
  <c r="AM536" i="8"/>
  <c r="AN536" i="8"/>
  <c r="AP386" i="8"/>
  <c r="AP360" i="8"/>
  <c r="Y37" i="8"/>
  <c r="AM532" i="8"/>
  <c r="AN532" i="8"/>
  <c r="Y72" i="8"/>
  <c r="AM512" i="8"/>
  <c r="AN512" i="8"/>
  <c r="AM542" i="8"/>
  <c r="AN542" i="8"/>
  <c r="AM393" i="8"/>
  <c r="AN393" i="8"/>
  <c r="AP504" i="8"/>
  <c r="AM416" i="8"/>
  <c r="AN416" i="8"/>
  <c r="AM420" i="8"/>
  <c r="AN420" i="8"/>
  <c r="AP418" i="8"/>
  <c r="AM398" i="8"/>
  <c r="AN398" i="8"/>
  <c r="AM373" i="8"/>
  <c r="AN373" i="8"/>
  <c r="AM360" i="8"/>
  <c r="AN360" i="8"/>
  <c r="AM313" i="8"/>
  <c r="AN313" i="8"/>
  <c r="AM321" i="8"/>
  <c r="AN321" i="8"/>
  <c r="AP521" i="8"/>
  <c r="AP553" i="8"/>
  <c r="AP387" i="8"/>
  <c r="AP524" i="8"/>
  <c r="AQ255" i="8"/>
  <c r="AP557" i="8"/>
  <c r="AP414" i="8"/>
  <c r="AP426" i="8"/>
  <c r="AP237" i="8"/>
  <c r="AP464" i="8"/>
  <c r="AQ409" i="8"/>
  <c r="AQ297" i="8"/>
  <c r="AP297" i="8"/>
  <c r="AP256" i="8"/>
  <c r="AP489" i="8"/>
  <c r="AP451" i="8"/>
  <c r="AP322" i="8"/>
  <c r="AP545" i="8"/>
  <c r="AQ565" i="8"/>
  <c r="AP565" i="8"/>
  <c r="AP500" i="8"/>
  <c r="AR297" i="8"/>
  <c r="AP240" i="8"/>
  <c r="AR260" i="8"/>
  <c r="AQ393" i="8"/>
  <c r="AM384" i="8"/>
  <c r="AN384" i="8"/>
  <c r="AP393" i="8"/>
  <c r="AR393" i="8"/>
  <c r="AM540" i="8"/>
  <c r="AN540" i="8"/>
  <c r="AP384" i="8"/>
  <c r="AP260" i="8"/>
  <c r="AM397" i="8"/>
  <c r="AN397" i="8"/>
  <c r="AP242" i="8"/>
  <c r="AP480" i="8"/>
  <c r="AP412" i="8"/>
  <c r="AP525" i="8"/>
  <c r="AM469" i="8"/>
  <c r="AN469" i="8"/>
  <c r="AM520" i="8"/>
  <c r="AN520" i="8"/>
  <c r="AM534" i="8"/>
  <c r="AN534" i="8"/>
  <c r="AP536" i="8"/>
  <c r="AP380" i="8"/>
  <c r="AQ385" i="8"/>
  <c r="AM528" i="8"/>
  <c r="AN528" i="8"/>
  <c r="AM551" i="8"/>
  <c r="AN551" i="8"/>
  <c r="AR397" i="8"/>
  <c r="AQ397" i="8"/>
  <c r="AP518" i="8"/>
  <c r="AM404" i="8"/>
  <c r="AN404" i="8"/>
  <c r="AP377" i="8"/>
  <c r="AQ321" i="8"/>
  <c r="AP416" i="8"/>
  <c r="AO380" i="8"/>
  <c r="AO263" i="8"/>
  <c r="AO335" i="8"/>
  <c r="AO337" i="8"/>
  <c r="AO345" i="8"/>
  <c r="AM347" i="8"/>
  <c r="AN347" i="8"/>
  <c r="AM418" i="8"/>
  <c r="AN418" i="8"/>
  <c r="AR241" i="8"/>
  <c r="Y197" i="8"/>
  <c r="V50" i="8"/>
  <c r="X50" i="8"/>
  <c r="Y50" i="8"/>
  <c r="V40" i="8"/>
  <c r="X40" i="8"/>
  <c r="X235" i="8"/>
  <c r="W235" i="8"/>
  <c r="Z235" i="8"/>
  <c r="AO235" i="8"/>
  <c r="AM434" i="8"/>
  <c r="AN434" i="8"/>
  <c r="AO434" i="8"/>
  <c r="AO442" i="8"/>
  <c r="AM459" i="8"/>
  <c r="AN459" i="8"/>
  <c r="AO284" i="8"/>
  <c r="AO388" i="8"/>
  <c r="AO522" i="8"/>
  <c r="AO265" i="8"/>
  <c r="AO271" i="8"/>
  <c r="AO276" i="8"/>
  <c r="AO369" i="8"/>
  <c r="AO492" i="8"/>
  <c r="AO322" i="8"/>
  <c r="AO377" i="8"/>
  <c r="AO501" i="8"/>
  <c r="V19" i="8"/>
  <c r="V44" i="8"/>
  <c r="X44" i="8"/>
  <c r="V54" i="8"/>
  <c r="X54" i="8"/>
  <c r="Y54" i="8"/>
  <c r="V60" i="8"/>
  <c r="V105" i="8"/>
  <c r="X105" i="8"/>
  <c r="Y105" i="8"/>
  <c r="AO248" i="8"/>
  <c r="AO330" i="8"/>
  <c r="X45" i="8"/>
  <c r="Y45" i="8"/>
  <c r="W76" i="8"/>
  <c r="Z76" i="8"/>
  <c r="AO277" i="8"/>
  <c r="AO422" i="8"/>
  <c r="AO567" i="8"/>
  <c r="V41" i="8"/>
  <c r="X41" i="8"/>
  <c r="Y41" i="8"/>
  <c r="W59" i="8"/>
  <c r="Z59" i="8"/>
  <c r="V88" i="8"/>
  <c r="X88" i="8"/>
  <c r="W90" i="8"/>
  <c r="V82" i="8"/>
  <c r="X82" i="8"/>
  <c r="Y82" i="8"/>
  <c r="V96" i="8"/>
  <c r="X96" i="8"/>
  <c r="Y96" i="8"/>
  <c r="V132" i="8"/>
  <c r="X132" i="8"/>
  <c r="Y132" i="8"/>
  <c r="AO306" i="8"/>
  <c r="AO376" i="8"/>
  <c r="AO452" i="8"/>
  <c r="AO470" i="8"/>
  <c r="AO475" i="8"/>
  <c r="W10" i="8"/>
  <c r="Z10" i="8"/>
  <c r="W42" i="8"/>
  <c r="V49" i="8"/>
  <c r="X49" i="8"/>
  <c r="Y49" i="8"/>
  <c r="W75" i="8"/>
  <c r="Z75" i="8"/>
  <c r="V100" i="8"/>
  <c r="X100" i="8"/>
  <c r="V113" i="8"/>
  <c r="X113" i="8"/>
  <c r="Y113" i="8"/>
  <c r="V126" i="8"/>
  <c r="X126" i="8"/>
  <c r="V178" i="8"/>
  <c r="W218" i="8"/>
  <c r="AO247" i="8"/>
  <c r="AO363" i="8"/>
  <c r="AO396" i="8"/>
  <c r="AO486" i="8"/>
  <c r="AM508" i="8"/>
  <c r="AN508" i="8"/>
  <c r="V20" i="8"/>
  <c r="X20" i="8"/>
  <c r="Y20" i="8"/>
  <c r="V23" i="8"/>
  <c r="X23" i="8"/>
  <c r="Y23" i="8"/>
  <c r="V28" i="8"/>
  <c r="W37" i="8"/>
  <c r="Z37" i="8"/>
  <c r="V42" i="8"/>
  <c r="X42" i="8"/>
  <c r="Y42" i="8"/>
  <c r="W50" i="8"/>
  <c r="W66" i="8"/>
  <c r="Z66" i="8"/>
  <c r="AO281" i="8"/>
  <c r="AO304" i="8"/>
  <c r="V32" i="8"/>
  <c r="X32" i="8"/>
  <c r="V46" i="8"/>
  <c r="X46" i="8"/>
  <c r="Y46" i="8"/>
  <c r="V48" i="8"/>
  <c r="W60" i="8"/>
  <c r="Z60" i="8"/>
  <c r="V119" i="8"/>
  <c r="X119" i="8"/>
  <c r="V133" i="8"/>
  <c r="X133" i="8"/>
  <c r="Y133" i="8"/>
  <c r="V140" i="8"/>
  <c r="X140" i="8"/>
  <c r="Y140" i="8"/>
  <c r="V171" i="8"/>
  <c r="X171" i="8"/>
  <c r="Y171" i="8"/>
  <c r="V218" i="8"/>
  <c r="X218" i="8"/>
  <c r="X136" i="8"/>
  <c r="Y136" i="8"/>
  <c r="V176" i="8"/>
  <c r="W191" i="8"/>
  <c r="V152" i="8"/>
  <c r="V170" i="8"/>
  <c r="X170" i="8"/>
  <c r="Y170" i="8"/>
  <c r="V183" i="8"/>
  <c r="X183" i="8"/>
  <c r="W112" i="8"/>
  <c r="Z112" i="8"/>
  <c r="V141" i="8"/>
  <c r="X154" i="8"/>
  <c r="V165" i="8"/>
  <c r="X165" i="8"/>
  <c r="X187" i="8"/>
  <c r="V180" i="8"/>
  <c r="X180" i="8"/>
  <c r="Y180" i="8"/>
  <c r="V102" i="8"/>
  <c r="X102" i="8"/>
  <c r="Y102" i="8"/>
  <c r="V104" i="8"/>
  <c r="X104" i="8"/>
  <c r="Y104" i="8"/>
  <c r="X121" i="8"/>
  <c r="Y121" i="8"/>
  <c r="V134" i="8"/>
  <c r="X134" i="8"/>
  <c r="Y134" i="8"/>
  <c r="V149" i="8"/>
  <c r="X149" i="8"/>
  <c r="Y149" i="8"/>
  <c r="V174" i="8"/>
  <c r="X174" i="8"/>
  <c r="Y174" i="8"/>
  <c r="V185" i="8"/>
  <c r="X185" i="8"/>
  <c r="V195" i="8"/>
  <c r="X195" i="8"/>
  <c r="W199" i="8"/>
  <c r="Z199" i="8"/>
  <c r="V200" i="8"/>
  <c r="X200" i="8"/>
  <c r="Y200" i="8"/>
  <c r="V203" i="8"/>
  <c r="X203" i="8"/>
  <c r="Y203" i="8"/>
  <c r="V206" i="8"/>
  <c r="X206" i="8"/>
  <c r="V208" i="8"/>
  <c r="X208" i="8"/>
  <c r="V215" i="8"/>
  <c r="W123" i="8"/>
  <c r="Z123" i="8"/>
  <c r="W132" i="8"/>
  <c r="Z132" i="8"/>
  <c r="V179" i="8"/>
  <c r="X179" i="8"/>
  <c r="Y179" i="8"/>
  <c r="V188" i="8"/>
  <c r="X188" i="8"/>
  <c r="W197" i="8"/>
  <c r="Z197" i="8"/>
  <c r="V150" i="8"/>
  <c r="V210" i="8"/>
  <c r="Y188" i="8"/>
  <c r="Y199" i="8"/>
  <c r="Y193" i="8"/>
  <c r="Y187" i="8"/>
  <c r="Y220" i="8"/>
  <c r="Y189" i="8"/>
  <c r="Y190" i="8"/>
  <c r="Y204" i="8"/>
  <c r="Y183" i="8"/>
  <c r="Y213" i="8"/>
  <c r="Y208" i="8"/>
  <c r="Y196" i="8"/>
  <c r="Y185" i="8"/>
  <c r="Y186" i="8"/>
  <c r="Y195" i="8"/>
  <c r="Y221" i="8"/>
  <c r="Y198" i="8"/>
  <c r="Y222" i="8"/>
  <c r="Y202" i="8"/>
  <c r="Y182" i="8"/>
  <c r="Y192" i="8"/>
  <c r="Y219" i="8"/>
  <c r="Y207" i="8"/>
  <c r="Y212" i="8"/>
  <c r="Y223" i="8"/>
  <c r="Y206" i="8"/>
  <c r="AP572" i="8"/>
  <c r="AR557" i="8"/>
  <c r="W28" i="8"/>
  <c r="Z28" i="8"/>
  <c r="X28" i="8"/>
  <c r="W53" i="8"/>
  <c r="Z53" i="8"/>
  <c r="V53" i="8"/>
  <c r="X53" i="8"/>
  <c r="Y53" i="8"/>
  <c r="V55" i="8"/>
  <c r="X55" i="8"/>
  <c r="W55" i="8"/>
  <c r="Z55" i="8"/>
  <c r="W110" i="8"/>
  <c r="Z110" i="8"/>
  <c r="V127" i="8"/>
  <c r="W127" i="8"/>
  <c r="Z127" i="8"/>
  <c r="V128" i="8"/>
  <c r="X128" i="8"/>
  <c r="W128" i="8"/>
  <c r="Z128" i="8"/>
  <c r="Y154" i="8"/>
  <c r="Y165" i="8"/>
  <c r="AP551" i="8"/>
  <c r="AP547" i="8"/>
  <c r="AM402" i="8"/>
  <c r="AN402" i="8"/>
  <c r="Y51" i="8"/>
  <c r="AR385" i="8"/>
  <c r="AP402" i="8"/>
  <c r="AP249" i="8"/>
  <c r="AR249" i="8"/>
  <c r="AP274" i="8"/>
  <c r="AQ274" i="8"/>
  <c r="Y70" i="8"/>
  <c r="Y69" i="8"/>
  <c r="AQ557" i="8"/>
  <c r="AM557" i="8"/>
  <c r="AN557" i="8"/>
  <c r="Y100" i="8"/>
  <c r="AM493" i="8"/>
  <c r="AN493" i="8"/>
  <c r="AP375" i="8"/>
  <c r="Y43" i="8"/>
  <c r="AP313" i="8"/>
  <c r="AQ313" i="8"/>
  <c r="Y88" i="8"/>
  <c r="Y10" i="8"/>
  <c r="AM453" i="8"/>
  <c r="AN453" i="8"/>
  <c r="AP347" i="8"/>
  <c r="AR565" i="8"/>
  <c r="AM496" i="8"/>
  <c r="AN496" i="8"/>
  <c r="Y94" i="8"/>
  <c r="AM505" i="8"/>
  <c r="AN505" i="8"/>
  <c r="Y13" i="8"/>
  <c r="AM518" i="8"/>
  <c r="AN518" i="8"/>
  <c r="Y36" i="8"/>
  <c r="AO555" i="8"/>
  <c r="AO568" i="8"/>
  <c r="Y77" i="8"/>
  <c r="AO400" i="8"/>
  <c r="AO405" i="8"/>
  <c r="Y235" i="8"/>
  <c r="AM235" i="8"/>
  <c r="AN235" i="8"/>
  <c r="AA235" i="8"/>
  <c r="AB235" i="8"/>
  <c r="AO299" i="8"/>
  <c r="AM351" i="8"/>
  <c r="AN351" i="8"/>
  <c r="AO356" i="8"/>
  <c r="AM522" i="8"/>
  <c r="AN522" i="8"/>
  <c r="X110" i="8"/>
  <c r="AM489" i="8"/>
  <c r="AN489" i="8"/>
  <c r="AM506" i="8"/>
  <c r="AN506" i="8"/>
  <c r="AO530" i="8"/>
  <c r="AM446" i="8"/>
  <c r="AN446" i="8"/>
  <c r="AO432" i="8"/>
  <c r="AM461" i="8"/>
  <c r="AN461" i="8"/>
  <c r="AO269" i="8"/>
  <c r="AM359" i="8"/>
  <c r="AN359" i="8"/>
  <c r="W99" i="8"/>
  <c r="Z99" i="8"/>
  <c r="AO298" i="8"/>
  <c r="AM485" i="8"/>
  <c r="AN485" i="8"/>
  <c r="AO543" i="8"/>
  <c r="AO275" i="8"/>
  <c r="V58" i="8"/>
  <c r="W58" i="8"/>
  <c r="Z58" i="8"/>
  <c r="W158" i="8"/>
  <c r="Z158" i="8"/>
  <c r="AO539" i="8"/>
  <c r="V116" i="8"/>
  <c r="W116" i="8"/>
  <c r="AR409" i="8"/>
  <c r="AO468" i="8"/>
  <c r="W156" i="8"/>
  <c r="Z156" i="8"/>
  <c r="AO287" i="8"/>
  <c r="AO291" i="8"/>
  <c r="AO408" i="8"/>
  <c r="X19" i="8"/>
  <c r="Y19" i="8"/>
  <c r="W26" i="8"/>
  <c r="Z26" i="8"/>
  <c r="W34" i="8"/>
  <c r="W45" i="8"/>
  <c r="Z45" i="8"/>
  <c r="X48" i="8"/>
  <c r="W57" i="8"/>
  <c r="X64" i="8"/>
  <c r="X66" i="8"/>
  <c r="W71" i="8"/>
  <c r="Z71" i="8"/>
  <c r="V78" i="8"/>
  <c r="X78" i="8"/>
  <c r="W105" i="8"/>
  <c r="Z105" i="8"/>
  <c r="X129" i="8"/>
  <c r="V158" i="8"/>
  <c r="X158" i="8"/>
  <c r="W166" i="8"/>
  <c r="V211" i="8"/>
  <c r="X211" i="8"/>
  <c r="AO244" i="8"/>
  <c r="AO331" i="8"/>
  <c r="AO333" i="8"/>
  <c r="AO478" i="8"/>
  <c r="AO481" i="8"/>
  <c r="AO535" i="8"/>
  <c r="W29" i="8"/>
  <c r="Z29" i="8"/>
  <c r="Z42" i="8"/>
  <c r="W82" i="8"/>
  <c r="Z82" i="8"/>
  <c r="Z141" i="8"/>
  <c r="V156" i="8"/>
  <c r="X156" i="8"/>
  <c r="V184" i="8"/>
  <c r="X184" i="8"/>
  <c r="Z192" i="8"/>
  <c r="Z210" i="8"/>
  <c r="AO323" i="8"/>
  <c r="AO392" i="8"/>
  <c r="V8" i="8"/>
  <c r="V16" i="8"/>
  <c r="X16" i="8"/>
  <c r="W81" i="8"/>
  <c r="Z81" i="8"/>
  <c r="V84" i="8"/>
  <c r="X84" i="8"/>
  <c r="V115" i="8"/>
  <c r="X115" i="8"/>
  <c r="X130" i="8"/>
  <c r="V209" i="8"/>
  <c r="X209" i="8"/>
  <c r="AO290" i="8"/>
  <c r="AO366" i="8"/>
  <c r="V3" i="8"/>
  <c r="X3" i="8"/>
  <c r="W63" i="8"/>
  <c r="Z63" i="8"/>
  <c r="V75" i="8"/>
  <c r="X75" i="8"/>
  <c r="W79" i="8"/>
  <c r="Z79" i="8"/>
  <c r="V92" i="8"/>
  <c r="X92" i="8"/>
  <c r="W104" i="8"/>
  <c r="Z104" i="8"/>
  <c r="W119" i="8"/>
  <c r="Z119" i="8"/>
  <c r="W140" i="8"/>
  <c r="Z140" i="8"/>
  <c r="V143" i="8"/>
  <c r="V157" i="8"/>
  <c r="X157" i="8"/>
  <c r="Y157" i="8"/>
  <c r="V162" i="8"/>
  <c r="X162" i="8"/>
  <c r="Z187" i="8"/>
  <c r="W200" i="8"/>
  <c r="Z200" i="8"/>
  <c r="V214" i="8"/>
  <c r="X214" i="8"/>
  <c r="AO245" i="8"/>
  <c r="AO252" i="8"/>
  <c r="AM481" i="8"/>
  <c r="AN481" i="8"/>
  <c r="AO566" i="8"/>
  <c r="V575" i="8"/>
  <c r="X575" i="8"/>
  <c r="W9" i="8"/>
  <c r="W23" i="8"/>
  <c r="Z23" i="8"/>
  <c r="V25" i="8"/>
  <c r="W27" i="8"/>
  <c r="Z27" i="8"/>
  <c r="V68" i="8"/>
  <c r="X68" i="8"/>
  <c r="W102" i="8"/>
  <c r="Z102" i="8"/>
  <c r="W151" i="8"/>
  <c r="Z151" i="8"/>
  <c r="X173" i="8"/>
  <c r="Y173" i="8"/>
  <c r="W174" i="8"/>
  <c r="Z174" i="8"/>
  <c r="W177" i="8"/>
  <c r="Z177" i="8"/>
  <c r="V191" i="8"/>
  <c r="X191" i="8"/>
  <c r="W208" i="8"/>
  <c r="Z208" i="8"/>
  <c r="AO293" i="8"/>
  <c r="AO301" i="8"/>
  <c r="AO372" i="8"/>
  <c r="AO394" i="8"/>
  <c r="AO415" i="8"/>
  <c r="AO488" i="8"/>
  <c r="AO503" i="8"/>
  <c r="AO510" i="8"/>
  <c r="V33" i="8"/>
  <c r="X33" i="8"/>
  <c r="W46" i="8"/>
  <c r="Z46" i="8"/>
  <c r="W109" i="8"/>
  <c r="Z109" i="8"/>
  <c r="W114" i="8"/>
  <c r="Z114" i="8"/>
  <c r="V177" i="8"/>
  <c r="X177" i="8"/>
  <c r="Y177" i="8"/>
  <c r="V217" i="8"/>
  <c r="AM287" i="8"/>
  <c r="AN287" i="8"/>
  <c r="AM333" i="8"/>
  <c r="AN333" i="8"/>
  <c r="AP505" i="8"/>
  <c r="AP467" i="8"/>
  <c r="Y57" i="8"/>
  <c r="AP392" i="8"/>
  <c r="AP528" i="8"/>
  <c r="AP475" i="8"/>
  <c r="AP410" i="8"/>
  <c r="AM298" i="8"/>
  <c r="AN298" i="8"/>
  <c r="AP305" i="8"/>
  <c r="AP365" i="8"/>
  <c r="AM405" i="8"/>
  <c r="AN405" i="8"/>
  <c r="AM301" i="8"/>
  <c r="AN301" i="8"/>
  <c r="AP370" i="8"/>
  <c r="AP373" i="8"/>
  <c r="AP476" i="8"/>
  <c r="AO552" i="8"/>
  <c r="AO315" i="8"/>
  <c r="Y17" i="8"/>
  <c r="AM475" i="8"/>
  <c r="AN475" i="8"/>
  <c r="AP506" i="8"/>
  <c r="AQ322" i="8"/>
  <c r="AP453" i="8"/>
  <c r="AP312" i="8"/>
  <c r="AP571" i="8"/>
  <c r="Y44" i="8"/>
  <c r="Y98" i="8"/>
  <c r="AM490" i="8"/>
  <c r="AN490" i="8"/>
  <c r="Y122" i="8"/>
  <c r="AP532" i="8"/>
  <c r="AP469" i="8"/>
  <c r="Y80" i="8"/>
  <c r="Y63" i="8"/>
  <c r="Y76" i="8"/>
  <c r="AO573" i="8"/>
  <c r="AO512" i="8"/>
  <c r="AP534" i="8"/>
  <c r="AM355" i="8"/>
  <c r="AN355" i="8"/>
  <c r="Y26" i="8"/>
  <c r="AP542" i="8"/>
  <c r="Y118" i="8"/>
  <c r="AP540" i="8"/>
  <c r="Y32" i="8"/>
  <c r="Y112" i="8"/>
  <c r="Y12" i="8"/>
  <c r="Y40" i="8"/>
  <c r="AO253" i="8"/>
  <c r="AO272" i="8"/>
  <c r="AO282" i="8"/>
  <c r="AM309" i="8"/>
  <c r="AN309" i="8"/>
  <c r="AM285" i="8"/>
  <c r="AN285" i="8"/>
  <c r="AO236" i="8"/>
  <c r="AM281" i="8"/>
  <c r="AN281" i="8"/>
  <c r="AM257" i="8"/>
  <c r="AN257" i="8"/>
  <c r="AM352" i="8"/>
  <c r="AN352" i="8"/>
  <c r="AM376" i="8"/>
  <c r="AN376" i="8"/>
  <c r="AM247" i="8"/>
  <c r="AN247" i="8"/>
  <c r="AO238" i="8"/>
  <c r="AM265" i="8"/>
  <c r="AN265" i="8"/>
  <c r="AM311" i="8"/>
  <c r="AN311" i="8"/>
  <c r="AM317" i="8"/>
  <c r="AN317" i="8"/>
  <c r="AO246" i="8"/>
  <c r="AM291" i="8"/>
  <c r="AN291" i="8"/>
  <c r="Y129" i="8"/>
  <c r="Y158" i="8"/>
  <c r="AM412" i="8"/>
  <c r="AN412" i="8"/>
  <c r="AO317" i="8"/>
  <c r="AO338" i="8"/>
  <c r="AO348" i="8"/>
  <c r="AM556" i="8"/>
  <c r="AN556" i="8"/>
  <c r="AM449" i="8"/>
  <c r="AN449" i="8"/>
  <c r="AO261" i="8"/>
  <c r="AO267" i="8"/>
  <c r="AO285" i="8"/>
  <c r="AO353" i="8"/>
  <c r="AO427" i="8"/>
  <c r="AO438" i="8"/>
  <c r="AO454" i="8"/>
  <c r="AO527" i="8"/>
  <c r="AO550" i="8"/>
  <c r="AO391" i="8"/>
  <c r="AO395" i="8"/>
  <c r="V111" i="8"/>
  <c r="V172" i="8"/>
  <c r="X172" i="8"/>
  <c r="Y172" i="8"/>
  <c r="W172" i="8"/>
  <c r="Z172" i="8"/>
  <c r="AO259" i="8"/>
  <c r="AO465" i="8"/>
  <c r="AO307" i="8"/>
  <c r="AO344" i="8"/>
  <c r="AO469" i="8"/>
  <c r="W14" i="8"/>
  <c r="Z14" i="8"/>
  <c r="AM299" i="8"/>
  <c r="AN299" i="8"/>
  <c r="AO383" i="8"/>
  <c r="AO424" i="8"/>
  <c r="AO495" i="8"/>
  <c r="AO355" i="8"/>
  <c r="AO367" i="8"/>
  <c r="AO455" i="8"/>
  <c r="AO499" i="8"/>
  <c r="AO538" i="8"/>
  <c r="AO558" i="8"/>
  <c r="AO560" i="8"/>
  <c r="Z34" i="8"/>
  <c r="V38" i="8"/>
  <c r="X38" i="8"/>
  <c r="Z57" i="8"/>
  <c r="V67" i="8"/>
  <c r="X67" i="8"/>
  <c r="X116" i="8"/>
  <c r="Y126" i="8"/>
  <c r="V131" i="8"/>
  <c r="X131" i="8"/>
  <c r="W134" i="8"/>
  <c r="Z134" i="8"/>
  <c r="V145" i="8"/>
  <c r="X145" i="8"/>
  <c r="W145" i="8"/>
  <c r="Z145" i="8"/>
  <c r="V161" i="8"/>
  <c r="X161" i="8"/>
  <c r="V166" i="8"/>
  <c r="X166" i="8"/>
  <c r="W173" i="8"/>
  <c r="Z173" i="8"/>
  <c r="W205" i="8"/>
  <c r="Z205" i="8"/>
  <c r="AO325" i="8"/>
  <c r="AO339" i="8"/>
  <c r="AO529" i="8"/>
  <c r="AO540" i="8"/>
  <c r="AM501" i="8"/>
  <c r="AN501" i="8"/>
  <c r="X60" i="8"/>
  <c r="Y60" i="8"/>
  <c r="V93" i="8"/>
  <c r="W93" i="8"/>
  <c r="Z93" i="8"/>
  <c r="W150" i="8"/>
  <c r="Z150" i="8"/>
  <c r="X150" i="8"/>
  <c r="V155" i="8"/>
  <c r="X155" i="8"/>
  <c r="W155" i="8"/>
  <c r="Z155" i="8"/>
  <c r="V18" i="8"/>
  <c r="X18" i="8"/>
  <c r="W18" i="8"/>
  <c r="Z18" i="8"/>
  <c r="Z50" i="8"/>
  <c r="V97" i="8"/>
  <c r="X97" i="8"/>
  <c r="W97" i="8"/>
  <c r="Z97" i="8"/>
  <c r="V108" i="8"/>
  <c r="X108" i="8"/>
  <c r="V137" i="8"/>
  <c r="X137" i="8"/>
  <c r="Z191" i="8"/>
  <c r="V205" i="8"/>
  <c r="X205" i="8"/>
  <c r="AO483" i="8"/>
  <c r="V4" i="8"/>
  <c r="X4" i="8"/>
  <c r="W17" i="8"/>
  <c r="Z17" i="8"/>
  <c r="V24" i="8"/>
  <c r="X24" i="8"/>
  <c r="X73" i="8"/>
  <c r="Y73" i="8"/>
  <c r="W73" i="8"/>
  <c r="Z73" i="8"/>
  <c r="V74" i="8"/>
  <c r="X74" i="8"/>
  <c r="V101" i="8"/>
  <c r="X101" i="8"/>
  <c r="V114" i="8"/>
  <c r="X114" i="8"/>
  <c r="Y119" i="8"/>
  <c r="X127" i="8"/>
  <c r="X143" i="8"/>
  <c r="W169" i="8"/>
  <c r="Z169" i="8"/>
  <c r="X169" i="8"/>
  <c r="Y169" i="8"/>
  <c r="Z218" i="8"/>
  <c r="AO362" i="8"/>
  <c r="AO440" i="8"/>
  <c r="AO521" i="8"/>
  <c r="W7" i="8"/>
  <c r="Z7" i="8"/>
  <c r="V9" i="8"/>
  <c r="X9" i="8"/>
  <c r="X25" i="8"/>
  <c r="V139" i="8"/>
  <c r="X139" i="8"/>
  <c r="Y153" i="8"/>
  <c r="V163" i="8"/>
  <c r="X163" i="8"/>
  <c r="W163" i="8"/>
  <c r="Z163" i="8"/>
  <c r="V216" i="8"/>
  <c r="X216" i="8"/>
  <c r="W216" i="8"/>
  <c r="Z216" i="8"/>
  <c r="AO421" i="8"/>
  <c r="X574" i="8"/>
  <c r="W574" i="8"/>
  <c r="Z574" i="8"/>
  <c r="AO574" i="8"/>
  <c r="X8" i="8"/>
  <c r="V22" i="8"/>
  <c r="X22" i="8"/>
  <c r="W22" i="8"/>
  <c r="Z22" i="8"/>
  <c r="V62" i="8"/>
  <c r="X62" i="8"/>
  <c r="V85" i="8"/>
  <c r="X85" i="8"/>
  <c r="W85" i="8"/>
  <c r="Z85" i="8"/>
  <c r="W152" i="8"/>
  <c r="Z152" i="8"/>
  <c r="X152" i="8"/>
  <c r="V175" i="8"/>
  <c r="X175" i="8"/>
  <c r="Y175" i="8"/>
  <c r="W175" i="8"/>
  <c r="Z175" i="8"/>
  <c r="X178" i="8"/>
  <c r="Y178" i="8"/>
  <c r="V194" i="8"/>
  <c r="X194" i="8"/>
  <c r="W215" i="8"/>
  <c r="Z215" i="8"/>
  <c r="X215" i="8"/>
  <c r="X217" i="8"/>
  <c r="W217" i="8"/>
  <c r="Z217" i="8"/>
  <c r="V30" i="8"/>
  <c r="X30" i="8"/>
  <c r="V89" i="8"/>
  <c r="X89" i="8"/>
  <c r="W89" i="8"/>
  <c r="Z89" i="8"/>
  <c r="X93" i="8"/>
  <c r="X111" i="8"/>
  <c r="Y111" i="8"/>
  <c r="V117" i="8"/>
  <c r="X117" i="8"/>
  <c r="W117" i="8"/>
  <c r="Z117" i="8"/>
  <c r="X176" i="8"/>
  <c r="Y176" i="8"/>
  <c r="V201" i="8"/>
  <c r="X201" i="8"/>
  <c r="W201" i="8"/>
  <c r="Z201" i="8"/>
  <c r="X141" i="8"/>
  <c r="W4" i="8"/>
  <c r="Z4" i="8"/>
  <c r="X58" i="8"/>
  <c r="W62" i="8"/>
  <c r="Z62" i="8"/>
  <c r="Z116" i="8"/>
  <c r="W171" i="8"/>
  <c r="Z171" i="8"/>
  <c r="Z9" i="8"/>
  <c r="Z90" i="8"/>
  <c r="W108" i="8"/>
  <c r="Z108" i="8"/>
  <c r="W115" i="8"/>
  <c r="Z115" i="8"/>
  <c r="W203" i="8"/>
  <c r="Z203" i="8"/>
  <c r="X210" i="8"/>
  <c r="Z166" i="8"/>
  <c r="AM367" i="8"/>
  <c r="AN367" i="8"/>
  <c r="AM519" i="8"/>
  <c r="AN519" i="8"/>
  <c r="AM315" i="8"/>
  <c r="AN315" i="8"/>
  <c r="AM243" i="8"/>
  <c r="AN243" i="8"/>
  <c r="AM492" i="8"/>
  <c r="AN492" i="8"/>
  <c r="AQ265" i="8"/>
  <c r="AP265" i="8"/>
  <c r="AM327" i="8"/>
  <c r="AN327" i="8"/>
  <c r="AM486" i="8"/>
  <c r="AN486" i="8"/>
  <c r="AM515" i="8"/>
  <c r="AN515" i="8"/>
  <c r="AM435" i="8"/>
  <c r="AN435" i="8"/>
  <c r="AM310" i="8"/>
  <c r="AN310" i="8"/>
  <c r="AM369" i="8"/>
  <c r="AN369" i="8"/>
  <c r="AM296" i="8"/>
  <c r="AN296" i="8"/>
  <c r="AM335" i="8"/>
  <c r="AN335" i="8"/>
  <c r="AP404" i="8"/>
  <c r="AR313" i="8"/>
  <c r="AM497" i="8"/>
  <c r="AN497" i="8"/>
  <c r="AM358" i="8"/>
  <c r="AN358" i="8"/>
  <c r="AM263" i="8"/>
  <c r="AN263" i="8"/>
  <c r="AM368" i="8"/>
  <c r="AN368" i="8"/>
  <c r="AM507" i="8"/>
  <c r="AN507" i="8"/>
  <c r="AM294" i="8"/>
  <c r="AN294" i="8"/>
  <c r="AQ260" i="8"/>
  <c r="AP520" i="8"/>
  <c r="AP359" i="8"/>
  <c r="AR359" i="8"/>
  <c r="AM292" i="8"/>
  <c r="AN292" i="8"/>
  <c r="AM324" i="8"/>
  <c r="AN324" i="8"/>
  <c r="AM559" i="8"/>
  <c r="AN559" i="8"/>
  <c r="AM509" i="8"/>
  <c r="AN509" i="8"/>
  <c r="AM276" i="8"/>
  <c r="AN276" i="8"/>
  <c r="AM345" i="8"/>
  <c r="AN345" i="8"/>
  <c r="AP436" i="8"/>
  <c r="AQ380" i="8"/>
  <c r="AR274" i="8"/>
  <c r="AM403" i="8"/>
  <c r="AN403" i="8"/>
  <c r="AO547" i="8"/>
  <c r="AM316" i="8"/>
  <c r="AN316" i="8"/>
  <c r="AM533" i="8"/>
  <c r="AN533" i="8"/>
  <c r="AM498" i="8"/>
  <c r="AN498" i="8"/>
  <c r="AM266" i="8"/>
  <c r="AN266" i="8"/>
  <c r="AM537" i="8"/>
  <c r="AN537" i="8"/>
  <c r="AM314" i="8"/>
  <c r="AN314" i="8"/>
  <c r="AM278" i="8"/>
  <c r="AN278" i="8"/>
  <c r="AM419" i="8"/>
  <c r="AN419" i="8"/>
  <c r="AO256" i="8"/>
  <c r="AM271" i="8"/>
  <c r="AN271" i="8"/>
  <c r="AQ359" i="8"/>
  <c r="AM431" i="8"/>
  <c r="AN431" i="8"/>
  <c r="AM289" i="8"/>
  <c r="AN289" i="8"/>
  <c r="AM549" i="8"/>
  <c r="AN549" i="8"/>
  <c r="AM399" i="8"/>
  <c r="AN399" i="8"/>
  <c r="AM378" i="8"/>
  <c r="AN378" i="8"/>
  <c r="AP461" i="8"/>
  <c r="AM337" i="8"/>
  <c r="AN337" i="8"/>
  <c r="AM239" i="8"/>
  <c r="AN239" i="8"/>
  <c r="AM304" i="8"/>
  <c r="AN304" i="8"/>
  <c r="AM513" i="8"/>
  <c r="AN513" i="8"/>
  <c r="AM423" i="8"/>
  <c r="AN423" i="8"/>
  <c r="AM523" i="8"/>
  <c r="AN523" i="8"/>
  <c r="AM381" i="8"/>
  <c r="AN381" i="8"/>
  <c r="AM448" i="8"/>
  <c r="AN448" i="8"/>
  <c r="AM284" i="8"/>
  <c r="AN284" i="8"/>
  <c r="Y217" i="8"/>
  <c r="Y205" i="8"/>
  <c r="Y209" i="8"/>
  <c r="Y215" i="8"/>
  <c r="Y184" i="8"/>
  <c r="Y211" i="8"/>
  <c r="Y218" i="8"/>
  <c r="Y191" i="8"/>
  <c r="Y214" i="8"/>
  <c r="Y201" i="8"/>
  <c r="Y216" i="8"/>
  <c r="Y194" i="8"/>
  <c r="Y210" i="8"/>
  <c r="AP317" i="8"/>
  <c r="AP273" i="8"/>
  <c r="Y156" i="8"/>
  <c r="AO378" i="8"/>
  <c r="AM319" i="8"/>
  <c r="AN319" i="8"/>
  <c r="AM372" i="8"/>
  <c r="AN372" i="8"/>
  <c r="AM552" i="8"/>
  <c r="AN552" i="8"/>
  <c r="AM366" i="8"/>
  <c r="AN366" i="8"/>
  <c r="AM340" i="8"/>
  <c r="AN340" i="8"/>
  <c r="AM526" i="8"/>
  <c r="AN526" i="8"/>
  <c r="AM288" i="8"/>
  <c r="AN288" i="8"/>
  <c r="Y115" i="8"/>
  <c r="AM531" i="8"/>
  <c r="AN531" i="8"/>
  <c r="AM357" i="8"/>
  <c r="AN357" i="8"/>
  <c r="AM254" i="8"/>
  <c r="AN254" i="8"/>
  <c r="AO537" i="8"/>
  <c r="AO386" i="8"/>
  <c r="AM300" i="8"/>
  <c r="AN300" i="8"/>
  <c r="Y66" i="8"/>
  <c r="AO435" i="8"/>
  <c r="AO381" i="8"/>
  <c r="AM514" i="8"/>
  <c r="AN514" i="8"/>
  <c r="AP444" i="8"/>
  <c r="AM417" i="8"/>
  <c r="AN417" i="8"/>
  <c r="AO461" i="8"/>
  <c r="AM302" i="8"/>
  <c r="AN302" i="8"/>
  <c r="AR571" i="8"/>
  <c r="AM277" i="8"/>
  <c r="AN277" i="8"/>
  <c r="AM561" i="8"/>
  <c r="AN561" i="8"/>
  <c r="AM477" i="8"/>
  <c r="AN477" i="8"/>
  <c r="Y92" i="8"/>
  <c r="AM472" i="8"/>
  <c r="AN472" i="8"/>
  <c r="AM286" i="8"/>
  <c r="AN286" i="8"/>
  <c r="Y84" i="8"/>
  <c r="AM479" i="8"/>
  <c r="AN479" i="8"/>
  <c r="AO399" i="8"/>
  <c r="AM354" i="8"/>
  <c r="AN354" i="8"/>
  <c r="AM452" i="8"/>
  <c r="AN452" i="8"/>
  <c r="AM363" i="8"/>
  <c r="AN363" i="8"/>
  <c r="AO296" i="8"/>
  <c r="Y64" i="8"/>
  <c r="AM535" i="8"/>
  <c r="AN535" i="8"/>
  <c r="AP309" i="8"/>
  <c r="Y110" i="8"/>
  <c r="AM442" i="8"/>
  <c r="AN442" i="8"/>
  <c r="AM568" i="8"/>
  <c r="AN568" i="8"/>
  <c r="Y128" i="8"/>
  <c r="AM362" i="8"/>
  <c r="AN362" i="8"/>
  <c r="AR251" i="8"/>
  <c r="AP251" i="8"/>
  <c r="AO240" i="8"/>
  <c r="AM251" i="8"/>
  <c r="AN251" i="8"/>
  <c r="AO491" i="8"/>
  <c r="AM388" i="8"/>
  <c r="AN388" i="8"/>
  <c r="Y68" i="8"/>
  <c r="AM463" i="8"/>
  <c r="AN463" i="8"/>
  <c r="AP311" i="8"/>
  <c r="AM390" i="8"/>
  <c r="AN390" i="8"/>
  <c r="AM460" i="8"/>
  <c r="AN460" i="8"/>
  <c r="AM396" i="8"/>
  <c r="AN396" i="8"/>
  <c r="AO242" i="8"/>
  <c r="AQ242" i="8"/>
  <c r="AM443" i="8"/>
  <c r="AN443" i="8"/>
  <c r="AO351" i="8"/>
  <c r="AP291" i="8"/>
  <c r="AQ291" i="8"/>
  <c r="AM511" i="8"/>
  <c r="AN511" i="8"/>
  <c r="AO416" i="8"/>
  <c r="AM349" i="8"/>
  <c r="AN349" i="8"/>
  <c r="AM331" i="8"/>
  <c r="AN331" i="8"/>
  <c r="AP485" i="8"/>
  <c r="AM555" i="8"/>
  <c r="AN555" i="8"/>
  <c r="AP434" i="8"/>
  <c r="AQ249" i="8"/>
  <c r="AM389" i="8"/>
  <c r="AN389" i="8"/>
  <c r="Y33" i="8"/>
  <c r="AM541" i="8"/>
  <c r="AN541" i="8"/>
  <c r="AM439" i="8"/>
  <c r="AN439" i="8"/>
  <c r="Y162" i="8"/>
  <c r="Y75" i="8"/>
  <c r="AM268" i="8"/>
  <c r="AN268" i="8"/>
  <c r="AM342" i="8"/>
  <c r="AN342" i="8"/>
  <c r="AO524" i="8"/>
  <c r="AM272" i="8"/>
  <c r="AN272" i="8"/>
  <c r="Y48" i="8"/>
  <c r="AO459" i="8"/>
  <c r="AM413" i="8"/>
  <c r="AN413" i="8"/>
  <c r="AM346" i="8"/>
  <c r="AN346" i="8"/>
  <c r="AP522" i="8"/>
  <c r="AP493" i="8"/>
  <c r="Y28" i="8"/>
  <c r="AM430" i="8"/>
  <c r="AN430" i="8"/>
  <c r="Y130" i="8"/>
  <c r="Y55" i="8"/>
  <c r="AM470" i="8"/>
  <c r="AN470" i="8"/>
  <c r="AM517" i="8"/>
  <c r="AN517" i="8"/>
  <c r="AM415" i="8"/>
  <c r="AN415" i="8"/>
  <c r="AM332" i="8"/>
  <c r="AN332" i="8"/>
  <c r="AM264" i="8"/>
  <c r="AN264" i="8"/>
  <c r="Y16" i="8"/>
  <c r="AM382" i="8"/>
  <c r="AN382" i="8"/>
  <c r="AM330" i="8"/>
  <c r="AN330" i="8"/>
  <c r="AM411" i="8"/>
  <c r="AN411" i="8"/>
  <c r="AM341" i="8"/>
  <c r="AN341" i="8"/>
  <c r="AM280" i="8"/>
  <c r="AN280" i="8"/>
  <c r="AM539" i="8"/>
  <c r="AN539" i="8"/>
  <c r="AM575" i="8"/>
  <c r="AN575" i="8"/>
  <c r="Y575" i="8"/>
  <c r="AM546" i="8"/>
  <c r="AN546" i="8"/>
  <c r="AM245" i="8"/>
  <c r="AN245" i="8"/>
  <c r="AM566" i="8"/>
  <c r="AN566" i="8"/>
  <c r="AO456" i="8"/>
  <c r="AM364" i="8"/>
  <c r="AN364" i="8"/>
  <c r="AM394" i="8"/>
  <c r="AN394" i="8"/>
  <c r="AQ257" i="8"/>
  <c r="AP257" i="8"/>
  <c r="Y3" i="8"/>
  <c r="AM328" i="8"/>
  <c r="AN328" i="8"/>
  <c r="AM429" i="8"/>
  <c r="AN429" i="8"/>
  <c r="AP376" i="8"/>
  <c r="AM308" i="8"/>
  <c r="AN308" i="8"/>
  <c r="AM290" i="8"/>
  <c r="AN290" i="8"/>
  <c r="AM323" i="8"/>
  <c r="AN323" i="8"/>
  <c r="AM447" i="8"/>
  <c r="AN447" i="8"/>
  <c r="AM336" i="8"/>
  <c r="AN336" i="8"/>
  <c r="AM250" i="8"/>
  <c r="AN250" i="8"/>
  <c r="AM273" i="8"/>
  <c r="AN273" i="8"/>
  <c r="AC235" i="8"/>
  <c r="AD235" i="8"/>
  <c r="AE235" i="8"/>
  <c r="AP235" i="8"/>
  <c r="AM400" i="8"/>
  <c r="AN400" i="8"/>
  <c r="AP496" i="8"/>
  <c r="AP446" i="8"/>
  <c r="AM564" i="8"/>
  <c r="AN564" i="8"/>
  <c r="AM432" i="8"/>
  <c r="AN432" i="8"/>
  <c r="AM554" i="8"/>
  <c r="AN554" i="8"/>
  <c r="AM306" i="8"/>
  <c r="AN306" i="8"/>
  <c r="AM563" i="8"/>
  <c r="AN563" i="8"/>
  <c r="AM422" i="8"/>
  <c r="AN422" i="8"/>
  <c r="AM374" i="8"/>
  <c r="AN374" i="8"/>
  <c r="AO283" i="8"/>
  <c r="AQ283" i="8"/>
  <c r="AM471" i="8"/>
  <c r="AN471" i="8"/>
  <c r="AM401" i="8"/>
  <c r="AN401" i="8"/>
  <c r="AM258" i="8"/>
  <c r="AN258" i="8"/>
  <c r="Y78" i="8"/>
  <c r="AM445" i="8"/>
  <c r="AN445" i="8"/>
  <c r="AM406" i="8"/>
  <c r="AN406" i="8"/>
  <c r="AM320" i="8"/>
  <c r="AN320" i="8"/>
  <c r="AM248" i="8"/>
  <c r="AN248" i="8"/>
  <c r="AM543" i="8"/>
  <c r="AN543" i="8"/>
  <c r="AM252" i="8"/>
  <c r="AN252" i="8"/>
  <c r="AM356" i="8"/>
  <c r="AN356" i="8"/>
  <c r="AP573" i="8"/>
  <c r="Y85" i="8"/>
  <c r="AO320" i="8"/>
  <c r="Y62" i="8"/>
  <c r="AM424" i="8"/>
  <c r="AN424" i="8"/>
  <c r="AO280" i="8"/>
  <c r="Y4" i="8"/>
  <c r="AM465" i="8"/>
  <c r="AN465" i="8"/>
  <c r="AO288" i="8"/>
  <c r="Y137" i="8"/>
  <c r="Y166" i="8"/>
  <c r="AM487" i="8"/>
  <c r="AN487" i="8"/>
  <c r="AO264" i="8"/>
  <c r="AP558" i="8"/>
  <c r="AO526" i="8"/>
  <c r="AP391" i="8"/>
  <c r="AO480" i="8"/>
  <c r="AM261" i="8"/>
  <c r="AN261" i="8"/>
  <c r="Y30" i="8"/>
  <c r="AM503" i="8"/>
  <c r="AN503" i="8"/>
  <c r="AM530" i="8"/>
  <c r="AN530" i="8"/>
  <c r="Y114" i="8"/>
  <c r="Y24" i="8"/>
  <c r="Y97" i="8"/>
  <c r="AO445" i="8"/>
  <c r="Y116" i="8"/>
  <c r="AM455" i="8"/>
  <c r="AN455" i="8"/>
  <c r="AO328" i="8"/>
  <c r="AM269" i="8"/>
  <c r="AN269" i="8"/>
  <c r="AM466" i="8"/>
  <c r="AN466" i="8"/>
  <c r="AM427" i="8"/>
  <c r="AN427" i="8"/>
  <c r="AM343" i="8"/>
  <c r="AN343" i="8"/>
  <c r="AM338" i="8"/>
  <c r="AN338" i="8"/>
  <c r="AQ571" i="8"/>
  <c r="Y108" i="8"/>
  <c r="AO414" i="8"/>
  <c r="AO314" i="8"/>
  <c r="Y117" i="8"/>
  <c r="AM570" i="8"/>
  <c r="AN570" i="8"/>
  <c r="Y152" i="8"/>
  <c r="Y22" i="8"/>
  <c r="AM499" i="8"/>
  <c r="AN499" i="8"/>
  <c r="Y139" i="8"/>
  <c r="Y101" i="8"/>
  <c r="AM483" i="8"/>
  <c r="AN483" i="8"/>
  <c r="AM438" i="8"/>
  <c r="AN438" i="8"/>
  <c r="AM529" i="8"/>
  <c r="AN529" i="8"/>
  <c r="Y161" i="8"/>
  <c r="AM494" i="8"/>
  <c r="AN494" i="8"/>
  <c r="AM407" i="8"/>
  <c r="AN407" i="8"/>
  <c r="AP564" i="8"/>
  <c r="AM450" i="8"/>
  <c r="AN450" i="8"/>
  <c r="AM326" i="8"/>
  <c r="AN326" i="8"/>
  <c r="AM441" i="8"/>
  <c r="AN441" i="8"/>
  <c r="AM550" i="8"/>
  <c r="AN550" i="8"/>
  <c r="AM307" i="8"/>
  <c r="AN307" i="8"/>
  <c r="AO464" i="8"/>
  <c r="AM259" i="8"/>
  <c r="AN259" i="8"/>
  <c r="AM433" i="8"/>
  <c r="AN433" i="8"/>
  <c r="AM383" i="8"/>
  <c r="AN383" i="8"/>
  <c r="AM236" i="8"/>
  <c r="AN236" i="8"/>
  <c r="AO258" i="8"/>
  <c r="AQ317" i="8"/>
  <c r="AP301" i="8"/>
  <c r="AM238" i="8"/>
  <c r="AN238" i="8"/>
  <c r="AP355" i="8"/>
  <c r="AP287" i="8"/>
  <c r="Y141" i="8"/>
  <c r="Y8" i="8"/>
  <c r="Y74" i="8"/>
  <c r="AM558" i="8"/>
  <c r="AN558" i="8"/>
  <c r="AP441" i="8"/>
  <c r="AM454" i="8"/>
  <c r="AN454" i="8"/>
  <c r="AM244" i="8"/>
  <c r="AN244" i="8"/>
  <c r="AP352" i="8"/>
  <c r="AM567" i="8"/>
  <c r="AN567" i="8"/>
  <c r="AO514" i="8"/>
  <c r="Y25" i="8"/>
  <c r="Y145" i="8"/>
  <c r="Y38" i="8"/>
  <c r="AO553" i="8"/>
  <c r="AO447" i="8"/>
  <c r="AO401" i="8"/>
  <c r="AP466" i="8"/>
  <c r="AM527" i="8"/>
  <c r="AN527" i="8"/>
  <c r="AM391" i="8"/>
  <c r="AN391" i="8"/>
  <c r="AO309" i="8"/>
  <c r="AQ309" i="8"/>
  <c r="AM408" i="8"/>
  <c r="AN408" i="8"/>
  <c r="AP281" i="8"/>
  <c r="AM282" i="8"/>
  <c r="AN282" i="8"/>
  <c r="AM562" i="8"/>
  <c r="AN562" i="8"/>
  <c r="AO472" i="8"/>
  <c r="AO336" i="8"/>
  <c r="AM350" i="8"/>
  <c r="AN350" i="8"/>
  <c r="AM425" i="8"/>
  <c r="AN425" i="8"/>
  <c r="AO239" i="8"/>
  <c r="Y93" i="8"/>
  <c r="Y574" i="8"/>
  <c r="AM574" i="8"/>
  <c r="AN574" i="8"/>
  <c r="AM421" i="8"/>
  <c r="AN421" i="8"/>
  <c r="Y143" i="8"/>
  <c r="AO532" i="8"/>
  <c r="Y18" i="8"/>
  <c r="Y155" i="8"/>
  <c r="AM538" i="8"/>
  <c r="AN538" i="8"/>
  <c r="AM440" i="8"/>
  <c r="AN440" i="8"/>
  <c r="AM495" i="8"/>
  <c r="AN495" i="8"/>
  <c r="AM458" i="8"/>
  <c r="AN458" i="8"/>
  <c r="AM344" i="8"/>
  <c r="AN344" i="8"/>
  <c r="AO476" i="8"/>
  <c r="AO354" i="8"/>
  <c r="AM395" i="8"/>
  <c r="AN395" i="8"/>
  <c r="AP333" i="8"/>
  <c r="AM379" i="8"/>
  <c r="AN379" i="8"/>
  <c r="AM293" i="8"/>
  <c r="AN293" i="8"/>
  <c r="AM348" i="8"/>
  <c r="AN348" i="8"/>
  <c r="AM275" i="8"/>
  <c r="AN275" i="8"/>
  <c r="AM279" i="8"/>
  <c r="AN279" i="8"/>
  <c r="AP285" i="8"/>
  <c r="AQ285" i="8"/>
  <c r="AM253" i="8"/>
  <c r="AN253" i="8"/>
  <c r="AR322" i="8"/>
  <c r="AR305" i="8"/>
  <c r="AQ305" i="8"/>
  <c r="AP529" i="8"/>
  <c r="Y58" i="8"/>
  <c r="Y89" i="8"/>
  <c r="AM484" i="8"/>
  <c r="AN484" i="8"/>
  <c r="AM510" i="8"/>
  <c r="AN510" i="8"/>
  <c r="Y9" i="8"/>
  <c r="Y127" i="8"/>
  <c r="AO523" i="8"/>
  <c r="Y150" i="8"/>
  <c r="AP501" i="8"/>
  <c r="AP566" i="8"/>
  <c r="AO430" i="8"/>
  <c r="AP367" i="8"/>
  <c r="AP455" i="8"/>
  <c r="AM339" i="8"/>
  <c r="AN339" i="8"/>
  <c r="AP349" i="8"/>
  <c r="AM325" i="8"/>
  <c r="AN325" i="8"/>
  <c r="AM478" i="8"/>
  <c r="AN478" i="8"/>
  <c r="AP449" i="8"/>
  <c r="AM371" i="8"/>
  <c r="AN371" i="8"/>
  <c r="AM482" i="8"/>
  <c r="AN482" i="8"/>
  <c r="AM246" i="8"/>
  <c r="AN246" i="8"/>
  <c r="AO266" i="8"/>
  <c r="AO268" i="8"/>
  <c r="AM270" i="8"/>
  <c r="AN270" i="8"/>
  <c r="AP474" i="8"/>
  <c r="AP405" i="8"/>
  <c r="AO506" i="8"/>
  <c r="AO341" i="8"/>
  <c r="AM502" i="8"/>
  <c r="AN502" i="8"/>
  <c r="AP323" i="8"/>
  <c r="AM473" i="8"/>
  <c r="AN473" i="8"/>
  <c r="AM262" i="8"/>
  <c r="AN262" i="8"/>
  <c r="AP490" i="8"/>
  <c r="AP298" i="8"/>
  <c r="AP560" i="8"/>
  <c r="Y131" i="8"/>
  <c r="AM437" i="8"/>
  <c r="AN437" i="8"/>
  <c r="AP440" i="8"/>
  <c r="AP269" i="8"/>
  <c r="AQ269" i="8"/>
  <c r="Y67" i="8"/>
  <c r="Y163" i="8"/>
  <c r="AM569" i="8"/>
  <c r="AN569" i="8"/>
  <c r="AM488" i="8"/>
  <c r="AN488" i="8"/>
  <c r="AM560" i="8"/>
  <c r="AN560" i="8"/>
  <c r="AO404" i="8"/>
  <c r="AP432" i="8"/>
  <c r="AM318" i="8"/>
  <c r="AN318" i="8"/>
  <c r="AM462" i="8"/>
  <c r="AN462" i="8"/>
  <c r="AM334" i="8"/>
  <c r="AN334" i="8"/>
  <c r="AO312" i="8"/>
  <c r="AQ312" i="8"/>
  <c r="AM468" i="8"/>
  <c r="AN468" i="8"/>
  <c r="AM353" i="8"/>
  <c r="AN353" i="8"/>
  <c r="AO250" i="8"/>
  <c r="AP247" i="8"/>
  <c r="AM267" i="8"/>
  <c r="AN267" i="8"/>
  <c r="AP508" i="8"/>
  <c r="AQ435" i="8"/>
  <c r="AQ381" i="8"/>
  <c r="AP381" i="8"/>
  <c r="AP271" i="8"/>
  <c r="AP419" i="8"/>
  <c r="AP537" i="8"/>
  <c r="AQ266" i="8"/>
  <c r="AP266" i="8"/>
  <c r="AP533" i="8"/>
  <c r="AQ556" i="8"/>
  <c r="AP556" i="8"/>
  <c r="AP369" i="8"/>
  <c r="AP435" i="8"/>
  <c r="AG235" i="8"/>
  <c r="AR235" i="8"/>
  <c r="AQ311" i="8"/>
  <c r="AP513" i="8"/>
  <c r="AP239" i="8"/>
  <c r="AQ378" i="8"/>
  <c r="AP378" i="8"/>
  <c r="AP549" i="8"/>
  <c r="AP345" i="8"/>
  <c r="AP559" i="8"/>
  <c r="AP292" i="8"/>
  <c r="AR265" i="8"/>
  <c r="AP315" i="8"/>
  <c r="AP335" i="8"/>
  <c r="AF235" i="8"/>
  <c r="AQ235" i="8"/>
  <c r="AQ251" i="8"/>
  <c r="AP498" i="8"/>
  <c r="AP276" i="8"/>
  <c r="AQ276" i="8"/>
  <c r="AP296" i="8"/>
  <c r="AP243" i="8"/>
  <c r="AQ296" i="8"/>
  <c r="AP523" i="8"/>
  <c r="AP399" i="8"/>
  <c r="AQ278" i="8"/>
  <c r="AP278" i="8"/>
  <c r="AP497" i="8"/>
  <c r="AP310" i="8"/>
  <c r="AP486" i="8"/>
  <c r="AP327" i="8"/>
  <c r="AP492" i="8"/>
  <c r="AP448" i="8"/>
  <c r="AP289" i="8"/>
  <c r="AQ314" i="8"/>
  <c r="AP314" i="8"/>
  <c r="AQ316" i="8"/>
  <c r="AP316" i="8"/>
  <c r="AR316" i="8"/>
  <c r="AQ403" i="8"/>
  <c r="AP403" i="8"/>
  <c r="AP509" i="8"/>
  <c r="AP507" i="8"/>
  <c r="AR283" i="8"/>
  <c r="AP304" i="8"/>
  <c r="AQ304" i="8"/>
  <c r="AR304" i="8"/>
  <c r="AP337" i="8"/>
  <c r="AR380" i="8"/>
  <c r="AP368" i="8"/>
  <c r="AQ368" i="8"/>
  <c r="AP263" i="8"/>
  <c r="AP515" i="8"/>
  <c r="AR314" i="8"/>
  <c r="AP284" i="8"/>
  <c r="AP423" i="8"/>
  <c r="AP431" i="8"/>
  <c r="AP324" i="8"/>
  <c r="AP294" i="8"/>
  <c r="AQ294" i="8"/>
  <c r="AP358" i="8"/>
  <c r="AQ358" i="8"/>
  <c r="AP519" i="8"/>
  <c r="AP575" i="8"/>
  <c r="AR564" i="8"/>
  <c r="AQ573" i="8"/>
  <c r="AP248" i="8"/>
  <c r="AQ248" i="8"/>
  <c r="AP447" i="8"/>
  <c r="AP477" i="8"/>
  <c r="AP517" i="8"/>
  <c r="AP442" i="8"/>
  <c r="AP452" i="8"/>
  <c r="AR323" i="8"/>
  <c r="AR285" i="8"/>
  <c r="AP445" i="8"/>
  <c r="AP382" i="8"/>
  <c r="AP342" i="8"/>
  <c r="AP443" i="8"/>
  <c r="AP357" i="8"/>
  <c r="AP288" i="8"/>
  <c r="AP319" i="8"/>
  <c r="AP563" i="8"/>
  <c r="AP400" i="8"/>
  <c r="AP330" i="8"/>
  <c r="AP299" i="8"/>
  <c r="AP388" i="8"/>
  <c r="AP479" i="8"/>
  <c r="AP366" i="8"/>
  <c r="AQ323" i="8"/>
  <c r="AQ333" i="8"/>
  <c r="AQ250" i="8"/>
  <c r="AP250" i="8"/>
  <c r="AP394" i="8"/>
  <c r="AQ394" i="8"/>
  <c r="AP245" i="8"/>
  <c r="AP332" i="8"/>
  <c r="AP460" i="8"/>
  <c r="AR311" i="8"/>
  <c r="AR435" i="8"/>
  <c r="AR296" i="8"/>
  <c r="AP472" i="8"/>
  <c r="AP561" i="8"/>
  <c r="AP531" i="8"/>
  <c r="AP526" i="8"/>
  <c r="AP356" i="8"/>
  <c r="AP554" i="8"/>
  <c r="AP264" i="8"/>
  <c r="AP481" i="8"/>
  <c r="AP341" i="8"/>
  <c r="AP346" i="8"/>
  <c r="AQ287" i="8"/>
  <c r="AP320" i="8"/>
  <c r="AR320" i="8"/>
  <c r="AP374" i="8"/>
  <c r="AQ306" i="8"/>
  <c r="AP306" i="8"/>
  <c r="AP328" i="8"/>
  <c r="AP539" i="8"/>
  <c r="AP470" i="8"/>
  <c r="AP413" i="8"/>
  <c r="AP439" i="8"/>
  <c r="AP389" i="8"/>
  <c r="AR291" i="8"/>
  <c r="AR242" i="8"/>
  <c r="AP568" i="8"/>
  <c r="AP354" i="8"/>
  <c r="AP277" i="8"/>
  <c r="AP552" i="8"/>
  <c r="AR552" i="8"/>
  <c r="AP396" i="8"/>
  <c r="AP401" i="8"/>
  <c r="AP308" i="8"/>
  <c r="AQ308" i="8"/>
  <c r="AP471" i="8"/>
  <c r="AP422" i="8"/>
  <c r="AP411" i="8"/>
  <c r="AP430" i="8"/>
  <c r="AR272" i="8"/>
  <c r="AP272" i="8"/>
  <c r="AP268" i="8"/>
  <c r="AP390" i="8"/>
  <c r="AP363" i="8"/>
  <c r="AP302" i="8"/>
  <c r="AP417" i="8"/>
  <c r="AP514" i="8"/>
  <c r="AQ254" i="8"/>
  <c r="AP254" i="8"/>
  <c r="AQ341" i="8"/>
  <c r="AQ288" i="8"/>
  <c r="AP362" i="8"/>
  <c r="AQ268" i="8"/>
  <c r="AR333" i="8"/>
  <c r="AR287" i="8"/>
  <c r="AP406" i="8"/>
  <c r="AP258" i="8"/>
  <c r="AP290" i="8"/>
  <c r="AP364" i="8"/>
  <c r="AP415" i="8"/>
  <c r="AP541" i="8"/>
  <c r="AP463" i="8"/>
  <c r="AP286" i="8"/>
  <c r="AQ286" i="8"/>
  <c r="AQ300" i="8"/>
  <c r="AP300" i="8"/>
  <c r="AP543" i="8"/>
  <c r="AP336" i="8"/>
  <c r="AP429" i="8"/>
  <c r="AR257" i="8"/>
  <c r="AP546" i="8"/>
  <c r="AP280" i="8"/>
  <c r="AQ280" i="8"/>
  <c r="AP555" i="8"/>
  <c r="AP331" i="8"/>
  <c r="AP511" i="8"/>
  <c r="AP535" i="8"/>
  <c r="AR381" i="8"/>
  <c r="AP340" i="8"/>
  <c r="AP372" i="8"/>
  <c r="AP318" i="8"/>
  <c r="AP569" i="8"/>
  <c r="AP371" i="8"/>
  <c r="AR566" i="8"/>
  <c r="AP510" i="8"/>
  <c r="AP275" i="8"/>
  <c r="AP379" i="8"/>
  <c r="AP344" i="8"/>
  <c r="AP574" i="8"/>
  <c r="AR317" i="8"/>
  <c r="AP307" i="8"/>
  <c r="AP326" i="8"/>
  <c r="AQ564" i="8"/>
  <c r="AP530" i="8"/>
  <c r="AP261" i="8"/>
  <c r="AR266" i="8"/>
  <c r="AR269" i="8"/>
  <c r="AP437" i="8"/>
  <c r="AR341" i="8"/>
  <c r="AP339" i="8"/>
  <c r="AP408" i="8"/>
  <c r="AQ244" i="8"/>
  <c r="AP244" i="8"/>
  <c r="AP236" i="8"/>
  <c r="AP343" i="8"/>
  <c r="AP353" i="8"/>
  <c r="AP325" i="8"/>
  <c r="AP348" i="8"/>
  <c r="AP538" i="8"/>
  <c r="AP425" i="8"/>
  <c r="AP527" i="8"/>
  <c r="AP259" i="8"/>
  <c r="AP407" i="8"/>
  <c r="AQ247" i="8"/>
  <c r="AP334" i="8"/>
  <c r="AP270" i="8"/>
  <c r="AP484" i="8"/>
  <c r="AP458" i="8"/>
  <c r="AP282" i="8"/>
  <c r="AP567" i="8"/>
  <c r="AP550" i="8"/>
  <c r="AP503" i="8"/>
  <c r="AP487" i="8"/>
  <c r="AR247" i="8"/>
  <c r="AP488" i="8"/>
  <c r="AP262" i="8"/>
  <c r="AP246" i="8"/>
  <c r="AP279" i="8"/>
  <c r="AP450" i="8"/>
  <c r="AP438" i="8"/>
  <c r="AP427" i="8"/>
  <c r="AR288" i="8"/>
  <c r="AP468" i="8"/>
  <c r="AP502" i="8"/>
  <c r="AR268" i="8"/>
  <c r="AP482" i="8"/>
  <c r="AP495" i="8"/>
  <c r="AP350" i="8"/>
  <c r="AP562" i="8"/>
  <c r="AR309" i="8"/>
  <c r="AP454" i="8"/>
  <c r="AP238" i="8"/>
  <c r="AP494" i="8"/>
  <c r="AP570" i="8"/>
  <c r="AP462" i="8"/>
  <c r="AP473" i="8"/>
  <c r="AP293" i="8"/>
  <c r="AP421" i="8"/>
  <c r="AP383" i="8"/>
  <c r="AP499" i="8"/>
  <c r="AR312" i="8"/>
  <c r="AP424" i="8"/>
  <c r="AP267" i="8"/>
  <c r="AP478" i="8"/>
  <c r="AQ566" i="8"/>
  <c r="AP253" i="8"/>
  <c r="AQ253" i="8"/>
  <c r="AP395" i="8"/>
  <c r="AP433" i="8"/>
  <c r="AP483" i="8"/>
  <c r="AP338" i="8"/>
  <c r="AP465" i="8"/>
  <c r="AR358" i="8"/>
  <c r="AR378" i="8"/>
  <c r="AR369" i="8"/>
  <c r="AQ372" i="8"/>
  <c r="AR280" i="8"/>
  <c r="AQ290" i="8"/>
  <c r="AR289" i="8"/>
  <c r="AR556" i="8"/>
  <c r="AR290" i="8"/>
  <c r="AR563" i="8"/>
  <c r="AR403" i="8"/>
  <c r="AQ289" i="8"/>
  <c r="AR278" i="8"/>
  <c r="AR292" i="8"/>
  <c r="AQ292" i="8"/>
  <c r="AQ320" i="8"/>
  <c r="AQ271" i="8"/>
  <c r="AR368" i="8"/>
  <c r="AR244" i="8"/>
  <c r="AQ357" i="8"/>
  <c r="AR294" i="8"/>
  <c r="AQ369" i="8"/>
  <c r="AR271" i="8"/>
  <c r="AR567" i="8"/>
  <c r="AQ554" i="8"/>
  <c r="AR276" i="8"/>
  <c r="AR568" i="8"/>
  <c r="AQ567" i="8"/>
  <c r="AR573" i="8"/>
  <c r="AR427" i="8"/>
  <c r="AR357" i="8"/>
  <c r="AR250" i="8"/>
  <c r="AR302" i="8"/>
  <c r="AR308" i="8"/>
  <c r="AQ568" i="8"/>
  <c r="AR293" i="8"/>
  <c r="AR569" i="8"/>
  <c r="AR555" i="8"/>
  <c r="AR300" i="8"/>
  <c r="AQ272" i="8"/>
  <c r="AR394" i="8"/>
  <c r="AQ319" i="8"/>
  <c r="AR554" i="8"/>
  <c r="AR319" i="8"/>
  <c r="AQ267" i="8"/>
  <c r="AR570" i="8"/>
  <c r="AQ562" i="8"/>
  <c r="AQ261" i="8"/>
  <c r="AQ275" i="8"/>
  <c r="AQ555" i="8"/>
  <c r="AQ302" i="8"/>
  <c r="AQ277" i="8"/>
  <c r="AR306" i="8"/>
  <c r="AR372" i="8"/>
  <c r="AR277" i="8"/>
  <c r="AQ563" i="8"/>
  <c r="AR245" i="8"/>
  <c r="AR286" i="8"/>
  <c r="AR254" i="8"/>
  <c r="AQ552" i="8"/>
  <c r="AQ245" i="8"/>
  <c r="AR248" i="8"/>
  <c r="AQ293" i="8"/>
  <c r="AR562" i="8"/>
  <c r="AQ427" i="8"/>
  <c r="AQ259" i="8"/>
  <c r="AR261" i="8"/>
  <c r="AQ569" i="8"/>
  <c r="AQ350" i="8"/>
  <c r="AR350" i="8"/>
  <c r="AR253" i="8"/>
  <c r="AR267" i="8"/>
  <c r="AQ570" i="8"/>
  <c r="AR371" i="8"/>
  <c r="AQ262" i="8"/>
  <c r="AQ334" i="8"/>
  <c r="AR275" i="8"/>
  <c r="AQ371" i="8"/>
  <c r="AR262" i="8"/>
  <c r="AR334" i="8"/>
  <c r="AR259" i="8"/>
</calcChain>
</file>

<file path=xl/comments1.xml><?xml version="1.0" encoding="utf-8"?>
<comments xmlns="http://schemas.openxmlformats.org/spreadsheetml/2006/main">
  <authors>
    <author>Julia Morgan</author>
  </authors>
  <commentList>
    <comment ref="AI291" authorId="0">
      <text>
        <r>
          <rPr>
            <b/>
            <sz val="9"/>
            <color indexed="81"/>
            <rFont val="Verdana"/>
            <family val="2"/>
          </rPr>
          <t>Julia Morgan:</t>
        </r>
        <r>
          <rPr>
            <sz val="9"/>
            <color indexed="81"/>
            <rFont val="Verdana"/>
            <family val="2"/>
          </rPr>
          <t xml:space="preserve">
Check if continuous data truncated, only goes to 60 cm.</t>
        </r>
      </text>
    </comment>
  </commentList>
</comments>
</file>

<file path=xl/sharedStrings.xml><?xml version="1.0" encoding="utf-8"?>
<sst xmlns="http://schemas.openxmlformats.org/spreadsheetml/2006/main" count="3739" uniqueCount="252">
  <si>
    <t>l</t>
    <phoneticPr fontId="1"/>
  </si>
  <si>
    <t>m</t>
    <phoneticPr fontId="1"/>
  </si>
  <si>
    <t>n</t>
    <phoneticPr fontId="1"/>
  </si>
  <si>
    <t>striation</t>
    <phoneticPr fontId="1"/>
  </si>
  <si>
    <t>rake</t>
    <phoneticPr fontId="1"/>
  </si>
  <si>
    <t>trend</t>
    <phoneticPr fontId="1"/>
  </si>
  <si>
    <t>plunge</t>
    <phoneticPr fontId="1"/>
  </si>
  <si>
    <t>dip dir</t>
  </si>
  <si>
    <t>dip</t>
  </si>
  <si>
    <t>Site</t>
  </si>
  <si>
    <t>structure ID</t>
  </si>
  <si>
    <t>core face app. dip</t>
  </si>
  <si>
    <t>thickness (cm)</t>
  </si>
  <si>
    <t>P-mag pole</t>
  </si>
  <si>
    <t>average depth</t>
  </si>
  <si>
    <t>top of struct</t>
  </si>
  <si>
    <t xml:space="preserve">bottom of struct </t>
  </si>
  <si>
    <t>2nd app. dip</t>
  </si>
  <si>
    <t>cohoerent interval (for P-mag)</t>
  </si>
  <si>
    <t>Dec</t>
  </si>
  <si>
    <t>Inc</t>
  </si>
  <si>
    <t>top</t>
  </si>
  <si>
    <t>bottom</t>
  </si>
  <si>
    <t>core</t>
  </si>
  <si>
    <t>sect</t>
    <phoneticPr fontId="1"/>
  </si>
  <si>
    <t>striation on surface</t>
    <phoneticPr fontId="1"/>
  </si>
  <si>
    <t xml:space="preserve"> plane orientation (RHR)</t>
    <phoneticPr fontId="1"/>
  </si>
  <si>
    <t>corrected orientation (RHR)</t>
    <phoneticPr fontId="1"/>
  </si>
  <si>
    <t>az</t>
    <phoneticPr fontId="1"/>
  </si>
  <si>
    <t>rake</t>
    <phoneticPr fontId="1"/>
  </si>
  <si>
    <t>from</t>
    <phoneticPr fontId="1"/>
  </si>
  <si>
    <t>l</t>
    <phoneticPr fontId="1"/>
  </si>
  <si>
    <t>m</t>
    <phoneticPr fontId="1"/>
  </si>
  <si>
    <t>n</t>
    <phoneticPr fontId="1"/>
  </si>
  <si>
    <t>az</t>
    <phoneticPr fontId="1"/>
  </si>
  <si>
    <t>strike</t>
    <phoneticPr fontId="1"/>
  </si>
  <si>
    <t>csf rake</t>
    <phoneticPr fontId="1"/>
  </si>
  <si>
    <t>str rake</t>
    <phoneticPr fontId="1"/>
  </si>
  <si>
    <t>slip sense</t>
    <phoneticPr fontId="1"/>
  </si>
  <si>
    <t>striation</t>
    <phoneticPr fontId="1"/>
  </si>
  <si>
    <t xml:space="preserve"> plane-normal orientation</t>
  </si>
  <si>
    <t>Top depth</t>
  </si>
  <si>
    <t>m</t>
  </si>
  <si>
    <t>bottom depth</t>
  </si>
  <si>
    <t>av. Depth</t>
  </si>
  <si>
    <t>Hole</t>
  </si>
  <si>
    <t>bedding</t>
  </si>
  <si>
    <t>C</t>
  </si>
  <si>
    <t>Fault</t>
  </si>
  <si>
    <t>fault</t>
  </si>
  <si>
    <t>normal</t>
  </si>
  <si>
    <t>normal fault</t>
  </si>
  <si>
    <t>stylolite</t>
  </si>
  <si>
    <t>planar feature</t>
  </si>
  <si>
    <t>irregular clasts dikes</t>
  </si>
  <si>
    <t>planar bioturbation</t>
  </si>
  <si>
    <t>planar contact</t>
  </si>
  <si>
    <t>planar surface</t>
  </si>
  <si>
    <t>fracture</t>
  </si>
  <si>
    <t>seam</t>
  </si>
  <si>
    <t>vein</t>
  </si>
  <si>
    <t>boundary</t>
  </si>
  <si>
    <t>strike</t>
  </si>
  <si>
    <t>Bedding type</t>
  </si>
  <si>
    <t>Fracture type</t>
  </si>
  <si>
    <t>Deformation band type</t>
  </si>
  <si>
    <t>Displacement sense</t>
  </si>
  <si>
    <t>Fabric type</t>
  </si>
  <si>
    <t>Fault/Shear zone Obs.</t>
  </si>
  <si>
    <t>Vein texture</t>
  </si>
  <si>
    <t>Apparent offset [mm]</t>
  </si>
  <si>
    <t>Structure geometry</t>
  </si>
  <si>
    <t>Other structual feature</t>
  </si>
  <si>
    <t>Fault/Fracture thickness [mm]</t>
  </si>
  <si>
    <t>Strucual Probability</t>
  </si>
  <si>
    <t>Deformation intensity</t>
  </si>
  <si>
    <t>Orientation measurement confidence</t>
  </si>
  <si>
    <t>Structure comment</t>
  </si>
  <si>
    <t>indeterminate</t>
  </si>
  <si>
    <t>0.6 [probability]</t>
  </si>
  <si>
    <t>striated fault, well-developed lineation in green material, similar to host rock, on a curvi-planar surface with polished appearance</t>
  </si>
  <si>
    <t>indeterminate deformation</t>
  </si>
  <si>
    <t>0.8 [probability]</t>
  </si>
  <si>
    <t>zone of anastamosing bands, some bands have the appearance of being stretched, flattened or elongate, no obvious change in grain size</t>
  </si>
  <si>
    <t>sharp bedding</t>
  </si>
  <si>
    <t>fractures, striations parallel to core face, up to 50 towards 000, 270</t>
  </si>
  <si>
    <t>broken fragment, slikenlines on inclined surface rake on the surface 8 degree from core face</t>
  </si>
  <si>
    <t>small normal fault</t>
  </si>
  <si>
    <t>fault with splay</t>
  </si>
  <si>
    <t>gradational bedding</t>
  </si>
  <si>
    <t>multiple thin normal faults</t>
  </si>
  <si>
    <t>multiple parallel normal faults, at least 8 fault, one typical fault is measured</t>
  </si>
  <si>
    <t>parallel normal faults</t>
  </si>
  <si>
    <t>fault with slicken line</t>
  </si>
  <si>
    <t>striated fault</t>
  </si>
  <si>
    <t>spacing of 0.5cm</t>
  </si>
  <si>
    <t>zone of probable stylolites</t>
  </si>
  <si>
    <t>0.5 [probability]</t>
  </si>
  <si>
    <t>zone of at least 4 faults</t>
  </si>
  <si>
    <t>zone of 3 faults</t>
  </si>
  <si>
    <t>asymmetric clast and bioturbation</t>
  </si>
  <si>
    <t>fine bed, possible zone shear, comminution?</t>
  </si>
  <si>
    <t>0.7 [probability]</t>
  </si>
  <si>
    <t>thin bed or band above thin sandy layer</t>
  </si>
  <si>
    <t>shear plane, normal offset 1 cm</t>
  </si>
  <si>
    <t>shear plane, low confidence</t>
  </si>
  <si>
    <t>shear plane, moderate confidence</t>
  </si>
  <si>
    <t>shear plane</t>
  </si>
  <si>
    <t>bedding or shear plane (on sandy debris)</t>
  </si>
  <si>
    <t>fault, bioturbation appear across fault, low confidence</t>
  </si>
  <si>
    <t>irregular bedding</t>
  </si>
  <si>
    <t>bedding appears representative of the section</t>
  </si>
  <si>
    <t>minimum 3 cm separation</t>
  </si>
  <si>
    <t>rubbly fault, striations preserved in patches</t>
  </si>
  <si>
    <t>stylolites are typically this orientation, although anastamosing, sub-mm spacing</t>
  </si>
  <si>
    <t>second stylolite orientation. cuts off clast at 100 cm</t>
  </si>
  <si>
    <t>stylolites at spacing of sub mm to cm. Anastamosing in places. Wavy at sub mm amplitude, thin (sub mm), variable intensity</t>
  </si>
  <si>
    <t>fault finite thickness, 1 mm or less variable</t>
  </si>
  <si>
    <t>planar dark band (bedding parallel or shear)</t>
  </si>
  <si>
    <t>planar dark band (bed parallel or shear)</t>
  </si>
  <si>
    <t>clastic dike</t>
  </si>
  <si>
    <t>irregular clasts dikes, with foreign clastic material</t>
  </si>
  <si>
    <t>healed fault</t>
  </si>
  <si>
    <t>bedding parallel plane, maybe shear zone?</t>
  </si>
  <si>
    <t>a set of normal fault, maybe DD</t>
  </si>
  <si>
    <t>litho boundary = bedding?</t>
  </si>
  <si>
    <t>fracture without striations, drilling?</t>
  </si>
  <si>
    <t>black seam, prob press soln, form a set from 18-28, 2 cm spacing</t>
  </si>
  <si>
    <t>black seam, same as above, set with 2-3 cm spacing</t>
  </si>
  <si>
    <t>finely-spaced, anastomosing seams</t>
  </si>
  <si>
    <t>bedding, pinched in places</t>
  </si>
  <si>
    <t>layer of anastomosing seams, prob pressure soluntion</t>
  </si>
  <si>
    <t>zone of very fine, anastamosing black seams</t>
  </si>
  <si>
    <t>zone of densely development, fine &lt;mm spacing, anastamosing black seams, subhorizontal</t>
  </si>
  <si>
    <t>persistent black bands</t>
  </si>
  <si>
    <t>zone of anastamosing black seams</t>
  </si>
  <si>
    <t>irregular surface</t>
  </si>
  <si>
    <t>apparent separation varies in magnitude and even appears thrust in some places, higly irregular fault</t>
  </si>
  <si>
    <t>anastamosing fracture</t>
  </si>
  <si>
    <t>cluster of prob stylolites</t>
  </si>
  <si>
    <t>cluster of stylolites</t>
  </si>
  <si>
    <t>reverse</t>
  </si>
  <si>
    <t>set of 4 small thrust faults, 1 cm spacing</t>
  </si>
  <si>
    <t>black seams, prob stylolites, up to 2 mm amplitude</t>
  </si>
  <si>
    <t>healed fracture</t>
  </si>
  <si>
    <t>two fractures</t>
  </si>
  <si>
    <t>zone of stylolites and fractures, some stylolites cross fractures, others abut. Mixed brittle and ductile behavior</t>
  </si>
  <si>
    <t>anastamosing stylolites</t>
  </si>
  <si>
    <t>irregular</t>
  </si>
  <si>
    <t>there is a second orientation, couldn't measure in 2nd dimension, makes incipient s-c fabric</t>
  </si>
  <si>
    <t>cataclastic fracture, somewhat braided in appearance, has one branch</t>
  </si>
  <si>
    <t>cataclastic fracture</t>
  </si>
  <si>
    <t>thin sub horizontal "stylolite"</t>
  </si>
  <si>
    <t>inclined seam truncates "stylolite"</t>
  </si>
  <si>
    <t>thin "stylolite"</t>
  </si>
  <si>
    <t>anastomosing stylolite</t>
  </si>
  <si>
    <t>thin sub-horizontal stylolite also xcuts bioturbation</t>
  </si>
  <si>
    <t>thin sub-horizontal stylolite</t>
  </si>
  <si>
    <t>normal fault, offset</t>
  </si>
  <si>
    <t>irregular fracture</t>
  </si>
  <si>
    <t>fracture filled</t>
  </si>
  <si>
    <t>white pore-filling vein</t>
  </si>
  <si>
    <t>massive [BJ84]</t>
  </si>
  <si>
    <t>banded [BJ84]</t>
  </si>
  <si>
    <t>vein segregated by sediment</t>
  </si>
  <si>
    <t>calcite vein</t>
  </si>
  <si>
    <t>quartz vein along fracture surface; MnO fringe with wall rock</t>
  </si>
  <si>
    <t>vein,1mm thick</t>
  </si>
  <si>
    <t>vein, 1mm</t>
  </si>
  <si>
    <t>vein, &lt;1 mm</t>
  </si>
  <si>
    <t>vein, 4 mm thickness</t>
  </si>
  <si>
    <t>vein, 3mm thickness</t>
  </si>
  <si>
    <t>vein, thickness min=6 mm</t>
  </si>
  <si>
    <t>vein, thickness=3mm</t>
  </si>
  <si>
    <t>main splay, thickness=8mm</t>
  </si>
  <si>
    <t>vein, thickness= 1mm</t>
  </si>
  <si>
    <t>wavy</t>
  </si>
  <si>
    <t>ven array through clasts</t>
  </si>
  <si>
    <t>vein, thickness=4 mm</t>
  </si>
  <si>
    <t>irregular vein</t>
  </si>
  <si>
    <t>vein, disminated</t>
  </si>
  <si>
    <t>vein, 1mm thickness</t>
  </si>
  <si>
    <t>disseminated vein</t>
  </si>
  <si>
    <t>proto-vein, more cemented than surrounding material but still more grains than cement</t>
  </si>
  <si>
    <t>proto-vein</t>
  </si>
  <si>
    <t>clast-supported breccia</t>
  </si>
  <si>
    <t>breccia layer, thin section taken, mudstone breccia with irregular boundary to the volcaniclastics. Contains mudstone clasts, in a muddy matrix with minor carbonate. Clast size less than 1 cm</t>
  </si>
  <si>
    <t>very thin</t>
  </si>
  <si>
    <t>proto-vein, irregular boundary at the base, more regular at the top. Separates two different, black cemented volcaniclastics. Top is the now usual, green, subangular 'conglomerate'. Base has a wider grain size distribution, matrix supported, with subrounded clasts.</t>
  </si>
  <si>
    <t>set of 4 subparallel veins emanating from the proto-vein.</t>
  </si>
  <si>
    <t>massive vein at the lithologic boundary</t>
  </si>
  <si>
    <t>anastomosing</t>
  </si>
  <si>
    <t>anastamosing network of very thin veins forming a tabular zone that cross cuts the cemented volcaniclastics. Probably calcite veins and calcite cement. Network is 1 cm wide.</t>
  </si>
  <si>
    <t>long vein, postdates cement, cracks the conglomerate like an intact rock (i.e. cuts through clasts)</t>
  </si>
  <si>
    <t>folded seds, bedding becomes subhorizontal</t>
  </si>
  <si>
    <t>zone of green veins measured @ 38cm, biscuited beneath = different orientation, diffuse boundaries, 1-2 cm spacing</t>
  </si>
  <si>
    <t>fault, low confidence of tectonic fault</t>
  </si>
  <si>
    <t>green/blue boundary of volcanic clastic</t>
  </si>
  <si>
    <t>fracture, fracture surface is blue</t>
  </si>
  <si>
    <t>wavy vein</t>
  </si>
  <si>
    <t>black fill</t>
  </si>
  <si>
    <t>fault in biscuit</t>
  </si>
  <si>
    <t>Further details</t>
  </si>
  <si>
    <t>deformation_band</t>
  </si>
  <si>
    <t>filled_fracture</t>
  </si>
  <si>
    <t>open_fracture</t>
  </si>
  <si>
    <t>sealed fracture (filled) corresponds to open_fractures above</t>
  </si>
  <si>
    <t>irregular spacing of nearly parallel fractures, spacing = 2-20mm, generally tensile open_fractures but with some shear displacement</t>
  </si>
  <si>
    <t>shear_band</t>
  </si>
  <si>
    <t>contact</t>
  </si>
  <si>
    <t>dark_band</t>
  </si>
  <si>
    <t>dike</t>
  </si>
  <si>
    <t>planar_feeature</t>
  </si>
  <si>
    <t>NA</t>
  </si>
  <si>
    <t>vein type</t>
  </si>
  <si>
    <t>Vein types:</t>
  </si>
  <si>
    <t>proto vein</t>
  </si>
  <si>
    <t>flat, massive</t>
  </si>
  <si>
    <t>oblique, wavy</t>
  </si>
  <si>
    <t>massive - clear (not carbonate?)</t>
  </si>
  <si>
    <t>could be 3, hard to tell from pictures</t>
  </si>
  <si>
    <t>green</t>
  </si>
  <si>
    <t>0??</t>
  </si>
  <si>
    <t>90??</t>
  </si>
  <si>
    <t>vein (not sure how to classify)</t>
  </si>
  <si>
    <t>D</t>
  </si>
  <si>
    <t>cc</t>
  </si>
  <si>
    <t>CC</t>
  </si>
  <si>
    <t>bioturbation</t>
  </si>
  <si>
    <t>bedding with shell fragments</t>
  </si>
  <si>
    <t>graded bedding</t>
  </si>
  <si>
    <t>bedding-parallel vein</t>
  </si>
  <si>
    <t>Slip sense:</t>
  </si>
  <si>
    <t>filled fracture</t>
  </si>
  <si>
    <t>clastic fill</t>
  </si>
  <si>
    <t>normal fault, low confidence</t>
  </si>
  <si>
    <t>local sediment flow, part of MTD</t>
  </si>
  <si>
    <t>two splat fault</t>
  </si>
  <si>
    <t>open fracture</t>
  </si>
  <si>
    <t>fracture, possible drilling induced</t>
  </si>
  <si>
    <t>green bed, fractured</t>
  </si>
  <si>
    <t>fracture, open, may be drilling induced, low confidence</t>
  </si>
  <si>
    <t>normal fault, orientation is low confidence</t>
  </si>
  <si>
    <t>low angle bioturbation</t>
  </si>
  <si>
    <t>bedding, but maybe debris deposit, flow bands</t>
  </si>
  <si>
    <t>normal fault, offset evident on archive half, high confidence, striations 19 toward 270</t>
  </si>
  <si>
    <t>bedding=color boundary</t>
  </si>
  <si>
    <t>fault with striations</t>
  </si>
  <si>
    <t>intersecting fractures</t>
  </si>
  <si>
    <t>intersecting fracture</t>
  </si>
  <si>
    <t>fault with striations with normal offset steps</t>
  </si>
  <si>
    <t>shear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</si>
</sst>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_ "/>
    <numFmt numFmtId="166" formatCode="0.00_ "/>
    <numFmt numFmtId="167" formatCode="0.00_);[Red]\(0.00\)"/>
    <numFmt numFmtId="168" formatCode="0_ "/>
    <numFmt numFmtId="169" formatCode="0_);[Red]\(0\)"/>
  </numFmts>
  <fonts count="14" x14ac:knownFonts="1">
    <font>
      <sz val="10"/>
      <name val="Verdana"/>
    </font>
    <font>
      <sz val="6"/>
      <name val="ＭＳ Ｐゴシック"/>
      <family val="2"/>
      <charset val="128"/>
    </font>
    <font>
      <sz val="10"/>
      <color indexed="10"/>
      <name val="Verdana"/>
      <family val="2"/>
    </font>
    <font>
      <sz val="10"/>
      <color indexed="17"/>
      <name val="Verdana"/>
      <family val="2"/>
    </font>
    <font>
      <sz val="10"/>
      <color indexed="2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FF0000"/>
      <name val="Verdana"/>
      <family val="2"/>
    </font>
    <font>
      <sz val="10"/>
      <color indexed="8"/>
      <name val="Verdana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8.25"/>
      <name val="Microsoft Sans Serif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8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3">
    <xf numFmtId="0" fontId="0" fillId="0" borderId="0" xfId="0"/>
    <xf numFmtId="1" fontId="2" fillId="0" borderId="0" xfId="0" applyNumberFormat="1" applyFont="1" applyFill="1" applyBorder="1"/>
    <xf numFmtId="0" fontId="7" fillId="2" borderId="0" xfId="0" applyFont="1" applyFill="1" applyBorder="1"/>
    <xf numFmtId="0" fontId="8" fillId="0" borderId="0" xfId="0" applyFont="1" applyFill="1" applyBorder="1"/>
    <xf numFmtId="1" fontId="2" fillId="0" borderId="2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8" fillId="0" borderId="1" xfId="0" applyFont="1" applyFill="1" applyBorder="1"/>
    <xf numFmtId="0" fontId="8" fillId="2" borderId="1" xfId="0" applyFont="1" applyFill="1" applyBorder="1"/>
    <xf numFmtId="0" fontId="8" fillId="2" borderId="0" xfId="0" applyFont="1" applyFill="1" applyBorder="1"/>
    <xf numFmtId="166" fontId="0" fillId="0" borderId="0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0" fillId="2" borderId="0" xfId="0" applyFont="1" applyFill="1" applyBorder="1"/>
    <xf numFmtId="1" fontId="7" fillId="0" borderId="0" xfId="0" applyNumberFormat="1" applyFont="1" applyFill="1" applyBorder="1"/>
    <xf numFmtId="0" fontId="7" fillId="2" borderId="1" xfId="0" applyFont="1" applyFill="1" applyBorder="1"/>
    <xf numFmtId="1" fontId="0" fillId="0" borderId="0" xfId="0" applyNumberFormat="1" applyFont="1" applyFill="1" applyBorder="1"/>
    <xf numFmtId="168" fontId="0" fillId="0" borderId="4" xfId="0" applyNumberFormat="1" applyFont="1" applyFill="1" applyBorder="1" applyAlignment="1">
      <alignment horizontal="right"/>
    </xf>
    <xf numFmtId="169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1" xfId="0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/>
    <xf numFmtId="165" fontId="7" fillId="0" borderId="0" xfId="0" applyNumberFormat="1" applyFont="1" applyFill="1" applyBorder="1"/>
    <xf numFmtId="0" fontId="7" fillId="2" borderId="2" xfId="0" applyFont="1" applyFill="1" applyBorder="1" applyAlignment="1"/>
    <xf numFmtId="0" fontId="0" fillId="0" borderId="0" xfId="0" applyFont="1" applyFill="1"/>
    <xf numFmtId="2" fontId="0" fillId="0" borderId="0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169" fontId="0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/>
    <xf numFmtId="1" fontId="7" fillId="0" borderId="1" xfId="0" applyNumberFormat="1" applyFont="1" applyFill="1" applyBorder="1"/>
    <xf numFmtId="1" fontId="7" fillId="0" borderId="2" xfId="0" applyNumberFormat="1" applyFont="1" applyFill="1" applyBorder="1"/>
    <xf numFmtId="166" fontId="0" fillId="0" borderId="0" xfId="0" applyNumberFormat="1" applyFont="1" applyFill="1" applyBorder="1"/>
    <xf numFmtId="1" fontId="0" fillId="0" borderId="1" xfId="0" applyNumberFormat="1" applyFont="1" applyFill="1" applyBorder="1"/>
    <xf numFmtId="1" fontId="0" fillId="0" borderId="2" xfId="0" applyNumberFormat="1" applyFont="1" applyFill="1" applyBorder="1"/>
    <xf numFmtId="164" fontId="7" fillId="5" borderId="4" xfId="0" applyNumberFormat="1" applyFont="1" applyFill="1" applyBorder="1"/>
    <xf numFmtId="165" fontId="7" fillId="5" borderId="28" xfId="0" applyNumberFormat="1" applyFont="1" applyFill="1" applyBorder="1"/>
    <xf numFmtId="164" fontId="0" fillId="5" borderId="4" xfId="0" applyNumberFormat="1" applyFont="1" applyFill="1" applyBorder="1"/>
    <xf numFmtId="165" fontId="0" fillId="5" borderId="28" xfId="0" applyNumberFormat="1" applyFont="1" applyFill="1" applyBorder="1"/>
    <xf numFmtId="164" fontId="8" fillId="5" borderId="4" xfId="0" applyNumberFormat="1" applyFont="1" applyFill="1" applyBorder="1"/>
    <xf numFmtId="165" fontId="8" fillId="5" borderId="28" xfId="0" applyNumberFormat="1" applyFont="1" applyFill="1" applyBorder="1"/>
    <xf numFmtId="1" fontId="7" fillId="6" borderId="0" xfId="0" applyNumberFormat="1" applyFont="1" applyFill="1" applyBorder="1"/>
    <xf numFmtId="168" fontId="7" fillId="6" borderId="4" xfId="0" applyNumberFormat="1" applyFont="1" applyFill="1" applyBorder="1" applyAlignment="1">
      <alignment horizontal="right"/>
    </xf>
    <xf numFmtId="169" fontId="7" fillId="6" borderId="0" xfId="0" applyNumberFormat="1" applyFont="1" applyFill="1" applyBorder="1"/>
    <xf numFmtId="168" fontId="7" fillId="6" borderId="0" xfId="0" applyNumberFormat="1" applyFont="1" applyFill="1" applyBorder="1" applyAlignment="1">
      <alignment horizontal="right"/>
    </xf>
    <xf numFmtId="1" fontId="0" fillId="6" borderId="0" xfId="0" applyNumberFormat="1" applyFont="1" applyFill="1" applyBorder="1"/>
    <xf numFmtId="168" fontId="0" fillId="6" borderId="4" xfId="0" applyNumberFormat="1" applyFont="1" applyFill="1" applyBorder="1" applyAlignment="1">
      <alignment horizontal="right"/>
    </xf>
    <xf numFmtId="169" fontId="0" fillId="6" borderId="0" xfId="0" applyNumberFormat="1" applyFont="1" applyFill="1" applyBorder="1"/>
    <xf numFmtId="168" fontId="0" fillId="6" borderId="0" xfId="0" applyNumberFormat="1" applyFont="1" applyFill="1" applyBorder="1" applyAlignment="1">
      <alignment horizontal="right"/>
    </xf>
    <xf numFmtId="0" fontId="0" fillId="0" borderId="14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164" fontId="0" fillId="5" borderId="26" xfId="0" applyNumberFormat="1" applyFont="1" applyFill="1" applyBorder="1"/>
    <xf numFmtId="165" fontId="0" fillId="5" borderId="27" xfId="0" applyNumberFormat="1" applyFont="1" applyFill="1" applyBorder="1"/>
    <xf numFmtId="0" fontId="0" fillId="2" borderId="2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7" borderId="0" xfId="0" applyFont="1" applyFill="1"/>
    <xf numFmtId="165" fontId="0" fillId="7" borderId="0" xfId="0" applyNumberFormat="1" applyFont="1" applyFill="1" applyBorder="1"/>
    <xf numFmtId="0" fontId="0" fillId="0" borderId="0" xfId="0" applyFont="1"/>
    <xf numFmtId="0" fontId="0" fillId="0" borderId="9" xfId="0" applyFont="1" applyFill="1" applyBorder="1"/>
    <xf numFmtId="0" fontId="0" fillId="0" borderId="3" xfId="0" applyFont="1" applyFill="1" applyBorder="1"/>
    <xf numFmtId="1" fontId="0" fillId="0" borderId="12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6" borderId="0" xfId="0" applyFont="1" applyFill="1" applyBorder="1"/>
    <xf numFmtId="0" fontId="0" fillId="0" borderId="0" xfId="0" applyFont="1" applyFill="1" applyAlignment="1">
      <alignment horizontal="center"/>
    </xf>
    <xf numFmtId="0" fontId="0" fillId="2" borderId="0" xfId="0" applyFont="1" applyFill="1"/>
    <xf numFmtId="0" fontId="11" fillId="4" borderId="0" xfId="0" applyFont="1" applyFill="1"/>
    <xf numFmtId="0" fontId="11" fillId="0" borderId="0" xfId="0" applyFont="1"/>
    <xf numFmtId="0" fontId="11" fillId="0" borderId="0" xfId="0" applyFont="1" applyFill="1"/>
    <xf numFmtId="0" fontId="7" fillId="0" borderId="0" xfId="0" applyFont="1"/>
    <xf numFmtId="0" fontId="11" fillId="7" borderId="0" xfId="0" applyFont="1" applyFill="1"/>
    <xf numFmtId="0" fontId="11" fillId="0" borderId="0" xfId="0" applyFont="1" applyFill="1" applyBorder="1"/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12" fillId="0" borderId="1" xfId="0" applyFont="1" applyFill="1" applyBorder="1"/>
    <xf numFmtId="166" fontId="0" fillId="0" borderId="30" xfId="0" applyNumberFormat="1" applyFont="1" applyFill="1" applyBorder="1"/>
    <xf numFmtId="0" fontId="0" fillId="2" borderId="31" xfId="0" applyFont="1" applyFill="1" applyBorder="1"/>
    <xf numFmtId="0" fontId="0" fillId="2" borderId="30" xfId="0" applyFont="1" applyFill="1" applyBorder="1"/>
    <xf numFmtId="0" fontId="0" fillId="2" borderId="2" xfId="0" applyFont="1" applyFill="1" applyBorder="1"/>
    <xf numFmtId="0" fontId="0" fillId="5" borderId="11" xfId="0" applyFont="1" applyFill="1" applyBorder="1" applyAlignment="1">
      <alignment horizontal="center" vertical="center"/>
    </xf>
    <xf numFmtId="166" fontId="0" fillId="5" borderId="0" xfId="0" applyNumberFormat="1" applyFont="1" applyFill="1" applyBorder="1" applyAlignment="1">
      <alignment horizontal="right"/>
    </xf>
    <xf numFmtId="166" fontId="7" fillId="5" borderId="0" xfId="0" applyNumberFormat="1" applyFont="1" applyFill="1" applyBorder="1" applyAlignment="1">
      <alignment horizontal="right"/>
    </xf>
    <xf numFmtId="169" fontId="0" fillId="5" borderId="0" xfId="0" applyNumberFormat="1" applyFont="1" applyFill="1" applyBorder="1"/>
    <xf numFmtId="0" fontId="0" fillId="5" borderId="4" xfId="0" applyFont="1" applyFill="1" applyBorder="1"/>
    <xf numFmtId="164" fontId="0" fillId="5" borderId="0" xfId="0" applyNumberFormat="1" applyFont="1" applyFill="1" applyBorder="1"/>
    <xf numFmtId="164" fontId="7" fillId="5" borderId="0" xfId="0" applyNumberFormat="1" applyFont="1" applyFill="1" applyBorder="1"/>
    <xf numFmtId="0" fontId="0" fillId="5" borderId="28" xfId="0" applyFont="1" applyFill="1" applyBorder="1"/>
    <xf numFmtId="165" fontId="0" fillId="5" borderId="0" xfId="0" applyNumberFormat="1" applyFont="1" applyFill="1" applyBorder="1"/>
    <xf numFmtId="165" fontId="7" fillId="5" borderId="0" xfId="0" applyNumberFormat="1" applyFont="1" applyFill="1" applyBorder="1"/>
    <xf numFmtId="0" fontId="0" fillId="2" borderId="30" xfId="0" applyFont="1" applyFill="1" applyBorder="1" applyAlignment="1">
      <alignment horizontal="right"/>
    </xf>
    <xf numFmtId="0" fontId="0" fillId="2" borderId="32" xfId="0" applyFont="1" applyFill="1" applyBorder="1" applyAlignment="1">
      <alignment horizontal="right"/>
    </xf>
    <xf numFmtId="164" fontId="8" fillId="5" borderId="21" xfId="0" applyNumberFormat="1" applyFont="1" applyFill="1" applyBorder="1"/>
    <xf numFmtId="165" fontId="8" fillId="5" borderId="29" xfId="0" applyNumberFormat="1" applyFont="1" applyFill="1" applyBorder="1"/>
    <xf numFmtId="0" fontId="13" fillId="0" borderId="0" xfId="0" applyFont="1" applyFill="1" applyBorder="1" applyAlignment="1" applyProtection="1">
      <alignment vertical="top"/>
      <protection locked="0"/>
    </xf>
    <xf numFmtId="168" fontId="0" fillId="5" borderId="0" xfId="0" applyNumberFormat="1" applyFont="1" applyFill="1" applyBorder="1" applyAlignment="1">
      <alignment horizontal="right"/>
    </xf>
    <xf numFmtId="169" fontId="0" fillId="5" borderId="0" xfId="0" applyNumberFormat="1" applyFont="1" applyFill="1" applyBorder="1" applyAlignment="1">
      <alignment horizontal="right"/>
    </xf>
    <xf numFmtId="165" fontId="4" fillId="0" borderId="9" xfId="0" applyNumberFormat="1" applyFont="1" applyFill="1" applyBorder="1"/>
    <xf numFmtId="165" fontId="4" fillId="0" borderId="3" xfId="0" applyNumberFormat="1" applyFont="1" applyFill="1" applyBorder="1"/>
    <xf numFmtId="0" fontId="3" fillId="0" borderId="0" xfId="0" applyFont="1" applyFill="1" applyBorder="1"/>
    <xf numFmtId="0" fontId="0" fillId="6" borderId="1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0" xfId="0" applyFont="1" applyFill="1" applyBorder="1"/>
    <xf numFmtId="1" fontId="2" fillId="6" borderId="2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7" fillId="6" borderId="1" xfId="0" applyFont="1" applyFill="1" applyBorder="1"/>
    <xf numFmtId="0" fontId="7" fillId="6" borderId="0" xfId="0" applyFont="1" applyFill="1" applyBorder="1"/>
    <xf numFmtId="1" fontId="7" fillId="6" borderId="2" xfId="0" applyNumberFormat="1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0" fontId="7" fillId="6" borderId="0" xfId="0" applyFont="1" applyFill="1"/>
    <xf numFmtId="0" fontId="0" fillId="4" borderId="1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6" borderId="23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/>
    </xf>
    <xf numFmtId="0" fontId="0" fillId="6" borderId="25" xfId="0" applyFont="1" applyFill="1" applyBorder="1" applyAlignment="1"/>
    <xf numFmtId="0" fontId="0" fillId="6" borderId="15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textRotation="90"/>
    </xf>
    <xf numFmtId="0" fontId="0" fillId="0" borderId="5" xfId="0" applyFont="1" applyFill="1" applyBorder="1" applyAlignment="1"/>
    <xf numFmtId="0" fontId="0" fillId="0" borderId="2" xfId="0" applyFont="1" applyFill="1" applyBorder="1" applyAlignment="1">
      <alignment textRotation="90"/>
    </xf>
    <xf numFmtId="0" fontId="0" fillId="0" borderId="22" xfId="0" applyFont="1" applyFill="1" applyBorder="1" applyAlignment="1"/>
    <xf numFmtId="0" fontId="0" fillId="2" borderId="24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center" vertical="center" wrapText="1"/>
    </xf>
    <xf numFmtId="164" fontId="0" fillId="5" borderId="6" xfId="0" applyNumberFormat="1" applyFont="1" applyFill="1" applyBorder="1" applyAlignment="1">
      <alignment vertical="center"/>
    </xf>
    <xf numFmtId="165" fontId="0" fillId="5" borderId="17" xfId="0" applyNumberFormat="1" applyFont="1" applyFill="1" applyBorder="1" applyAlignment="1">
      <alignment horizontal="center" vertical="center" wrapText="1"/>
    </xf>
    <xf numFmtId="165" fontId="0" fillId="5" borderId="6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/>
    <xf numFmtId="167" fontId="0" fillId="0" borderId="23" xfId="0" applyNumberFormat="1" applyFont="1" applyFill="1" applyBorder="1" applyAlignment="1">
      <alignment horizontal="center" vertical="center" wrapText="1"/>
    </xf>
    <xf numFmtId="167" fontId="0" fillId="0" borderId="7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</cellXfs>
  <cellStyles count="5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829"/>
  <sheetViews>
    <sheetView tabSelected="1" workbookViewId="0">
      <pane xSplit="10" ySplit="2" topLeftCell="AH220" activePane="bottomRight" state="frozen"/>
      <selection pane="topRight" activeCell="K1" sqref="K1"/>
      <selection pane="bottomLeft" activeCell="A3" sqref="A3"/>
      <selection pane="bottomRight" activeCell="AM235" sqref="AM235"/>
    </sheetView>
  </sheetViews>
  <sheetFormatPr baseColWidth="10" defaultColWidth="10.7109375" defaultRowHeight="13" x14ac:dyDescent="0"/>
  <cols>
    <col min="1" max="1" width="5.7109375" style="24" customWidth="1"/>
    <col min="2" max="2" width="2.28515625" style="24" customWidth="1"/>
    <col min="3" max="3" width="3.5703125" style="24" customWidth="1"/>
    <col min="4" max="4" width="2.7109375" style="24" customWidth="1"/>
    <col min="5" max="5" width="13" style="24" customWidth="1"/>
    <col min="6" max="6" width="7.7109375" style="24" customWidth="1"/>
    <col min="7" max="7" width="7.42578125" style="24" customWidth="1"/>
    <col min="8" max="8" width="10" style="24" customWidth="1"/>
    <col min="9" max="10" width="6.28515625" style="72" customWidth="1"/>
    <col min="11" max="11" width="6.7109375" style="72" customWidth="1"/>
    <col min="12" max="12" width="8.7109375" style="72" hidden="1" customWidth="1"/>
    <col min="13" max="13" width="6.42578125" style="72" customWidth="1"/>
    <col min="14" max="14" width="5" style="72" customWidth="1"/>
    <col min="15" max="15" width="5.5703125" style="72" customWidth="1"/>
    <col min="16" max="17" width="6" style="72" customWidth="1"/>
    <col min="18" max="18" width="7.42578125" style="72" customWidth="1"/>
    <col min="19" max="19" width="6" style="26" customWidth="1"/>
    <col min="20" max="21" width="6" style="24" customWidth="1"/>
    <col min="22" max="22" width="6.28515625" style="24" customWidth="1"/>
    <col min="23" max="23" width="9.140625" style="24" customWidth="1"/>
    <col min="24" max="25" width="5.7109375" style="24" customWidth="1"/>
    <col min="26" max="26" width="8.5703125" style="24" bestFit="1" customWidth="1"/>
    <col min="27" max="27" width="7.7109375" style="24" bestFit="1" customWidth="1"/>
    <col min="28" max="28" width="7.5703125" style="24" bestFit="1" customWidth="1"/>
    <col min="29" max="33" width="7.42578125" style="24" customWidth="1"/>
    <col min="34" max="34" width="8.85546875" style="24" customWidth="1"/>
    <col min="35" max="35" width="7.28515625" style="24" customWidth="1"/>
    <col min="36" max="36" width="5.7109375" style="24" customWidth="1"/>
    <col min="37" max="37" width="4.140625" style="24" bestFit="1" customWidth="1"/>
    <col min="38" max="38" width="5.140625" style="24" bestFit="1" customWidth="1"/>
    <col min="39" max="39" width="5.7109375" style="24" customWidth="1"/>
    <col min="40" max="40" width="7.5703125" style="24" bestFit="1" customWidth="1"/>
    <col min="41" max="41" width="3.42578125" style="24" bestFit="1" customWidth="1"/>
    <col min="42" max="42" width="7.85546875" style="24" bestFit="1" customWidth="1"/>
    <col min="43" max="43" width="7.42578125" style="24" customWidth="1"/>
    <col min="44" max="44" width="5.5703125" style="24" customWidth="1"/>
    <col min="45" max="45" width="8.85546875" style="24" customWidth="1"/>
    <col min="46" max="48" width="10.7109375" style="24"/>
    <col min="49" max="49" width="16.42578125" style="24" customWidth="1"/>
    <col min="50" max="57" width="10.7109375" style="24"/>
    <col min="58" max="59" width="10.85546875" style="24" bestFit="1" customWidth="1"/>
    <col min="60" max="60" width="99.28515625" style="24" customWidth="1"/>
    <col min="61" max="61" width="10.85546875" style="24" bestFit="1" customWidth="1"/>
    <col min="62" max="16384" width="10.7109375" style="24"/>
  </cols>
  <sheetData>
    <row r="1" spans="1:61" ht="27" customHeight="1">
      <c r="A1" s="26"/>
      <c r="B1" s="134" t="s">
        <v>45</v>
      </c>
      <c r="C1" s="134" t="s">
        <v>23</v>
      </c>
      <c r="D1" s="136" t="s">
        <v>24</v>
      </c>
      <c r="E1" s="144" t="s">
        <v>10</v>
      </c>
      <c r="F1" s="49" t="s">
        <v>41</v>
      </c>
      <c r="G1" s="49" t="s">
        <v>43</v>
      </c>
      <c r="H1" s="49" t="s">
        <v>44</v>
      </c>
      <c r="I1" s="148" t="s">
        <v>15</v>
      </c>
      <c r="J1" s="150" t="s">
        <v>16</v>
      </c>
      <c r="K1" s="152" t="s">
        <v>14</v>
      </c>
      <c r="L1" s="159" t="s">
        <v>12</v>
      </c>
      <c r="M1" s="161" t="s">
        <v>11</v>
      </c>
      <c r="N1" s="162"/>
      <c r="O1" s="140" t="s">
        <v>17</v>
      </c>
      <c r="P1" s="141"/>
      <c r="Q1" s="157" t="s">
        <v>25</v>
      </c>
      <c r="R1" s="158"/>
      <c r="S1" s="142" t="s">
        <v>40</v>
      </c>
      <c r="T1" s="143"/>
      <c r="U1" s="143"/>
      <c r="V1" s="143"/>
      <c r="W1" s="143"/>
      <c r="X1" s="154" t="s">
        <v>26</v>
      </c>
      <c r="Y1" s="155"/>
      <c r="Z1" s="156"/>
      <c r="AA1" s="146" t="s">
        <v>39</v>
      </c>
      <c r="AB1" s="142"/>
      <c r="AC1" s="142"/>
      <c r="AD1" s="142"/>
      <c r="AE1" s="142"/>
      <c r="AF1" s="142"/>
      <c r="AG1" s="142"/>
      <c r="AH1" s="147"/>
      <c r="AI1" s="138" t="s">
        <v>18</v>
      </c>
      <c r="AJ1" s="139"/>
      <c r="AK1" s="130" t="s">
        <v>13</v>
      </c>
      <c r="AL1" s="131"/>
      <c r="AM1" s="132" t="s">
        <v>27</v>
      </c>
      <c r="AN1" s="128"/>
      <c r="AO1" s="133"/>
      <c r="AP1" s="127" t="s">
        <v>3</v>
      </c>
      <c r="AQ1" s="128"/>
      <c r="AR1" s="128"/>
      <c r="AS1" s="129"/>
      <c r="AT1" s="125" t="s">
        <v>202</v>
      </c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</row>
    <row r="2" spans="1:61" ht="18" customHeight="1">
      <c r="A2" s="50" t="s">
        <v>9</v>
      </c>
      <c r="B2" s="135"/>
      <c r="C2" s="135"/>
      <c r="D2" s="137"/>
      <c r="E2" s="145"/>
      <c r="F2" s="51" t="s">
        <v>42</v>
      </c>
      <c r="G2" s="51" t="s">
        <v>42</v>
      </c>
      <c r="H2" s="51" t="s">
        <v>42</v>
      </c>
      <c r="I2" s="149"/>
      <c r="J2" s="151"/>
      <c r="K2" s="153"/>
      <c r="L2" s="160"/>
      <c r="M2" s="52" t="s">
        <v>28</v>
      </c>
      <c r="N2" s="53" t="s">
        <v>8</v>
      </c>
      <c r="O2" s="53" t="s">
        <v>28</v>
      </c>
      <c r="P2" s="53" t="s">
        <v>8</v>
      </c>
      <c r="Q2" s="54" t="s">
        <v>29</v>
      </c>
      <c r="R2" s="55" t="s">
        <v>30</v>
      </c>
      <c r="S2" s="51" t="s">
        <v>31</v>
      </c>
      <c r="T2" s="51" t="s">
        <v>32</v>
      </c>
      <c r="U2" s="56" t="s">
        <v>33</v>
      </c>
      <c r="V2" s="51" t="s">
        <v>34</v>
      </c>
      <c r="W2" s="57" t="s">
        <v>8</v>
      </c>
      <c r="X2" s="58" t="s">
        <v>7</v>
      </c>
      <c r="Y2" s="59" t="s">
        <v>35</v>
      </c>
      <c r="Z2" s="60" t="s">
        <v>8</v>
      </c>
      <c r="AA2" s="57" t="s">
        <v>36</v>
      </c>
      <c r="AB2" s="57" t="s">
        <v>37</v>
      </c>
      <c r="AC2" s="57" t="s">
        <v>0</v>
      </c>
      <c r="AD2" s="57" t="s">
        <v>1</v>
      </c>
      <c r="AE2" s="57" t="s">
        <v>2</v>
      </c>
      <c r="AF2" s="61" t="s">
        <v>5</v>
      </c>
      <c r="AG2" s="61" t="s">
        <v>6</v>
      </c>
      <c r="AH2" s="95" t="s">
        <v>38</v>
      </c>
      <c r="AI2" s="52" t="s">
        <v>21</v>
      </c>
      <c r="AJ2" s="54" t="s">
        <v>22</v>
      </c>
      <c r="AK2" s="62" t="s">
        <v>19</v>
      </c>
      <c r="AL2" s="115" t="s">
        <v>20</v>
      </c>
      <c r="AM2" s="62" t="s">
        <v>7</v>
      </c>
      <c r="AN2" s="63" t="s">
        <v>62</v>
      </c>
      <c r="AO2" s="63" t="s">
        <v>8</v>
      </c>
      <c r="AP2" s="64" t="s">
        <v>4</v>
      </c>
      <c r="AQ2" s="64" t="s">
        <v>5</v>
      </c>
      <c r="AR2" s="64" t="s">
        <v>6</v>
      </c>
      <c r="AS2" s="115" t="s">
        <v>38</v>
      </c>
      <c r="AT2" s="80" t="s">
        <v>63</v>
      </c>
      <c r="AU2" s="80" t="s">
        <v>64</v>
      </c>
      <c r="AV2" s="80" t="s">
        <v>65</v>
      </c>
      <c r="AW2" s="80" t="s">
        <v>66</v>
      </c>
      <c r="AX2" s="80" t="s">
        <v>67</v>
      </c>
      <c r="AY2" s="80" t="s">
        <v>68</v>
      </c>
      <c r="AZ2" s="80" t="s">
        <v>69</v>
      </c>
      <c r="BA2" s="80" t="s">
        <v>70</v>
      </c>
      <c r="BB2" s="80" t="s">
        <v>71</v>
      </c>
      <c r="BC2" s="80" t="s">
        <v>72</v>
      </c>
      <c r="BD2" s="80" t="s">
        <v>73</v>
      </c>
      <c r="BE2" s="80" t="s">
        <v>74</v>
      </c>
      <c r="BF2" s="80" t="s">
        <v>75</v>
      </c>
      <c r="BG2" s="80" t="s">
        <v>76</v>
      </c>
      <c r="BH2" s="80" t="s">
        <v>77</v>
      </c>
      <c r="BI2" s="81" t="s">
        <v>214</v>
      </c>
    </row>
    <row r="3" spans="1:61">
      <c r="A3" s="24">
        <v>1520</v>
      </c>
      <c r="B3" s="24" t="s">
        <v>225</v>
      </c>
      <c r="C3" s="24">
        <v>1</v>
      </c>
      <c r="D3" s="24">
        <v>1</v>
      </c>
      <c r="E3" s="5" t="s">
        <v>46</v>
      </c>
      <c r="F3" s="85">
        <v>1.22</v>
      </c>
      <c r="G3" s="85">
        <v>1.22</v>
      </c>
      <c r="H3" s="25">
        <f t="shared" ref="H3:H66" si="0">(F3+G3)/2</f>
        <v>1.22</v>
      </c>
      <c r="I3" s="65">
        <v>122</v>
      </c>
      <c r="J3" s="66">
        <v>122</v>
      </c>
      <c r="K3" s="26">
        <f t="shared" ref="K3:K66" si="1">(+I3+J3)/2</f>
        <v>122</v>
      </c>
      <c r="M3" s="92">
        <v>90</v>
      </c>
      <c r="N3" s="93">
        <v>27</v>
      </c>
      <c r="O3" s="93">
        <v>0</v>
      </c>
      <c r="P3" s="93">
        <v>14</v>
      </c>
      <c r="Q3" s="105" t="s">
        <v>213</v>
      </c>
      <c r="R3" s="106" t="s">
        <v>213</v>
      </c>
      <c r="S3" s="91">
        <f t="shared" ref="S3:S66" si="2">COS(N3*PI()/180)*SIN(M3*PI()/180)*(SIN(P3*PI()/180))-(COS(P3*PI()/180)*SIN(O3*PI()/180))*(SIN(N3*PI()/180))</f>
        <v>0.21555398732332115</v>
      </c>
      <c r="T3" s="32">
        <f t="shared" ref="T3:T66" si="3">(SIN(N3*PI()/180))*(COS(P3*PI()/180)*COS(O3*PI()/180))-(SIN(P3*PI()/180))*(COS(N3*PI()/180)*COS(M3*PI()/180))</f>
        <v>0.44050504166718613</v>
      </c>
      <c r="U3" s="32">
        <f t="shared" ref="U3:U66" si="4">(COS(N3*PI()/180)*COS(M3*PI()/180))*(COS(P3*PI()/180)*SIN(O3*PI()/180))-(COS(N3*PI()/180)*SIN(M3*PI()/180))*(COS(P3*PI()/180)*COS(O3*PI()/180))</f>
        <v>-0.86453982250400363</v>
      </c>
      <c r="V3" s="14">
        <f t="shared" ref="V3:V66" si="5">IF(S3=0,IF(T3&gt;=0,90,270),IF(S3&gt;0,IF(T3&gt;=0,ATAN(T3/S3)*180/PI(),ATAN(T3/S3)*180/PI()+360),ATAN(T3/S3)*180/PI()+180))</f>
        <v>63.925936185375718</v>
      </c>
      <c r="W3" s="14">
        <f t="shared" ref="W3:W66" si="6">ASIN(U3/SQRT(S3^2+T3^2+U3^2))*180/PI()</f>
        <v>-60.435616760639583</v>
      </c>
      <c r="X3" s="33">
        <f t="shared" ref="X3:X66" si="7">IF(U3&lt;0,V3,IF(V3+180&gt;=360,V3-180,V3+180))</f>
        <v>63.925936185375718</v>
      </c>
      <c r="Y3" s="14">
        <f t="shared" ref="Y3:Y66" si="8">IF(X3-90&lt;0,X3+270,X3-90)</f>
        <v>333.92593618537569</v>
      </c>
      <c r="Z3" s="34">
        <f t="shared" ref="Z3:Z66" si="9">IF(U3&lt;0,90+W3,90-W3)</f>
        <v>29.564383239360417</v>
      </c>
      <c r="AA3" s="16"/>
      <c r="AB3" s="28"/>
      <c r="AC3" s="9"/>
      <c r="AD3" s="9"/>
      <c r="AE3" s="9"/>
      <c r="AF3" s="17"/>
      <c r="AG3" s="28"/>
      <c r="AH3" s="96"/>
      <c r="AI3" s="10"/>
      <c r="AJ3" s="11"/>
      <c r="AK3" s="116"/>
      <c r="AL3" s="117"/>
      <c r="AM3" s="45"/>
      <c r="AN3" s="45"/>
      <c r="AO3" s="45"/>
      <c r="AP3" s="46"/>
      <c r="AQ3" s="47"/>
      <c r="AR3" s="48"/>
      <c r="AS3" s="118"/>
      <c r="AT3" s="109" t="s">
        <v>84</v>
      </c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>
        <v>0.6</v>
      </c>
      <c r="BF3" s="109">
        <v>0</v>
      </c>
      <c r="BG3" s="109">
        <v>3</v>
      </c>
      <c r="BH3" s="109"/>
      <c r="BI3" s="81">
        <v>0</v>
      </c>
    </row>
    <row r="4" spans="1:61">
      <c r="A4" s="24">
        <v>1520</v>
      </c>
      <c r="B4" s="24" t="s">
        <v>225</v>
      </c>
      <c r="C4" s="24">
        <v>1</v>
      </c>
      <c r="D4" s="24">
        <v>2</v>
      </c>
      <c r="E4" s="5" t="s">
        <v>46</v>
      </c>
      <c r="F4" s="85">
        <v>2.5299999999999998</v>
      </c>
      <c r="G4" s="85">
        <v>2.5299999999999998</v>
      </c>
      <c r="H4" s="25">
        <f t="shared" si="0"/>
        <v>2.5299999999999998</v>
      </c>
      <c r="I4" s="37">
        <v>102</v>
      </c>
      <c r="J4" s="38">
        <v>102</v>
      </c>
      <c r="K4" s="26">
        <f t="shared" si="1"/>
        <v>102</v>
      </c>
      <c r="M4" s="10">
        <v>90</v>
      </c>
      <c r="N4" s="11">
        <v>4</v>
      </c>
      <c r="O4" s="11">
        <v>180</v>
      </c>
      <c r="P4" s="11">
        <v>2</v>
      </c>
      <c r="Q4" s="68" t="s">
        <v>213</v>
      </c>
      <c r="R4" s="69" t="s">
        <v>213</v>
      </c>
      <c r="S4" s="32">
        <f t="shared" si="2"/>
        <v>3.481448328257624E-2</v>
      </c>
      <c r="T4" s="32">
        <f t="shared" si="3"/>
        <v>-6.9713979985077223E-2</v>
      </c>
      <c r="U4" s="32">
        <f t="shared" si="4"/>
        <v>0.99695636119368447</v>
      </c>
      <c r="V4" s="14">
        <f t="shared" si="5"/>
        <v>296.53709639358078</v>
      </c>
      <c r="W4" s="14">
        <f t="shared" si="6"/>
        <v>85.530762667528776</v>
      </c>
      <c r="X4" s="33">
        <f t="shared" si="7"/>
        <v>116.53709639358078</v>
      </c>
      <c r="Y4" s="14">
        <f t="shared" si="8"/>
        <v>26.537096393580782</v>
      </c>
      <c r="Z4" s="34">
        <f t="shared" si="9"/>
        <v>4.4692373324712236</v>
      </c>
      <c r="AA4" s="16"/>
      <c r="AB4" s="28"/>
      <c r="AC4" s="9"/>
      <c r="AD4" s="9"/>
      <c r="AE4" s="9"/>
      <c r="AF4" s="17"/>
      <c r="AG4" s="28"/>
      <c r="AH4" s="96"/>
      <c r="AI4" s="10"/>
      <c r="AJ4" s="11"/>
      <c r="AK4" s="116"/>
      <c r="AL4" s="117"/>
      <c r="AM4" s="45"/>
      <c r="AN4" s="45"/>
      <c r="AO4" s="45"/>
      <c r="AP4" s="46"/>
      <c r="AQ4" s="47"/>
      <c r="AR4" s="48"/>
      <c r="AS4" s="118"/>
      <c r="AT4" s="109" t="s">
        <v>84</v>
      </c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>
        <v>0.6</v>
      </c>
      <c r="BF4" s="109">
        <v>0</v>
      </c>
      <c r="BG4" s="109">
        <v>3</v>
      </c>
      <c r="BH4" s="109"/>
      <c r="BI4" s="81">
        <v>0</v>
      </c>
    </row>
    <row r="5" spans="1:61">
      <c r="A5" s="24">
        <v>1520</v>
      </c>
      <c r="B5" s="24" t="s">
        <v>225</v>
      </c>
      <c r="C5" s="24">
        <v>1</v>
      </c>
      <c r="D5" s="24">
        <v>3</v>
      </c>
      <c r="E5" s="5" t="s">
        <v>46</v>
      </c>
      <c r="F5" s="85">
        <v>3.33</v>
      </c>
      <c r="G5" s="85">
        <v>3.33</v>
      </c>
      <c r="H5" s="25">
        <f t="shared" si="0"/>
        <v>3.33</v>
      </c>
      <c r="I5" s="37">
        <v>30</v>
      </c>
      <c r="J5" s="38">
        <v>30</v>
      </c>
      <c r="K5" s="26">
        <f t="shared" si="1"/>
        <v>30</v>
      </c>
      <c r="M5" s="10">
        <v>90</v>
      </c>
      <c r="N5" s="11">
        <v>5</v>
      </c>
      <c r="O5" s="11">
        <v>180</v>
      </c>
      <c r="P5" s="11">
        <v>5</v>
      </c>
      <c r="Q5" s="68" t="s">
        <v>213</v>
      </c>
      <c r="R5" s="69" t="s">
        <v>213</v>
      </c>
      <c r="S5" s="32">
        <f t="shared" si="2"/>
        <v>8.6824088833465152E-2</v>
      </c>
      <c r="T5" s="32">
        <f t="shared" si="3"/>
        <v>-8.6824088833465166E-2</v>
      </c>
      <c r="U5" s="32">
        <f t="shared" si="4"/>
        <v>0.99240387650610407</v>
      </c>
      <c r="V5" s="14">
        <f t="shared" si="5"/>
        <v>315</v>
      </c>
      <c r="W5" s="14">
        <f t="shared" si="6"/>
        <v>82.946773343201372</v>
      </c>
      <c r="X5" s="33">
        <f t="shared" si="7"/>
        <v>135</v>
      </c>
      <c r="Y5" s="14">
        <f t="shared" si="8"/>
        <v>45</v>
      </c>
      <c r="Z5" s="34">
        <f t="shared" si="9"/>
        <v>7.0532266567986284</v>
      </c>
      <c r="AA5" s="16"/>
      <c r="AB5" s="28"/>
      <c r="AC5" s="9"/>
      <c r="AD5" s="9"/>
      <c r="AE5" s="9"/>
      <c r="AF5" s="17"/>
      <c r="AG5" s="28"/>
      <c r="AH5" s="96"/>
      <c r="AI5" s="10"/>
      <c r="AJ5" s="11"/>
      <c r="AK5" s="116"/>
      <c r="AL5" s="117"/>
      <c r="AM5" s="45"/>
      <c r="AN5" s="45"/>
      <c r="AO5" s="45"/>
      <c r="AP5" s="46"/>
      <c r="AQ5" s="47"/>
      <c r="AR5" s="48"/>
      <c r="AS5" s="118"/>
      <c r="AT5" s="109" t="s">
        <v>84</v>
      </c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>
        <v>0.6</v>
      </c>
      <c r="BF5" s="109">
        <v>0</v>
      </c>
      <c r="BG5" s="109">
        <v>3</v>
      </c>
      <c r="BH5" s="109"/>
      <c r="BI5" s="81">
        <v>0</v>
      </c>
    </row>
    <row r="6" spans="1:61">
      <c r="A6" s="24">
        <v>1520</v>
      </c>
      <c r="B6" s="24" t="s">
        <v>225</v>
      </c>
      <c r="C6" s="24">
        <v>2</v>
      </c>
      <c r="D6" s="24">
        <v>1</v>
      </c>
      <c r="E6" s="5" t="s">
        <v>46</v>
      </c>
      <c r="F6" s="85">
        <v>6.32</v>
      </c>
      <c r="G6" s="85">
        <v>6.32</v>
      </c>
      <c r="H6" s="25">
        <f t="shared" si="0"/>
        <v>6.32</v>
      </c>
      <c r="I6" s="37">
        <v>32</v>
      </c>
      <c r="J6" s="38">
        <v>32</v>
      </c>
      <c r="K6" s="26">
        <f t="shared" si="1"/>
        <v>32</v>
      </c>
      <c r="M6" s="10">
        <v>90</v>
      </c>
      <c r="N6" s="11">
        <v>5</v>
      </c>
      <c r="O6" s="11">
        <v>180</v>
      </c>
      <c r="P6" s="11">
        <v>7</v>
      </c>
      <c r="Q6" s="68" t="s">
        <v>213</v>
      </c>
      <c r="R6" s="69" t="s">
        <v>213</v>
      </c>
      <c r="S6" s="32">
        <f t="shared" si="2"/>
        <v>0.12140559376013013</v>
      </c>
      <c r="T6" s="32">
        <f t="shared" si="3"/>
        <v>-8.6506097057629183E-2</v>
      </c>
      <c r="U6" s="32">
        <f t="shared" si="4"/>
        <v>0.98876921387645067</v>
      </c>
      <c r="V6" s="14">
        <f t="shared" si="5"/>
        <v>324.52868433404751</v>
      </c>
      <c r="W6" s="14">
        <f t="shared" si="6"/>
        <v>81.426329815135034</v>
      </c>
      <c r="X6" s="33">
        <f t="shared" si="7"/>
        <v>144.52868433404751</v>
      </c>
      <c r="Y6" s="14">
        <f t="shared" si="8"/>
        <v>54.528684334047512</v>
      </c>
      <c r="Z6" s="34">
        <f t="shared" si="9"/>
        <v>8.5736701848649659</v>
      </c>
      <c r="AA6" s="16"/>
      <c r="AB6" s="28"/>
      <c r="AC6" s="9"/>
      <c r="AD6" s="9"/>
      <c r="AE6" s="9"/>
      <c r="AF6" s="17"/>
      <c r="AG6" s="28"/>
      <c r="AH6" s="96"/>
      <c r="AI6" s="10"/>
      <c r="AJ6" s="11"/>
      <c r="AK6" s="116"/>
      <c r="AL6" s="117"/>
      <c r="AM6" s="45"/>
      <c r="AN6" s="45"/>
      <c r="AO6" s="45"/>
      <c r="AP6" s="46"/>
      <c r="AQ6" s="47"/>
      <c r="AR6" s="48"/>
      <c r="AS6" s="118"/>
      <c r="AT6" s="109" t="s">
        <v>84</v>
      </c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>
        <v>0.6</v>
      </c>
      <c r="BF6" s="109">
        <v>0</v>
      </c>
      <c r="BG6" s="109">
        <v>3</v>
      </c>
      <c r="BH6" s="109"/>
      <c r="BI6" s="81">
        <v>0</v>
      </c>
    </row>
    <row r="7" spans="1:61">
      <c r="A7" s="24">
        <v>1520</v>
      </c>
      <c r="B7" s="24" t="s">
        <v>225</v>
      </c>
      <c r="C7" s="24">
        <v>2</v>
      </c>
      <c r="D7" s="24">
        <v>3</v>
      </c>
      <c r="E7" s="5" t="s">
        <v>46</v>
      </c>
      <c r="F7" s="85">
        <v>9.07</v>
      </c>
      <c r="G7" s="85">
        <v>9.07</v>
      </c>
      <c r="H7" s="25">
        <f t="shared" si="0"/>
        <v>9.07</v>
      </c>
      <c r="I7" s="37">
        <v>30</v>
      </c>
      <c r="J7" s="38">
        <v>30</v>
      </c>
      <c r="K7" s="26">
        <f t="shared" si="1"/>
        <v>30</v>
      </c>
      <c r="M7" s="10">
        <v>90</v>
      </c>
      <c r="N7" s="11">
        <v>4</v>
      </c>
      <c r="O7" s="11">
        <v>0</v>
      </c>
      <c r="P7" s="11">
        <v>10</v>
      </c>
      <c r="Q7" s="68" t="s">
        <v>213</v>
      </c>
      <c r="R7" s="69" t="s">
        <v>213</v>
      </c>
      <c r="S7" s="32">
        <f t="shared" si="2"/>
        <v>0.17322517943366056</v>
      </c>
      <c r="T7" s="32">
        <f t="shared" si="3"/>
        <v>6.8696716166007116E-2</v>
      </c>
      <c r="U7" s="32">
        <f t="shared" si="4"/>
        <v>-0.98240881082213483</v>
      </c>
      <c r="V7" s="14">
        <f t="shared" si="5"/>
        <v>21.63202225078361</v>
      </c>
      <c r="W7" s="14">
        <f t="shared" si="6"/>
        <v>-79.259371038792622</v>
      </c>
      <c r="X7" s="33">
        <f t="shared" si="7"/>
        <v>21.63202225078361</v>
      </c>
      <c r="Y7" s="14">
        <f t="shared" si="8"/>
        <v>291.63202225078362</v>
      </c>
      <c r="Z7" s="34">
        <f t="shared" si="9"/>
        <v>10.740628961207378</v>
      </c>
      <c r="AA7" s="16"/>
      <c r="AB7" s="28"/>
      <c r="AC7" s="9"/>
      <c r="AD7" s="9"/>
      <c r="AE7" s="9"/>
      <c r="AF7" s="17"/>
      <c r="AG7" s="28"/>
      <c r="AH7" s="96"/>
      <c r="AI7" s="10"/>
      <c r="AJ7" s="11"/>
      <c r="AK7" s="116"/>
      <c r="AL7" s="117"/>
      <c r="AM7" s="45"/>
      <c r="AN7" s="45"/>
      <c r="AO7" s="45"/>
      <c r="AP7" s="46"/>
      <c r="AQ7" s="47"/>
      <c r="AR7" s="48"/>
      <c r="AS7" s="118"/>
      <c r="AT7" s="109" t="s">
        <v>84</v>
      </c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>
        <v>0.6</v>
      </c>
      <c r="BF7" s="109">
        <v>0</v>
      </c>
      <c r="BG7" s="109">
        <v>3</v>
      </c>
      <c r="BH7" s="109"/>
      <c r="BI7" s="81">
        <v>0</v>
      </c>
    </row>
    <row r="8" spans="1:61">
      <c r="A8" s="24">
        <v>1520</v>
      </c>
      <c r="B8" s="24" t="s">
        <v>225</v>
      </c>
      <c r="C8" s="24">
        <v>2</v>
      </c>
      <c r="D8" s="24">
        <v>3</v>
      </c>
      <c r="E8" s="5" t="s">
        <v>46</v>
      </c>
      <c r="F8" s="85">
        <v>9.57</v>
      </c>
      <c r="G8" s="85">
        <v>9.57</v>
      </c>
      <c r="H8" s="25">
        <f t="shared" si="0"/>
        <v>9.57</v>
      </c>
      <c r="I8" s="37">
        <v>80</v>
      </c>
      <c r="J8" s="38">
        <v>80</v>
      </c>
      <c r="K8" s="26">
        <f t="shared" si="1"/>
        <v>80</v>
      </c>
      <c r="M8" s="10">
        <v>270</v>
      </c>
      <c r="N8" s="11">
        <v>2</v>
      </c>
      <c r="O8" s="11">
        <v>180</v>
      </c>
      <c r="P8" s="11">
        <v>21</v>
      </c>
      <c r="Q8" s="68" t="s">
        <v>213</v>
      </c>
      <c r="R8" s="69" t="s">
        <v>213</v>
      </c>
      <c r="S8" s="32">
        <f t="shared" si="2"/>
        <v>-0.35814964147321521</v>
      </c>
      <c r="T8" s="32">
        <f t="shared" si="3"/>
        <v>-3.258148701605848E-2</v>
      </c>
      <c r="U8" s="32">
        <f t="shared" si="4"/>
        <v>-0.93301171452587861</v>
      </c>
      <c r="V8" s="14">
        <f t="shared" si="5"/>
        <v>185.1979875579818</v>
      </c>
      <c r="W8" s="14">
        <f t="shared" si="6"/>
        <v>-68.920884787203178</v>
      </c>
      <c r="X8" s="33">
        <f t="shared" si="7"/>
        <v>185.1979875579818</v>
      </c>
      <c r="Y8" s="14">
        <f t="shared" si="8"/>
        <v>95.197987557981804</v>
      </c>
      <c r="Z8" s="34">
        <f t="shared" si="9"/>
        <v>21.079115212796822</v>
      </c>
      <c r="AA8" s="16"/>
      <c r="AB8" s="28"/>
      <c r="AC8" s="9"/>
      <c r="AD8" s="9"/>
      <c r="AE8" s="9"/>
      <c r="AF8" s="17"/>
      <c r="AG8" s="28"/>
      <c r="AH8" s="96"/>
      <c r="AI8" s="10"/>
      <c r="AJ8" s="11"/>
      <c r="AK8" s="116"/>
      <c r="AL8" s="117"/>
      <c r="AM8" s="45"/>
      <c r="AN8" s="45"/>
      <c r="AO8" s="45"/>
      <c r="AP8" s="46"/>
      <c r="AQ8" s="47"/>
      <c r="AR8" s="48"/>
      <c r="AS8" s="118"/>
      <c r="AT8" s="109" t="s">
        <v>84</v>
      </c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>
        <v>0.6</v>
      </c>
      <c r="BF8" s="109">
        <v>0</v>
      </c>
      <c r="BG8" s="109">
        <v>3</v>
      </c>
      <c r="BH8" s="109"/>
      <c r="BI8" s="81">
        <v>0</v>
      </c>
    </row>
    <row r="9" spans="1:61">
      <c r="A9" s="24">
        <v>1520</v>
      </c>
      <c r="B9" s="24" t="s">
        <v>225</v>
      </c>
      <c r="C9" s="24">
        <v>2</v>
      </c>
      <c r="D9" s="24">
        <v>4</v>
      </c>
      <c r="E9" s="5" t="s">
        <v>46</v>
      </c>
      <c r="F9" s="85">
        <v>10.42</v>
      </c>
      <c r="G9" s="85">
        <v>10.42</v>
      </c>
      <c r="H9" s="25">
        <f t="shared" si="0"/>
        <v>10.42</v>
      </c>
      <c r="I9" s="37">
        <v>15</v>
      </c>
      <c r="J9" s="38">
        <v>15</v>
      </c>
      <c r="K9" s="26">
        <f t="shared" si="1"/>
        <v>15</v>
      </c>
      <c r="M9" s="10">
        <v>270</v>
      </c>
      <c r="N9" s="11">
        <v>4</v>
      </c>
      <c r="O9" s="11">
        <v>0</v>
      </c>
      <c r="P9" s="11">
        <v>11</v>
      </c>
      <c r="Q9" s="68" t="s">
        <v>213</v>
      </c>
      <c r="R9" s="69" t="s">
        <v>213</v>
      </c>
      <c r="S9" s="32">
        <f t="shared" si="2"/>
        <v>-0.19034419425383411</v>
      </c>
      <c r="T9" s="32">
        <f t="shared" si="3"/>
        <v>6.847485084868668E-2</v>
      </c>
      <c r="U9" s="32">
        <f t="shared" si="4"/>
        <v>0.97923598896519515</v>
      </c>
      <c r="V9" s="14">
        <f t="shared" si="5"/>
        <v>160.21419779370478</v>
      </c>
      <c r="W9" s="14">
        <f t="shared" si="6"/>
        <v>78.328268250830789</v>
      </c>
      <c r="X9" s="33">
        <f t="shared" si="7"/>
        <v>340.21419779370478</v>
      </c>
      <c r="Y9" s="14">
        <f t="shared" si="8"/>
        <v>250.21419779370478</v>
      </c>
      <c r="Z9" s="34">
        <f t="shared" si="9"/>
        <v>11.671731749169211</v>
      </c>
      <c r="AA9" s="16"/>
      <c r="AB9" s="28"/>
      <c r="AC9" s="9"/>
      <c r="AD9" s="9"/>
      <c r="AE9" s="9"/>
      <c r="AF9" s="17"/>
      <c r="AG9" s="28"/>
      <c r="AH9" s="96"/>
      <c r="AI9" s="10"/>
      <c r="AJ9" s="11"/>
      <c r="AK9" s="116"/>
      <c r="AL9" s="117"/>
      <c r="AM9" s="45"/>
      <c r="AN9" s="45"/>
      <c r="AO9" s="45"/>
      <c r="AP9" s="46"/>
      <c r="AQ9" s="47"/>
      <c r="AR9" s="48"/>
      <c r="AS9" s="118"/>
      <c r="AT9" s="109" t="s">
        <v>84</v>
      </c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>
        <v>0.6</v>
      </c>
      <c r="BF9" s="109">
        <v>0</v>
      </c>
      <c r="BG9" s="109">
        <v>3</v>
      </c>
      <c r="BH9" s="109"/>
      <c r="BI9" s="81">
        <v>0</v>
      </c>
    </row>
    <row r="10" spans="1:61">
      <c r="A10" s="24">
        <v>1520</v>
      </c>
      <c r="B10" s="24" t="s">
        <v>225</v>
      </c>
      <c r="C10" s="24">
        <v>2</v>
      </c>
      <c r="D10" s="24">
        <v>5</v>
      </c>
      <c r="E10" s="5" t="s">
        <v>46</v>
      </c>
      <c r="F10" s="85">
        <v>12.28</v>
      </c>
      <c r="G10" s="85">
        <v>12.28</v>
      </c>
      <c r="H10" s="25">
        <f t="shared" si="0"/>
        <v>12.28</v>
      </c>
      <c r="I10" s="37">
        <v>51</v>
      </c>
      <c r="J10" s="38">
        <v>51</v>
      </c>
      <c r="K10" s="26">
        <f t="shared" si="1"/>
        <v>51</v>
      </c>
      <c r="M10" s="10">
        <v>270</v>
      </c>
      <c r="N10" s="11">
        <v>1</v>
      </c>
      <c r="O10" s="11">
        <v>180</v>
      </c>
      <c r="P10" s="11">
        <v>9</v>
      </c>
      <c r="Q10" s="68" t="s">
        <v>213</v>
      </c>
      <c r="R10" s="69" t="s">
        <v>213</v>
      </c>
      <c r="S10" s="32">
        <f t="shared" si="2"/>
        <v>-0.15641063931349791</v>
      </c>
      <c r="T10" s="32">
        <f t="shared" si="3"/>
        <v>-1.7237538353432426E-2</v>
      </c>
      <c r="U10" s="32">
        <f t="shared" si="4"/>
        <v>-0.98753791087688925</v>
      </c>
      <c r="V10" s="14">
        <f t="shared" si="5"/>
        <v>186.28901341146229</v>
      </c>
      <c r="W10" s="14">
        <f t="shared" si="6"/>
        <v>-80.946409757426395</v>
      </c>
      <c r="X10" s="33">
        <f t="shared" si="7"/>
        <v>186.28901341146229</v>
      </c>
      <c r="Y10" s="14">
        <f t="shared" si="8"/>
        <v>96.289013411462292</v>
      </c>
      <c r="Z10" s="34">
        <f t="shared" si="9"/>
        <v>9.0535902425736055</v>
      </c>
      <c r="AA10" s="16"/>
      <c r="AB10" s="28"/>
      <c r="AC10" s="9"/>
      <c r="AD10" s="9"/>
      <c r="AE10" s="9"/>
      <c r="AF10" s="17"/>
      <c r="AG10" s="28"/>
      <c r="AH10" s="96"/>
      <c r="AI10" s="10"/>
      <c r="AJ10" s="11"/>
      <c r="AK10" s="116"/>
      <c r="AL10" s="117"/>
      <c r="AM10" s="45"/>
      <c r="AN10" s="45"/>
      <c r="AO10" s="45"/>
      <c r="AP10" s="46"/>
      <c r="AQ10" s="47"/>
      <c r="AR10" s="48"/>
      <c r="AS10" s="118"/>
      <c r="AT10" s="109" t="s">
        <v>84</v>
      </c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>
        <v>0.6</v>
      </c>
      <c r="BF10" s="109">
        <v>0</v>
      </c>
      <c r="BG10" s="109">
        <v>3</v>
      </c>
      <c r="BH10" s="109"/>
      <c r="BI10" s="81">
        <v>0</v>
      </c>
    </row>
    <row r="11" spans="1:61">
      <c r="A11" s="24">
        <v>1520</v>
      </c>
      <c r="B11" s="24" t="s">
        <v>225</v>
      </c>
      <c r="C11" s="24">
        <v>2</v>
      </c>
      <c r="D11" s="24">
        <v>5</v>
      </c>
      <c r="E11" s="5" t="s">
        <v>46</v>
      </c>
      <c r="F11" s="85">
        <v>12.91</v>
      </c>
      <c r="G11" s="85">
        <v>12.91</v>
      </c>
      <c r="H11" s="25">
        <f t="shared" si="0"/>
        <v>12.91</v>
      </c>
      <c r="I11" s="37">
        <v>114</v>
      </c>
      <c r="J11" s="38">
        <v>114</v>
      </c>
      <c r="K11" s="26">
        <f t="shared" si="1"/>
        <v>114</v>
      </c>
      <c r="M11" s="10">
        <v>270</v>
      </c>
      <c r="N11" s="11">
        <v>7</v>
      </c>
      <c r="O11" s="11">
        <v>0</v>
      </c>
      <c r="P11" s="11">
        <v>4</v>
      </c>
      <c r="Q11" s="68" t="s">
        <v>213</v>
      </c>
      <c r="R11" s="69" t="s">
        <v>213</v>
      </c>
      <c r="S11" s="32">
        <f t="shared" si="2"/>
        <v>-6.9236519566800492E-2</v>
      </c>
      <c r="T11" s="32">
        <f t="shared" si="3"/>
        <v>0.12157247580974433</v>
      </c>
      <c r="U11" s="32">
        <f t="shared" si="4"/>
        <v>0.99012835910111885</v>
      </c>
      <c r="V11" s="14">
        <f t="shared" si="5"/>
        <v>119.66186679147899</v>
      </c>
      <c r="W11" s="14">
        <f t="shared" si="6"/>
        <v>81.957326660868389</v>
      </c>
      <c r="X11" s="33">
        <f t="shared" si="7"/>
        <v>299.66186679147899</v>
      </c>
      <c r="Y11" s="14">
        <f t="shared" si="8"/>
        <v>209.66186679147899</v>
      </c>
      <c r="Z11" s="34">
        <f t="shared" si="9"/>
        <v>8.0426733391316105</v>
      </c>
      <c r="AA11" s="16"/>
      <c r="AB11" s="28"/>
      <c r="AC11" s="9"/>
      <c r="AD11" s="9"/>
      <c r="AE11" s="9"/>
      <c r="AF11" s="17"/>
      <c r="AG11" s="28"/>
      <c r="AH11" s="96"/>
      <c r="AI11" s="10"/>
      <c r="AJ11" s="11"/>
      <c r="AK11" s="116"/>
      <c r="AL11" s="117"/>
      <c r="AM11" s="45"/>
      <c r="AN11" s="45"/>
      <c r="AO11" s="45"/>
      <c r="AP11" s="46"/>
      <c r="AQ11" s="47"/>
      <c r="AR11" s="48"/>
      <c r="AS11" s="118"/>
      <c r="AT11" s="109" t="s">
        <v>84</v>
      </c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>
        <v>0.6</v>
      </c>
      <c r="BF11" s="109">
        <v>0</v>
      </c>
      <c r="BG11" s="109">
        <v>3</v>
      </c>
      <c r="BH11" s="109"/>
      <c r="BI11" s="81">
        <v>0</v>
      </c>
    </row>
    <row r="12" spans="1:61">
      <c r="A12" s="24">
        <v>1520</v>
      </c>
      <c r="B12" s="24" t="s">
        <v>225</v>
      </c>
      <c r="C12" s="24">
        <v>2</v>
      </c>
      <c r="D12" s="24">
        <v>6</v>
      </c>
      <c r="E12" s="5" t="s">
        <v>46</v>
      </c>
      <c r="F12" s="85">
        <v>13.83</v>
      </c>
      <c r="G12" s="85">
        <v>13.83</v>
      </c>
      <c r="H12" s="25">
        <f t="shared" si="0"/>
        <v>13.83</v>
      </c>
      <c r="I12" s="37">
        <v>54</v>
      </c>
      <c r="J12" s="38">
        <v>54</v>
      </c>
      <c r="K12" s="26">
        <f t="shared" si="1"/>
        <v>54</v>
      </c>
      <c r="M12" s="10">
        <v>270</v>
      </c>
      <c r="N12" s="11">
        <v>1</v>
      </c>
      <c r="O12" s="11">
        <v>180</v>
      </c>
      <c r="P12" s="11">
        <v>10</v>
      </c>
      <c r="Q12" s="68" t="s">
        <v>213</v>
      </c>
      <c r="R12" s="69" t="s">
        <v>213</v>
      </c>
      <c r="S12" s="32">
        <f t="shared" si="2"/>
        <v>-0.17362173020838784</v>
      </c>
      <c r="T12" s="32">
        <f t="shared" si="3"/>
        <v>-1.718726516815694E-2</v>
      </c>
      <c r="U12" s="32">
        <f t="shared" si="4"/>
        <v>-0.98465776202140087</v>
      </c>
      <c r="V12" s="14">
        <f t="shared" si="5"/>
        <v>185.65343873842082</v>
      </c>
      <c r="W12" s="14">
        <f t="shared" si="6"/>
        <v>-79.952115436426396</v>
      </c>
      <c r="X12" s="33">
        <f t="shared" si="7"/>
        <v>185.65343873842082</v>
      </c>
      <c r="Y12" s="14">
        <f t="shared" si="8"/>
        <v>95.653438738420817</v>
      </c>
      <c r="Z12" s="34">
        <f t="shared" si="9"/>
        <v>10.047884563573604</v>
      </c>
      <c r="AA12" s="16"/>
      <c r="AB12" s="28"/>
      <c r="AC12" s="9"/>
      <c r="AD12" s="9"/>
      <c r="AE12" s="9"/>
      <c r="AF12" s="17"/>
      <c r="AG12" s="28"/>
      <c r="AH12" s="96"/>
      <c r="AI12" s="10"/>
      <c r="AJ12" s="11"/>
      <c r="AK12" s="116"/>
      <c r="AL12" s="117"/>
      <c r="AM12" s="45"/>
      <c r="AN12" s="45"/>
      <c r="AO12" s="45"/>
      <c r="AP12" s="46"/>
      <c r="AQ12" s="47"/>
      <c r="AR12" s="48"/>
      <c r="AS12" s="118"/>
      <c r="AT12" s="109" t="s">
        <v>84</v>
      </c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>
        <v>0.6</v>
      </c>
      <c r="BF12" s="109">
        <v>0</v>
      </c>
      <c r="BG12" s="109">
        <v>3</v>
      </c>
      <c r="BH12" s="109"/>
      <c r="BI12" s="81">
        <v>0</v>
      </c>
    </row>
    <row r="13" spans="1:61">
      <c r="A13" s="24">
        <v>1520</v>
      </c>
      <c r="B13" s="24" t="s">
        <v>225</v>
      </c>
      <c r="C13" s="24">
        <v>2</v>
      </c>
      <c r="D13" s="24">
        <v>6</v>
      </c>
      <c r="E13" s="5" t="s">
        <v>46</v>
      </c>
      <c r="F13" s="85">
        <v>14</v>
      </c>
      <c r="G13" s="85">
        <v>14</v>
      </c>
      <c r="H13" s="25">
        <f t="shared" si="0"/>
        <v>14</v>
      </c>
      <c r="I13" s="37">
        <v>71</v>
      </c>
      <c r="J13" s="38">
        <v>71</v>
      </c>
      <c r="K13" s="26">
        <f t="shared" si="1"/>
        <v>71</v>
      </c>
      <c r="M13" s="10">
        <v>270</v>
      </c>
      <c r="N13" s="11">
        <v>3</v>
      </c>
      <c r="O13" s="11">
        <v>180</v>
      </c>
      <c r="P13" s="11">
        <v>12</v>
      </c>
      <c r="Q13" s="68" t="s">
        <v>213</v>
      </c>
      <c r="R13" s="69" t="s">
        <v>213</v>
      </c>
      <c r="S13" s="32">
        <f t="shared" si="2"/>
        <v>-0.20762675507137579</v>
      </c>
      <c r="T13" s="32">
        <f t="shared" si="3"/>
        <v>-5.1192290031144908E-2</v>
      </c>
      <c r="U13" s="32">
        <f t="shared" si="4"/>
        <v>-0.97680708344210299</v>
      </c>
      <c r="V13" s="14">
        <f t="shared" si="5"/>
        <v>193.8505480105035</v>
      </c>
      <c r="W13" s="14">
        <f t="shared" si="6"/>
        <v>-77.651505080428493</v>
      </c>
      <c r="X13" s="33">
        <f t="shared" si="7"/>
        <v>193.8505480105035</v>
      </c>
      <c r="Y13" s="14">
        <f t="shared" si="8"/>
        <v>103.8505480105035</v>
      </c>
      <c r="Z13" s="34">
        <f t="shared" si="9"/>
        <v>12.348494919571507</v>
      </c>
      <c r="AA13" s="16"/>
      <c r="AB13" s="28"/>
      <c r="AC13" s="9"/>
      <c r="AD13" s="9"/>
      <c r="AE13" s="9"/>
      <c r="AF13" s="17"/>
      <c r="AG13" s="28"/>
      <c r="AH13" s="96"/>
      <c r="AI13" s="10"/>
      <c r="AJ13" s="11"/>
      <c r="AK13" s="116"/>
      <c r="AL13" s="117"/>
      <c r="AM13" s="45"/>
      <c r="AN13" s="45"/>
      <c r="AO13" s="45"/>
      <c r="AP13" s="46"/>
      <c r="AQ13" s="47"/>
      <c r="AR13" s="48"/>
      <c r="AS13" s="118"/>
      <c r="AT13" s="109" t="s">
        <v>84</v>
      </c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>
        <v>0.6</v>
      </c>
      <c r="BF13" s="109">
        <v>0</v>
      </c>
      <c r="BG13" s="109">
        <v>3</v>
      </c>
      <c r="BH13" s="109"/>
      <c r="BI13" s="81">
        <v>0</v>
      </c>
    </row>
    <row r="14" spans="1:61">
      <c r="A14" s="24">
        <v>1520</v>
      </c>
      <c r="B14" s="24" t="s">
        <v>225</v>
      </c>
      <c r="C14" s="24">
        <v>2</v>
      </c>
      <c r="D14" s="24">
        <v>7</v>
      </c>
      <c r="E14" s="5" t="s">
        <v>46</v>
      </c>
      <c r="F14" s="86">
        <v>14.97</v>
      </c>
      <c r="G14" s="86">
        <v>14.97</v>
      </c>
      <c r="H14" s="25">
        <f t="shared" si="0"/>
        <v>14.97</v>
      </c>
      <c r="I14" s="37">
        <v>19</v>
      </c>
      <c r="J14" s="38">
        <v>19</v>
      </c>
      <c r="K14" s="26">
        <f t="shared" si="1"/>
        <v>19</v>
      </c>
      <c r="M14" s="10">
        <v>270</v>
      </c>
      <c r="N14" s="11">
        <v>6</v>
      </c>
      <c r="O14" s="11">
        <v>180</v>
      </c>
      <c r="P14" s="11">
        <v>8</v>
      </c>
      <c r="Q14" s="68" t="s">
        <v>213</v>
      </c>
      <c r="R14" s="69" t="s">
        <v>213</v>
      </c>
      <c r="S14" s="32">
        <f t="shared" si="2"/>
        <v>-0.13841069615108434</v>
      </c>
      <c r="T14" s="32">
        <f t="shared" si="3"/>
        <v>-0.10351119944858334</v>
      </c>
      <c r="U14" s="32">
        <f t="shared" si="4"/>
        <v>-0.98484327664754612</v>
      </c>
      <c r="V14" s="14">
        <f t="shared" si="5"/>
        <v>216.79117910834262</v>
      </c>
      <c r="W14" s="14">
        <f t="shared" si="6"/>
        <v>-80.04621733697256</v>
      </c>
      <c r="X14" s="33">
        <f t="shared" si="7"/>
        <v>216.79117910834262</v>
      </c>
      <c r="Y14" s="14">
        <f t="shared" si="8"/>
        <v>126.79117910834262</v>
      </c>
      <c r="Z14" s="34">
        <f t="shared" si="9"/>
        <v>9.9537826630274395</v>
      </c>
      <c r="AA14" s="16"/>
      <c r="AB14" s="28"/>
      <c r="AC14" s="9"/>
      <c r="AD14" s="9"/>
      <c r="AE14" s="9"/>
      <c r="AF14" s="17"/>
      <c r="AG14" s="28"/>
      <c r="AH14" s="96"/>
      <c r="AI14" s="10"/>
      <c r="AJ14" s="11"/>
      <c r="AK14" s="116"/>
      <c r="AL14" s="117"/>
      <c r="AM14" s="45"/>
      <c r="AN14" s="45"/>
      <c r="AO14" s="45"/>
      <c r="AP14" s="46"/>
      <c r="AQ14" s="47"/>
      <c r="AR14" s="48"/>
      <c r="AS14" s="118"/>
      <c r="AT14" s="109" t="s">
        <v>84</v>
      </c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>
        <v>0.6</v>
      </c>
      <c r="BF14" s="109">
        <v>0</v>
      </c>
      <c r="BG14" s="109">
        <v>3</v>
      </c>
      <c r="BH14" s="109"/>
      <c r="BI14" s="81">
        <v>0</v>
      </c>
    </row>
    <row r="15" spans="1:61">
      <c r="A15" s="24">
        <v>1520</v>
      </c>
      <c r="B15" s="24" t="s">
        <v>225</v>
      </c>
      <c r="C15" s="24">
        <v>3</v>
      </c>
      <c r="D15" s="24">
        <v>1</v>
      </c>
      <c r="E15" s="5" t="s">
        <v>46</v>
      </c>
      <c r="F15" s="86">
        <v>16.829999999999998</v>
      </c>
      <c r="G15" s="86">
        <v>16.829999999999998</v>
      </c>
      <c r="H15" s="25">
        <f t="shared" si="0"/>
        <v>16.829999999999998</v>
      </c>
      <c r="I15" s="37">
        <v>133</v>
      </c>
      <c r="J15" s="38">
        <v>133</v>
      </c>
      <c r="K15" s="26">
        <f t="shared" si="1"/>
        <v>133</v>
      </c>
      <c r="M15" s="10">
        <v>90</v>
      </c>
      <c r="N15" s="11">
        <v>3</v>
      </c>
      <c r="O15" s="11">
        <v>0</v>
      </c>
      <c r="P15" s="11">
        <v>15</v>
      </c>
      <c r="Q15" s="68" t="s">
        <v>213</v>
      </c>
      <c r="R15" s="69" t="s">
        <v>213</v>
      </c>
      <c r="S15" s="32">
        <f t="shared" si="2"/>
        <v>0.25846434259635337</v>
      </c>
      <c r="T15" s="32">
        <f t="shared" si="3"/>
        <v>5.0552651778594027E-2</v>
      </c>
      <c r="U15" s="32">
        <f t="shared" si="4"/>
        <v>-0.96460205851447955</v>
      </c>
      <c r="V15" s="14">
        <f t="shared" si="5"/>
        <v>11.066688518384108</v>
      </c>
      <c r="W15" s="14">
        <f t="shared" si="6"/>
        <v>-74.728937145345242</v>
      </c>
      <c r="X15" s="33">
        <f t="shared" si="7"/>
        <v>11.066688518384108</v>
      </c>
      <c r="Y15" s="14">
        <f t="shared" si="8"/>
        <v>281.06668851838413</v>
      </c>
      <c r="Z15" s="34">
        <f t="shared" si="9"/>
        <v>15.271062854654758</v>
      </c>
      <c r="AA15" s="16"/>
      <c r="AB15" s="28"/>
      <c r="AC15" s="9"/>
      <c r="AD15" s="9"/>
      <c r="AE15" s="9"/>
      <c r="AF15" s="17"/>
      <c r="AG15" s="28"/>
      <c r="AH15" s="96"/>
      <c r="AI15" s="10"/>
      <c r="AJ15" s="11"/>
      <c r="AK15" s="116"/>
      <c r="AL15" s="117"/>
      <c r="AM15" s="45"/>
      <c r="AN15" s="45"/>
      <c r="AO15" s="45"/>
      <c r="AP15" s="46"/>
      <c r="AQ15" s="47"/>
      <c r="AR15" s="48"/>
      <c r="AS15" s="118"/>
      <c r="AT15" s="109" t="s">
        <v>84</v>
      </c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>
        <v>0.6</v>
      </c>
      <c r="BF15" s="109">
        <v>0</v>
      </c>
      <c r="BG15" s="109">
        <v>3</v>
      </c>
      <c r="BH15" s="109"/>
      <c r="BI15" s="81">
        <v>0</v>
      </c>
    </row>
    <row r="16" spans="1:61" s="18" customFormat="1">
      <c r="A16" s="24">
        <v>1520</v>
      </c>
      <c r="B16" s="24" t="s">
        <v>225</v>
      </c>
      <c r="C16" s="24">
        <v>3</v>
      </c>
      <c r="D16" s="24">
        <v>2</v>
      </c>
      <c r="E16" s="5" t="s">
        <v>46</v>
      </c>
      <c r="F16" s="86">
        <v>17.84</v>
      </c>
      <c r="G16" s="86">
        <v>17.84</v>
      </c>
      <c r="H16" s="25">
        <f t="shared" si="0"/>
        <v>17.84</v>
      </c>
      <c r="I16" s="37">
        <v>84</v>
      </c>
      <c r="J16" s="38">
        <v>84</v>
      </c>
      <c r="K16" s="26">
        <f t="shared" si="1"/>
        <v>84</v>
      </c>
      <c r="L16" s="72"/>
      <c r="M16" s="10">
        <v>270</v>
      </c>
      <c r="N16" s="11">
        <v>5</v>
      </c>
      <c r="O16" s="11">
        <v>180</v>
      </c>
      <c r="P16" s="11">
        <v>3</v>
      </c>
      <c r="Q16" s="68" t="s">
        <v>213</v>
      </c>
      <c r="R16" s="69" t="s">
        <v>213</v>
      </c>
      <c r="S16" s="32">
        <f t="shared" si="2"/>
        <v>-5.2136802128782245E-2</v>
      </c>
      <c r="T16" s="32">
        <f t="shared" si="3"/>
        <v>-8.7036298831283179E-2</v>
      </c>
      <c r="U16" s="32">
        <f t="shared" si="4"/>
        <v>-0.99482944788033301</v>
      </c>
      <c r="V16" s="14">
        <f t="shared" si="5"/>
        <v>239.07739373007206</v>
      </c>
      <c r="W16" s="14">
        <f t="shared" si="6"/>
        <v>-84.176850498235666</v>
      </c>
      <c r="X16" s="33">
        <f t="shared" si="7"/>
        <v>239.07739373007206</v>
      </c>
      <c r="Y16" s="14">
        <f t="shared" si="8"/>
        <v>149.07739373007206</v>
      </c>
      <c r="Z16" s="34">
        <f t="shared" si="9"/>
        <v>5.823149501764334</v>
      </c>
      <c r="AA16" s="16"/>
      <c r="AB16" s="28"/>
      <c r="AC16" s="9"/>
      <c r="AD16" s="9"/>
      <c r="AE16" s="9"/>
      <c r="AF16" s="17"/>
      <c r="AG16" s="28"/>
      <c r="AH16" s="96"/>
      <c r="AI16" s="10"/>
      <c r="AJ16" s="11"/>
      <c r="AK16" s="116"/>
      <c r="AL16" s="117"/>
      <c r="AM16" s="45"/>
      <c r="AN16" s="45"/>
      <c r="AO16" s="45"/>
      <c r="AP16" s="46"/>
      <c r="AQ16" s="47"/>
      <c r="AR16" s="48"/>
      <c r="AS16" s="118"/>
      <c r="AT16" s="109" t="s">
        <v>84</v>
      </c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>
        <v>0.6</v>
      </c>
      <c r="BF16" s="109">
        <v>0</v>
      </c>
      <c r="BG16" s="109">
        <v>3</v>
      </c>
      <c r="BH16" s="109"/>
      <c r="BI16" s="81">
        <v>0</v>
      </c>
    </row>
    <row r="17" spans="1:61">
      <c r="A17" s="24">
        <v>1520</v>
      </c>
      <c r="B17" s="24" t="s">
        <v>225</v>
      </c>
      <c r="C17" s="24">
        <v>3</v>
      </c>
      <c r="D17" s="24">
        <v>3</v>
      </c>
      <c r="E17" s="5" t="s">
        <v>46</v>
      </c>
      <c r="F17" s="86">
        <v>19.29</v>
      </c>
      <c r="G17" s="86">
        <v>19.29</v>
      </c>
      <c r="H17" s="25">
        <f t="shared" si="0"/>
        <v>19.29</v>
      </c>
      <c r="I17" s="37">
        <v>77</v>
      </c>
      <c r="J17" s="38">
        <v>77</v>
      </c>
      <c r="K17" s="26">
        <f t="shared" si="1"/>
        <v>77</v>
      </c>
      <c r="M17" s="10">
        <v>90</v>
      </c>
      <c r="N17" s="11">
        <v>1</v>
      </c>
      <c r="O17" s="11">
        <v>0</v>
      </c>
      <c r="P17" s="11">
        <v>9</v>
      </c>
      <c r="Q17" s="68" t="s">
        <v>213</v>
      </c>
      <c r="R17" s="69" t="s">
        <v>213</v>
      </c>
      <c r="S17" s="32">
        <f t="shared" si="2"/>
        <v>0.15641063931349791</v>
      </c>
      <c r="T17" s="32">
        <f t="shared" si="3"/>
        <v>1.7237538353432443E-2</v>
      </c>
      <c r="U17" s="32">
        <f t="shared" si="4"/>
        <v>-0.98753791087688925</v>
      </c>
      <c r="V17" s="14">
        <f t="shared" si="5"/>
        <v>6.2890134114622889</v>
      </c>
      <c r="W17" s="14">
        <f t="shared" si="6"/>
        <v>-80.946409757426395</v>
      </c>
      <c r="X17" s="33">
        <f t="shared" si="7"/>
        <v>6.2890134114622889</v>
      </c>
      <c r="Y17" s="14">
        <f t="shared" si="8"/>
        <v>276.28901341146229</v>
      </c>
      <c r="Z17" s="34">
        <f t="shared" si="9"/>
        <v>9.0535902425736055</v>
      </c>
      <c r="AA17" s="16"/>
      <c r="AB17" s="28"/>
      <c r="AC17" s="9"/>
      <c r="AD17" s="9"/>
      <c r="AE17" s="9"/>
      <c r="AF17" s="17"/>
      <c r="AG17" s="28"/>
      <c r="AH17" s="96"/>
      <c r="AI17" s="10"/>
      <c r="AJ17" s="11"/>
      <c r="AK17" s="116"/>
      <c r="AL17" s="117"/>
      <c r="AM17" s="45"/>
      <c r="AN17" s="45"/>
      <c r="AO17" s="45"/>
      <c r="AP17" s="46"/>
      <c r="AQ17" s="47"/>
      <c r="AR17" s="48"/>
      <c r="AS17" s="118"/>
      <c r="AT17" s="109" t="s">
        <v>84</v>
      </c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>
        <v>0.6</v>
      </c>
      <c r="BF17" s="109">
        <v>0</v>
      </c>
      <c r="BG17" s="109">
        <v>3</v>
      </c>
      <c r="BH17" s="109"/>
      <c r="BI17" s="81">
        <v>0</v>
      </c>
    </row>
    <row r="18" spans="1:61" s="18" customFormat="1">
      <c r="A18" s="24">
        <v>1520</v>
      </c>
      <c r="B18" s="24" t="s">
        <v>225</v>
      </c>
      <c r="C18" s="24">
        <v>3</v>
      </c>
      <c r="D18" s="24">
        <v>4</v>
      </c>
      <c r="E18" s="5" t="s">
        <v>46</v>
      </c>
      <c r="F18" s="86">
        <v>20.07</v>
      </c>
      <c r="G18" s="86">
        <v>20.07</v>
      </c>
      <c r="H18" s="25">
        <f t="shared" si="0"/>
        <v>20.07</v>
      </c>
      <c r="I18" s="37">
        <v>4</v>
      </c>
      <c r="J18" s="38">
        <v>4</v>
      </c>
      <c r="K18" s="26">
        <f t="shared" si="1"/>
        <v>4</v>
      </c>
      <c r="L18" s="72"/>
      <c r="M18" s="10">
        <v>90</v>
      </c>
      <c r="N18" s="11">
        <v>2</v>
      </c>
      <c r="O18" s="11">
        <v>180</v>
      </c>
      <c r="P18" s="11">
        <v>10</v>
      </c>
      <c r="Q18" s="68" t="s">
        <v>213</v>
      </c>
      <c r="R18" s="69" t="s">
        <v>213</v>
      </c>
      <c r="S18" s="32">
        <f t="shared" si="2"/>
        <v>0.17354239588891238</v>
      </c>
      <c r="T18" s="32">
        <f t="shared" si="3"/>
        <v>-3.4369294928846959E-2</v>
      </c>
      <c r="U18" s="32">
        <f t="shared" si="4"/>
        <v>0.98420783473768791</v>
      </c>
      <c r="V18" s="14">
        <f t="shared" si="5"/>
        <v>348.79778400118875</v>
      </c>
      <c r="W18" s="14">
        <f t="shared" si="6"/>
        <v>79.80980839139356</v>
      </c>
      <c r="X18" s="33">
        <f t="shared" si="7"/>
        <v>168.79778400118875</v>
      </c>
      <c r="Y18" s="14">
        <f t="shared" si="8"/>
        <v>78.797784001188745</v>
      </c>
      <c r="Z18" s="34">
        <f t="shared" si="9"/>
        <v>10.19019160860644</v>
      </c>
      <c r="AA18" s="16"/>
      <c r="AB18" s="28"/>
      <c r="AC18" s="9"/>
      <c r="AD18" s="9"/>
      <c r="AE18" s="9"/>
      <c r="AF18" s="17"/>
      <c r="AG18" s="28"/>
      <c r="AH18" s="96"/>
      <c r="AI18" s="10"/>
      <c r="AJ18" s="11"/>
      <c r="AK18" s="116"/>
      <c r="AL18" s="117"/>
      <c r="AM18" s="45"/>
      <c r="AN18" s="45"/>
      <c r="AO18" s="45"/>
      <c r="AP18" s="46"/>
      <c r="AQ18" s="47"/>
      <c r="AR18" s="48"/>
      <c r="AS18" s="118"/>
      <c r="AT18" s="109" t="s">
        <v>84</v>
      </c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>
        <v>0.6</v>
      </c>
      <c r="BF18" s="109">
        <v>0</v>
      </c>
      <c r="BG18" s="109">
        <v>3</v>
      </c>
      <c r="BH18" s="109"/>
      <c r="BI18" s="81">
        <v>0</v>
      </c>
    </row>
    <row r="19" spans="1:61" s="18" customFormat="1">
      <c r="A19" s="24">
        <v>1520</v>
      </c>
      <c r="B19" s="24" t="s">
        <v>225</v>
      </c>
      <c r="C19" s="24">
        <v>3</v>
      </c>
      <c r="D19" s="24">
        <v>4</v>
      </c>
      <c r="E19" s="5" t="s">
        <v>46</v>
      </c>
      <c r="F19" s="86">
        <v>21.2</v>
      </c>
      <c r="G19" s="86">
        <v>21.2</v>
      </c>
      <c r="H19" s="25">
        <f t="shared" si="0"/>
        <v>21.2</v>
      </c>
      <c r="I19" s="37">
        <v>117</v>
      </c>
      <c r="J19" s="38">
        <v>117</v>
      </c>
      <c r="K19" s="26">
        <f t="shared" si="1"/>
        <v>117</v>
      </c>
      <c r="L19" s="72"/>
      <c r="M19" s="10">
        <v>90</v>
      </c>
      <c r="N19" s="11">
        <v>1</v>
      </c>
      <c r="O19" s="11">
        <v>0</v>
      </c>
      <c r="P19" s="11">
        <v>5</v>
      </c>
      <c r="Q19" s="68" t="s">
        <v>213</v>
      </c>
      <c r="R19" s="69" t="s">
        <v>213</v>
      </c>
      <c r="S19" s="32">
        <f t="shared" si="2"/>
        <v>8.7142468505889387E-2</v>
      </c>
      <c r="T19" s="32">
        <f t="shared" si="3"/>
        <v>1.7385994761764077E-2</v>
      </c>
      <c r="U19" s="32">
        <f t="shared" si="4"/>
        <v>-0.99604297281404885</v>
      </c>
      <c r="V19" s="14">
        <f t="shared" si="5"/>
        <v>11.283061820529971</v>
      </c>
      <c r="W19" s="14">
        <f t="shared" si="6"/>
        <v>-84.901972452320138</v>
      </c>
      <c r="X19" s="33">
        <f t="shared" si="7"/>
        <v>11.283061820529971</v>
      </c>
      <c r="Y19" s="14">
        <f t="shared" si="8"/>
        <v>281.28306182052995</v>
      </c>
      <c r="Z19" s="34">
        <f t="shared" si="9"/>
        <v>5.0980275476798624</v>
      </c>
      <c r="AA19" s="16"/>
      <c r="AB19" s="28"/>
      <c r="AC19" s="9"/>
      <c r="AD19" s="9"/>
      <c r="AE19" s="9"/>
      <c r="AF19" s="17"/>
      <c r="AG19" s="28"/>
      <c r="AH19" s="96"/>
      <c r="AI19" s="10"/>
      <c r="AJ19" s="11"/>
      <c r="AK19" s="116"/>
      <c r="AL19" s="117"/>
      <c r="AM19" s="45"/>
      <c r="AN19" s="45"/>
      <c r="AO19" s="45"/>
      <c r="AP19" s="46"/>
      <c r="AQ19" s="47"/>
      <c r="AR19" s="48"/>
      <c r="AS19" s="118"/>
      <c r="AT19" s="109" t="s">
        <v>84</v>
      </c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>
        <v>0.6</v>
      </c>
      <c r="BF19" s="109">
        <v>0</v>
      </c>
      <c r="BG19" s="109">
        <v>3</v>
      </c>
      <c r="BH19" s="109"/>
      <c r="BI19" s="81">
        <v>0</v>
      </c>
    </row>
    <row r="20" spans="1:61">
      <c r="A20" s="24">
        <v>1520</v>
      </c>
      <c r="B20" s="24" t="s">
        <v>225</v>
      </c>
      <c r="C20" s="24">
        <v>3</v>
      </c>
      <c r="D20" s="24">
        <v>5</v>
      </c>
      <c r="E20" s="5" t="s">
        <v>46</v>
      </c>
      <c r="F20" s="86">
        <v>22.73</v>
      </c>
      <c r="G20" s="86">
        <v>22.73</v>
      </c>
      <c r="H20" s="25">
        <f t="shared" si="0"/>
        <v>22.73</v>
      </c>
      <c r="I20" s="37">
        <v>119</v>
      </c>
      <c r="J20" s="38">
        <v>119</v>
      </c>
      <c r="K20" s="26">
        <f t="shared" si="1"/>
        <v>119</v>
      </c>
      <c r="M20" s="10">
        <v>90</v>
      </c>
      <c r="N20" s="11">
        <v>6</v>
      </c>
      <c r="O20" s="11">
        <v>0</v>
      </c>
      <c r="P20" s="11">
        <v>3</v>
      </c>
      <c r="Q20" s="68" t="s">
        <v>213</v>
      </c>
      <c r="R20" s="69" t="s">
        <v>213</v>
      </c>
      <c r="S20" s="32">
        <f t="shared" si="2"/>
        <v>5.204925439864351E-2</v>
      </c>
      <c r="T20" s="32">
        <f t="shared" si="3"/>
        <v>0.10438521064158733</v>
      </c>
      <c r="U20" s="32">
        <f t="shared" si="4"/>
        <v>-0.99315893767485575</v>
      </c>
      <c r="V20" s="14">
        <f t="shared" si="5"/>
        <v>63.497930264018564</v>
      </c>
      <c r="W20" s="14">
        <f t="shared" si="6"/>
        <v>-83.301547020700255</v>
      </c>
      <c r="X20" s="33">
        <f t="shared" si="7"/>
        <v>63.497930264018564</v>
      </c>
      <c r="Y20" s="14">
        <f t="shared" si="8"/>
        <v>333.49793026401858</v>
      </c>
      <c r="Z20" s="34">
        <f t="shared" si="9"/>
        <v>6.6984529792997449</v>
      </c>
      <c r="AA20" s="16"/>
      <c r="AB20" s="28"/>
      <c r="AC20" s="9"/>
      <c r="AD20" s="9"/>
      <c r="AE20" s="9"/>
      <c r="AF20" s="17"/>
      <c r="AG20" s="28"/>
      <c r="AH20" s="96"/>
      <c r="AI20" s="10"/>
      <c r="AJ20" s="11"/>
      <c r="AK20" s="116"/>
      <c r="AL20" s="117"/>
      <c r="AM20" s="45"/>
      <c r="AN20" s="45"/>
      <c r="AO20" s="45"/>
      <c r="AP20" s="46"/>
      <c r="AQ20" s="47"/>
      <c r="AR20" s="48"/>
      <c r="AS20" s="118"/>
      <c r="AT20" s="109" t="s">
        <v>84</v>
      </c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>
        <v>0.6</v>
      </c>
      <c r="BF20" s="109">
        <v>0</v>
      </c>
      <c r="BG20" s="109">
        <v>3</v>
      </c>
      <c r="BH20" s="109"/>
      <c r="BI20" s="81">
        <v>0</v>
      </c>
    </row>
    <row r="21" spans="1:61">
      <c r="A21" s="24">
        <v>1520</v>
      </c>
      <c r="B21" s="24" t="s">
        <v>225</v>
      </c>
      <c r="C21" s="24">
        <v>3</v>
      </c>
      <c r="D21" s="24">
        <v>6</v>
      </c>
      <c r="E21" s="5" t="s">
        <v>46</v>
      </c>
      <c r="F21" s="87">
        <v>24.12</v>
      </c>
      <c r="G21" s="87">
        <v>24.12</v>
      </c>
      <c r="H21" s="25">
        <f t="shared" si="0"/>
        <v>24.12</v>
      </c>
      <c r="I21" s="37">
        <v>106</v>
      </c>
      <c r="J21" s="38">
        <v>106</v>
      </c>
      <c r="K21" s="26">
        <f t="shared" si="1"/>
        <v>106</v>
      </c>
      <c r="M21" s="10">
        <v>90</v>
      </c>
      <c r="N21" s="11">
        <v>2</v>
      </c>
      <c r="O21" s="11">
        <v>180</v>
      </c>
      <c r="P21" s="11">
        <v>8</v>
      </c>
      <c r="Q21" s="68" t="s">
        <v>213</v>
      </c>
      <c r="R21" s="69" t="s">
        <v>213</v>
      </c>
      <c r="S21" s="32">
        <f t="shared" si="2"/>
        <v>0.13908832046729191</v>
      </c>
      <c r="T21" s="32">
        <f t="shared" si="3"/>
        <v>-3.4559857199638444E-2</v>
      </c>
      <c r="U21" s="32">
        <f t="shared" si="4"/>
        <v>0.98966482419024082</v>
      </c>
      <c r="V21" s="14">
        <f t="shared" si="5"/>
        <v>346.04606622060129</v>
      </c>
      <c r="W21" s="14">
        <f t="shared" si="6"/>
        <v>81.760032831371518</v>
      </c>
      <c r="X21" s="33">
        <f t="shared" si="7"/>
        <v>166.04606622060129</v>
      </c>
      <c r="Y21" s="14">
        <f t="shared" si="8"/>
        <v>76.04606622060129</v>
      </c>
      <c r="Z21" s="34">
        <f t="shared" si="9"/>
        <v>8.2399671686284819</v>
      </c>
      <c r="AA21" s="16"/>
      <c r="AB21" s="28"/>
      <c r="AC21" s="9"/>
      <c r="AD21" s="9"/>
      <c r="AE21" s="9"/>
      <c r="AF21" s="17"/>
      <c r="AG21" s="28"/>
      <c r="AH21" s="96"/>
      <c r="AI21" s="10"/>
      <c r="AJ21" s="11"/>
      <c r="AK21" s="116"/>
      <c r="AL21" s="117"/>
      <c r="AM21" s="45"/>
      <c r="AN21" s="45"/>
      <c r="AO21" s="45"/>
      <c r="AP21" s="46"/>
      <c r="AQ21" s="47"/>
      <c r="AR21" s="48"/>
      <c r="AS21" s="118"/>
      <c r="AT21" s="109" t="s">
        <v>84</v>
      </c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>
        <v>0.6</v>
      </c>
      <c r="BF21" s="109">
        <v>0</v>
      </c>
      <c r="BG21" s="109">
        <v>3</v>
      </c>
      <c r="BH21" s="109"/>
      <c r="BI21" s="81">
        <v>0</v>
      </c>
    </row>
    <row r="22" spans="1:61" ht="12.75" customHeight="1">
      <c r="A22" s="24">
        <v>1520</v>
      </c>
      <c r="B22" s="24" t="s">
        <v>225</v>
      </c>
      <c r="C22" s="24">
        <v>3</v>
      </c>
      <c r="D22" s="24">
        <v>7</v>
      </c>
      <c r="E22" s="5" t="s">
        <v>46</v>
      </c>
      <c r="F22" s="87">
        <v>24.72</v>
      </c>
      <c r="G22" s="87">
        <v>24.72</v>
      </c>
      <c r="H22" s="25">
        <f t="shared" si="0"/>
        <v>24.72</v>
      </c>
      <c r="I22" s="37">
        <v>43</v>
      </c>
      <c r="J22" s="38">
        <v>43</v>
      </c>
      <c r="K22" s="26">
        <f t="shared" si="1"/>
        <v>43</v>
      </c>
      <c r="M22" s="10">
        <v>90</v>
      </c>
      <c r="N22" s="11">
        <v>0</v>
      </c>
      <c r="O22" s="11">
        <v>180</v>
      </c>
      <c r="P22" s="11">
        <v>9</v>
      </c>
      <c r="Q22" s="68" t="s">
        <v>213</v>
      </c>
      <c r="R22" s="69" t="s">
        <v>213</v>
      </c>
      <c r="S22" s="32">
        <f t="shared" si="2"/>
        <v>0.15643446504023087</v>
      </c>
      <c r="T22" s="32">
        <f t="shared" si="3"/>
        <v>-9.5827721569247697E-18</v>
      </c>
      <c r="U22" s="32">
        <f t="shared" si="4"/>
        <v>0.98768834059513777</v>
      </c>
      <c r="V22" s="14">
        <f t="shared" si="5"/>
        <v>360</v>
      </c>
      <c r="W22" s="14">
        <f t="shared" si="6"/>
        <v>81.000000000000028</v>
      </c>
      <c r="X22" s="33">
        <f t="shared" si="7"/>
        <v>180</v>
      </c>
      <c r="Y22" s="14">
        <f t="shared" si="8"/>
        <v>90</v>
      </c>
      <c r="Z22" s="34">
        <f t="shared" si="9"/>
        <v>8.9999999999999716</v>
      </c>
      <c r="AA22" s="16"/>
      <c r="AB22" s="28"/>
      <c r="AC22" s="9"/>
      <c r="AD22" s="9"/>
      <c r="AE22" s="9"/>
      <c r="AF22" s="17"/>
      <c r="AG22" s="28"/>
      <c r="AH22" s="96"/>
      <c r="AI22" s="10"/>
      <c r="AJ22" s="11"/>
      <c r="AK22" s="116"/>
      <c r="AL22" s="117"/>
      <c r="AM22" s="45"/>
      <c r="AN22" s="45"/>
      <c r="AO22" s="45"/>
      <c r="AP22" s="46"/>
      <c r="AQ22" s="47"/>
      <c r="AR22" s="48"/>
      <c r="AS22" s="118"/>
      <c r="AT22" s="109" t="s">
        <v>84</v>
      </c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>
        <v>0.6</v>
      </c>
      <c r="BF22" s="109">
        <v>0</v>
      </c>
      <c r="BG22" s="109">
        <v>3</v>
      </c>
      <c r="BH22" s="109"/>
      <c r="BI22" s="81">
        <v>0</v>
      </c>
    </row>
    <row r="23" spans="1:61">
      <c r="A23" s="24">
        <v>1520</v>
      </c>
      <c r="B23" s="24" t="s">
        <v>225</v>
      </c>
      <c r="C23" s="24">
        <v>4</v>
      </c>
      <c r="D23" s="24">
        <v>1</v>
      </c>
      <c r="E23" s="5" t="s">
        <v>46</v>
      </c>
      <c r="F23" s="26">
        <v>25.68</v>
      </c>
      <c r="G23" s="26">
        <v>25.69</v>
      </c>
      <c r="H23" s="25">
        <f t="shared" si="0"/>
        <v>25.685000000000002</v>
      </c>
      <c r="I23" s="99">
        <v>68</v>
      </c>
      <c r="J23" s="102">
        <v>69</v>
      </c>
      <c r="K23" s="26">
        <f t="shared" si="1"/>
        <v>68.5</v>
      </c>
      <c r="M23" s="10">
        <v>270</v>
      </c>
      <c r="N23" s="11">
        <v>5</v>
      </c>
      <c r="O23" s="11">
        <v>180</v>
      </c>
      <c r="P23" s="11">
        <v>3</v>
      </c>
      <c r="Q23" s="68" t="s">
        <v>213</v>
      </c>
      <c r="R23" s="69" t="s">
        <v>213</v>
      </c>
      <c r="S23" s="32">
        <f t="shared" si="2"/>
        <v>-5.2136802128782245E-2</v>
      </c>
      <c r="T23" s="32">
        <f t="shared" si="3"/>
        <v>-8.7036298831283179E-2</v>
      </c>
      <c r="U23" s="32">
        <f t="shared" si="4"/>
        <v>-0.99482944788033301</v>
      </c>
      <c r="V23" s="14">
        <f t="shared" si="5"/>
        <v>239.07739373007206</v>
      </c>
      <c r="W23" s="14">
        <f t="shared" si="6"/>
        <v>-84.176850498235666</v>
      </c>
      <c r="X23" s="33">
        <f t="shared" si="7"/>
        <v>239.07739373007206</v>
      </c>
      <c r="Y23" s="14">
        <f t="shared" si="8"/>
        <v>149.07739373007206</v>
      </c>
      <c r="Z23" s="34">
        <f t="shared" si="9"/>
        <v>5.823149501764334</v>
      </c>
      <c r="AA23" s="16"/>
      <c r="AB23" s="28"/>
      <c r="AC23" s="9"/>
      <c r="AD23" s="9"/>
      <c r="AE23" s="9"/>
      <c r="AF23" s="17"/>
      <c r="AG23" s="28"/>
      <c r="AH23" s="96"/>
      <c r="AI23" s="10"/>
      <c r="AJ23" s="11"/>
      <c r="AK23" s="116"/>
      <c r="AL23" s="117"/>
      <c r="AM23" s="45"/>
      <c r="AN23" s="45"/>
      <c r="AO23" s="45"/>
      <c r="AP23" s="46"/>
      <c r="AQ23" s="47"/>
      <c r="AR23" s="48"/>
      <c r="AS23" s="118"/>
      <c r="AT23" s="109" t="s">
        <v>84</v>
      </c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>
        <v>0.6</v>
      </c>
      <c r="BF23" s="109">
        <v>0</v>
      </c>
      <c r="BG23" s="109">
        <v>3</v>
      </c>
      <c r="BH23" s="109"/>
      <c r="BI23" s="81">
        <v>0</v>
      </c>
    </row>
    <row r="24" spans="1:61">
      <c r="A24" s="24">
        <v>1520</v>
      </c>
      <c r="B24" s="24" t="s">
        <v>225</v>
      </c>
      <c r="C24" s="24">
        <v>4</v>
      </c>
      <c r="D24" s="24">
        <v>2</v>
      </c>
      <c r="E24" s="5" t="s">
        <v>46</v>
      </c>
      <c r="F24" s="26">
        <v>27.15</v>
      </c>
      <c r="G24" s="26">
        <v>27.16</v>
      </c>
      <c r="H24" s="25">
        <f t="shared" si="0"/>
        <v>27.155000000000001</v>
      </c>
      <c r="I24" s="99">
        <v>66</v>
      </c>
      <c r="J24" s="102">
        <v>67</v>
      </c>
      <c r="K24" s="26">
        <f t="shared" si="1"/>
        <v>66.5</v>
      </c>
      <c r="M24" s="10">
        <v>90</v>
      </c>
      <c r="N24" s="11">
        <v>0</v>
      </c>
      <c r="O24" s="11">
        <v>0</v>
      </c>
      <c r="P24" s="11">
        <v>0</v>
      </c>
      <c r="Q24" s="68" t="s">
        <v>213</v>
      </c>
      <c r="R24" s="69" t="s">
        <v>213</v>
      </c>
      <c r="S24" s="32">
        <f t="shared" si="2"/>
        <v>0</v>
      </c>
      <c r="T24" s="32">
        <f t="shared" si="3"/>
        <v>0</v>
      </c>
      <c r="U24" s="32">
        <f t="shared" si="4"/>
        <v>-1</v>
      </c>
      <c r="V24" s="14">
        <f t="shared" si="5"/>
        <v>90</v>
      </c>
      <c r="W24" s="14">
        <f t="shared" si="6"/>
        <v>-90</v>
      </c>
      <c r="X24" s="33">
        <f t="shared" si="7"/>
        <v>90</v>
      </c>
      <c r="Y24" s="14">
        <f t="shared" si="8"/>
        <v>0</v>
      </c>
      <c r="Z24" s="34">
        <f t="shared" si="9"/>
        <v>0</v>
      </c>
      <c r="AA24" s="16"/>
      <c r="AB24" s="28"/>
      <c r="AC24" s="9"/>
      <c r="AD24" s="9"/>
      <c r="AE24" s="9"/>
      <c r="AF24" s="17"/>
      <c r="AG24" s="28"/>
      <c r="AH24" s="96"/>
      <c r="AI24" s="10"/>
      <c r="AJ24" s="11"/>
      <c r="AK24" s="116"/>
      <c r="AL24" s="117"/>
      <c r="AM24" s="45"/>
      <c r="AN24" s="45"/>
      <c r="AO24" s="45"/>
      <c r="AP24" s="46"/>
      <c r="AQ24" s="47"/>
      <c r="AR24" s="48"/>
      <c r="AS24" s="118"/>
      <c r="AT24" s="109" t="s">
        <v>84</v>
      </c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>
        <v>0.6</v>
      </c>
      <c r="BF24" s="109">
        <v>0</v>
      </c>
      <c r="BG24" s="109">
        <v>3</v>
      </c>
      <c r="BH24" s="109"/>
      <c r="BI24" s="81">
        <v>0</v>
      </c>
    </row>
    <row r="25" spans="1:61">
      <c r="A25" s="24">
        <v>1520</v>
      </c>
      <c r="B25" s="24" t="s">
        <v>225</v>
      </c>
      <c r="C25" s="24">
        <v>4</v>
      </c>
      <c r="D25" s="24">
        <v>2</v>
      </c>
      <c r="E25" s="5" t="s">
        <v>46</v>
      </c>
      <c r="F25" s="26">
        <v>27.64</v>
      </c>
      <c r="G25" s="26">
        <v>27.65</v>
      </c>
      <c r="H25" s="25">
        <f t="shared" si="0"/>
        <v>27.645</v>
      </c>
      <c r="I25" s="99">
        <v>115</v>
      </c>
      <c r="J25" s="102">
        <v>116</v>
      </c>
      <c r="K25" s="26">
        <f t="shared" si="1"/>
        <v>115.5</v>
      </c>
      <c r="M25" s="10">
        <v>270</v>
      </c>
      <c r="N25" s="11">
        <v>4</v>
      </c>
      <c r="O25" s="11">
        <v>0</v>
      </c>
      <c r="P25" s="11">
        <v>10</v>
      </c>
      <c r="Q25" s="68" t="s">
        <v>213</v>
      </c>
      <c r="R25" s="69" t="s">
        <v>213</v>
      </c>
      <c r="S25" s="32">
        <f t="shared" si="2"/>
        <v>-0.17322517943366056</v>
      </c>
      <c r="T25" s="32">
        <f t="shared" si="3"/>
        <v>6.8696716166007157E-2</v>
      </c>
      <c r="U25" s="32">
        <f t="shared" si="4"/>
        <v>0.98240881082213483</v>
      </c>
      <c r="V25" s="14">
        <f t="shared" si="5"/>
        <v>158.36797774921638</v>
      </c>
      <c r="W25" s="14">
        <f t="shared" si="6"/>
        <v>79.259371038792665</v>
      </c>
      <c r="X25" s="33">
        <f t="shared" si="7"/>
        <v>338.36797774921638</v>
      </c>
      <c r="Y25" s="14">
        <f t="shared" si="8"/>
        <v>248.36797774921638</v>
      </c>
      <c r="Z25" s="34">
        <f t="shared" si="9"/>
        <v>10.740628961207335</v>
      </c>
      <c r="AA25" s="16"/>
      <c r="AB25" s="28"/>
      <c r="AC25" s="9"/>
      <c r="AD25" s="9"/>
      <c r="AE25" s="9"/>
      <c r="AF25" s="17"/>
      <c r="AG25" s="28"/>
      <c r="AH25" s="96"/>
      <c r="AI25" s="10"/>
      <c r="AJ25" s="11"/>
      <c r="AK25" s="116"/>
      <c r="AL25" s="117"/>
      <c r="AM25" s="45"/>
      <c r="AN25" s="45"/>
      <c r="AO25" s="45"/>
      <c r="AP25" s="46"/>
      <c r="AQ25" s="47"/>
      <c r="AR25" s="48"/>
      <c r="AS25" s="118"/>
      <c r="AT25" s="109" t="s">
        <v>84</v>
      </c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>
        <v>0.6</v>
      </c>
      <c r="BF25" s="109">
        <v>0</v>
      </c>
      <c r="BG25" s="109">
        <v>3</v>
      </c>
      <c r="BH25" s="109"/>
      <c r="BI25" s="81">
        <v>0</v>
      </c>
    </row>
    <row r="26" spans="1:61">
      <c r="A26" s="24">
        <v>1520</v>
      </c>
      <c r="B26" s="24" t="s">
        <v>225</v>
      </c>
      <c r="C26" s="24">
        <v>4</v>
      </c>
      <c r="D26" s="24">
        <v>4</v>
      </c>
      <c r="E26" s="5" t="s">
        <v>46</v>
      </c>
      <c r="F26" s="26">
        <v>30.27</v>
      </c>
      <c r="G26" s="26">
        <v>30.27</v>
      </c>
      <c r="H26" s="25">
        <f t="shared" si="0"/>
        <v>30.27</v>
      </c>
      <c r="I26" s="99">
        <v>77</v>
      </c>
      <c r="J26" s="102">
        <v>77</v>
      </c>
      <c r="K26" s="26">
        <f t="shared" si="1"/>
        <v>77</v>
      </c>
      <c r="M26" s="10">
        <v>90</v>
      </c>
      <c r="N26" s="11">
        <v>0</v>
      </c>
      <c r="O26" s="11">
        <v>0</v>
      </c>
      <c r="P26" s="11">
        <v>3</v>
      </c>
      <c r="Q26" s="68" t="s">
        <v>213</v>
      </c>
      <c r="R26" s="69" t="s">
        <v>213</v>
      </c>
      <c r="S26" s="32">
        <f t="shared" si="2"/>
        <v>5.2335956242943828E-2</v>
      </c>
      <c r="T26" s="32">
        <f t="shared" si="3"/>
        <v>-3.2059657963603889E-18</v>
      </c>
      <c r="U26" s="32">
        <f t="shared" si="4"/>
        <v>-0.99862953475457383</v>
      </c>
      <c r="V26" s="14">
        <f t="shared" si="5"/>
        <v>360</v>
      </c>
      <c r="W26" s="14">
        <f t="shared" si="6"/>
        <v>-86.999999999999844</v>
      </c>
      <c r="X26" s="33">
        <f t="shared" si="7"/>
        <v>360</v>
      </c>
      <c r="Y26" s="14">
        <f t="shared" si="8"/>
        <v>270</v>
      </c>
      <c r="Z26" s="34">
        <f t="shared" si="9"/>
        <v>3.0000000000001563</v>
      </c>
      <c r="AA26" s="16"/>
      <c r="AB26" s="28"/>
      <c r="AC26" s="9"/>
      <c r="AD26" s="9"/>
      <c r="AE26" s="9"/>
      <c r="AF26" s="17"/>
      <c r="AG26" s="28"/>
      <c r="AH26" s="96"/>
      <c r="AI26" s="10"/>
      <c r="AJ26" s="11"/>
      <c r="AK26" s="116"/>
      <c r="AL26" s="117"/>
      <c r="AM26" s="45"/>
      <c r="AN26" s="45"/>
      <c r="AO26" s="45"/>
      <c r="AP26" s="46"/>
      <c r="AQ26" s="47"/>
      <c r="AR26" s="48"/>
      <c r="AS26" s="118"/>
      <c r="AT26" s="109" t="s">
        <v>84</v>
      </c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>
        <v>0.6</v>
      </c>
      <c r="BF26" s="109">
        <v>0</v>
      </c>
      <c r="BG26" s="109">
        <v>3</v>
      </c>
      <c r="BH26" s="109"/>
      <c r="BI26" s="81">
        <v>0</v>
      </c>
    </row>
    <row r="27" spans="1:61">
      <c r="A27" s="24">
        <v>1520</v>
      </c>
      <c r="B27" s="24" t="s">
        <v>225</v>
      </c>
      <c r="C27" s="24">
        <v>4</v>
      </c>
      <c r="D27" s="24">
        <v>6</v>
      </c>
      <c r="E27" s="5" t="s">
        <v>46</v>
      </c>
      <c r="F27" s="26">
        <v>32.840000000000003</v>
      </c>
      <c r="G27" s="26">
        <v>32.85</v>
      </c>
      <c r="H27" s="25">
        <f t="shared" si="0"/>
        <v>32.844999999999999</v>
      </c>
      <c r="I27" s="99">
        <v>32</v>
      </c>
      <c r="J27" s="102">
        <v>33</v>
      </c>
      <c r="K27" s="26">
        <f t="shared" si="1"/>
        <v>32.5</v>
      </c>
      <c r="M27" s="10">
        <v>270</v>
      </c>
      <c r="N27" s="11">
        <v>1</v>
      </c>
      <c r="O27" s="11">
        <v>0</v>
      </c>
      <c r="P27" s="11">
        <v>0</v>
      </c>
      <c r="Q27" s="68" t="s">
        <v>213</v>
      </c>
      <c r="R27" s="69" t="s">
        <v>213</v>
      </c>
      <c r="S27" s="32">
        <f t="shared" si="2"/>
        <v>0</v>
      </c>
      <c r="T27" s="32">
        <f t="shared" si="3"/>
        <v>1.7452406437283512E-2</v>
      </c>
      <c r="U27" s="32">
        <f t="shared" si="4"/>
        <v>0.99984769515639127</v>
      </c>
      <c r="V27" s="14">
        <f t="shared" si="5"/>
        <v>90</v>
      </c>
      <c r="W27" s="14">
        <f t="shared" si="6"/>
        <v>89.000000000000099</v>
      </c>
      <c r="X27" s="33">
        <f t="shared" si="7"/>
        <v>270</v>
      </c>
      <c r="Y27" s="14">
        <f t="shared" si="8"/>
        <v>180</v>
      </c>
      <c r="Z27" s="34">
        <f t="shared" si="9"/>
        <v>0.99999999999990052</v>
      </c>
      <c r="AA27" s="16"/>
      <c r="AB27" s="28"/>
      <c r="AC27" s="9"/>
      <c r="AD27" s="9"/>
      <c r="AE27" s="9"/>
      <c r="AF27" s="17"/>
      <c r="AG27" s="28"/>
      <c r="AH27" s="96"/>
      <c r="AI27" s="10"/>
      <c r="AJ27" s="11"/>
      <c r="AK27" s="116"/>
      <c r="AL27" s="117"/>
      <c r="AM27" s="45"/>
      <c r="AN27" s="45"/>
      <c r="AO27" s="45"/>
      <c r="AP27" s="46"/>
      <c r="AQ27" s="47"/>
      <c r="AR27" s="48"/>
      <c r="AS27" s="118"/>
      <c r="AT27" s="109" t="s">
        <v>84</v>
      </c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>
        <v>0.6</v>
      </c>
      <c r="BF27" s="109">
        <v>0</v>
      </c>
      <c r="BG27" s="109">
        <v>3</v>
      </c>
      <c r="BH27" s="109"/>
      <c r="BI27" s="81">
        <v>0</v>
      </c>
    </row>
    <row r="28" spans="1:61">
      <c r="A28" s="24">
        <v>1520</v>
      </c>
      <c r="B28" s="24" t="s">
        <v>225</v>
      </c>
      <c r="C28" s="24">
        <v>4</v>
      </c>
      <c r="D28" s="24">
        <v>7</v>
      </c>
      <c r="E28" s="5" t="s">
        <v>46</v>
      </c>
      <c r="F28" s="26">
        <v>33.9</v>
      </c>
      <c r="G28" s="26">
        <v>33.909999999999997</v>
      </c>
      <c r="H28" s="25">
        <f t="shared" si="0"/>
        <v>33.905000000000001</v>
      </c>
      <c r="I28" s="99">
        <v>20</v>
      </c>
      <c r="J28" s="102">
        <v>21</v>
      </c>
      <c r="K28" s="26">
        <f t="shared" si="1"/>
        <v>20.5</v>
      </c>
      <c r="M28" s="10">
        <v>90</v>
      </c>
      <c r="N28" s="11">
        <v>6</v>
      </c>
      <c r="O28" s="11">
        <v>0</v>
      </c>
      <c r="P28" s="11">
        <v>10</v>
      </c>
      <c r="Q28" s="68" t="s">
        <v>213</v>
      </c>
      <c r="R28" s="69" t="s">
        <v>213</v>
      </c>
      <c r="S28" s="32">
        <f t="shared" si="2"/>
        <v>0.17269691478056221</v>
      </c>
      <c r="T28" s="32">
        <f t="shared" si="3"/>
        <v>0.10294044103643692</v>
      </c>
      <c r="U28" s="32">
        <f t="shared" si="4"/>
        <v>-0.97941287309907143</v>
      </c>
      <c r="V28" s="14">
        <f t="shared" si="5"/>
        <v>30.798144081986031</v>
      </c>
      <c r="W28" s="14">
        <f t="shared" si="6"/>
        <v>-78.399716377492041</v>
      </c>
      <c r="X28" s="33">
        <f t="shared" si="7"/>
        <v>30.798144081986031</v>
      </c>
      <c r="Y28" s="14">
        <f t="shared" si="8"/>
        <v>300.79814408198604</v>
      </c>
      <c r="Z28" s="34">
        <f t="shared" si="9"/>
        <v>11.600283622507959</v>
      </c>
      <c r="AA28" s="16"/>
      <c r="AB28" s="28"/>
      <c r="AC28" s="9"/>
      <c r="AD28" s="9"/>
      <c r="AE28" s="9"/>
      <c r="AF28" s="17"/>
      <c r="AG28" s="28"/>
      <c r="AH28" s="96"/>
      <c r="AI28" s="10"/>
      <c r="AJ28" s="11"/>
      <c r="AK28" s="116"/>
      <c r="AL28" s="117"/>
      <c r="AM28" s="45"/>
      <c r="AN28" s="45"/>
      <c r="AO28" s="45"/>
      <c r="AP28" s="46"/>
      <c r="AQ28" s="47"/>
      <c r="AR28" s="48"/>
      <c r="AS28" s="118"/>
      <c r="AT28" s="109" t="s">
        <v>84</v>
      </c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>
        <v>0.6</v>
      </c>
      <c r="BF28" s="109">
        <v>0</v>
      </c>
      <c r="BG28" s="109">
        <v>3</v>
      </c>
      <c r="BH28" s="109"/>
      <c r="BI28" s="81">
        <v>0</v>
      </c>
    </row>
    <row r="29" spans="1:61">
      <c r="A29" s="24">
        <v>1520</v>
      </c>
      <c r="B29" s="24" t="s">
        <v>225</v>
      </c>
      <c r="C29" s="24">
        <v>5</v>
      </c>
      <c r="D29" s="24">
        <v>2</v>
      </c>
      <c r="E29" s="5" t="s">
        <v>46</v>
      </c>
      <c r="F29" s="26">
        <v>37.130000000000003</v>
      </c>
      <c r="G29" s="26">
        <v>37.130000000000003</v>
      </c>
      <c r="H29" s="25">
        <f t="shared" si="0"/>
        <v>37.130000000000003</v>
      </c>
      <c r="I29" s="99">
        <v>114</v>
      </c>
      <c r="J29" s="102">
        <v>114</v>
      </c>
      <c r="K29" s="26">
        <f t="shared" si="1"/>
        <v>114</v>
      </c>
      <c r="M29" s="10">
        <v>90</v>
      </c>
      <c r="N29" s="11">
        <v>0</v>
      </c>
      <c r="O29" s="11">
        <v>0</v>
      </c>
      <c r="P29" s="11">
        <v>0</v>
      </c>
      <c r="Q29" s="68" t="s">
        <v>213</v>
      </c>
      <c r="R29" s="69" t="s">
        <v>213</v>
      </c>
      <c r="S29" s="32">
        <f t="shared" si="2"/>
        <v>0</v>
      </c>
      <c r="T29" s="32">
        <f t="shared" si="3"/>
        <v>0</v>
      </c>
      <c r="U29" s="32">
        <f t="shared" si="4"/>
        <v>-1</v>
      </c>
      <c r="V29" s="14">
        <f t="shared" si="5"/>
        <v>90</v>
      </c>
      <c r="W29" s="14">
        <f t="shared" si="6"/>
        <v>-90</v>
      </c>
      <c r="X29" s="33">
        <f t="shared" si="7"/>
        <v>90</v>
      </c>
      <c r="Y29" s="14">
        <f t="shared" si="8"/>
        <v>0</v>
      </c>
      <c r="Z29" s="34">
        <f t="shared" si="9"/>
        <v>0</v>
      </c>
      <c r="AA29" s="16"/>
      <c r="AB29" s="28"/>
      <c r="AC29" s="9"/>
      <c r="AD29" s="9"/>
      <c r="AE29" s="9"/>
      <c r="AF29" s="17"/>
      <c r="AG29" s="28"/>
      <c r="AH29" s="96"/>
      <c r="AI29" s="10"/>
      <c r="AJ29" s="11"/>
      <c r="AK29" s="116"/>
      <c r="AL29" s="117"/>
      <c r="AM29" s="45"/>
      <c r="AN29" s="45"/>
      <c r="AO29" s="45"/>
      <c r="AP29" s="46"/>
      <c r="AQ29" s="47"/>
      <c r="AR29" s="48"/>
      <c r="AS29" s="118"/>
      <c r="AT29" s="109" t="s">
        <v>84</v>
      </c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>
        <v>0.6</v>
      </c>
      <c r="BF29" s="109">
        <v>0</v>
      </c>
      <c r="BG29" s="109">
        <v>3</v>
      </c>
      <c r="BH29" s="109"/>
      <c r="BI29" s="81">
        <v>0</v>
      </c>
    </row>
    <row r="30" spans="1:61">
      <c r="A30" s="24">
        <v>1520</v>
      </c>
      <c r="B30" s="24" t="s">
        <v>225</v>
      </c>
      <c r="C30" s="24">
        <v>5</v>
      </c>
      <c r="D30" s="24">
        <v>3</v>
      </c>
      <c r="E30" s="5" t="s">
        <v>46</v>
      </c>
      <c r="F30" s="26">
        <v>38.1</v>
      </c>
      <c r="G30" s="26">
        <v>38.1</v>
      </c>
      <c r="H30" s="25">
        <f t="shared" si="0"/>
        <v>38.1</v>
      </c>
      <c r="I30" s="99">
        <v>62</v>
      </c>
      <c r="J30" s="102">
        <v>62</v>
      </c>
      <c r="K30" s="26">
        <f t="shared" si="1"/>
        <v>62</v>
      </c>
      <c r="M30" s="10">
        <v>90</v>
      </c>
      <c r="N30" s="11">
        <v>2</v>
      </c>
      <c r="O30" s="11">
        <v>0</v>
      </c>
      <c r="P30" s="11">
        <v>5</v>
      </c>
      <c r="Q30" s="68" t="s">
        <v>213</v>
      </c>
      <c r="R30" s="69" t="s">
        <v>213</v>
      </c>
      <c r="S30" s="32">
        <f t="shared" si="2"/>
        <v>8.7102649824045655E-2</v>
      </c>
      <c r="T30" s="32">
        <f t="shared" si="3"/>
        <v>3.4766693581101814E-2</v>
      </c>
      <c r="U30" s="32">
        <f t="shared" si="4"/>
        <v>-0.99558784319794802</v>
      </c>
      <c r="V30" s="14">
        <f t="shared" si="5"/>
        <v>21.759226479557604</v>
      </c>
      <c r="W30" s="14">
        <f t="shared" si="6"/>
        <v>-84.618591521009023</v>
      </c>
      <c r="X30" s="33">
        <f t="shared" si="7"/>
        <v>21.759226479557604</v>
      </c>
      <c r="Y30" s="14">
        <f t="shared" si="8"/>
        <v>291.75922647955758</v>
      </c>
      <c r="Z30" s="34">
        <f t="shared" si="9"/>
        <v>5.3814084789909771</v>
      </c>
      <c r="AA30" s="16"/>
      <c r="AB30" s="28"/>
      <c r="AC30" s="9"/>
      <c r="AD30" s="9"/>
      <c r="AE30" s="9"/>
      <c r="AF30" s="17"/>
      <c r="AG30" s="28"/>
      <c r="AH30" s="96"/>
      <c r="AI30" s="10"/>
      <c r="AJ30" s="11"/>
      <c r="AK30" s="116"/>
      <c r="AL30" s="117"/>
      <c r="AM30" s="45"/>
      <c r="AN30" s="45"/>
      <c r="AO30" s="45"/>
      <c r="AP30" s="46"/>
      <c r="AQ30" s="47"/>
      <c r="AR30" s="48"/>
      <c r="AS30" s="118"/>
      <c r="AT30" s="109" t="s">
        <v>84</v>
      </c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>
        <v>0.6</v>
      </c>
      <c r="BF30" s="109">
        <v>0</v>
      </c>
      <c r="BG30" s="109">
        <v>3</v>
      </c>
      <c r="BH30" s="109"/>
      <c r="BI30" s="81">
        <v>0</v>
      </c>
    </row>
    <row r="31" spans="1:61">
      <c r="A31" s="24">
        <v>1520</v>
      </c>
      <c r="B31" s="24" t="s">
        <v>225</v>
      </c>
      <c r="C31" s="24">
        <v>5</v>
      </c>
      <c r="D31" s="24">
        <v>3</v>
      </c>
      <c r="E31" s="5" t="s">
        <v>46</v>
      </c>
      <c r="F31" s="26">
        <v>38.58</v>
      </c>
      <c r="G31" s="26">
        <v>38.590000000000003</v>
      </c>
      <c r="H31" s="25">
        <f t="shared" si="0"/>
        <v>38.585000000000001</v>
      </c>
      <c r="I31" s="99">
        <v>110</v>
      </c>
      <c r="J31" s="102">
        <v>111</v>
      </c>
      <c r="K31" s="26">
        <f t="shared" si="1"/>
        <v>110.5</v>
      </c>
      <c r="M31" s="10">
        <v>90</v>
      </c>
      <c r="N31" s="11">
        <v>0</v>
      </c>
      <c r="O31" s="11">
        <v>0</v>
      </c>
      <c r="P31" s="11">
        <v>0</v>
      </c>
      <c r="Q31" s="68" t="s">
        <v>213</v>
      </c>
      <c r="R31" s="69" t="s">
        <v>213</v>
      </c>
      <c r="S31" s="32">
        <f t="shared" si="2"/>
        <v>0</v>
      </c>
      <c r="T31" s="32">
        <f t="shared" si="3"/>
        <v>0</v>
      </c>
      <c r="U31" s="32">
        <f t="shared" si="4"/>
        <v>-1</v>
      </c>
      <c r="V31" s="14">
        <f t="shared" si="5"/>
        <v>90</v>
      </c>
      <c r="W31" s="14">
        <f t="shared" si="6"/>
        <v>-90</v>
      </c>
      <c r="X31" s="33">
        <f t="shared" si="7"/>
        <v>90</v>
      </c>
      <c r="Y31" s="14">
        <f t="shared" si="8"/>
        <v>0</v>
      </c>
      <c r="Z31" s="34">
        <f t="shared" si="9"/>
        <v>0</v>
      </c>
      <c r="AA31" s="16"/>
      <c r="AB31" s="28"/>
      <c r="AC31" s="9"/>
      <c r="AD31" s="9"/>
      <c r="AE31" s="9"/>
      <c r="AF31" s="17"/>
      <c r="AG31" s="28"/>
      <c r="AH31" s="96"/>
      <c r="AI31" s="10"/>
      <c r="AJ31" s="11"/>
      <c r="AK31" s="116"/>
      <c r="AL31" s="117"/>
      <c r="AM31" s="45"/>
      <c r="AN31" s="45"/>
      <c r="AO31" s="45"/>
      <c r="AP31" s="46"/>
      <c r="AQ31" s="47"/>
      <c r="AR31" s="48"/>
      <c r="AS31" s="118"/>
      <c r="AT31" s="109" t="s">
        <v>84</v>
      </c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>
        <v>0.6</v>
      </c>
      <c r="BF31" s="109">
        <v>0</v>
      </c>
      <c r="BG31" s="109">
        <v>3</v>
      </c>
      <c r="BH31" s="109"/>
      <c r="BI31" s="81">
        <v>0</v>
      </c>
    </row>
    <row r="32" spans="1:61">
      <c r="A32" s="24">
        <v>1520</v>
      </c>
      <c r="B32" s="24" t="s">
        <v>225</v>
      </c>
      <c r="C32" s="24">
        <v>5</v>
      </c>
      <c r="D32" s="24">
        <v>4</v>
      </c>
      <c r="E32" s="5" t="s">
        <v>46</v>
      </c>
      <c r="F32" s="26">
        <v>39.200000000000003</v>
      </c>
      <c r="G32" s="26">
        <v>39.21</v>
      </c>
      <c r="H32" s="25">
        <f t="shared" si="0"/>
        <v>39.204999999999998</v>
      </c>
      <c r="I32" s="99">
        <v>23</v>
      </c>
      <c r="J32" s="102">
        <v>24</v>
      </c>
      <c r="K32" s="26">
        <f t="shared" si="1"/>
        <v>23.5</v>
      </c>
      <c r="M32" s="10">
        <v>90</v>
      </c>
      <c r="N32" s="11">
        <v>0</v>
      </c>
      <c r="O32" s="11">
        <v>0</v>
      </c>
      <c r="P32" s="11">
        <v>0</v>
      </c>
      <c r="Q32" s="68" t="s">
        <v>213</v>
      </c>
      <c r="R32" s="69" t="s">
        <v>213</v>
      </c>
      <c r="S32" s="32">
        <f t="shared" si="2"/>
        <v>0</v>
      </c>
      <c r="T32" s="32">
        <f t="shared" si="3"/>
        <v>0</v>
      </c>
      <c r="U32" s="32">
        <f t="shared" si="4"/>
        <v>-1</v>
      </c>
      <c r="V32" s="14">
        <f t="shared" si="5"/>
        <v>90</v>
      </c>
      <c r="W32" s="14">
        <f t="shared" si="6"/>
        <v>-90</v>
      </c>
      <c r="X32" s="33">
        <f t="shared" si="7"/>
        <v>90</v>
      </c>
      <c r="Y32" s="14">
        <f t="shared" si="8"/>
        <v>0</v>
      </c>
      <c r="Z32" s="34">
        <f t="shared" si="9"/>
        <v>0</v>
      </c>
      <c r="AA32" s="16"/>
      <c r="AB32" s="28"/>
      <c r="AC32" s="9"/>
      <c r="AD32" s="9"/>
      <c r="AE32" s="9"/>
      <c r="AF32" s="17"/>
      <c r="AG32" s="28"/>
      <c r="AH32" s="96"/>
      <c r="AI32" s="10"/>
      <c r="AJ32" s="11"/>
      <c r="AK32" s="116"/>
      <c r="AL32" s="117"/>
      <c r="AM32" s="45"/>
      <c r="AN32" s="45"/>
      <c r="AO32" s="45"/>
      <c r="AP32" s="46"/>
      <c r="AQ32" s="47"/>
      <c r="AR32" s="48"/>
      <c r="AS32" s="118"/>
      <c r="AT32" s="109" t="s">
        <v>84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>
        <v>0.6</v>
      </c>
      <c r="BF32" s="109">
        <v>0</v>
      </c>
      <c r="BG32" s="109">
        <v>3</v>
      </c>
      <c r="BH32" s="109"/>
      <c r="BI32" s="81">
        <v>0</v>
      </c>
    </row>
    <row r="33" spans="1:61">
      <c r="A33" s="24">
        <v>1520</v>
      </c>
      <c r="B33" s="24" t="s">
        <v>225</v>
      </c>
      <c r="C33" s="24">
        <v>5</v>
      </c>
      <c r="D33" s="24">
        <v>6</v>
      </c>
      <c r="E33" s="5" t="s">
        <v>46</v>
      </c>
      <c r="F33" s="26">
        <v>42.61</v>
      </c>
      <c r="G33" s="26">
        <v>42.62</v>
      </c>
      <c r="H33" s="25">
        <f t="shared" si="0"/>
        <v>42.614999999999995</v>
      </c>
      <c r="I33" s="99">
        <v>64</v>
      </c>
      <c r="J33" s="102">
        <v>65</v>
      </c>
      <c r="K33" s="26">
        <f t="shared" si="1"/>
        <v>64.5</v>
      </c>
      <c r="M33" s="10">
        <v>270</v>
      </c>
      <c r="N33" s="11">
        <v>2</v>
      </c>
      <c r="O33" s="11">
        <v>0</v>
      </c>
      <c r="P33" s="11">
        <v>8</v>
      </c>
      <c r="Q33" s="68" t="s">
        <v>213</v>
      </c>
      <c r="R33" s="69" t="s">
        <v>213</v>
      </c>
      <c r="S33" s="32">
        <f t="shared" si="2"/>
        <v>-0.13908832046729191</v>
      </c>
      <c r="T33" s="32">
        <f t="shared" si="3"/>
        <v>3.4559857199638465E-2</v>
      </c>
      <c r="U33" s="32">
        <f t="shared" si="4"/>
        <v>0.98966482419024082</v>
      </c>
      <c r="V33" s="14">
        <f t="shared" si="5"/>
        <v>166.04606622060126</v>
      </c>
      <c r="W33" s="14">
        <f t="shared" si="6"/>
        <v>81.760032831371518</v>
      </c>
      <c r="X33" s="33">
        <f t="shared" si="7"/>
        <v>346.04606622060123</v>
      </c>
      <c r="Y33" s="14">
        <f t="shared" si="8"/>
        <v>256.04606622060123</v>
      </c>
      <c r="Z33" s="34">
        <f t="shared" si="9"/>
        <v>8.2399671686284819</v>
      </c>
      <c r="AA33" s="16"/>
      <c r="AB33" s="28"/>
      <c r="AC33" s="9"/>
      <c r="AD33" s="9"/>
      <c r="AE33" s="9"/>
      <c r="AF33" s="17"/>
      <c r="AG33" s="28"/>
      <c r="AH33" s="96"/>
      <c r="AI33" s="10"/>
      <c r="AJ33" s="11"/>
      <c r="AK33" s="116"/>
      <c r="AL33" s="117"/>
      <c r="AM33" s="45"/>
      <c r="AN33" s="45"/>
      <c r="AO33" s="45"/>
      <c r="AP33" s="46"/>
      <c r="AQ33" s="47"/>
      <c r="AR33" s="48"/>
      <c r="AS33" s="118"/>
      <c r="AT33" s="109" t="s">
        <v>84</v>
      </c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>
        <v>0.6</v>
      </c>
      <c r="BF33" s="109">
        <v>0</v>
      </c>
      <c r="BG33" s="109">
        <v>3</v>
      </c>
      <c r="BH33" s="109"/>
      <c r="BI33" s="81">
        <v>0</v>
      </c>
    </row>
    <row r="34" spans="1:61">
      <c r="A34" s="24">
        <v>1520</v>
      </c>
      <c r="B34" s="24" t="s">
        <v>225</v>
      </c>
      <c r="C34" s="24">
        <v>5</v>
      </c>
      <c r="D34" s="24">
        <v>7</v>
      </c>
      <c r="E34" s="5" t="s">
        <v>46</v>
      </c>
      <c r="F34" s="26">
        <v>43.98</v>
      </c>
      <c r="G34" s="26">
        <v>43.98</v>
      </c>
      <c r="H34" s="25">
        <f t="shared" si="0"/>
        <v>43.98</v>
      </c>
      <c r="I34" s="99">
        <v>51</v>
      </c>
      <c r="J34" s="102">
        <v>51</v>
      </c>
      <c r="K34" s="26">
        <f t="shared" si="1"/>
        <v>51</v>
      </c>
      <c r="M34" s="10">
        <v>270</v>
      </c>
      <c r="N34" s="11">
        <v>5</v>
      </c>
      <c r="O34" s="11">
        <v>0</v>
      </c>
      <c r="P34" s="11">
        <v>5</v>
      </c>
      <c r="Q34" s="68" t="s">
        <v>213</v>
      </c>
      <c r="R34" s="69" t="s">
        <v>213</v>
      </c>
      <c r="S34" s="32">
        <f t="shared" si="2"/>
        <v>-8.6824088833465166E-2</v>
      </c>
      <c r="T34" s="32">
        <f t="shared" si="3"/>
        <v>8.6824088833465179E-2</v>
      </c>
      <c r="U34" s="32">
        <f t="shared" si="4"/>
        <v>0.99240387650610407</v>
      </c>
      <c r="V34" s="14">
        <f t="shared" si="5"/>
        <v>135</v>
      </c>
      <c r="W34" s="14">
        <f t="shared" si="6"/>
        <v>82.946773343201372</v>
      </c>
      <c r="X34" s="33">
        <f t="shared" si="7"/>
        <v>315</v>
      </c>
      <c r="Y34" s="14">
        <f t="shared" si="8"/>
        <v>225</v>
      </c>
      <c r="Z34" s="34">
        <f t="shared" si="9"/>
        <v>7.0532266567986284</v>
      </c>
      <c r="AA34" s="16"/>
      <c r="AB34" s="28"/>
      <c r="AC34" s="9"/>
      <c r="AD34" s="9"/>
      <c r="AE34" s="9"/>
      <c r="AF34" s="17"/>
      <c r="AG34" s="28"/>
      <c r="AH34" s="96"/>
      <c r="AI34" s="10"/>
      <c r="AJ34" s="11"/>
      <c r="AK34" s="116"/>
      <c r="AL34" s="117"/>
      <c r="AM34" s="45"/>
      <c r="AN34" s="45"/>
      <c r="AO34" s="45"/>
      <c r="AP34" s="46"/>
      <c r="AQ34" s="47"/>
      <c r="AR34" s="48"/>
      <c r="AS34" s="118"/>
      <c r="AT34" s="109" t="s">
        <v>84</v>
      </c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>
        <v>0.6</v>
      </c>
      <c r="BF34" s="109">
        <v>0</v>
      </c>
      <c r="BG34" s="109">
        <v>3</v>
      </c>
      <c r="BH34" s="109"/>
      <c r="BI34" s="81">
        <v>0</v>
      </c>
    </row>
    <row r="35" spans="1:61">
      <c r="A35" s="24">
        <v>1520</v>
      </c>
      <c r="B35" s="24" t="s">
        <v>225</v>
      </c>
      <c r="C35" s="24">
        <v>6</v>
      </c>
      <c r="D35" s="24">
        <v>1</v>
      </c>
      <c r="E35" s="5" t="s">
        <v>46</v>
      </c>
      <c r="F35" s="26">
        <v>44.22</v>
      </c>
      <c r="G35" s="26">
        <v>44.23</v>
      </c>
      <c r="H35" s="25">
        <f t="shared" si="0"/>
        <v>44.224999999999994</v>
      </c>
      <c r="I35" s="99">
        <v>22</v>
      </c>
      <c r="J35" s="102">
        <v>23</v>
      </c>
      <c r="K35" s="26">
        <f t="shared" si="1"/>
        <v>22.5</v>
      </c>
      <c r="M35" s="10">
        <v>90</v>
      </c>
      <c r="N35" s="11">
        <v>1</v>
      </c>
      <c r="O35" s="11">
        <v>0</v>
      </c>
      <c r="P35" s="11">
        <v>0</v>
      </c>
      <c r="Q35" s="68" t="s">
        <v>213</v>
      </c>
      <c r="R35" s="69" t="s">
        <v>213</v>
      </c>
      <c r="S35" s="32">
        <f t="shared" si="2"/>
        <v>0</v>
      </c>
      <c r="T35" s="32">
        <f t="shared" si="3"/>
        <v>1.7452406437283512E-2</v>
      </c>
      <c r="U35" s="32">
        <f t="shared" si="4"/>
        <v>-0.99984769515639127</v>
      </c>
      <c r="V35" s="14">
        <f t="shared" si="5"/>
        <v>90</v>
      </c>
      <c r="W35" s="14">
        <f t="shared" si="6"/>
        <v>-89.000000000000099</v>
      </c>
      <c r="X35" s="33">
        <f t="shared" si="7"/>
        <v>90</v>
      </c>
      <c r="Y35" s="14">
        <f t="shared" si="8"/>
        <v>0</v>
      </c>
      <c r="Z35" s="34">
        <f t="shared" si="9"/>
        <v>0.99999999999990052</v>
      </c>
      <c r="AA35" s="16"/>
      <c r="AB35" s="28"/>
      <c r="AC35" s="9"/>
      <c r="AD35" s="9"/>
      <c r="AE35" s="9"/>
      <c r="AF35" s="17"/>
      <c r="AG35" s="28"/>
      <c r="AH35" s="96"/>
      <c r="AI35" s="10"/>
      <c r="AJ35" s="11"/>
      <c r="AK35" s="116"/>
      <c r="AL35" s="117"/>
      <c r="AM35" s="45"/>
      <c r="AN35" s="45"/>
      <c r="AO35" s="45"/>
      <c r="AP35" s="46"/>
      <c r="AQ35" s="47"/>
      <c r="AR35" s="48"/>
      <c r="AS35" s="118"/>
      <c r="AT35" s="109" t="s">
        <v>84</v>
      </c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>
        <v>0.6</v>
      </c>
      <c r="BF35" s="109">
        <v>0</v>
      </c>
      <c r="BG35" s="109">
        <v>3</v>
      </c>
      <c r="BH35" s="109"/>
      <c r="BI35" s="81">
        <v>0</v>
      </c>
    </row>
    <row r="36" spans="1:61">
      <c r="A36" s="24">
        <v>1520</v>
      </c>
      <c r="B36" s="24" t="s">
        <v>225</v>
      </c>
      <c r="C36" s="24">
        <v>6</v>
      </c>
      <c r="D36" s="24">
        <v>3</v>
      </c>
      <c r="E36" s="5" t="s">
        <v>46</v>
      </c>
      <c r="F36" s="26">
        <v>47.04</v>
      </c>
      <c r="G36" s="26">
        <v>47.04</v>
      </c>
      <c r="H36" s="25">
        <f t="shared" si="0"/>
        <v>47.04</v>
      </c>
      <c r="I36" s="99">
        <v>17</v>
      </c>
      <c r="J36" s="102">
        <v>17</v>
      </c>
      <c r="K36" s="26">
        <f t="shared" si="1"/>
        <v>17</v>
      </c>
      <c r="M36" s="10">
        <v>270</v>
      </c>
      <c r="N36" s="11">
        <v>3</v>
      </c>
      <c r="O36" s="11">
        <v>0</v>
      </c>
      <c r="P36" s="11">
        <v>0</v>
      </c>
      <c r="Q36" s="68" t="s">
        <v>213</v>
      </c>
      <c r="R36" s="69" t="s">
        <v>213</v>
      </c>
      <c r="S36" s="32">
        <f t="shared" si="2"/>
        <v>0</v>
      </c>
      <c r="T36" s="32">
        <f t="shared" si="3"/>
        <v>5.2335956242943828E-2</v>
      </c>
      <c r="U36" s="32">
        <f t="shared" si="4"/>
        <v>0.99862953475457383</v>
      </c>
      <c r="V36" s="14">
        <f t="shared" si="5"/>
        <v>90</v>
      </c>
      <c r="W36" s="14">
        <f t="shared" si="6"/>
        <v>86.999999999999957</v>
      </c>
      <c r="X36" s="33">
        <f t="shared" si="7"/>
        <v>270</v>
      </c>
      <c r="Y36" s="14">
        <f t="shared" si="8"/>
        <v>180</v>
      </c>
      <c r="Z36" s="34">
        <f t="shared" si="9"/>
        <v>3.0000000000000426</v>
      </c>
      <c r="AA36" s="16"/>
      <c r="AB36" s="28"/>
      <c r="AC36" s="9"/>
      <c r="AD36" s="9"/>
      <c r="AE36" s="9"/>
      <c r="AF36" s="17"/>
      <c r="AG36" s="28"/>
      <c r="AH36" s="96"/>
      <c r="AI36" s="10"/>
      <c r="AJ36" s="11"/>
      <c r="AK36" s="116"/>
      <c r="AL36" s="117"/>
      <c r="AM36" s="45"/>
      <c r="AN36" s="45"/>
      <c r="AO36" s="45"/>
      <c r="AP36" s="46"/>
      <c r="AQ36" s="47"/>
      <c r="AR36" s="48"/>
      <c r="AS36" s="118"/>
      <c r="AT36" s="109" t="s">
        <v>84</v>
      </c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>
        <v>0.6</v>
      </c>
      <c r="BF36" s="109">
        <v>0</v>
      </c>
      <c r="BG36" s="109">
        <v>3</v>
      </c>
      <c r="BH36" s="109"/>
      <c r="BI36" s="81">
        <v>0</v>
      </c>
    </row>
    <row r="37" spans="1:61">
      <c r="A37" s="24">
        <v>1520</v>
      </c>
      <c r="B37" s="24" t="s">
        <v>225</v>
      </c>
      <c r="C37" s="24">
        <v>6</v>
      </c>
      <c r="D37" s="24">
        <v>3</v>
      </c>
      <c r="E37" s="5" t="s">
        <v>46</v>
      </c>
      <c r="F37" s="26">
        <v>47.97</v>
      </c>
      <c r="G37" s="26">
        <v>47.98</v>
      </c>
      <c r="H37" s="25">
        <f t="shared" si="0"/>
        <v>47.974999999999994</v>
      </c>
      <c r="I37" s="99">
        <v>110</v>
      </c>
      <c r="J37" s="102">
        <v>111</v>
      </c>
      <c r="K37" s="26">
        <f t="shared" si="1"/>
        <v>110.5</v>
      </c>
      <c r="M37" s="10">
        <v>270</v>
      </c>
      <c r="N37" s="11">
        <v>2</v>
      </c>
      <c r="O37" s="11">
        <v>0</v>
      </c>
      <c r="P37" s="11">
        <v>0</v>
      </c>
      <c r="Q37" s="68" t="s">
        <v>213</v>
      </c>
      <c r="R37" s="69" t="s">
        <v>213</v>
      </c>
      <c r="S37" s="32">
        <f t="shared" si="2"/>
        <v>0</v>
      </c>
      <c r="T37" s="32">
        <f t="shared" si="3"/>
        <v>3.4899496702500969E-2</v>
      </c>
      <c r="U37" s="32">
        <f t="shared" si="4"/>
        <v>0.99939082701909576</v>
      </c>
      <c r="V37" s="14">
        <f t="shared" si="5"/>
        <v>90</v>
      </c>
      <c r="W37" s="14">
        <f t="shared" si="6"/>
        <v>88.000000000000057</v>
      </c>
      <c r="X37" s="33">
        <f t="shared" si="7"/>
        <v>270</v>
      </c>
      <c r="Y37" s="14">
        <f t="shared" si="8"/>
        <v>180</v>
      </c>
      <c r="Z37" s="34">
        <f t="shared" si="9"/>
        <v>1.9999999999999432</v>
      </c>
      <c r="AA37" s="16"/>
      <c r="AB37" s="28"/>
      <c r="AC37" s="9"/>
      <c r="AD37" s="9"/>
      <c r="AE37" s="9"/>
      <c r="AF37" s="17"/>
      <c r="AG37" s="28"/>
      <c r="AH37" s="96"/>
      <c r="AI37" s="10"/>
      <c r="AJ37" s="11"/>
      <c r="AK37" s="116"/>
      <c r="AL37" s="117"/>
      <c r="AM37" s="45"/>
      <c r="AN37" s="45"/>
      <c r="AO37" s="45"/>
      <c r="AP37" s="46"/>
      <c r="AQ37" s="47"/>
      <c r="AR37" s="48"/>
      <c r="AS37" s="118"/>
      <c r="AT37" s="109" t="s">
        <v>84</v>
      </c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>
        <v>0.7</v>
      </c>
      <c r="BF37" s="109">
        <v>0</v>
      </c>
      <c r="BG37" s="109">
        <v>3</v>
      </c>
      <c r="BH37" s="109"/>
      <c r="BI37" s="81">
        <v>0</v>
      </c>
    </row>
    <row r="38" spans="1:61" ht="15.75" customHeight="1">
      <c r="A38" s="24">
        <v>1520</v>
      </c>
      <c r="B38" s="24" t="s">
        <v>225</v>
      </c>
      <c r="C38" s="24">
        <v>6</v>
      </c>
      <c r="D38" s="24">
        <v>4</v>
      </c>
      <c r="E38" s="5" t="s">
        <v>46</v>
      </c>
      <c r="F38" s="26">
        <v>49.07</v>
      </c>
      <c r="G38" s="26">
        <v>49.07</v>
      </c>
      <c r="H38" s="25">
        <f t="shared" si="0"/>
        <v>49.07</v>
      </c>
      <c r="I38" s="99">
        <v>70</v>
      </c>
      <c r="J38" s="102">
        <v>70</v>
      </c>
      <c r="K38" s="26">
        <f t="shared" si="1"/>
        <v>70</v>
      </c>
      <c r="M38" s="10">
        <v>270</v>
      </c>
      <c r="N38" s="11">
        <v>4</v>
      </c>
      <c r="O38" s="11">
        <v>0</v>
      </c>
      <c r="P38" s="11">
        <v>12</v>
      </c>
      <c r="Q38" s="68" t="s">
        <v>213</v>
      </c>
      <c r="R38" s="69" t="s">
        <v>213</v>
      </c>
      <c r="S38" s="32">
        <f t="shared" si="2"/>
        <v>-0.20740522838853229</v>
      </c>
      <c r="T38" s="32">
        <f t="shared" si="3"/>
        <v>6.8232127428466918E-2</v>
      </c>
      <c r="U38" s="32">
        <f t="shared" si="4"/>
        <v>0.97576488233994463</v>
      </c>
      <c r="V38" s="14">
        <f t="shared" si="5"/>
        <v>161.7898395678977</v>
      </c>
      <c r="W38" s="14">
        <f t="shared" si="6"/>
        <v>77.38707326251307</v>
      </c>
      <c r="X38" s="33">
        <f t="shared" si="7"/>
        <v>341.78983956789773</v>
      </c>
      <c r="Y38" s="14">
        <f t="shared" si="8"/>
        <v>251.78983956789773</v>
      </c>
      <c r="Z38" s="34">
        <f t="shared" si="9"/>
        <v>12.61292673748693</v>
      </c>
      <c r="AA38" s="16"/>
      <c r="AB38" s="28"/>
      <c r="AC38" s="9"/>
      <c r="AD38" s="9"/>
      <c r="AE38" s="9"/>
      <c r="AF38" s="17"/>
      <c r="AG38" s="28"/>
      <c r="AH38" s="96"/>
      <c r="AI38" s="10"/>
      <c r="AJ38" s="11"/>
      <c r="AK38" s="116"/>
      <c r="AL38" s="117"/>
      <c r="AM38" s="45"/>
      <c r="AN38" s="45"/>
      <c r="AO38" s="45"/>
      <c r="AP38" s="46"/>
      <c r="AQ38" s="47"/>
      <c r="AR38" s="48"/>
      <c r="AS38" s="118"/>
      <c r="AT38" s="109" t="s">
        <v>84</v>
      </c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>
        <v>0.7</v>
      </c>
      <c r="BF38" s="109">
        <v>0</v>
      </c>
      <c r="BG38" s="109">
        <v>3</v>
      </c>
      <c r="BH38" s="109"/>
      <c r="BI38" s="81">
        <v>0</v>
      </c>
    </row>
    <row r="39" spans="1:61" ht="15.75" customHeight="1">
      <c r="A39" s="24">
        <v>1520</v>
      </c>
      <c r="B39" s="24" t="s">
        <v>225</v>
      </c>
      <c r="C39" s="24">
        <v>6</v>
      </c>
      <c r="D39" s="24">
        <v>5</v>
      </c>
      <c r="E39" s="5" t="s">
        <v>46</v>
      </c>
      <c r="F39" s="26">
        <v>50.43</v>
      </c>
      <c r="G39" s="26">
        <v>50.43</v>
      </c>
      <c r="H39" s="25">
        <f t="shared" si="0"/>
        <v>50.43</v>
      </c>
      <c r="I39" s="99">
        <v>56</v>
      </c>
      <c r="J39" s="102">
        <v>56</v>
      </c>
      <c r="K39" s="26">
        <f t="shared" si="1"/>
        <v>56</v>
      </c>
      <c r="M39" s="10">
        <v>270</v>
      </c>
      <c r="N39" s="11">
        <v>1</v>
      </c>
      <c r="O39" s="11">
        <v>0</v>
      </c>
      <c r="P39" s="11">
        <v>17</v>
      </c>
      <c r="Q39" s="68" t="s">
        <v>213</v>
      </c>
      <c r="R39" s="69" t="s">
        <v>213</v>
      </c>
      <c r="S39" s="32">
        <f t="shared" si="2"/>
        <v>-0.29232717509597334</v>
      </c>
      <c r="T39" s="32">
        <f t="shared" si="3"/>
        <v>1.6689819278974168E-2</v>
      </c>
      <c r="U39" s="32">
        <f t="shared" si="4"/>
        <v>0.95615910611673616</v>
      </c>
      <c r="V39" s="14">
        <f t="shared" si="5"/>
        <v>176.73236254238739</v>
      </c>
      <c r="W39" s="14">
        <f t="shared" si="6"/>
        <v>72.973915937969863</v>
      </c>
      <c r="X39" s="33">
        <f t="shared" si="7"/>
        <v>356.73236254238736</v>
      </c>
      <c r="Y39" s="14">
        <f t="shared" si="8"/>
        <v>266.73236254238736</v>
      </c>
      <c r="Z39" s="34">
        <f t="shared" si="9"/>
        <v>17.026084062030137</v>
      </c>
      <c r="AA39" s="16"/>
      <c r="AB39" s="28"/>
      <c r="AC39" s="9"/>
      <c r="AD39" s="9"/>
      <c r="AE39" s="9"/>
      <c r="AF39" s="17"/>
      <c r="AG39" s="28"/>
      <c r="AH39" s="96"/>
      <c r="AI39" s="10"/>
      <c r="AJ39" s="11"/>
      <c r="AK39" s="116"/>
      <c r="AL39" s="117"/>
      <c r="AM39" s="45"/>
      <c r="AN39" s="45"/>
      <c r="AO39" s="45"/>
      <c r="AP39" s="46"/>
      <c r="AQ39" s="47"/>
      <c r="AR39" s="48"/>
      <c r="AS39" s="118"/>
      <c r="AT39" s="109" t="s">
        <v>84</v>
      </c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>
        <v>0.7</v>
      </c>
      <c r="BF39" s="109">
        <v>0</v>
      </c>
      <c r="BG39" s="109">
        <v>3</v>
      </c>
      <c r="BH39" s="109"/>
      <c r="BI39" s="81">
        <v>0</v>
      </c>
    </row>
    <row r="40" spans="1:61">
      <c r="A40" s="24">
        <v>1520</v>
      </c>
      <c r="B40" s="24" t="s">
        <v>225</v>
      </c>
      <c r="C40" s="24">
        <v>6</v>
      </c>
      <c r="D40" s="24">
        <v>5</v>
      </c>
      <c r="E40" s="5" t="s">
        <v>46</v>
      </c>
      <c r="F40" s="26">
        <v>50.69</v>
      </c>
      <c r="G40" s="26">
        <v>50.69</v>
      </c>
      <c r="H40" s="25">
        <f t="shared" si="0"/>
        <v>50.69</v>
      </c>
      <c r="I40" s="99">
        <v>82</v>
      </c>
      <c r="J40" s="102">
        <v>82</v>
      </c>
      <c r="K40" s="26">
        <f t="shared" si="1"/>
        <v>82</v>
      </c>
      <c r="M40" s="10">
        <v>270</v>
      </c>
      <c r="N40" s="11">
        <v>2</v>
      </c>
      <c r="O40" s="11">
        <v>0</v>
      </c>
      <c r="P40" s="11">
        <v>24</v>
      </c>
      <c r="Q40" s="68" t="s">
        <v>213</v>
      </c>
      <c r="R40" s="69" t="s">
        <v>213</v>
      </c>
      <c r="S40" s="32">
        <f t="shared" si="2"/>
        <v>-0.40648887010249468</v>
      </c>
      <c r="T40" s="32">
        <f t="shared" si="3"/>
        <v>3.1882276686582764E-2</v>
      </c>
      <c r="U40" s="32">
        <f t="shared" si="4"/>
        <v>0.91298895043297723</v>
      </c>
      <c r="V40" s="14">
        <f t="shared" si="5"/>
        <v>175.51528238288404</v>
      </c>
      <c r="W40" s="14">
        <f t="shared" si="6"/>
        <v>65.934649297607876</v>
      </c>
      <c r="X40" s="33">
        <f t="shared" si="7"/>
        <v>355.51528238288404</v>
      </c>
      <c r="Y40" s="14">
        <f t="shared" si="8"/>
        <v>265.51528238288404</v>
      </c>
      <c r="Z40" s="34">
        <f t="shared" si="9"/>
        <v>24.065350702392124</v>
      </c>
      <c r="AA40" s="16"/>
      <c r="AB40" s="28"/>
      <c r="AC40" s="9"/>
      <c r="AD40" s="9"/>
      <c r="AE40" s="9"/>
      <c r="AF40" s="17"/>
      <c r="AG40" s="28"/>
      <c r="AH40" s="96"/>
      <c r="AI40" s="10"/>
      <c r="AJ40" s="11"/>
      <c r="AK40" s="116"/>
      <c r="AL40" s="117"/>
      <c r="AM40" s="45"/>
      <c r="AN40" s="45"/>
      <c r="AO40" s="45"/>
      <c r="AP40" s="46"/>
      <c r="AQ40" s="47"/>
      <c r="AR40" s="48"/>
      <c r="AS40" s="118"/>
      <c r="AT40" s="109" t="s">
        <v>84</v>
      </c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>
        <v>0.7</v>
      </c>
      <c r="BF40" s="109">
        <v>0</v>
      </c>
      <c r="BG40" s="109">
        <v>3</v>
      </c>
      <c r="BH40" s="109"/>
      <c r="BI40" s="81">
        <v>0</v>
      </c>
    </row>
    <row r="41" spans="1:61">
      <c r="A41" s="24">
        <v>1520</v>
      </c>
      <c r="B41" s="24" t="s">
        <v>225</v>
      </c>
      <c r="C41" s="24">
        <v>6</v>
      </c>
      <c r="D41" s="24">
        <v>6</v>
      </c>
      <c r="E41" s="5" t="s">
        <v>46</v>
      </c>
      <c r="F41" s="26">
        <v>52.2</v>
      </c>
      <c r="G41" s="26">
        <v>52.21</v>
      </c>
      <c r="H41" s="25">
        <f t="shared" si="0"/>
        <v>52.204999999999998</v>
      </c>
      <c r="I41" s="99">
        <v>81</v>
      </c>
      <c r="J41" s="102">
        <v>82</v>
      </c>
      <c r="K41" s="26">
        <f t="shared" si="1"/>
        <v>81.5</v>
      </c>
      <c r="M41" s="10">
        <v>270</v>
      </c>
      <c r="N41" s="11">
        <v>7</v>
      </c>
      <c r="O41" s="11">
        <v>0</v>
      </c>
      <c r="P41" s="11">
        <v>9</v>
      </c>
      <c r="Q41" s="68" t="s">
        <v>213</v>
      </c>
      <c r="R41" s="69" t="s">
        <v>213</v>
      </c>
      <c r="S41" s="32">
        <f t="shared" si="2"/>
        <v>-0.15526842625975007</v>
      </c>
      <c r="T41" s="32">
        <f t="shared" si="3"/>
        <v>0.12036892955724914</v>
      </c>
      <c r="U41" s="32">
        <f t="shared" si="4"/>
        <v>0.98032626147870727</v>
      </c>
      <c r="V41" s="14">
        <f t="shared" si="5"/>
        <v>142.21604034902853</v>
      </c>
      <c r="W41" s="14">
        <f t="shared" si="6"/>
        <v>78.667823577665175</v>
      </c>
      <c r="X41" s="33">
        <f t="shared" si="7"/>
        <v>322.2160403490285</v>
      </c>
      <c r="Y41" s="14">
        <f t="shared" si="8"/>
        <v>232.2160403490285</v>
      </c>
      <c r="Z41" s="34">
        <f t="shared" si="9"/>
        <v>11.332176422334825</v>
      </c>
      <c r="AA41" s="16"/>
      <c r="AB41" s="28"/>
      <c r="AC41" s="9"/>
      <c r="AD41" s="9"/>
      <c r="AE41" s="9"/>
      <c r="AF41" s="17"/>
      <c r="AG41" s="28"/>
      <c r="AH41" s="96"/>
      <c r="AI41" s="10"/>
      <c r="AJ41" s="11"/>
      <c r="AK41" s="116"/>
      <c r="AL41" s="117"/>
      <c r="AM41" s="45"/>
      <c r="AN41" s="45"/>
      <c r="AO41" s="45"/>
      <c r="AP41" s="46"/>
      <c r="AQ41" s="47"/>
      <c r="AR41" s="48"/>
      <c r="AS41" s="118"/>
      <c r="AT41" s="109" t="s">
        <v>84</v>
      </c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>
        <v>0.7</v>
      </c>
      <c r="BF41" s="109">
        <v>0</v>
      </c>
      <c r="BG41" s="109">
        <v>3</v>
      </c>
      <c r="BH41" s="109"/>
      <c r="BI41" s="81">
        <v>0</v>
      </c>
    </row>
    <row r="42" spans="1:61" ht="12.75" customHeight="1">
      <c r="A42" s="24">
        <v>1520</v>
      </c>
      <c r="B42" s="24" t="s">
        <v>225</v>
      </c>
      <c r="C42" s="24">
        <v>6</v>
      </c>
      <c r="D42" s="24">
        <v>7</v>
      </c>
      <c r="E42" s="5" t="s">
        <v>46</v>
      </c>
      <c r="F42" s="26">
        <v>52.82</v>
      </c>
      <c r="G42" s="26">
        <v>52.83</v>
      </c>
      <c r="H42" s="25">
        <f t="shared" si="0"/>
        <v>52.825000000000003</v>
      </c>
      <c r="I42" s="99">
        <v>19</v>
      </c>
      <c r="J42" s="102">
        <v>20</v>
      </c>
      <c r="K42" s="26">
        <f t="shared" si="1"/>
        <v>19.5</v>
      </c>
      <c r="M42" s="10">
        <v>270</v>
      </c>
      <c r="N42" s="11">
        <v>4</v>
      </c>
      <c r="O42" s="11">
        <v>0</v>
      </c>
      <c r="P42" s="11">
        <v>5</v>
      </c>
      <c r="Q42" s="68" t="s">
        <v>213</v>
      </c>
      <c r="R42" s="69" t="s">
        <v>213</v>
      </c>
      <c r="S42" s="32">
        <f t="shared" si="2"/>
        <v>-8.694343573875718E-2</v>
      </c>
      <c r="T42" s="32">
        <f t="shared" si="3"/>
        <v>6.9491029301473689E-2</v>
      </c>
      <c r="U42" s="32">
        <f t="shared" si="4"/>
        <v>0.99376801787576441</v>
      </c>
      <c r="V42" s="14">
        <f t="shared" si="5"/>
        <v>141.36580520133217</v>
      </c>
      <c r="W42" s="14">
        <f t="shared" si="6"/>
        <v>83.609498300707472</v>
      </c>
      <c r="X42" s="33">
        <f t="shared" si="7"/>
        <v>321.36580520133214</v>
      </c>
      <c r="Y42" s="14">
        <f t="shared" si="8"/>
        <v>231.36580520133214</v>
      </c>
      <c r="Z42" s="34">
        <f t="shared" si="9"/>
        <v>6.3905016992925283</v>
      </c>
      <c r="AA42" s="16"/>
      <c r="AB42" s="28"/>
      <c r="AC42" s="9"/>
      <c r="AD42" s="9"/>
      <c r="AE42" s="9"/>
      <c r="AF42" s="17"/>
      <c r="AG42" s="28"/>
      <c r="AH42" s="96"/>
      <c r="AI42" s="10"/>
      <c r="AJ42" s="11"/>
      <c r="AK42" s="116"/>
      <c r="AL42" s="117"/>
      <c r="AM42" s="45"/>
      <c r="AN42" s="45"/>
      <c r="AO42" s="45"/>
      <c r="AP42" s="46"/>
      <c r="AQ42" s="47"/>
      <c r="AR42" s="48"/>
      <c r="AS42" s="118"/>
      <c r="AT42" s="109" t="s">
        <v>84</v>
      </c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>
        <v>0.7</v>
      </c>
      <c r="BF42" s="109">
        <v>0</v>
      </c>
      <c r="BG42" s="109">
        <v>3</v>
      </c>
      <c r="BH42" s="109"/>
      <c r="BI42" s="81">
        <v>0</v>
      </c>
    </row>
    <row r="43" spans="1:61">
      <c r="A43" s="24">
        <v>1520</v>
      </c>
      <c r="B43" s="24" t="s">
        <v>225</v>
      </c>
      <c r="C43" s="24">
        <v>7</v>
      </c>
      <c r="D43" s="24">
        <v>1</v>
      </c>
      <c r="E43" s="5" t="s">
        <v>46</v>
      </c>
      <c r="F43" s="26">
        <v>53.89</v>
      </c>
      <c r="G43" s="26">
        <v>53.89</v>
      </c>
      <c r="H43" s="25">
        <f t="shared" si="0"/>
        <v>53.89</v>
      </c>
      <c r="I43" s="99">
        <v>39</v>
      </c>
      <c r="J43" s="102">
        <v>39</v>
      </c>
      <c r="K43" s="26">
        <f t="shared" si="1"/>
        <v>39</v>
      </c>
      <c r="M43" s="10">
        <v>90</v>
      </c>
      <c r="N43" s="11">
        <v>2</v>
      </c>
      <c r="O43" s="11">
        <v>0</v>
      </c>
      <c r="P43" s="11">
        <v>6</v>
      </c>
      <c r="Q43" s="68" t="s">
        <v>213</v>
      </c>
      <c r="R43" s="69" t="s">
        <v>213</v>
      </c>
      <c r="S43" s="32">
        <f t="shared" si="2"/>
        <v>0.10446478735209536</v>
      </c>
      <c r="T43" s="32">
        <f t="shared" si="3"/>
        <v>3.4708313607970061E-2</v>
      </c>
      <c r="U43" s="32">
        <f t="shared" si="4"/>
        <v>-0.99391605950069728</v>
      </c>
      <c r="V43" s="14">
        <f t="shared" si="5"/>
        <v>18.379011977496532</v>
      </c>
      <c r="W43" s="14">
        <f t="shared" si="6"/>
        <v>-83.68004299396074</v>
      </c>
      <c r="X43" s="33">
        <f t="shared" si="7"/>
        <v>18.379011977496532</v>
      </c>
      <c r="Y43" s="14">
        <f t="shared" si="8"/>
        <v>288.37901197749653</v>
      </c>
      <c r="Z43" s="34">
        <f t="shared" si="9"/>
        <v>6.3199570060392602</v>
      </c>
      <c r="AA43" s="16"/>
      <c r="AB43" s="28"/>
      <c r="AC43" s="9"/>
      <c r="AD43" s="9"/>
      <c r="AE43" s="9"/>
      <c r="AF43" s="17"/>
      <c r="AG43" s="28"/>
      <c r="AH43" s="96"/>
      <c r="AI43" s="10"/>
      <c r="AJ43" s="11"/>
      <c r="AK43" s="116"/>
      <c r="AL43" s="117"/>
      <c r="AM43" s="45"/>
      <c r="AN43" s="45"/>
      <c r="AO43" s="45"/>
      <c r="AP43" s="46"/>
      <c r="AQ43" s="47"/>
      <c r="AR43" s="48"/>
      <c r="AS43" s="118"/>
      <c r="AT43" s="109" t="s">
        <v>84</v>
      </c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>
        <v>0.7</v>
      </c>
      <c r="BF43" s="109">
        <v>0</v>
      </c>
      <c r="BG43" s="109">
        <v>3</v>
      </c>
      <c r="BH43" s="109"/>
      <c r="BI43" s="81">
        <v>0</v>
      </c>
    </row>
    <row r="44" spans="1:61">
      <c r="A44" s="24">
        <v>1520</v>
      </c>
      <c r="B44" s="24" t="s">
        <v>225</v>
      </c>
      <c r="C44" s="24">
        <v>7</v>
      </c>
      <c r="D44" s="24">
        <v>1</v>
      </c>
      <c r="E44" s="5" t="s">
        <v>46</v>
      </c>
      <c r="F44" s="26">
        <v>54.26</v>
      </c>
      <c r="G44" s="26">
        <v>54.27</v>
      </c>
      <c r="H44" s="25">
        <f t="shared" si="0"/>
        <v>54.265000000000001</v>
      </c>
      <c r="I44" s="99">
        <v>76</v>
      </c>
      <c r="J44" s="102">
        <v>77</v>
      </c>
      <c r="K44" s="26">
        <f t="shared" si="1"/>
        <v>76.5</v>
      </c>
      <c r="L44" s="24"/>
      <c r="M44" s="10">
        <v>270</v>
      </c>
      <c r="N44" s="11">
        <v>10</v>
      </c>
      <c r="O44" s="11">
        <v>0</v>
      </c>
      <c r="P44" s="11">
        <v>8</v>
      </c>
      <c r="Q44" s="68" t="s">
        <v>213</v>
      </c>
      <c r="R44" s="69" t="s">
        <v>213</v>
      </c>
      <c r="S44" s="32">
        <f t="shared" si="2"/>
        <v>-0.13705874883622321</v>
      </c>
      <c r="T44" s="32">
        <f t="shared" si="3"/>
        <v>0.17195824553872421</v>
      </c>
      <c r="U44" s="32">
        <f t="shared" si="4"/>
        <v>0.97522367165712465</v>
      </c>
      <c r="V44" s="14">
        <f t="shared" si="5"/>
        <v>128.55648101559439</v>
      </c>
      <c r="W44" s="14">
        <f t="shared" si="6"/>
        <v>77.293236894201442</v>
      </c>
      <c r="X44" s="33">
        <f t="shared" si="7"/>
        <v>308.55648101559439</v>
      </c>
      <c r="Y44" s="14">
        <f t="shared" si="8"/>
        <v>218.55648101559439</v>
      </c>
      <c r="Z44" s="34">
        <f t="shared" si="9"/>
        <v>12.706763105798558</v>
      </c>
      <c r="AA44" s="16"/>
      <c r="AB44" s="28"/>
      <c r="AC44" s="9"/>
      <c r="AD44" s="9"/>
      <c r="AE44" s="9"/>
      <c r="AF44" s="17"/>
      <c r="AG44" s="28"/>
      <c r="AH44" s="96"/>
      <c r="AI44" s="10"/>
      <c r="AJ44" s="11"/>
      <c r="AK44" s="116"/>
      <c r="AL44" s="117"/>
      <c r="AM44" s="45"/>
      <c r="AN44" s="45"/>
      <c r="AO44" s="45"/>
      <c r="AP44" s="46"/>
      <c r="AQ44" s="47"/>
      <c r="AR44" s="48"/>
      <c r="AS44" s="118"/>
      <c r="AT44" s="109" t="s">
        <v>84</v>
      </c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>
        <v>0.7</v>
      </c>
      <c r="BF44" s="109">
        <v>0</v>
      </c>
      <c r="BG44" s="109">
        <v>3</v>
      </c>
      <c r="BH44" s="109"/>
      <c r="BI44" s="81">
        <v>0</v>
      </c>
    </row>
    <row r="45" spans="1:61">
      <c r="A45" s="24">
        <v>1520</v>
      </c>
      <c r="B45" s="24" t="s">
        <v>225</v>
      </c>
      <c r="C45" s="24">
        <v>7</v>
      </c>
      <c r="D45" s="24">
        <v>1</v>
      </c>
      <c r="E45" s="5" t="s">
        <v>46</v>
      </c>
      <c r="F45" s="26">
        <v>54.77</v>
      </c>
      <c r="G45" s="26">
        <v>54.77</v>
      </c>
      <c r="H45" s="25">
        <f t="shared" si="0"/>
        <v>54.77</v>
      </c>
      <c r="I45" s="99">
        <v>127</v>
      </c>
      <c r="J45" s="102">
        <v>127</v>
      </c>
      <c r="K45" s="26">
        <f t="shared" si="1"/>
        <v>127</v>
      </c>
      <c r="M45" s="10">
        <v>270</v>
      </c>
      <c r="N45" s="11">
        <v>2</v>
      </c>
      <c r="O45" s="11">
        <v>0</v>
      </c>
      <c r="P45" s="11">
        <v>11</v>
      </c>
      <c r="Q45" s="68" t="s">
        <v>213</v>
      </c>
      <c r="R45" s="69" t="s">
        <v>213</v>
      </c>
      <c r="S45" s="32">
        <f t="shared" si="2"/>
        <v>-0.19069275969204794</v>
      </c>
      <c r="T45" s="32">
        <f t="shared" si="3"/>
        <v>3.4258294651817095E-2</v>
      </c>
      <c r="U45" s="32">
        <f t="shared" si="4"/>
        <v>0.98102920269018656</v>
      </c>
      <c r="V45" s="14">
        <f t="shared" si="5"/>
        <v>169.81535257087819</v>
      </c>
      <c r="W45" s="14">
        <f t="shared" si="6"/>
        <v>78.828294483524616</v>
      </c>
      <c r="X45" s="33">
        <f t="shared" si="7"/>
        <v>349.81535257087819</v>
      </c>
      <c r="Y45" s="14">
        <f t="shared" si="8"/>
        <v>259.81535257087819</v>
      </c>
      <c r="Z45" s="34">
        <f t="shared" si="9"/>
        <v>11.171705516475384</v>
      </c>
      <c r="AA45" s="16"/>
      <c r="AB45" s="28"/>
      <c r="AC45" s="9"/>
      <c r="AD45" s="9"/>
      <c r="AE45" s="9"/>
      <c r="AF45" s="17"/>
      <c r="AG45" s="28"/>
      <c r="AH45" s="96"/>
      <c r="AI45" s="10"/>
      <c r="AJ45" s="11"/>
      <c r="AK45" s="116"/>
      <c r="AL45" s="117"/>
      <c r="AM45" s="45"/>
      <c r="AN45" s="45"/>
      <c r="AO45" s="45"/>
      <c r="AP45" s="46"/>
      <c r="AQ45" s="47"/>
      <c r="AR45" s="48"/>
      <c r="AS45" s="118"/>
      <c r="AT45" s="109" t="s">
        <v>84</v>
      </c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>
        <v>0.7</v>
      </c>
      <c r="BF45" s="109">
        <v>0</v>
      </c>
      <c r="BG45" s="109">
        <v>3</v>
      </c>
      <c r="BH45" s="109"/>
      <c r="BI45" s="81">
        <v>0</v>
      </c>
    </row>
    <row r="46" spans="1:61">
      <c r="A46" s="24">
        <v>1520</v>
      </c>
      <c r="B46" s="24" t="s">
        <v>225</v>
      </c>
      <c r="C46" s="24">
        <v>7</v>
      </c>
      <c r="D46" s="24">
        <v>2</v>
      </c>
      <c r="E46" s="5" t="s">
        <v>46</v>
      </c>
      <c r="F46" s="26">
        <v>55.4</v>
      </c>
      <c r="G46" s="26">
        <v>55.41</v>
      </c>
      <c r="H46" s="25">
        <f t="shared" si="0"/>
        <v>55.405000000000001</v>
      </c>
      <c r="I46" s="99">
        <v>39</v>
      </c>
      <c r="J46" s="102">
        <v>40</v>
      </c>
      <c r="K46" s="26">
        <f t="shared" si="1"/>
        <v>39.5</v>
      </c>
      <c r="M46" s="10">
        <v>270</v>
      </c>
      <c r="N46" s="11">
        <v>2</v>
      </c>
      <c r="O46" s="11">
        <v>0</v>
      </c>
      <c r="P46" s="11">
        <v>3</v>
      </c>
      <c r="Q46" s="68" t="s">
        <v>213</v>
      </c>
      <c r="R46" s="69" t="s">
        <v>213</v>
      </c>
      <c r="S46" s="32">
        <f t="shared" si="2"/>
        <v>-5.2304074592470842E-2</v>
      </c>
      <c r="T46" s="32">
        <f t="shared" si="3"/>
        <v>3.4851668155187331E-2</v>
      </c>
      <c r="U46" s="32">
        <f t="shared" si="4"/>
        <v>0.99802119662406841</v>
      </c>
      <c r="V46" s="14">
        <f t="shared" si="5"/>
        <v>146.32336918625154</v>
      </c>
      <c r="W46" s="14">
        <f t="shared" si="6"/>
        <v>86.39647307521291</v>
      </c>
      <c r="X46" s="33">
        <f t="shared" si="7"/>
        <v>326.32336918625151</v>
      </c>
      <c r="Y46" s="14">
        <f t="shared" si="8"/>
        <v>236.32336918625151</v>
      </c>
      <c r="Z46" s="34">
        <f t="shared" si="9"/>
        <v>3.60352692478709</v>
      </c>
      <c r="AA46" s="16"/>
      <c r="AB46" s="28"/>
      <c r="AC46" s="9"/>
      <c r="AD46" s="9"/>
      <c r="AE46" s="9"/>
      <c r="AF46" s="17"/>
      <c r="AG46" s="28"/>
      <c r="AH46" s="96"/>
      <c r="AI46" s="10"/>
      <c r="AJ46" s="11"/>
      <c r="AK46" s="116"/>
      <c r="AL46" s="117"/>
      <c r="AM46" s="45"/>
      <c r="AN46" s="45"/>
      <c r="AO46" s="45"/>
      <c r="AP46" s="46"/>
      <c r="AQ46" s="47"/>
      <c r="AR46" s="48"/>
      <c r="AS46" s="118"/>
      <c r="AT46" s="109" t="s">
        <v>84</v>
      </c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>
        <v>0.7</v>
      </c>
      <c r="BF46" s="109">
        <v>0</v>
      </c>
      <c r="BG46" s="109">
        <v>3</v>
      </c>
      <c r="BH46" s="109"/>
      <c r="BI46" s="81">
        <v>0</v>
      </c>
    </row>
    <row r="47" spans="1:61">
      <c r="A47" s="24">
        <v>1520</v>
      </c>
      <c r="B47" s="24" t="s">
        <v>225</v>
      </c>
      <c r="C47" s="24">
        <v>8</v>
      </c>
      <c r="D47" s="24">
        <v>1</v>
      </c>
      <c r="E47" s="5" t="s">
        <v>46</v>
      </c>
      <c r="F47" s="26">
        <v>63.78</v>
      </c>
      <c r="G47" s="26">
        <v>63.79</v>
      </c>
      <c r="H47" s="25">
        <f t="shared" si="0"/>
        <v>63.784999999999997</v>
      </c>
      <c r="I47" s="99">
        <v>78</v>
      </c>
      <c r="J47" s="102">
        <v>79</v>
      </c>
      <c r="K47" s="26">
        <f t="shared" si="1"/>
        <v>78.5</v>
      </c>
      <c r="M47" s="10">
        <v>90</v>
      </c>
      <c r="N47" s="11">
        <v>0</v>
      </c>
      <c r="O47" s="11">
        <v>0</v>
      </c>
      <c r="P47" s="11">
        <v>0</v>
      </c>
      <c r="Q47" s="68" t="s">
        <v>213</v>
      </c>
      <c r="R47" s="69" t="s">
        <v>213</v>
      </c>
      <c r="S47" s="32">
        <f t="shared" si="2"/>
        <v>0</v>
      </c>
      <c r="T47" s="32">
        <f t="shared" si="3"/>
        <v>0</v>
      </c>
      <c r="U47" s="32">
        <f t="shared" si="4"/>
        <v>-1</v>
      </c>
      <c r="V47" s="14">
        <f t="shared" si="5"/>
        <v>90</v>
      </c>
      <c r="W47" s="14">
        <f t="shared" si="6"/>
        <v>-90</v>
      </c>
      <c r="X47" s="33">
        <f t="shared" si="7"/>
        <v>90</v>
      </c>
      <c r="Y47" s="14">
        <f t="shared" si="8"/>
        <v>0</v>
      </c>
      <c r="Z47" s="34">
        <f t="shared" si="9"/>
        <v>0</v>
      </c>
      <c r="AA47" s="16"/>
      <c r="AB47" s="28"/>
      <c r="AC47" s="9"/>
      <c r="AD47" s="9"/>
      <c r="AE47" s="9"/>
      <c r="AF47" s="17"/>
      <c r="AG47" s="28"/>
      <c r="AH47" s="96"/>
      <c r="AI47" s="10"/>
      <c r="AJ47" s="11"/>
      <c r="AK47" s="116"/>
      <c r="AL47" s="117"/>
      <c r="AM47" s="45"/>
      <c r="AN47" s="45"/>
      <c r="AO47" s="45"/>
      <c r="AP47" s="46"/>
      <c r="AQ47" s="47"/>
      <c r="AR47" s="48"/>
      <c r="AS47" s="118"/>
      <c r="AT47" s="109" t="s">
        <v>84</v>
      </c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>
        <v>0.7</v>
      </c>
      <c r="BF47" s="109">
        <v>0</v>
      </c>
      <c r="BG47" s="109">
        <v>3</v>
      </c>
      <c r="BH47" s="109"/>
      <c r="BI47" s="81">
        <v>0</v>
      </c>
    </row>
    <row r="48" spans="1:61">
      <c r="A48" s="24">
        <v>1520</v>
      </c>
      <c r="B48" s="24" t="s">
        <v>225</v>
      </c>
      <c r="C48" s="24">
        <v>8</v>
      </c>
      <c r="D48" s="24">
        <v>2</v>
      </c>
      <c r="E48" s="5" t="s">
        <v>46</v>
      </c>
      <c r="F48" s="26">
        <v>64.91</v>
      </c>
      <c r="G48" s="26">
        <v>64.92</v>
      </c>
      <c r="H48" s="25">
        <f t="shared" si="0"/>
        <v>64.914999999999992</v>
      </c>
      <c r="I48" s="99">
        <v>41</v>
      </c>
      <c r="J48" s="102">
        <v>42</v>
      </c>
      <c r="K48" s="26">
        <f t="shared" si="1"/>
        <v>41.5</v>
      </c>
      <c r="M48" s="10">
        <v>270</v>
      </c>
      <c r="N48" s="11">
        <v>0</v>
      </c>
      <c r="O48" s="11">
        <v>0</v>
      </c>
      <c r="P48" s="11">
        <v>0</v>
      </c>
      <c r="Q48" s="68" t="s">
        <v>213</v>
      </c>
      <c r="R48" s="69" t="s">
        <v>213</v>
      </c>
      <c r="S48" s="32">
        <f t="shared" si="2"/>
        <v>0</v>
      </c>
      <c r="T48" s="32">
        <f t="shared" si="3"/>
        <v>0</v>
      </c>
      <c r="U48" s="32">
        <f t="shared" si="4"/>
        <v>1</v>
      </c>
      <c r="V48" s="14">
        <f t="shared" si="5"/>
        <v>90</v>
      </c>
      <c r="W48" s="14">
        <f t="shared" si="6"/>
        <v>90</v>
      </c>
      <c r="X48" s="33">
        <f t="shared" si="7"/>
        <v>270</v>
      </c>
      <c r="Y48" s="14">
        <f t="shared" si="8"/>
        <v>180</v>
      </c>
      <c r="Z48" s="34">
        <f t="shared" si="9"/>
        <v>0</v>
      </c>
      <c r="AA48" s="16"/>
      <c r="AB48" s="28"/>
      <c r="AC48" s="9"/>
      <c r="AD48" s="9"/>
      <c r="AE48" s="9"/>
      <c r="AF48" s="17"/>
      <c r="AG48" s="28"/>
      <c r="AH48" s="96"/>
      <c r="AI48" s="10"/>
      <c r="AJ48" s="11"/>
      <c r="AK48" s="116"/>
      <c r="AL48" s="117"/>
      <c r="AM48" s="45"/>
      <c r="AN48" s="45"/>
      <c r="AO48" s="45"/>
      <c r="AP48" s="46"/>
      <c r="AQ48" s="47"/>
      <c r="AR48" s="48"/>
      <c r="AS48" s="118"/>
      <c r="AT48" s="109" t="s">
        <v>84</v>
      </c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>
        <v>0.7</v>
      </c>
      <c r="BF48" s="109">
        <v>0</v>
      </c>
      <c r="BG48" s="109">
        <v>3</v>
      </c>
      <c r="BH48" s="109"/>
      <c r="BI48" s="81">
        <v>0</v>
      </c>
    </row>
    <row r="49" spans="1:61">
      <c r="A49" s="24">
        <v>1520</v>
      </c>
      <c r="B49" s="24" t="s">
        <v>225</v>
      </c>
      <c r="C49" s="24">
        <v>9</v>
      </c>
      <c r="D49" s="24">
        <v>1</v>
      </c>
      <c r="E49" s="5" t="s">
        <v>46</v>
      </c>
      <c r="F49" s="26">
        <v>73.3</v>
      </c>
      <c r="G49" s="26">
        <v>73.3</v>
      </c>
      <c r="H49" s="25">
        <f t="shared" si="0"/>
        <v>73.3</v>
      </c>
      <c r="I49" s="99">
        <v>80</v>
      </c>
      <c r="J49" s="102">
        <v>80</v>
      </c>
      <c r="K49" s="26">
        <f t="shared" si="1"/>
        <v>80</v>
      </c>
      <c r="M49" s="10">
        <v>90</v>
      </c>
      <c r="N49" s="11">
        <v>7</v>
      </c>
      <c r="O49" s="11">
        <v>0</v>
      </c>
      <c r="P49" s="11">
        <v>0</v>
      </c>
      <c r="Q49" s="68" t="s">
        <v>213</v>
      </c>
      <c r="R49" s="69" t="s">
        <v>213</v>
      </c>
      <c r="S49" s="32">
        <f t="shared" si="2"/>
        <v>0</v>
      </c>
      <c r="T49" s="32">
        <f t="shared" si="3"/>
        <v>0.12186934340514748</v>
      </c>
      <c r="U49" s="32">
        <f t="shared" si="4"/>
        <v>-0.99254615164132198</v>
      </c>
      <c r="V49" s="14">
        <f t="shared" si="5"/>
        <v>90</v>
      </c>
      <c r="W49" s="14">
        <f t="shared" si="6"/>
        <v>-83.000000000000028</v>
      </c>
      <c r="X49" s="33">
        <f t="shared" si="7"/>
        <v>90</v>
      </c>
      <c r="Y49" s="14">
        <f t="shared" si="8"/>
        <v>0</v>
      </c>
      <c r="Z49" s="34">
        <f t="shared" si="9"/>
        <v>6.9999999999999716</v>
      </c>
      <c r="AA49" s="16"/>
      <c r="AB49" s="28"/>
      <c r="AC49" s="9"/>
      <c r="AD49" s="9"/>
      <c r="AE49" s="9"/>
      <c r="AF49" s="17"/>
      <c r="AG49" s="28"/>
      <c r="AH49" s="96"/>
      <c r="AI49" s="10"/>
      <c r="AJ49" s="11"/>
      <c r="AK49" s="116"/>
      <c r="AL49" s="117"/>
      <c r="AM49" s="45"/>
      <c r="AN49" s="45"/>
      <c r="AO49" s="45"/>
      <c r="AP49" s="46"/>
      <c r="AQ49" s="47"/>
      <c r="AR49" s="48"/>
      <c r="AS49" s="118"/>
      <c r="AT49" s="109" t="s">
        <v>84</v>
      </c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>
        <v>0.7</v>
      </c>
      <c r="BF49" s="109">
        <v>0</v>
      </c>
      <c r="BG49" s="109">
        <v>3</v>
      </c>
      <c r="BH49" s="109"/>
      <c r="BI49" s="81">
        <v>0</v>
      </c>
    </row>
    <row r="50" spans="1:61">
      <c r="A50" s="24">
        <v>1520</v>
      </c>
      <c r="B50" s="24" t="s">
        <v>225</v>
      </c>
      <c r="C50" s="24">
        <v>9</v>
      </c>
      <c r="D50" s="24">
        <v>2</v>
      </c>
      <c r="E50" s="5" t="s">
        <v>46</v>
      </c>
      <c r="F50" s="26">
        <v>74.569999999999993</v>
      </c>
      <c r="G50" s="26">
        <v>74.58</v>
      </c>
      <c r="H50" s="25">
        <f t="shared" si="0"/>
        <v>74.574999999999989</v>
      </c>
      <c r="I50" s="99">
        <v>62</v>
      </c>
      <c r="J50" s="102">
        <v>63</v>
      </c>
      <c r="K50" s="26">
        <f t="shared" si="1"/>
        <v>62.5</v>
      </c>
      <c r="M50" s="10">
        <v>270</v>
      </c>
      <c r="N50" s="11">
        <v>3</v>
      </c>
      <c r="O50" s="11">
        <v>0</v>
      </c>
      <c r="P50" s="11">
        <v>6</v>
      </c>
      <c r="Q50" s="68" t="s">
        <v>213</v>
      </c>
      <c r="R50" s="69" t="s">
        <v>213</v>
      </c>
      <c r="S50" s="32">
        <f t="shared" si="2"/>
        <v>-0.10438521064158733</v>
      </c>
      <c r="T50" s="32">
        <f t="shared" si="3"/>
        <v>5.2049254398643531E-2</v>
      </c>
      <c r="U50" s="32">
        <f t="shared" si="4"/>
        <v>0.99315893767485575</v>
      </c>
      <c r="V50" s="14">
        <f t="shared" si="5"/>
        <v>153.49793026401855</v>
      </c>
      <c r="W50" s="14">
        <f t="shared" si="6"/>
        <v>83.301547020700255</v>
      </c>
      <c r="X50" s="33">
        <f t="shared" si="7"/>
        <v>333.49793026401858</v>
      </c>
      <c r="Y50" s="14">
        <f t="shared" si="8"/>
        <v>243.49793026401858</v>
      </c>
      <c r="Z50" s="34">
        <f t="shared" si="9"/>
        <v>6.6984529792997449</v>
      </c>
      <c r="AA50" s="16"/>
      <c r="AB50" s="28"/>
      <c r="AC50" s="9"/>
      <c r="AD50" s="9"/>
      <c r="AE50" s="9"/>
      <c r="AF50" s="17"/>
      <c r="AG50" s="28"/>
      <c r="AH50" s="96"/>
      <c r="AI50" s="10"/>
      <c r="AJ50" s="11"/>
      <c r="AK50" s="116"/>
      <c r="AL50" s="117"/>
      <c r="AM50" s="45"/>
      <c r="AN50" s="45"/>
      <c r="AO50" s="45"/>
      <c r="AP50" s="46"/>
      <c r="AQ50" s="47"/>
      <c r="AR50" s="48"/>
      <c r="AS50" s="118"/>
      <c r="AT50" s="109" t="s">
        <v>84</v>
      </c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>
        <v>0.7</v>
      </c>
      <c r="BF50" s="109">
        <v>0</v>
      </c>
      <c r="BG50" s="109">
        <v>3</v>
      </c>
      <c r="BH50" s="109"/>
      <c r="BI50" s="81">
        <v>0</v>
      </c>
    </row>
    <row r="51" spans="1:61">
      <c r="A51" s="24">
        <v>1520</v>
      </c>
      <c r="B51" s="24" t="s">
        <v>225</v>
      </c>
      <c r="C51" s="24">
        <v>10</v>
      </c>
      <c r="D51" s="24">
        <v>1</v>
      </c>
      <c r="E51" s="5" t="s">
        <v>46</v>
      </c>
      <c r="F51" s="26">
        <v>82.51</v>
      </c>
      <c r="G51" s="26">
        <v>82.52</v>
      </c>
      <c r="H51" s="25">
        <f t="shared" si="0"/>
        <v>82.515000000000001</v>
      </c>
      <c r="I51" s="99">
        <v>51</v>
      </c>
      <c r="J51" s="102">
        <v>52</v>
      </c>
      <c r="K51" s="26">
        <f t="shared" si="1"/>
        <v>51.5</v>
      </c>
      <c r="M51" s="10">
        <v>90</v>
      </c>
      <c r="N51" s="11">
        <v>8</v>
      </c>
      <c r="O51" s="11">
        <v>0</v>
      </c>
      <c r="P51" s="11">
        <v>0</v>
      </c>
      <c r="Q51" s="68" t="s">
        <v>213</v>
      </c>
      <c r="R51" s="69" t="s">
        <v>213</v>
      </c>
      <c r="S51" s="32">
        <f t="shared" si="2"/>
        <v>0</v>
      </c>
      <c r="T51" s="32">
        <f t="shared" si="3"/>
        <v>0.13917310096006544</v>
      </c>
      <c r="U51" s="32">
        <f t="shared" si="4"/>
        <v>-0.99026806874157036</v>
      </c>
      <c r="V51" s="14">
        <f t="shared" si="5"/>
        <v>90</v>
      </c>
      <c r="W51" s="14">
        <f t="shared" si="6"/>
        <v>-82.000000000000028</v>
      </c>
      <c r="X51" s="33">
        <f t="shared" si="7"/>
        <v>90</v>
      </c>
      <c r="Y51" s="14">
        <f t="shared" si="8"/>
        <v>0</v>
      </c>
      <c r="Z51" s="34">
        <f t="shared" si="9"/>
        <v>7.9999999999999716</v>
      </c>
      <c r="AA51" s="16"/>
      <c r="AB51" s="28"/>
      <c r="AC51" s="9"/>
      <c r="AD51" s="9"/>
      <c r="AE51" s="9"/>
      <c r="AF51" s="17"/>
      <c r="AG51" s="28"/>
      <c r="AH51" s="96"/>
      <c r="AI51" s="10"/>
      <c r="AJ51" s="11"/>
      <c r="AK51" s="116"/>
      <c r="AL51" s="117"/>
      <c r="AM51" s="45"/>
      <c r="AN51" s="45"/>
      <c r="AO51" s="45"/>
      <c r="AP51" s="46"/>
      <c r="AQ51" s="47"/>
      <c r="AR51" s="48"/>
      <c r="AS51" s="118"/>
      <c r="AT51" s="109" t="s">
        <v>84</v>
      </c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>
        <v>0.7</v>
      </c>
      <c r="BF51" s="109">
        <v>0</v>
      </c>
      <c r="BG51" s="109">
        <v>3</v>
      </c>
      <c r="BH51" s="109"/>
      <c r="BI51" s="81">
        <v>0</v>
      </c>
    </row>
    <row r="52" spans="1:61">
      <c r="A52" s="24">
        <v>1520</v>
      </c>
      <c r="B52" s="24" t="s">
        <v>225</v>
      </c>
      <c r="C52" s="24">
        <v>10</v>
      </c>
      <c r="D52" s="24">
        <v>3</v>
      </c>
      <c r="E52" s="5" t="s">
        <v>46</v>
      </c>
      <c r="F52" s="26">
        <v>84.15</v>
      </c>
      <c r="G52" s="26">
        <v>84.16</v>
      </c>
      <c r="H52" s="25">
        <f t="shared" si="0"/>
        <v>84.155000000000001</v>
      </c>
      <c r="I52" s="99">
        <v>78</v>
      </c>
      <c r="J52" s="102">
        <v>79</v>
      </c>
      <c r="K52" s="26">
        <f t="shared" si="1"/>
        <v>78.5</v>
      </c>
      <c r="M52" s="10">
        <v>270</v>
      </c>
      <c r="N52" s="11">
        <v>1</v>
      </c>
      <c r="O52" s="11">
        <v>0</v>
      </c>
      <c r="P52" s="11">
        <v>6</v>
      </c>
      <c r="Q52" s="68" t="s">
        <v>213</v>
      </c>
      <c r="R52" s="69" t="s">
        <v>213</v>
      </c>
      <c r="S52" s="32">
        <f t="shared" si="2"/>
        <v>-0.10451254307640281</v>
      </c>
      <c r="T52" s="32">
        <f t="shared" si="3"/>
        <v>1.7356800328744672E-2</v>
      </c>
      <c r="U52" s="32">
        <f t="shared" si="4"/>
        <v>0.99437042486653382</v>
      </c>
      <c r="V52" s="14">
        <f t="shared" si="5"/>
        <v>170.57072890058092</v>
      </c>
      <c r="W52" s="14">
        <f t="shared" si="6"/>
        <v>83.918432948729844</v>
      </c>
      <c r="X52" s="33">
        <f t="shared" si="7"/>
        <v>350.57072890058089</v>
      </c>
      <c r="Y52" s="14">
        <f t="shared" si="8"/>
        <v>260.57072890058089</v>
      </c>
      <c r="Z52" s="34">
        <f t="shared" si="9"/>
        <v>6.0815670512701558</v>
      </c>
      <c r="AA52" s="16"/>
      <c r="AB52" s="28"/>
      <c r="AC52" s="9"/>
      <c r="AD52" s="9"/>
      <c r="AE52" s="9"/>
      <c r="AF52" s="17"/>
      <c r="AG52" s="28"/>
      <c r="AH52" s="96"/>
      <c r="AI52" s="10"/>
      <c r="AJ52" s="11"/>
      <c r="AK52" s="116"/>
      <c r="AL52" s="117"/>
      <c r="AM52" s="45"/>
      <c r="AN52" s="45"/>
      <c r="AO52" s="45"/>
      <c r="AP52" s="46"/>
      <c r="AQ52" s="47"/>
      <c r="AR52" s="48"/>
      <c r="AS52" s="118"/>
      <c r="AT52" s="109" t="s">
        <v>84</v>
      </c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>
        <v>0.7</v>
      </c>
      <c r="BF52" s="109">
        <v>0</v>
      </c>
      <c r="BG52" s="109">
        <v>3</v>
      </c>
      <c r="BH52" s="109"/>
      <c r="BI52" s="81">
        <v>0</v>
      </c>
    </row>
    <row r="53" spans="1:61">
      <c r="A53" s="24">
        <v>1520</v>
      </c>
      <c r="B53" s="24" t="s">
        <v>225</v>
      </c>
      <c r="C53" s="24">
        <v>10</v>
      </c>
      <c r="D53" s="24">
        <v>3</v>
      </c>
      <c r="E53" s="5" t="s">
        <v>46</v>
      </c>
      <c r="F53" s="26">
        <v>84.42</v>
      </c>
      <c r="G53" s="26">
        <v>84.42</v>
      </c>
      <c r="H53" s="25">
        <f t="shared" si="0"/>
        <v>84.42</v>
      </c>
      <c r="I53" s="99">
        <v>105</v>
      </c>
      <c r="J53" s="102">
        <v>105</v>
      </c>
      <c r="K53" s="26">
        <f t="shared" si="1"/>
        <v>105</v>
      </c>
      <c r="M53" s="10">
        <v>90</v>
      </c>
      <c r="N53" s="11">
        <v>8</v>
      </c>
      <c r="O53" s="11">
        <v>180</v>
      </c>
      <c r="P53" s="11">
        <v>2</v>
      </c>
      <c r="Q53" s="68" t="s">
        <v>213</v>
      </c>
      <c r="R53" s="69" t="s">
        <v>213</v>
      </c>
      <c r="S53" s="32">
        <f t="shared" si="2"/>
        <v>3.4559857199638423E-2</v>
      </c>
      <c r="T53" s="32">
        <f t="shared" si="3"/>
        <v>-0.13908832046729191</v>
      </c>
      <c r="U53" s="32">
        <f t="shared" si="4"/>
        <v>0.98966482419024082</v>
      </c>
      <c r="V53" s="14">
        <f t="shared" si="5"/>
        <v>283.95393377939871</v>
      </c>
      <c r="W53" s="14">
        <f t="shared" si="6"/>
        <v>81.760032831371518</v>
      </c>
      <c r="X53" s="33">
        <f t="shared" si="7"/>
        <v>103.95393377939871</v>
      </c>
      <c r="Y53" s="14">
        <f t="shared" si="8"/>
        <v>13.95393377939871</v>
      </c>
      <c r="Z53" s="34">
        <f t="shared" si="9"/>
        <v>8.2399671686284819</v>
      </c>
      <c r="AA53" s="16"/>
      <c r="AB53" s="28"/>
      <c r="AC53" s="9"/>
      <c r="AD53" s="9"/>
      <c r="AE53" s="9"/>
      <c r="AF53" s="17"/>
      <c r="AG53" s="28"/>
      <c r="AH53" s="96"/>
      <c r="AI53" s="10"/>
      <c r="AJ53" s="11"/>
      <c r="AK53" s="116"/>
      <c r="AL53" s="117"/>
      <c r="AM53" s="45"/>
      <c r="AN53" s="45"/>
      <c r="AO53" s="45"/>
      <c r="AP53" s="46"/>
      <c r="AQ53" s="47"/>
      <c r="AR53" s="48"/>
      <c r="AS53" s="118"/>
      <c r="AT53" s="109" t="s">
        <v>84</v>
      </c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>
        <v>0.7</v>
      </c>
      <c r="BF53" s="109">
        <v>0</v>
      </c>
      <c r="BG53" s="109">
        <v>3</v>
      </c>
      <c r="BH53" s="109"/>
      <c r="BI53" s="81">
        <v>0</v>
      </c>
    </row>
    <row r="54" spans="1:61">
      <c r="A54" s="24">
        <v>1520</v>
      </c>
      <c r="B54" s="24" t="s">
        <v>225</v>
      </c>
      <c r="C54" s="24">
        <v>11</v>
      </c>
      <c r="D54" s="24">
        <v>1</v>
      </c>
      <c r="E54" s="5" t="s">
        <v>46</v>
      </c>
      <c r="F54" s="26">
        <v>91.96</v>
      </c>
      <c r="G54" s="26">
        <v>91.96</v>
      </c>
      <c r="H54" s="25">
        <f t="shared" si="0"/>
        <v>91.96</v>
      </c>
      <c r="I54" s="99">
        <v>46</v>
      </c>
      <c r="J54" s="102">
        <v>46</v>
      </c>
      <c r="K54" s="26">
        <f t="shared" si="1"/>
        <v>46</v>
      </c>
      <c r="M54" s="10">
        <v>90</v>
      </c>
      <c r="N54" s="11">
        <v>3</v>
      </c>
      <c r="O54" s="11">
        <v>180</v>
      </c>
      <c r="P54" s="11">
        <v>14</v>
      </c>
      <c r="Q54" s="68" t="s">
        <v>213</v>
      </c>
      <c r="R54" s="69" t="s">
        <v>213</v>
      </c>
      <c r="S54" s="32">
        <f t="shared" si="2"/>
        <v>0.24159035004964077</v>
      </c>
      <c r="T54" s="32">
        <f t="shared" si="3"/>
        <v>-5.0781354673095969E-2</v>
      </c>
      <c r="U54" s="32">
        <f t="shared" si="4"/>
        <v>0.96896596970534965</v>
      </c>
      <c r="V54" s="14">
        <f t="shared" si="5"/>
        <v>348.129458964707</v>
      </c>
      <c r="W54" s="14">
        <f t="shared" si="6"/>
        <v>75.706476425080339</v>
      </c>
      <c r="X54" s="33">
        <f t="shared" si="7"/>
        <v>168.129458964707</v>
      </c>
      <c r="Y54" s="14">
        <f t="shared" si="8"/>
        <v>78.129458964706998</v>
      </c>
      <c r="Z54" s="34">
        <f t="shared" si="9"/>
        <v>14.293523574919661</v>
      </c>
      <c r="AA54" s="16"/>
      <c r="AB54" s="28"/>
      <c r="AC54" s="9"/>
      <c r="AD54" s="9"/>
      <c r="AE54" s="9"/>
      <c r="AF54" s="17"/>
      <c r="AG54" s="28"/>
      <c r="AH54" s="96"/>
      <c r="AI54" s="10"/>
      <c r="AJ54" s="11"/>
      <c r="AK54" s="116"/>
      <c r="AL54" s="117"/>
      <c r="AM54" s="45"/>
      <c r="AN54" s="45"/>
      <c r="AO54" s="45"/>
      <c r="AP54" s="46"/>
      <c r="AQ54" s="47"/>
      <c r="AR54" s="48"/>
      <c r="AS54" s="118"/>
      <c r="AT54" s="109" t="s">
        <v>84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>
        <v>0.7</v>
      </c>
      <c r="BF54" s="109">
        <v>0</v>
      </c>
      <c r="BG54" s="109">
        <v>3</v>
      </c>
      <c r="BH54" s="109"/>
      <c r="BI54" s="81">
        <v>0</v>
      </c>
    </row>
    <row r="55" spans="1:61">
      <c r="A55" s="24">
        <v>1520</v>
      </c>
      <c r="B55" s="24" t="s">
        <v>225</v>
      </c>
      <c r="C55" s="24">
        <v>11</v>
      </c>
      <c r="D55" s="24">
        <v>1</v>
      </c>
      <c r="E55" s="5" t="s">
        <v>46</v>
      </c>
      <c r="F55" s="26">
        <v>92.61</v>
      </c>
      <c r="G55" s="26">
        <v>92.61</v>
      </c>
      <c r="H55" s="25">
        <f t="shared" si="0"/>
        <v>92.61</v>
      </c>
      <c r="I55" s="99">
        <v>111</v>
      </c>
      <c r="J55" s="102">
        <v>111</v>
      </c>
      <c r="K55" s="26">
        <f t="shared" si="1"/>
        <v>111</v>
      </c>
      <c r="M55" s="10">
        <v>90</v>
      </c>
      <c r="N55" s="11">
        <v>3</v>
      </c>
      <c r="O55" s="11">
        <v>180</v>
      </c>
      <c r="P55" s="11">
        <v>9</v>
      </c>
      <c r="Q55" s="68" t="s">
        <v>213</v>
      </c>
      <c r="R55" s="69" t="s">
        <v>213</v>
      </c>
      <c r="S55" s="32">
        <f t="shared" si="2"/>
        <v>0.15622007704270641</v>
      </c>
      <c r="T55" s="32">
        <f t="shared" si="3"/>
        <v>-5.1691613775052936E-2</v>
      </c>
      <c r="U55" s="32">
        <f t="shared" si="4"/>
        <v>0.98633474805103949</v>
      </c>
      <c r="V55" s="14">
        <f t="shared" si="5"/>
        <v>341.69115252150169</v>
      </c>
      <c r="W55" s="14">
        <f t="shared" si="6"/>
        <v>80.528579772654624</v>
      </c>
      <c r="X55" s="33">
        <f t="shared" si="7"/>
        <v>161.69115252150169</v>
      </c>
      <c r="Y55" s="14">
        <f t="shared" si="8"/>
        <v>71.691152521501692</v>
      </c>
      <c r="Z55" s="34">
        <f t="shared" si="9"/>
        <v>9.4714202273453765</v>
      </c>
      <c r="AA55" s="16"/>
      <c r="AB55" s="28"/>
      <c r="AC55" s="9"/>
      <c r="AD55" s="9"/>
      <c r="AE55" s="9"/>
      <c r="AF55" s="17"/>
      <c r="AG55" s="28"/>
      <c r="AH55" s="96"/>
      <c r="AI55" s="10"/>
      <c r="AJ55" s="11"/>
      <c r="AK55" s="116"/>
      <c r="AL55" s="117"/>
      <c r="AM55" s="45"/>
      <c r="AN55" s="45"/>
      <c r="AO55" s="45"/>
      <c r="AP55" s="46"/>
      <c r="AQ55" s="47"/>
      <c r="AR55" s="48"/>
      <c r="AS55" s="118"/>
      <c r="AT55" s="109" t="s">
        <v>84</v>
      </c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>
        <v>0.7</v>
      </c>
      <c r="BF55" s="109">
        <v>0</v>
      </c>
      <c r="BG55" s="109">
        <v>3</v>
      </c>
      <c r="BH55" s="109"/>
      <c r="BI55" s="81">
        <v>0</v>
      </c>
    </row>
    <row r="56" spans="1:61">
      <c r="A56" s="24">
        <v>1520</v>
      </c>
      <c r="B56" s="24" t="s">
        <v>225</v>
      </c>
      <c r="C56" s="24">
        <v>11</v>
      </c>
      <c r="D56" s="24">
        <v>2</v>
      </c>
      <c r="E56" s="5" t="s">
        <v>46</v>
      </c>
      <c r="F56" s="26">
        <v>93.51</v>
      </c>
      <c r="G56" s="26">
        <v>93.51</v>
      </c>
      <c r="H56" s="25">
        <f t="shared" si="0"/>
        <v>93.51</v>
      </c>
      <c r="I56" s="99">
        <v>48</v>
      </c>
      <c r="J56" s="102">
        <v>48</v>
      </c>
      <c r="K56" s="26">
        <f t="shared" si="1"/>
        <v>48</v>
      </c>
      <c r="M56" s="10">
        <v>270</v>
      </c>
      <c r="N56" s="11">
        <v>3</v>
      </c>
      <c r="O56" s="11">
        <v>180</v>
      </c>
      <c r="P56" s="11">
        <v>21</v>
      </c>
      <c r="Q56" s="68" t="s">
        <v>213</v>
      </c>
      <c r="R56" s="69" t="s">
        <v>213</v>
      </c>
      <c r="S56" s="32">
        <f t="shared" si="2"/>
        <v>-0.3578768187253738</v>
      </c>
      <c r="T56" s="32">
        <f t="shared" si="3"/>
        <v>-4.8859824350426323E-2</v>
      </c>
      <c r="U56" s="32">
        <f t="shared" si="4"/>
        <v>-0.9323009869688772</v>
      </c>
      <c r="V56" s="14">
        <f t="shared" si="5"/>
        <v>187.77435120660934</v>
      </c>
      <c r="W56" s="14">
        <f t="shared" si="6"/>
        <v>-68.822384061128247</v>
      </c>
      <c r="X56" s="33">
        <f t="shared" si="7"/>
        <v>187.77435120660934</v>
      </c>
      <c r="Y56" s="14">
        <f t="shared" si="8"/>
        <v>97.774351206609339</v>
      </c>
      <c r="Z56" s="34">
        <f t="shared" si="9"/>
        <v>21.177615938871753</v>
      </c>
      <c r="AA56" s="16"/>
      <c r="AB56" s="28"/>
      <c r="AC56" s="9"/>
      <c r="AD56" s="9"/>
      <c r="AE56" s="9"/>
      <c r="AF56" s="17"/>
      <c r="AG56" s="28"/>
      <c r="AH56" s="96"/>
      <c r="AI56" s="10"/>
      <c r="AJ56" s="11"/>
      <c r="AK56" s="116"/>
      <c r="AL56" s="117"/>
      <c r="AM56" s="45"/>
      <c r="AN56" s="45"/>
      <c r="AO56" s="45"/>
      <c r="AP56" s="46"/>
      <c r="AQ56" s="47"/>
      <c r="AR56" s="48"/>
      <c r="AS56" s="118"/>
      <c r="AT56" s="109" t="s">
        <v>84</v>
      </c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>
        <v>0.7</v>
      </c>
      <c r="BF56" s="109">
        <v>0</v>
      </c>
      <c r="BG56" s="109">
        <v>3</v>
      </c>
      <c r="BH56" s="109"/>
      <c r="BI56" s="81">
        <v>0</v>
      </c>
    </row>
    <row r="57" spans="1:61">
      <c r="A57" s="24">
        <v>1520</v>
      </c>
      <c r="B57" s="24" t="s">
        <v>225</v>
      </c>
      <c r="C57" s="24">
        <v>11</v>
      </c>
      <c r="D57" s="24">
        <v>2</v>
      </c>
      <c r="E57" s="5" t="s">
        <v>46</v>
      </c>
      <c r="F57" s="26">
        <v>94.08</v>
      </c>
      <c r="G57" s="26">
        <v>94.08</v>
      </c>
      <c r="H57" s="25">
        <f t="shared" si="0"/>
        <v>94.08</v>
      </c>
      <c r="I57" s="99">
        <v>105</v>
      </c>
      <c r="J57" s="102">
        <v>105</v>
      </c>
      <c r="K57" s="26">
        <f t="shared" si="1"/>
        <v>105</v>
      </c>
      <c r="M57" s="10">
        <v>90</v>
      </c>
      <c r="N57" s="11">
        <v>2</v>
      </c>
      <c r="O57" s="11">
        <v>180</v>
      </c>
      <c r="P57" s="11">
        <v>4</v>
      </c>
      <c r="Q57" s="68" t="s">
        <v>213</v>
      </c>
      <c r="R57" s="69" t="s">
        <v>213</v>
      </c>
      <c r="S57" s="32">
        <f t="shared" si="2"/>
        <v>6.9713979985077223E-2</v>
      </c>
      <c r="T57" s="32">
        <f t="shared" si="3"/>
        <v>-3.4814483282576254E-2</v>
      </c>
      <c r="U57" s="32">
        <f t="shared" si="4"/>
        <v>0.99695636119368447</v>
      </c>
      <c r="V57" s="14">
        <f t="shared" si="5"/>
        <v>333.46290360641922</v>
      </c>
      <c r="W57" s="14">
        <f t="shared" si="6"/>
        <v>85.530762667528776</v>
      </c>
      <c r="X57" s="33">
        <f t="shared" si="7"/>
        <v>153.46290360641922</v>
      </c>
      <c r="Y57" s="14">
        <f t="shared" si="8"/>
        <v>63.462903606419218</v>
      </c>
      <c r="Z57" s="34">
        <f t="shared" si="9"/>
        <v>4.4692373324712236</v>
      </c>
      <c r="AA57" s="16"/>
      <c r="AB57" s="28"/>
      <c r="AC57" s="9"/>
      <c r="AD57" s="9"/>
      <c r="AE57" s="9"/>
      <c r="AF57" s="17"/>
      <c r="AG57" s="28"/>
      <c r="AH57" s="96"/>
      <c r="AI57" s="10"/>
      <c r="AJ57" s="11"/>
      <c r="AK57" s="116"/>
      <c r="AL57" s="117"/>
      <c r="AM57" s="45"/>
      <c r="AN57" s="45"/>
      <c r="AO57" s="45"/>
      <c r="AP57" s="46"/>
      <c r="AQ57" s="47"/>
      <c r="AR57" s="48"/>
      <c r="AS57" s="118"/>
      <c r="AT57" s="109" t="s">
        <v>84</v>
      </c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>
        <v>0.7</v>
      </c>
      <c r="BF57" s="109">
        <v>0</v>
      </c>
      <c r="BG57" s="109">
        <v>3</v>
      </c>
      <c r="BH57" s="109"/>
      <c r="BI57" s="81">
        <v>0</v>
      </c>
    </row>
    <row r="58" spans="1:61">
      <c r="A58" s="24">
        <v>1520</v>
      </c>
      <c r="B58" s="24" t="s">
        <v>225</v>
      </c>
      <c r="C58" s="24">
        <v>11</v>
      </c>
      <c r="D58" s="24">
        <v>3</v>
      </c>
      <c r="E58" s="5" t="s">
        <v>46</v>
      </c>
      <c r="F58" s="26">
        <v>94.92</v>
      </c>
      <c r="G58" s="26">
        <v>94.92</v>
      </c>
      <c r="H58" s="25">
        <f t="shared" si="0"/>
        <v>94.92</v>
      </c>
      <c r="I58" s="99">
        <v>36</v>
      </c>
      <c r="J58" s="102">
        <v>36</v>
      </c>
      <c r="K58" s="26">
        <f t="shared" si="1"/>
        <v>36</v>
      </c>
      <c r="M58" s="10">
        <v>90</v>
      </c>
      <c r="N58" s="11">
        <v>2</v>
      </c>
      <c r="O58" s="11">
        <v>180</v>
      </c>
      <c r="P58" s="11">
        <v>4</v>
      </c>
      <c r="Q58" s="68" t="s">
        <v>213</v>
      </c>
      <c r="R58" s="69" t="s">
        <v>213</v>
      </c>
      <c r="S58" s="32">
        <f t="shared" si="2"/>
        <v>6.9713979985077223E-2</v>
      </c>
      <c r="T58" s="32">
        <f t="shared" si="3"/>
        <v>-3.4814483282576254E-2</v>
      </c>
      <c r="U58" s="32">
        <f t="shared" si="4"/>
        <v>0.99695636119368447</v>
      </c>
      <c r="V58" s="14">
        <f t="shared" si="5"/>
        <v>333.46290360641922</v>
      </c>
      <c r="W58" s="14">
        <f t="shared" si="6"/>
        <v>85.530762667528776</v>
      </c>
      <c r="X58" s="33">
        <f t="shared" si="7"/>
        <v>153.46290360641922</v>
      </c>
      <c r="Y58" s="14">
        <f t="shared" si="8"/>
        <v>63.462903606419218</v>
      </c>
      <c r="Z58" s="34">
        <f t="shared" si="9"/>
        <v>4.4692373324712236</v>
      </c>
      <c r="AA58" s="16"/>
      <c r="AB58" s="28"/>
      <c r="AC58" s="9"/>
      <c r="AD58" s="9"/>
      <c r="AE58" s="9"/>
      <c r="AF58" s="17"/>
      <c r="AG58" s="28"/>
      <c r="AH58" s="96"/>
      <c r="AI58" s="10"/>
      <c r="AJ58" s="11"/>
      <c r="AK58" s="116"/>
      <c r="AL58" s="117"/>
      <c r="AM58" s="45"/>
      <c r="AN58" s="45"/>
      <c r="AO58" s="45"/>
      <c r="AP58" s="46"/>
      <c r="AQ58" s="47"/>
      <c r="AR58" s="48"/>
      <c r="AS58" s="118"/>
      <c r="AT58" s="109" t="s">
        <v>84</v>
      </c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>
        <v>0.7</v>
      </c>
      <c r="BF58" s="109">
        <v>0</v>
      </c>
      <c r="BG58" s="109">
        <v>3</v>
      </c>
      <c r="BH58" s="109"/>
      <c r="BI58" s="81">
        <v>0</v>
      </c>
    </row>
    <row r="59" spans="1:61">
      <c r="A59" s="24">
        <v>1520</v>
      </c>
      <c r="B59" s="24" t="s">
        <v>225</v>
      </c>
      <c r="C59" s="24">
        <v>11</v>
      </c>
      <c r="D59" s="24">
        <v>4</v>
      </c>
      <c r="E59" s="5" t="s">
        <v>46</v>
      </c>
      <c r="F59" s="26">
        <v>96.72</v>
      </c>
      <c r="G59" s="26">
        <v>96.72</v>
      </c>
      <c r="H59" s="25">
        <f t="shared" si="0"/>
        <v>96.72</v>
      </c>
      <c r="I59" s="99">
        <v>64</v>
      </c>
      <c r="J59" s="102">
        <v>64</v>
      </c>
      <c r="K59" s="26">
        <f t="shared" si="1"/>
        <v>64</v>
      </c>
      <c r="M59" s="10">
        <v>90</v>
      </c>
      <c r="N59" s="11">
        <v>2</v>
      </c>
      <c r="O59" s="11">
        <v>0</v>
      </c>
      <c r="P59" s="11">
        <v>6</v>
      </c>
      <c r="Q59" s="68" t="s">
        <v>213</v>
      </c>
      <c r="R59" s="69" t="s">
        <v>213</v>
      </c>
      <c r="S59" s="32">
        <f t="shared" si="2"/>
        <v>0.10446478735209536</v>
      </c>
      <c r="T59" s="32">
        <f t="shared" si="3"/>
        <v>3.4708313607970061E-2</v>
      </c>
      <c r="U59" s="32">
        <f t="shared" si="4"/>
        <v>-0.99391605950069728</v>
      </c>
      <c r="V59" s="14">
        <f t="shared" si="5"/>
        <v>18.379011977496532</v>
      </c>
      <c r="W59" s="14">
        <f t="shared" si="6"/>
        <v>-83.68004299396074</v>
      </c>
      <c r="X59" s="33">
        <f t="shared" si="7"/>
        <v>18.379011977496532</v>
      </c>
      <c r="Y59" s="14">
        <f t="shared" si="8"/>
        <v>288.37901197749653</v>
      </c>
      <c r="Z59" s="34">
        <f t="shared" si="9"/>
        <v>6.3199570060392602</v>
      </c>
      <c r="AA59" s="16"/>
      <c r="AB59" s="28"/>
      <c r="AC59" s="9"/>
      <c r="AD59" s="9"/>
      <c r="AE59" s="9"/>
      <c r="AF59" s="17"/>
      <c r="AG59" s="28"/>
      <c r="AH59" s="96"/>
      <c r="AI59" s="10"/>
      <c r="AJ59" s="11"/>
      <c r="AK59" s="116"/>
      <c r="AL59" s="117"/>
      <c r="AM59" s="45"/>
      <c r="AN59" s="45"/>
      <c r="AO59" s="45"/>
      <c r="AP59" s="46"/>
      <c r="AQ59" s="47"/>
      <c r="AR59" s="48"/>
      <c r="AS59" s="118"/>
      <c r="AT59" s="109" t="s">
        <v>84</v>
      </c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>
        <v>0.7</v>
      </c>
      <c r="BF59" s="109">
        <v>0</v>
      </c>
      <c r="BG59" s="109">
        <v>3</v>
      </c>
      <c r="BH59" s="109"/>
      <c r="BI59" s="81">
        <v>0</v>
      </c>
    </row>
    <row r="60" spans="1:61">
      <c r="A60" s="24">
        <v>1520</v>
      </c>
      <c r="B60" s="24" t="s">
        <v>225</v>
      </c>
      <c r="C60" s="24">
        <v>11</v>
      </c>
      <c r="D60" s="24">
        <v>4</v>
      </c>
      <c r="E60" s="5" t="s">
        <v>46</v>
      </c>
      <c r="F60" s="26">
        <v>97.15</v>
      </c>
      <c r="G60" s="26">
        <v>97.15</v>
      </c>
      <c r="H60" s="25">
        <f t="shared" si="0"/>
        <v>97.15</v>
      </c>
      <c r="I60" s="99">
        <v>107</v>
      </c>
      <c r="J60" s="102">
        <v>107</v>
      </c>
      <c r="K60" s="26">
        <f t="shared" si="1"/>
        <v>107</v>
      </c>
      <c r="M60" s="10">
        <v>90</v>
      </c>
      <c r="N60" s="11">
        <v>3</v>
      </c>
      <c r="O60" s="11">
        <v>0</v>
      </c>
      <c r="P60" s="11">
        <v>10</v>
      </c>
      <c r="Q60" s="68" t="s">
        <v>213</v>
      </c>
      <c r="R60" s="69" t="s">
        <v>213</v>
      </c>
      <c r="S60" s="32">
        <f t="shared" si="2"/>
        <v>0.17341019887450621</v>
      </c>
      <c r="T60" s="32">
        <f t="shared" si="3"/>
        <v>5.1540855469358736E-2</v>
      </c>
      <c r="U60" s="32">
        <f t="shared" si="4"/>
        <v>-0.9834581082132785</v>
      </c>
      <c r="V60" s="14">
        <f t="shared" si="5"/>
        <v>16.552964539485334</v>
      </c>
      <c r="W60" s="14">
        <f t="shared" si="6"/>
        <v>-79.576935817123783</v>
      </c>
      <c r="X60" s="33">
        <f t="shared" si="7"/>
        <v>16.552964539485334</v>
      </c>
      <c r="Y60" s="14">
        <f t="shared" si="8"/>
        <v>286.55296453948534</v>
      </c>
      <c r="Z60" s="34">
        <f t="shared" si="9"/>
        <v>10.423064182876217</v>
      </c>
      <c r="AA60" s="16"/>
      <c r="AB60" s="28"/>
      <c r="AC60" s="9"/>
      <c r="AD60" s="9"/>
      <c r="AE60" s="9"/>
      <c r="AF60" s="17"/>
      <c r="AG60" s="28"/>
      <c r="AH60" s="96"/>
      <c r="AI60" s="10"/>
      <c r="AJ60" s="11"/>
      <c r="AK60" s="116"/>
      <c r="AL60" s="117"/>
      <c r="AM60" s="45"/>
      <c r="AN60" s="45"/>
      <c r="AO60" s="45"/>
      <c r="AP60" s="46"/>
      <c r="AQ60" s="47"/>
      <c r="AR60" s="48"/>
      <c r="AS60" s="118"/>
      <c r="AT60" s="109" t="s">
        <v>84</v>
      </c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>
        <v>0.7</v>
      </c>
      <c r="BF60" s="109">
        <v>0</v>
      </c>
      <c r="BG60" s="109">
        <v>3</v>
      </c>
      <c r="BH60" s="109"/>
      <c r="BI60" s="81">
        <v>0</v>
      </c>
    </row>
    <row r="61" spans="1:61">
      <c r="A61" s="24">
        <v>1520</v>
      </c>
      <c r="B61" s="24" t="s">
        <v>225</v>
      </c>
      <c r="C61" s="24">
        <v>11</v>
      </c>
      <c r="D61" s="24">
        <v>5</v>
      </c>
      <c r="E61" s="5" t="s">
        <v>46</v>
      </c>
      <c r="F61" s="26">
        <v>98.01</v>
      </c>
      <c r="G61" s="26">
        <v>98.01</v>
      </c>
      <c r="H61" s="25">
        <f t="shared" si="0"/>
        <v>98.01</v>
      </c>
      <c r="I61" s="99">
        <v>47</v>
      </c>
      <c r="J61" s="102">
        <v>47</v>
      </c>
      <c r="K61" s="26">
        <f t="shared" si="1"/>
        <v>47</v>
      </c>
      <c r="M61" s="10">
        <v>270</v>
      </c>
      <c r="N61" s="11">
        <v>5</v>
      </c>
      <c r="O61" s="11">
        <v>0</v>
      </c>
      <c r="P61" s="11">
        <v>15</v>
      </c>
      <c r="Q61" s="68" t="s">
        <v>213</v>
      </c>
      <c r="R61" s="69" t="s">
        <v>213</v>
      </c>
      <c r="S61" s="32">
        <f t="shared" si="2"/>
        <v>-0.25783416049629954</v>
      </c>
      <c r="T61" s="32">
        <f t="shared" si="3"/>
        <v>8.4185982829369232E-2</v>
      </c>
      <c r="U61" s="32">
        <f t="shared" si="4"/>
        <v>0.96225018689905828</v>
      </c>
      <c r="V61" s="14">
        <f t="shared" si="5"/>
        <v>161.91751116596501</v>
      </c>
      <c r="W61" s="14">
        <f t="shared" si="6"/>
        <v>74.258416161575212</v>
      </c>
      <c r="X61" s="33">
        <f t="shared" si="7"/>
        <v>341.91751116596504</v>
      </c>
      <c r="Y61" s="14">
        <f t="shared" si="8"/>
        <v>251.91751116596504</v>
      </c>
      <c r="Z61" s="34">
        <f t="shared" si="9"/>
        <v>15.741583838424788</v>
      </c>
      <c r="AA61" s="16"/>
      <c r="AB61" s="28"/>
      <c r="AC61" s="9"/>
      <c r="AD61" s="9"/>
      <c r="AE61" s="9"/>
      <c r="AF61" s="17"/>
      <c r="AG61" s="28"/>
      <c r="AH61" s="96"/>
      <c r="AI61" s="10"/>
      <c r="AJ61" s="11"/>
      <c r="AK61" s="116"/>
      <c r="AL61" s="117"/>
      <c r="AM61" s="45"/>
      <c r="AN61" s="45"/>
      <c r="AO61" s="45"/>
      <c r="AP61" s="46"/>
      <c r="AQ61" s="47"/>
      <c r="AR61" s="48"/>
      <c r="AS61" s="118"/>
      <c r="AT61" s="109" t="s">
        <v>84</v>
      </c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>
        <v>0.7</v>
      </c>
      <c r="BF61" s="109">
        <v>0</v>
      </c>
      <c r="BG61" s="109">
        <v>3</v>
      </c>
      <c r="BH61" s="109"/>
      <c r="BI61" s="81">
        <v>0</v>
      </c>
    </row>
    <row r="62" spans="1:61">
      <c r="A62" s="24">
        <v>1520</v>
      </c>
      <c r="B62" s="24" t="s">
        <v>225</v>
      </c>
      <c r="C62" s="24">
        <v>11</v>
      </c>
      <c r="D62" s="24">
        <v>5</v>
      </c>
      <c r="E62" s="5" t="s">
        <v>46</v>
      </c>
      <c r="F62" s="26">
        <v>98.77</v>
      </c>
      <c r="G62" s="26">
        <v>98.77</v>
      </c>
      <c r="H62" s="25">
        <f t="shared" si="0"/>
        <v>98.77</v>
      </c>
      <c r="I62" s="99">
        <v>123</v>
      </c>
      <c r="J62" s="102">
        <v>123</v>
      </c>
      <c r="K62" s="26">
        <f t="shared" si="1"/>
        <v>123</v>
      </c>
      <c r="M62" s="10">
        <v>90</v>
      </c>
      <c r="N62" s="11">
        <v>3</v>
      </c>
      <c r="O62" s="11">
        <v>0</v>
      </c>
      <c r="P62" s="11">
        <v>9</v>
      </c>
      <c r="Q62" s="68" t="s">
        <v>213</v>
      </c>
      <c r="R62" s="69" t="s">
        <v>213</v>
      </c>
      <c r="S62" s="32">
        <f t="shared" si="2"/>
        <v>0.15622007704270641</v>
      </c>
      <c r="T62" s="32">
        <f t="shared" si="3"/>
        <v>5.1691613775052922E-2</v>
      </c>
      <c r="U62" s="32">
        <f t="shared" si="4"/>
        <v>-0.98633474805103949</v>
      </c>
      <c r="V62" s="14">
        <f t="shared" si="5"/>
        <v>18.308847478498297</v>
      </c>
      <c r="W62" s="14">
        <f t="shared" si="6"/>
        <v>-80.528579772654624</v>
      </c>
      <c r="X62" s="33">
        <f t="shared" si="7"/>
        <v>18.308847478498297</v>
      </c>
      <c r="Y62" s="14">
        <f t="shared" si="8"/>
        <v>288.30884747849831</v>
      </c>
      <c r="Z62" s="34">
        <f t="shared" si="9"/>
        <v>9.4714202273453765</v>
      </c>
      <c r="AA62" s="16"/>
      <c r="AB62" s="28"/>
      <c r="AC62" s="9"/>
      <c r="AD62" s="9"/>
      <c r="AE62" s="9"/>
      <c r="AF62" s="17"/>
      <c r="AG62" s="28"/>
      <c r="AH62" s="96"/>
      <c r="AI62" s="10"/>
      <c r="AJ62" s="11"/>
      <c r="AK62" s="116"/>
      <c r="AL62" s="117"/>
      <c r="AM62" s="45"/>
      <c r="AN62" s="45"/>
      <c r="AO62" s="45"/>
      <c r="AP62" s="46"/>
      <c r="AQ62" s="47"/>
      <c r="AR62" s="48"/>
      <c r="AS62" s="118"/>
      <c r="AT62" s="109" t="s">
        <v>84</v>
      </c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>
        <v>0.7</v>
      </c>
      <c r="BF62" s="109">
        <v>0</v>
      </c>
      <c r="BG62" s="109">
        <v>3</v>
      </c>
      <c r="BH62" s="109"/>
      <c r="BI62" s="81">
        <v>0</v>
      </c>
    </row>
    <row r="63" spans="1:61">
      <c r="A63" s="24">
        <v>1520</v>
      </c>
      <c r="B63" s="24" t="s">
        <v>225</v>
      </c>
      <c r="C63" s="24">
        <v>11</v>
      </c>
      <c r="D63" s="24">
        <v>6</v>
      </c>
      <c r="E63" s="5" t="s">
        <v>46</v>
      </c>
      <c r="F63" s="26">
        <v>99.64</v>
      </c>
      <c r="G63" s="26">
        <v>99.64</v>
      </c>
      <c r="H63" s="25">
        <f t="shared" si="0"/>
        <v>99.64</v>
      </c>
      <c r="I63" s="99">
        <v>55</v>
      </c>
      <c r="J63" s="102">
        <v>55</v>
      </c>
      <c r="K63" s="26">
        <f t="shared" si="1"/>
        <v>55</v>
      </c>
      <c r="M63" s="10">
        <v>270</v>
      </c>
      <c r="N63" s="11">
        <v>2</v>
      </c>
      <c r="O63" s="11">
        <v>0</v>
      </c>
      <c r="P63" s="11">
        <v>14</v>
      </c>
      <c r="Q63" s="68" t="s">
        <v>213</v>
      </c>
      <c r="R63" s="69" t="s">
        <v>213</v>
      </c>
      <c r="S63" s="32">
        <f t="shared" si="2"/>
        <v>-0.24177452331737928</v>
      </c>
      <c r="T63" s="32">
        <f t="shared" si="3"/>
        <v>3.3862832499619966E-2</v>
      </c>
      <c r="U63" s="32">
        <f t="shared" si="4"/>
        <v>0.96970464833606229</v>
      </c>
      <c r="V63" s="14">
        <f t="shared" si="5"/>
        <v>172.02704289520267</v>
      </c>
      <c r="W63" s="14">
        <f t="shared" si="6"/>
        <v>75.868799862943661</v>
      </c>
      <c r="X63" s="33">
        <f t="shared" si="7"/>
        <v>352.02704289520267</v>
      </c>
      <c r="Y63" s="14">
        <f t="shared" si="8"/>
        <v>262.02704289520267</v>
      </c>
      <c r="Z63" s="34">
        <f t="shared" si="9"/>
        <v>14.131200137056339</v>
      </c>
      <c r="AA63" s="16"/>
      <c r="AB63" s="28"/>
      <c r="AC63" s="9"/>
      <c r="AD63" s="9"/>
      <c r="AE63" s="9"/>
      <c r="AF63" s="17"/>
      <c r="AG63" s="28"/>
      <c r="AH63" s="96"/>
      <c r="AI63" s="10"/>
      <c r="AJ63" s="11"/>
      <c r="AK63" s="116"/>
      <c r="AL63" s="117"/>
      <c r="AM63" s="45"/>
      <c r="AN63" s="45"/>
      <c r="AO63" s="45"/>
      <c r="AP63" s="46"/>
      <c r="AQ63" s="47"/>
      <c r="AR63" s="48"/>
      <c r="AS63" s="118"/>
      <c r="AT63" s="109" t="s">
        <v>84</v>
      </c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>
        <v>0.7</v>
      </c>
      <c r="BF63" s="109">
        <v>0</v>
      </c>
      <c r="BG63" s="109">
        <v>3</v>
      </c>
      <c r="BH63" s="109"/>
      <c r="BI63" s="81">
        <v>0</v>
      </c>
    </row>
    <row r="64" spans="1:61">
      <c r="A64" s="24">
        <v>1520</v>
      </c>
      <c r="B64" s="24" t="s">
        <v>225</v>
      </c>
      <c r="C64" s="24">
        <v>11</v>
      </c>
      <c r="D64" s="24">
        <v>6</v>
      </c>
      <c r="E64" s="5" t="s">
        <v>46</v>
      </c>
      <c r="F64" s="26">
        <v>99.99</v>
      </c>
      <c r="G64" s="26">
        <v>99.99</v>
      </c>
      <c r="H64" s="25">
        <f t="shared" si="0"/>
        <v>99.99</v>
      </c>
      <c r="I64" s="99">
        <v>90</v>
      </c>
      <c r="J64" s="102">
        <v>90</v>
      </c>
      <c r="K64" s="26">
        <f t="shared" si="1"/>
        <v>90</v>
      </c>
      <c r="M64" s="10">
        <v>270</v>
      </c>
      <c r="N64" s="11">
        <v>6</v>
      </c>
      <c r="O64" s="11">
        <v>0</v>
      </c>
      <c r="P64" s="11">
        <v>5</v>
      </c>
      <c r="Q64" s="68" t="s">
        <v>213</v>
      </c>
      <c r="R64" s="69" t="s">
        <v>213</v>
      </c>
      <c r="S64" s="32">
        <f t="shared" si="2"/>
        <v>-8.6678294469630643E-2</v>
      </c>
      <c r="T64" s="32">
        <f t="shared" si="3"/>
        <v>0.10413070090691416</v>
      </c>
      <c r="U64" s="32">
        <f t="shared" si="4"/>
        <v>0.99073743930202751</v>
      </c>
      <c r="V64" s="14">
        <f t="shared" si="5"/>
        <v>129.77396414379353</v>
      </c>
      <c r="W64" s="14">
        <f t="shared" si="6"/>
        <v>82.212978012717613</v>
      </c>
      <c r="X64" s="33">
        <f t="shared" si="7"/>
        <v>309.77396414379353</v>
      </c>
      <c r="Y64" s="14">
        <f t="shared" si="8"/>
        <v>219.77396414379353</v>
      </c>
      <c r="Z64" s="34">
        <f t="shared" si="9"/>
        <v>7.7870219872823867</v>
      </c>
      <c r="AA64" s="16"/>
      <c r="AB64" s="28"/>
      <c r="AC64" s="9"/>
      <c r="AD64" s="9"/>
      <c r="AE64" s="9"/>
      <c r="AF64" s="17"/>
      <c r="AG64" s="28"/>
      <c r="AH64" s="96"/>
      <c r="AI64" s="10"/>
      <c r="AJ64" s="11"/>
      <c r="AK64" s="116"/>
      <c r="AL64" s="117"/>
      <c r="AM64" s="45"/>
      <c r="AN64" s="45"/>
      <c r="AO64" s="45"/>
      <c r="AP64" s="46"/>
      <c r="AQ64" s="47"/>
      <c r="AR64" s="48"/>
      <c r="AS64" s="118"/>
      <c r="AT64" s="109" t="s">
        <v>84</v>
      </c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>
        <v>0.7</v>
      </c>
      <c r="BF64" s="109">
        <v>0</v>
      </c>
      <c r="BG64" s="109">
        <v>3</v>
      </c>
      <c r="BH64" s="109"/>
      <c r="BI64" s="81">
        <v>0</v>
      </c>
    </row>
    <row r="65" spans="1:61">
      <c r="A65" s="24">
        <v>1520</v>
      </c>
      <c r="B65" s="24" t="s">
        <v>225</v>
      </c>
      <c r="C65" s="24">
        <v>11</v>
      </c>
      <c r="D65" s="24">
        <v>7</v>
      </c>
      <c r="E65" s="5" t="s">
        <v>46</v>
      </c>
      <c r="F65" s="26">
        <v>100.78</v>
      </c>
      <c r="G65" s="26">
        <v>100.78</v>
      </c>
      <c r="H65" s="25">
        <f t="shared" si="0"/>
        <v>100.78</v>
      </c>
      <c r="I65" s="99">
        <v>23</v>
      </c>
      <c r="J65" s="102">
        <v>23</v>
      </c>
      <c r="K65" s="26">
        <f t="shared" si="1"/>
        <v>23</v>
      </c>
      <c r="M65" s="10">
        <v>90</v>
      </c>
      <c r="N65" s="11">
        <v>1</v>
      </c>
      <c r="O65" s="11">
        <v>0</v>
      </c>
      <c r="P65" s="11">
        <v>14</v>
      </c>
      <c r="Q65" s="68" t="s">
        <v>213</v>
      </c>
      <c r="R65" s="69" t="s">
        <v>213</v>
      </c>
      <c r="S65" s="32">
        <f t="shared" si="2"/>
        <v>0.24188504972319289</v>
      </c>
      <c r="T65" s="32">
        <f t="shared" si="3"/>
        <v>1.6933995379327868E-2</v>
      </c>
      <c r="U65" s="32">
        <f t="shared" si="4"/>
        <v>-0.97014794553715178</v>
      </c>
      <c r="V65" s="14">
        <f t="shared" si="5"/>
        <v>4.0046542505019422</v>
      </c>
      <c r="W65" s="14">
        <f t="shared" si="6"/>
        <v>-75.967086100880636</v>
      </c>
      <c r="X65" s="33">
        <f t="shared" si="7"/>
        <v>4.0046542505019422</v>
      </c>
      <c r="Y65" s="14">
        <f t="shared" si="8"/>
        <v>274.00465425050191</v>
      </c>
      <c r="Z65" s="34">
        <f t="shared" si="9"/>
        <v>14.032913899119364</v>
      </c>
      <c r="AA65" s="16"/>
      <c r="AB65" s="28"/>
      <c r="AC65" s="9"/>
      <c r="AD65" s="9"/>
      <c r="AE65" s="9"/>
      <c r="AF65" s="17"/>
      <c r="AG65" s="28"/>
      <c r="AH65" s="96"/>
      <c r="AI65" s="10"/>
      <c r="AJ65" s="11"/>
      <c r="AK65" s="116"/>
      <c r="AL65" s="117"/>
      <c r="AM65" s="45"/>
      <c r="AN65" s="45"/>
      <c r="AO65" s="45"/>
      <c r="AP65" s="46"/>
      <c r="AQ65" s="47"/>
      <c r="AR65" s="48"/>
      <c r="AS65" s="118"/>
      <c r="AT65" s="109" t="s">
        <v>84</v>
      </c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>
        <v>0.7</v>
      </c>
      <c r="BF65" s="109">
        <v>0</v>
      </c>
      <c r="BG65" s="109">
        <v>3</v>
      </c>
      <c r="BH65" s="109"/>
      <c r="BI65" s="81">
        <v>0</v>
      </c>
    </row>
    <row r="66" spans="1:61">
      <c r="A66" s="24">
        <v>1520</v>
      </c>
      <c r="B66" s="24" t="s">
        <v>225</v>
      </c>
      <c r="C66" s="24">
        <v>12</v>
      </c>
      <c r="D66" s="24">
        <v>1</v>
      </c>
      <c r="E66" s="5" t="s">
        <v>46</v>
      </c>
      <c r="F66" s="26">
        <v>101.58</v>
      </c>
      <c r="G66" s="26">
        <v>101.58</v>
      </c>
      <c r="H66" s="25">
        <f t="shared" si="0"/>
        <v>101.58</v>
      </c>
      <c r="I66" s="99">
        <v>58</v>
      </c>
      <c r="J66" s="102">
        <v>58</v>
      </c>
      <c r="K66" s="26">
        <f t="shared" si="1"/>
        <v>58</v>
      </c>
      <c r="M66" s="10">
        <v>90</v>
      </c>
      <c r="N66" s="11">
        <v>2</v>
      </c>
      <c r="O66" s="11">
        <v>0</v>
      </c>
      <c r="P66" s="11">
        <v>1</v>
      </c>
      <c r="Q66" s="68" t="s">
        <v>213</v>
      </c>
      <c r="R66" s="69" t="s">
        <v>213</v>
      </c>
      <c r="S66" s="32">
        <f t="shared" si="2"/>
        <v>1.7441774902830158E-2</v>
      </c>
      <c r="T66" s="32">
        <f t="shared" si="3"/>
        <v>3.489418134011367E-2</v>
      </c>
      <c r="U66" s="32">
        <f t="shared" si="4"/>
        <v>-0.99923861495548261</v>
      </c>
      <c r="V66" s="14">
        <f t="shared" si="5"/>
        <v>63.441931983418904</v>
      </c>
      <c r="W66" s="14">
        <f t="shared" si="6"/>
        <v>-87.764295062177368</v>
      </c>
      <c r="X66" s="33">
        <f t="shared" si="7"/>
        <v>63.441931983418904</v>
      </c>
      <c r="Y66" s="14">
        <f t="shared" si="8"/>
        <v>333.4419319834189</v>
      </c>
      <c r="Z66" s="34">
        <f t="shared" si="9"/>
        <v>2.2357049378226321</v>
      </c>
      <c r="AA66" s="16"/>
      <c r="AB66" s="28"/>
      <c r="AC66" s="9"/>
      <c r="AD66" s="9"/>
      <c r="AE66" s="9"/>
      <c r="AF66" s="17"/>
      <c r="AG66" s="28"/>
      <c r="AH66" s="96"/>
      <c r="AI66" s="10"/>
      <c r="AJ66" s="11"/>
      <c r="AK66" s="116"/>
      <c r="AL66" s="117"/>
      <c r="AM66" s="45"/>
      <c r="AN66" s="45"/>
      <c r="AO66" s="45"/>
      <c r="AP66" s="46"/>
      <c r="AQ66" s="47"/>
      <c r="AR66" s="48"/>
      <c r="AS66" s="118"/>
      <c r="AT66" s="109" t="s">
        <v>84</v>
      </c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>
        <v>0.7</v>
      </c>
      <c r="BF66" s="109">
        <v>0</v>
      </c>
      <c r="BG66" s="109">
        <v>3</v>
      </c>
      <c r="BH66" s="109"/>
      <c r="BI66" s="81">
        <v>0</v>
      </c>
    </row>
    <row r="67" spans="1:61">
      <c r="A67" s="24">
        <v>1520</v>
      </c>
      <c r="B67" s="24" t="s">
        <v>225</v>
      </c>
      <c r="C67" s="24">
        <v>11</v>
      </c>
      <c r="D67" s="24">
        <v>7</v>
      </c>
      <c r="E67" s="5" t="s">
        <v>46</v>
      </c>
      <c r="F67" s="26">
        <v>101.72</v>
      </c>
      <c r="G67" s="26">
        <v>101.72</v>
      </c>
      <c r="H67" s="25">
        <f t="shared" ref="H67:H130" si="10">(F67+G67)/2</f>
        <v>101.72</v>
      </c>
      <c r="I67" s="99">
        <v>117</v>
      </c>
      <c r="J67" s="102">
        <v>117</v>
      </c>
      <c r="K67" s="26">
        <f t="shared" ref="K67:K130" si="11">(+I67+J67)/2</f>
        <v>117</v>
      </c>
      <c r="M67" s="10">
        <v>90</v>
      </c>
      <c r="N67" s="11">
        <v>1</v>
      </c>
      <c r="O67" s="11">
        <v>0</v>
      </c>
      <c r="P67" s="11">
        <v>10</v>
      </c>
      <c r="Q67" s="68" t="s">
        <v>213</v>
      </c>
      <c r="R67" s="69" t="s">
        <v>213</v>
      </c>
      <c r="S67" s="32">
        <f t="shared" ref="S67:S130" si="12">COS(N67*PI()/180)*SIN(M67*PI()/180)*(SIN(P67*PI()/180))-(COS(P67*PI()/180)*SIN(O67*PI()/180))*(SIN(N67*PI()/180))</f>
        <v>0.17362173020838784</v>
      </c>
      <c r="T67" s="32">
        <f t="shared" ref="T67:T130" si="13">(SIN(N67*PI()/180))*(COS(P67*PI()/180)*COS(O67*PI()/180))-(SIN(P67*PI()/180))*(COS(N67*PI()/180)*COS(M67*PI()/180))</f>
        <v>1.7187265168156961E-2</v>
      </c>
      <c r="U67" s="32">
        <f t="shared" ref="U67:U130" si="14">(COS(N67*PI()/180)*COS(M67*PI()/180))*(COS(P67*PI()/180)*SIN(O67*PI()/180))-(COS(N67*PI()/180)*SIN(M67*PI()/180))*(COS(P67*PI()/180)*COS(O67*PI()/180))</f>
        <v>-0.98465776202140087</v>
      </c>
      <c r="V67" s="14">
        <f t="shared" ref="V67:V130" si="15">IF(S67=0,IF(T67&gt;=0,90,270),IF(S67&gt;0,IF(T67&gt;=0,ATAN(T67/S67)*180/PI(),ATAN(T67/S67)*180/PI()+360),ATAN(T67/S67)*180/PI()+180))</f>
        <v>5.6534387384208173</v>
      </c>
      <c r="W67" s="14">
        <f t="shared" ref="W67:W130" si="16">ASIN(U67/SQRT(S67^2+T67^2+U67^2))*180/PI()</f>
        <v>-79.952115436426396</v>
      </c>
      <c r="X67" s="33">
        <f t="shared" ref="X67:X130" si="17">IF(U67&lt;0,V67,IF(V67+180&gt;=360,V67-180,V67+180))</f>
        <v>5.6534387384208173</v>
      </c>
      <c r="Y67" s="14">
        <f t="shared" ref="Y67:Y130" si="18">IF(X67-90&lt;0,X67+270,X67-90)</f>
        <v>275.65343873842085</v>
      </c>
      <c r="Z67" s="34">
        <f t="shared" ref="Z67:Z130" si="19">IF(U67&lt;0,90+W67,90-W67)</f>
        <v>10.047884563573604</v>
      </c>
      <c r="AA67" s="16"/>
      <c r="AB67" s="28"/>
      <c r="AC67" s="9"/>
      <c r="AD67" s="9"/>
      <c r="AE67" s="9"/>
      <c r="AF67" s="17"/>
      <c r="AG67" s="28"/>
      <c r="AH67" s="96"/>
      <c r="AI67" s="10"/>
      <c r="AJ67" s="11"/>
      <c r="AK67" s="116"/>
      <c r="AL67" s="117"/>
      <c r="AM67" s="45"/>
      <c r="AN67" s="45"/>
      <c r="AO67" s="45"/>
      <c r="AP67" s="46"/>
      <c r="AQ67" s="47"/>
      <c r="AR67" s="48"/>
      <c r="AS67" s="118"/>
      <c r="AT67" s="109" t="s">
        <v>84</v>
      </c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>
        <v>0.7</v>
      </c>
      <c r="BF67" s="109">
        <v>0</v>
      </c>
      <c r="BG67" s="109">
        <v>3</v>
      </c>
      <c r="BH67" s="109"/>
      <c r="BI67" s="81">
        <v>0</v>
      </c>
    </row>
    <row r="68" spans="1:61">
      <c r="A68" s="24">
        <v>1520</v>
      </c>
      <c r="B68" s="24" t="s">
        <v>225</v>
      </c>
      <c r="C68" s="24">
        <v>12</v>
      </c>
      <c r="D68" s="24">
        <v>2</v>
      </c>
      <c r="E68" s="5" t="s">
        <v>46</v>
      </c>
      <c r="F68" s="26">
        <v>103.05</v>
      </c>
      <c r="G68" s="26">
        <v>103.05</v>
      </c>
      <c r="H68" s="25">
        <f t="shared" si="10"/>
        <v>103.05</v>
      </c>
      <c r="I68" s="99">
        <v>73</v>
      </c>
      <c r="J68" s="102">
        <v>73</v>
      </c>
      <c r="K68" s="26">
        <f t="shared" si="11"/>
        <v>73</v>
      </c>
      <c r="M68" s="10">
        <v>90</v>
      </c>
      <c r="N68" s="11">
        <v>3</v>
      </c>
      <c r="O68" s="11">
        <v>180</v>
      </c>
      <c r="P68" s="11">
        <v>3</v>
      </c>
      <c r="Q68" s="68" t="s">
        <v>213</v>
      </c>
      <c r="R68" s="69" t="s">
        <v>213</v>
      </c>
      <c r="S68" s="32">
        <f t="shared" si="12"/>
        <v>5.2264231633826722E-2</v>
      </c>
      <c r="T68" s="32">
        <f t="shared" si="13"/>
        <v>-5.2264231633826728E-2</v>
      </c>
      <c r="U68" s="32">
        <f t="shared" si="14"/>
        <v>0.99726094768413653</v>
      </c>
      <c r="V68" s="14">
        <f t="shared" si="15"/>
        <v>315</v>
      </c>
      <c r="W68" s="14">
        <f t="shared" si="16"/>
        <v>85.761227977435539</v>
      </c>
      <c r="X68" s="33">
        <f t="shared" si="17"/>
        <v>135</v>
      </c>
      <c r="Y68" s="14">
        <f t="shared" si="18"/>
        <v>45</v>
      </c>
      <c r="Z68" s="34">
        <f t="shared" si="19"/>
        <v>4.2387720225644614</v>
      </c>
      <c r="AA68" s="16"/>
      <c r="AB68" s="28"/>
      <c r="AC68" s="9"/>
      <c r="AD68" s="9"/>
      <c r="AE68" s="9"/>
      <c r="AF68" s="17"/>
      <c r="AG68" s="28"/>
      <c r="AH68" s="96"/>
      <c r="AI68" s="10"/>
      <c r="AJ68" s="11"/>
      <c r="AK68" s="116"/>
      <c r="AL68" s="117"/>
      <c r="AM68" s="45"/>
      <c r="AN68" s="45"/>
      <c r="AO68" s="45"/>
      <c r="AP68" s="46"/>
      <c r="AQ68" s="47"/>
      <c r="AR68" s="48"/>
      <c r="AS68" s="118"/>
      <c r="AT68" s="109" t="s">
        <v>84</v>
      </c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>
        <v>0.7</v>
      </c>
      <c r="BF68" s="109">
        <v>0</v>
      </c>
      <c r="BG68" s="109">
        <v>3</v>
      </c>
      <c r="BH68" s="109"/>
      <c r="BI68" s="81">
        <v>0</v>
      </c>
    </row>
    <row r="69" spans="1:61">
      <c r="A69" s="24">
        <v>1520</v>
      </c>
      <c r="B69" s="24" t="s">
        <v>225</v>
      </c>
      <c r="C69" s="24">
        <v>12</v>
      </c>
      <c r="D69" s="24">
        <v>3</v>
      </c>
      <c r="E69" s="5" t="s">
        <v>46</v>
      </c>
      <c r="F69" s="26">
        <v>104.03</v>
      </c>
      <c r="G69" s="26">
        <v>104.03</v>
      </c>
      <c r="H69" s="25">
        <f t="shared" si="10"/>
        <v>104.03</v>
      </c>
      <c r="I69" s="99">
        <v>53</v>
      </c>
      <c r="J69" s="102">
        <v>53</v>
      </c>
      <c r="K69" s="26">
        <f t="shared" si="11"/>
        <v>53</v>
      </c>
      <c r="M69" s="10">
        <v>90</v>
      </c>
      <c r="N69" s="11">
        <v>2</v>
      </c>
      <c r="O69" s="11">
        <v>0</v>
      </c>
      <c r="P69" s="11">
        <v>3</v>
      </c>
      <c r="Q69" s="68" t="s">
        <v>213</v>
      </c>
      <c r="R69" s="69" t="s">
        <v>213</v>
      </c>
      <c r="S69" s="32">
        <f t="shared" si="12"/>
        <v>5.2304074592470842E-2</v>
      </c>
      <c r="T69" s="32">
        <f t="shared" si="13"/>
        <v>3.4851668155187324E-2</v>
      </c>
      <c r="U69" s="32">
        <f t="shared" si="14"/>
        <v>-0.99802119662406841</v>
      </c>
      <c r="V69" s="14">
        <f t="shared" si="15"/>
        <v>33.676630813748453</v>
      </c>
      <c r="W69" s="14">
        <f t="shared" si="16"/>
        <v>-86.39647307521291</v>
      </c>
      <c r="X69" s="33">
        <f t="shared" si="17"/>
        <v>33.676630813748453</v>
      </c>
      <c r="Y69" s="14">
        <f t="shared" si="18"/>
        <v>303.67663081374843</v>
      </c>
      <c r="Z69" s="34">
        <f t="shared" si="19"/>
        <v>3.60352692478709</v>
      </c>
      <c r="AA69" s="16"/>
      <c r="AB69" s="28"/>
      <c r="AC69" s="9"/>
      <c r="AD69" s="9"/>
      <c r="AE69" s="9"/>
      <c r="AF69" s="17"/>
      <c r="AG69" s="28"/>
      <c r="AH69" s="96"/>
      <c r="AI69" s="10"/>
      <c r="AJ69" s="11"/>
      <c r="AK69" s="116"/>
      <c r="AL69" s="117"/>
      <c r="AM69" s="45"/>
      <c r="AN69" s="45"/>
      <c r="AO69" s="45"/>
      <c r="AP69" s="46"/>
      <c r="AQ69" s="47"/>
      <c r="AR69" s="48"/>
      <c r="AS69" s="118"/>
      <c r="AT69" s="109" t="s">
        <v>84</v>
      </c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>
        <v>0.7</v>
      </c>
      <c r="BF69" s="109">
        <v>0</v>
      </c>
      <c r="BG69" s="109">
        <v>3</v>
      </c>
      <c r="BH69" s="109"/>
      <c r="BI69" s="81">
        <v>0</v>
      </c>
    </row>
    <row r="70" spans="1:61">
      <c r="A70" s="24">
        <v>1520</v>
      </c>
      <c r="B70" s="24" t="s">
        <v>225</v>
      </c>
      <c r="C70" s="24">
        <v>12</v>
      </c>
      <c r="D70" s="24">
        <v>3</v>
      </c>
      <c r="E70" s="5" t="s">
        <v>46</v>
      </c>
      <c r="F70" s="26">
        <v>104.38</v>
      </c>
      <c r="G70" s="26">
        <v>104.38</v>
      </c>
      <c r="H70" s="25">
        <f t="shared" si="10"/>
        <v>104.38</v>
      </c>
      <c r="I70" s="99">
        <v>88</v>
      </c>
      <c r="J70" s="102">
        <v>88</v>
      </c>
      <c r="K70" s="26">
        <f t="shared" si="11"/>
        <v>88</v>
      </c>
      <c r="M70" s="10">
        <v>90</v>
      </c>
      <c r="N70" s="11">
        <v>1</v>
      </c>
      <c r="O70" s="11">
        <v>180</v>
      </c>
      <c r="P70" s="11">
        <v>4</v>
      </c>
      <c r="Q70" s="68" t="s">
        <v>213</v>
      </c>
      <c r="R70" s="69" t="s">
        <v>213</v>
      </c>
      <c r="S70" s="32">
        <f t="shared" si="12"/>
        <v>6.9745849495301007E-2</v>
      </c>
      <c r="T70" s="32">
        <f t="shared" si="13"/>
        <v>-1.7409893252357173E-2</v>
      </c>
      <c r="U70" s="32">
        <f t="shared" si="14"/>
        <v>0.99741211642315963</v>
      </c>
      <c r="V70" s="14">
        <f t="shared" si="15"/>
        <v>345.98430083594644</v>
      </c>
      <c r="W70" s="14">
        <f t="shared" si="16"/>
        <v>85.877680539185022</v>
      </c>
      <c r="X70" s="33">
        <f t="shared" si="17"/>
        <v>165.98430083594644</v>
      </c>
      <c r="Y70" s="14">
        <f t="shared" si="18"/>
        <v>75.984300835946442</v>
      </c>
      <c r="Z70" s="34">
        <f t="shared" si="19"/>
        <v>4.1223194608149782</v>
      </c>
      <c r="AA70" s="16"/>
      <c r="AB70" s="28"/>
      <c r="AC70" s="9"/>
      <c r="AD70" s="9"/>
      <c r="AE70" s="9"/>
      <c r="AF70" s="17"/>
      <c r="AG70" s="28"/>
      <c r="AH70" s="96"/>
      <c r="AI70" s="10"/>
      <c r="AJ70" s="11"/>
      <c r="AK70" s="116"/>
      <c r="AL70" s="117"/>
      <c r="AM70" s="45"/>
      <c r="AN70" s="45"/>
      <c r="AO70" s="45"/>
      <c r="AP70" s="46"/>
      <c r="AQ70" s="47"/>
      <c r="AR70" s="48"/>
      <c r="AS70" s="118"/>
      <c r="AT70" s="109" t="s">
        <v>84</v>
      </c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>
        <v>0.7</v>
      </c>
      <c r="BF70" s="109">
        <v>0</v>
      </c>
      <c r="BG70" s="109">
        <v>3</v>
      </c>
      <c r="BH70" s="109"/>
      <c r="BI70" s="81">
        <v>0</v>
      </c>
    </row>
    <row r="71" spans="1:61">
      <c r="A71" s="24">
        <v>1520</v>
      </c>
      <c r="B71" s="24" t="s">
        <v>225</v>
      </c>
      <c r="C71" s="24">
        <v>13</v>
      </c>
      <c r="D71" s="24">
        <v>1</v>
      </c>
      <c r="E71" s="5" t="s">
        <v>46</v>
      </c>
      <c r="F71" s="26">
        <v>110.84</v>
      </c>
      <c r="G71" s="26">
        <v>110.84</v>
      </c>
      <c r="H71" s="25">
        <f t="shared" si="10"/>
        <v>110.84</v>
      </c>
      <c r="I71" s="99">
        <v>37</v>
      </c>
      <c r="J71" s="102">
        <v>37</v>
      </c>
      <c r="K71" s="26">
        <f t="shared" si="11"/>
        <v>37</v>
      </c>
      <c r="M71" s="10">
        <v>90</v>
      </c>
      <c r="N71" s="11">
        <v>4</v>
      </c>
      <c r="O71" s="11">
        <v>180</v>
      </c>
      <c r="P71" s="11">
        <v>10</v>
      </c>
      <c r="Q71" s="68" t="s">
        <v>213</v>
      </c>
      <c r="R71" s="69" t="s">
        <v>213</v>
      </c>
      <c r="S71" s="32">
        <f t="shared" si="12"/>
        <v>0.17322517943366056</v>
      </c>
      <c r="T71" s="32">
        <f t="shared" si="13"/>
        <v>-6.8696716166007143E-2</v>
      </c>
      <c r="U71" s="32">
        <f t="shared" si="14"/>
        <v>0.98240881082213483</v>
      </c>
      <c r="V71" s="14">
        <f t="shared" si="15"/>
        <v>338.36797774921638</v>
      </c>
      <c r="W71" s="14">
        <f t="shared" si="16"/>
        <v>79.259371038792665</v>
      </c>
      <c r="X71" s="33">
        <f t="shared" si="17"/>
        <v>158.36797774921638</v>
      </c>
      <c r="Y71" s="14">
        <f t="shared" si="18"/>
        <v>68.367977749216379</v>
      </c>
      <c r="Z71" s="34">
        <f t="shared" si="19"/>
        <v>10.740628961207335</v>
      </c>
      <c r="AA71" s="16"/>
      <c r="AB71" s="28"/>
      <c r="AC71" s="9"/>
      <c r="AD71" s="9"/>
      <c r="AE71" s="9"/>
      <c r="AF71" s="17"/>
      <c r="AG71" s="28"/>
      <c r="AH71" s="96"/>
      <c r="AI71" s="10"/>
      <c r="AJ71" s="11"/>
      <c r="AK71" s="116"/>
      <c r="AL71" s="117"/>
      <c r="AM71" s="45"/>
      <c r="AN71" s="45"/>
      <c r="AO71" s="45"/>
      <c r="AP71" s="46"/>
      <c r="AQ71" s="47"/>
      <c r="AR71" s="48"/>
      <c r="AS71" s="118"/>
      <c r="AT71" s="109" t="s">
        <v>110</v>
      </c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>
        <v>0.6</v>
      </c>
      <c r="BF71" s="109">
        <v>0</v>
      </c>
      <c r="BG71" s="109">
        <v>3</v>
      </c>
      <c r="BH71" s="109"/>
      <c r="BI71" s="81">
        <v>0</v>
      </c>
    </row>
    <row r="72" spans="1:61">
      <c r="A72" s="24">
        <v>1520</v>
      </c>
      <c r="B72" s="24" t="s">
        <v>225</v>
      </c>
      <c r="C72" s="24">
        <v>13</v>
      </c>
      <c r="D72" s="24">
        <v>2</v>
      </c>
      <c r="E72" s="5" t="s">
        <v>46</v>
      </c>
      <c r="F72" s="26">
        <v>112.16</v>
      </c>
      <c r="G72" s="26">
        <v>112.16</v>
      </c>
      <c r="H72" s="25">
        <f t="shared" si="10"/>
        <v>112.16</v>
      </c>
      <c r="I72" s="99">
        <v>24</v>
      </c>
      <c r="J72" s="102">
        <v>24</v>
      </c>
      <c r="K72" s="26">
        <f t="shared" si="11"/>
        <v>24</v>
      </c>
      <c r="M72" s="10">
        <v>90</v>
      </c>
      <c r="N72" s="11">
        <v>4</v>
      </c>
      <c r="O72" s="11">
        <v>180</v>
      </c>
      <c r="P72" s="11">
        <v>3</v>
      </c>
      <c r="Q72" s="68" t="s">
        <v>213</v>
      </c>
      <c r="R72" s="69" t="s">
        <v>213</v>
      </c>
      <c r="S72" s="32">
        <f t="shared" si="12"/>
        <v>5.2208468483931972E-2</v>
      </c>
      <c r="T72" s="32">
        <f t="shared" si="13"/>
        <v>-6.966087492121549E-2</v>
      </c>
      <c r="U72" s="32">
        <f t="shared" si="14"/>
        <v>0.99619692339885657</v>
      </c>
      <c r="V72" s="14">
        <f t="shared" si="15"/>
        <v>306.85031711940059</v>
      </c>
      <c r="W72" s="14">
        <f t="shared" si="16"/>
        <v>85.005830606894122</v>
      </c>
      <c r="X72" s="33">
        <f t="shared" si="17"/>
        <v>126.85031711940059</v>
      </c>
      <c r="Y72" s="14">
        <f t="shared" si="18"/>
        <v>36.850317119400586</v>
      </c>
      <c r="Z72" s="34">
        <f t="shared" si="19"/>
        <v>4.9941693931058779</v>
      </c>
      <c r="AA72" s="16"/>
      <c r="AB72" s="28"/>
      <c r="AC72" s="9"/>
      <c r="AD72" s="9"/>
      <c r="AE72" s="9"/>
      <c r="AF72" s="17"/>
      <c r="AG72" s="28"/>
      <c r="AH72" s="96"/>
      <c r="AI72" s="10"/>
      <c r="AJ72" s="11"/>
      <c r="AK72" s="116"/>
      <c r="AL72" s="117"/>
      <c r="AM72" s="45"/>
      <c r="AN72" s="45"/>
      <c r="AO72" s="45"/>
      <c r="AP72" s="46"/>
      <c r="AQ72" s="47"/>
      <c r="AR72" s="48"/>
      <c r="AS72" s="118"/>
      <c r="AT72" s="109" t="s">
        <v>84</v>
      </c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>
        <v>0.7</v>
      </c>
      <c r="BF72" s="109">
        <v>0</v>
      </c>
      <c r="BG72" s="109">
        <v>3</v>
      </c>
      <c r="BH72" s="109"/>
      <c r="BI72" s="81">
        <v>0</v>
      </c>
    </row>
    <row r="73" spans="1:61">
      <c r="A73" s="24">
        <v>1520</v>
      </c>
      <c r="B73" s="24" t="s">
        <v>225</v>
      </c>
      <c r="C73" s="24">
        <v>13</v>
      </c>
      <c r="D73" s="24">
        <v>2</v>
      </c>
      <c r="E73" s="5" t="s">
        <v>46</v>
      </c>
      <c r="F73" s="86">
        <v>112.79</v>
      </c>
      <c r="G73" s="86">
        <v>112.79</v>
      </c>
      <c r="H73" s="25">
        <f t="shared" si="10"/>
        <v>112.79</v>
      </c>
      <c r="I73" s="99">
        <v>87</v>
      </c>
      <c r="J73" s="102">
        <v>87</v>
      </c>
      <c r="K73" s="26">
        <f t="shared" si="11"/>
        <v>87</v>
      </c>
      <c r="M73" s="10">
        <v>90</v>
      </c>
      <c r="N73" s="11">
        <v>4</v>
      </c>
      <c r="O73" s="11">
        <v>180</v>
      </c>
      <c r="P73" s="11">
        <v>8</v>
      </c>
      <c r="Q73" s="68" t="s">
        <v>213</v>
      </c>
      <c r="R73" s="69" t="s">
        <v>213</v>
      </c>
      <c r="S73" s="32">
        <f t="shared" si="12"/>
        <v>0.13883408228094229</v>
      </c>
      <c r="T73" s="32">
        <f t="shared" si="13"/>
        <v>-6.9077608536817034E-2</v>
      </c>
      <c r="U73" s="32">
        <f t="shared" si="14"/>
        <v>0.98785582549681494</v>
      </c>
      <c r="V73" s="14">
        <f t="shared" si="15"/>
        <v>333.54712340314143</v>
      </c>
      <c r="W73" s="14">
        <f t="shared" si="16"/>
        <v>81.078736277080409</v>
      </c>
      <c r="X73" s="33">
        <f t="shared" si="17"/>
        <v>153.54712340314143</v>
      </c>
      <c r="Y73" s="14">
        <f t="shared" si="18"/>
        <v>63.547123403141427</v>
      </c>
      <c r="Z73" s="34">
        <f t="shared" si="19"/>
        <v>8.9212637229195906</v>
      </c>
      <c r="AA73" s="16"/>
      <c r="AB73" s="28"/>
      <c r="AC73" s="9"/>
      <c r="AD73" s="9"/>
      <c r="AE73" s="9"/>
      <c r="AF73" s="17"/>
      <c r="AG73" s="28"/>
      <c r="AH73" s="96"/>
      <c r="AI73" s="10"/>
      <c r="AJ73" s="11"/>
      <c r="AK73" s="116"/>
      <c r="AL73" s="117"/>
      <c r="AM73" s="45"/>
      <c r="AN73" s="45"/>
      <c r="AO73" s="45"/>
      <c r="AP73" s="46"/>
      <c r="AQ73" s="47"/>
      <c r="AR73" s="48"/>
      <c r="AS73" s="118"/>
      <c r="AT73" s="109" t="s">
        <v>84</v>
      </c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>
        <v>0.7</v>
      </c>
      <c r="BF73" s="109">
        <v>0</v>
      </c>
      <c r="BG73" s="109">
        <v>3</v>
      </c>
      <c r="BH73" s="109"/>
      <c r="BI73" s="81">
        <v>0</v>
      </c>
    </row>
    <row r="74" spans="1:61">
      <c r="A74" s="24">
        <v>1520</v>
      </c>
      <c r="B74" s="24" t="s">
        <v>225</v>
      </c>
      <c r="C74" s="24">
        <v>13</v>
      </c>
      <c r="D74" s="24">
        <v>3</v>
      </c>
      <c r="E74" s="5" t="s">
        <v>46</v>
      </c>
      <c r="F74" s="86">
        <v>113.56</v>
      </c>
      <c r="G74" s="86">
        <v>113.56</v>
      </c>
      <c r="H74" s="25">
        <f t="shared" si="10"/>
        <v>113.56</v>
      </c>
      <c r="I74" s="99">
        <v>24</v>
      </c>
      <c r="J74" s="102">
        <v>24</v>
      </c>
      <c r="K74" s="26">
        <f t="shared" si="11"/>
        <v>24</v>
      </c>
      <c r="M74" s="10">
        <v>90</v>
      </c>
      <c r="N74" s="11">
        <v>4</v>
      </c>
      <c r="O74" s="11">
        <v>180</v>
      </c>
      <c r="P74" s="11">
        <v>9</v>
      </c>
      <c r="Q74" s="68" t="s">
        <v>213</v>
      </c>
      <c r="R74" s="69" t="s">
        <v>213</v>
      </c>
      <c r="S74" s="32">
        <f t="shared" si="12"/>
        <v>0.15605339854576158</v>
      </c>
      <c r="T74" s="32">
        <f t="shared" si="13"/>
        <v>-6.8897655798103433E-2</v>
      </c>
      <c r="U74" s="32">
        <f t="shared" si="14"/>
        <v>0.98528238143849034</v>
      </c>
      <c r="V74" s="14">
        <f t="shared" si="15"/>
        <v>336.17851690749245</v>
      </c>
      <c r="W74" s="14">
        <f t="shared" si="16"/>
        <v>80.177522951849554</v>
      </c>
      <c r="X74" s="33">
        <f t="shared" si="17"/>
        <v>156.17851690749245</v>
      </c>
      <c r="Y74" s="14">
        <f t="shared" si="18"/>
        <v>66.178516907492451</v>
      </c>
      <c r="Z74" s="34">
        <f t="shared" si="19"/>
        <v>9.8224770481504464</v>
      </c>
      <c r="AA74" s="16"/>
      <c r="AB74" s="28"/>
      <c r="AC74" s="9"/>
      <c r="AD74" s="9"/>
      <c r="AE74" s="9"/>
      <c r="AF74" s="17"/>
      <c r="AG74" s="28"/>
      <c r="AH74" s="96"/>
      <c r="AI74" s="10"/>
      <c r="AJ74" s="11"/>
      <c r="AK74" s="116"/>
      <c r="AL74" s="117"/>
      <c r="AM74" s="45"/>
      <c r="AN74" s="45"/>
      <c r="AO74" s="45"/>
      <c r="AP74" s="46"/>
      <c r="AQ74" s="47"/>
      <c r="AR74" s="48"/>
      <c r="AS74" s="118"/>
      <c r="AT74" s="109" t="s">
        <v>110</v>
      </c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>
        <v>0.7</v>
      </c>
      <c r="BF74" s="109">
        <v>0</v>
      </c>
      <c r="BG74" s="109">
        <v>3</v>
      </c>
      <c r="BH74" s="109"/>
      <c r="BI74" s="81">
        <v>0</v>
      </c>
    </row>
    <row r="75" spans="1:61">
      <c r="A75" s="24">
        <v>1520</v>
      </c>
      <c r="B75" s="24" t="s">
        <v>225</v>
      </c>
      <c r="C75" s="24">
        <v>13</v>
      </c>
      <c r="D75" s="24">
        <v>3</v>
      </c>
      <c r="E75" s="5" t="s">
        <v>46</v>
      </c>
      <c r="F75" s="86">
        <v>114.4</v>
      </c>
      <c r="G75" s="86">
        <v>114.4</v>
      </c>
      <c r="H75" s="25">
        <f t="shared" si="10"/>
        <v>114.4</v>
      </c>
      <c r="I75" s="99">
        <v>108</v>
      </c>
      <c r="J75" s="102">
        <v>108</v>
      </c>
      <c r="K75" s="26">
        <f t="shared" si="11"/>
        <v>108</v>
      </c>
      <c r="M75" s="10">
        <v>270</v>
      </c>
      <c r="N75" s="11">
        <v>5</v>
      </c>
      <c r="O75" s="11">
        <v>0</v>
      </c>
      <c r="P75" s="11">
        <v>9</v>
      </c>
      <c r="Q75" s="68" t="s">
        <v>213</v>
      </c>
      <c r="R75" s="69" t="s">
        <v>213</v>
      </c>
      <c r="S75" s="32">
        <f t="shared" si="12"/>
        <v>-0.1558391846718965</v>
      </c>
      <c r="T75" s="32">
        <f t="shared" si="13"/>
        <v>8.6082710927771242E-2</v>
      </c>
      <c r="U75" s="32">
        <f t="shared" si="14"/>
        <v>0.98392988826791039</v>
      </c>
      <c r="V75" s="14">
        <f t="shared" si="15"/>
        <v>151.08454363408001</v>
      </c>
      <c r="W75" s="14">
        <f t="shared" si="16"/>
        <v>79.743772977725627</v>
      </c>
      <c r="X75" s="33">
        <f t="shared" si="17"/>
        <v>331.08454363407998</v>
      </c>
      <c r="Y75" s="14">
        <f t="shared" si="18"/>
        <v>241.08454363407998</v>
      </c>
      <c r="Z75" s="34">
        <f t="shared" si="19"/>
        <v>10.256227022274373</v>
      </c>
      <c r="AA75" s="16"/>
      <c r="AB75" s="28"/>
      <c r="AC75" s="9"/>
      <c r="AD75" s="9"/>
      <c r="AE75" s="9"/>
      <c r="AF75" s="17"/>
      <c r="AG75" s="28"/>
      <c r="AH75" s="96"/>
      <c r="AI75" s="10"/>
      <c r="AJ75" s="11"/>
      <c r="AK75" s="116"/>
      <c r="AL75" s="117"/>
      <c r="AM75" s="45"/>
      <c r="AN75" s="45"/>
      <c r="AO75" s="45"/>
      <c r="AP75" s="46"/>
      <c r="AQ75" s="47"/>
      <c r="AR75" s="48"/>
      <c r="AS75" s="118"/>
      <c r="AT75" s="109" t="s">
        <v>84</v>
      </c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>
        <v>0.7</v>
      </c>
      <c r="BF75" s="109">
        <v>0</v>
      </c>
      <c r="BG75" s="109">
        <v>3</v>
      </c>
      <c r="BH75" s="109"/>
      <c r="BI75" s="81">
        <v>0</v>
      </c>
    </row>
    <row r="76" spans="1:61">
      <c r="A76" s="24">
        <v>1520</v>
      </c>
      <c r="B76" s="24" t="s">
        <v>225</v>
      </c>
      <c r="C76" s="24">
        <v>13</v>
      </c>
      <c r="D76" s="24">
        <v>4</v>
      </c>
      <c r="E76" s="5" t="s">
        <v>46</v>
      </c>
      <c r="F76" s="86">
        <v>115.17</v>
      </c>
      <c r="G76" s="86">
        <v>115.17</v>
      </c>
      <c r="H76" s="25">
        <f t="shared" si="10"/>
        <v>115.17</v>
      </c>
      <c r="I76" s="99">
        <v>38</v>
      </c>
      <c r="J76" s="102">
        <v>38</v>
      </c>
      <c r="K76" s="26">
        <f t="shared" si="11"/>
        <v>38</v>
      </c>
      <c r="M76" s="10">
        <v>270</v>
      </c>
      <c r="N76" s="11">
        <v>6</v>
      </c>
      <c r="O76" s="11">
        <v>180</v>
      </c>
      <c r="P76" s="11">
        <v>2</v>
      </c>
      <c r="Q76" s="68" t="s">
        <v>213</v>
      </c>
      <c r="R76" s="69" t="s">
        <v>213</v>
      </c>
      <c r="S76" s="32">
        <f t="shared" si="12"/>
        <v>-3.4708313607970082E-2</v>
      </c>
      <c r="T76" s="32">
        <f t="shared" si="13"/>
        <v>-0.10446478735209536</v>
      </c>
      <c r="U76" s="32">
        <f t="shared" si="14"/>
        <v>-0.99391605950069728</v>
      </c>
      <c r="V76" s="14">
        <f t="shared" si="15"/>
        <v>251.62098802250347</v>
      </c>
      <c r="W76" s="14">
        <f t="shared" si="16"/>
        <v>-83.68004299396074</v>
      </c>
      <c r="X76" s="33">
        <f t="shared" si="17"/>
        <v>251.62098802250347</v>
      </c>
      <c r="Y76" s="14">
        <f t="shared" si="18"/>
        <v>161.62098802250347</v>
      </c>
      <c r="Z76" s="34">
        <f t="shared" si="19"/>
        <v>6.3199570060392602</v>
      </c>
      <c r="AA76" s="16"/>
      <c r="AB76" s="28"/>
      <c r="AC76" s="9"/>
      <c r="AD76" s="9"/>
      <c r="AE76" s="9"/>
      <c r="AF76" s="17"/>
      <c r="AG76" s="28"/>
      <c r="AH76" s="96"/>
      <c r="AI76" s="10"/>
      <c r="AJ76" s="11"/>
      <c r="AK76" s="116"/>
      <c r="AL76" s="117"/>
      <c r="AM76" s="45"/>
      <c r="AN76" s="45"/>
      <c r="AO76" s="45"/>
      <c r="AP76" s="46"/>
      <c r="AQ76" s="47"/>
      <c r="AR76" s="48"/>
      <c r="AS76" s="118"/>
      <c r="AT76" s="109" t="s">
        <v>84</v>
      </c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>
        <v>0.7</v>
      </c>
      <c r="BF76" s="109">
        <v>0</v>
      </c>
      <c r="BG76" s="109">
        <v>3</v>
      </c>
      <c r="BH76" s="109"/>
      <c r="BI76" s="81">
        <v>0</v>
      </c>
    </row>
    <row r="77" spans="1:61">
      <c r="A77" s="24">
        <v>1520</v>
      </c>
      <c r="B77" s="24" t="s">
        <v>225</v>
      </c>
      <c r="C77" s="24">
        <v>13</v>
      </c>
      <c r="D77" s="24">
        <v>4</v>
      </c>
      <c r="E77" s="5" t="s">
        <v>46</v>
      </c>
      <c r="F77" s="86">
        <v>115.99</v>
      </c>
      <c r="G77" s="86">
        <v>115.99</v>
      </c>
      <c r="H77" s="25">
        <f t="shared" si="10"/>
        <v>115.99</v>
      </c>
      <c r="I77" s="99">
        <v>120</v>
      </c>
      <c r="J77" s="102">
        <v>120</v>
      </c>
      <c r="K77" s="26">
        <f t="shared" si="11"/>
        <v>120</v>
      </c>
      <c r="M77" s="10">
        <v>270</v>
      </c>
      <c r="N77" s="11">
        <v>8</v>
      </c>
      <c r="O77" s="11">
        <v>0</v>
      </c>
      <c r="P77" s="11">
        <v>11</v>
      </c>
      <c r="Q77" s="68" t="s">
        <v>213</v>
      </c>
      <c r="R77" s="69" t="s">
        <v>213</v>
      </c>
      <c r="S77" s="32">
        <f t="shared" si="12"/>
        <v>-0.18895205535005025</v>
      </c>
      <c r="T77" s="32">
        <f t="shared" si="13"/>
        <v>0.13661609910710645</v>
      </c>
      <c r="U77" s="32">
        <f t="shared" si="14"/>
        <v>0.97207405517694545</v>
      </c>
      <c r="V77" s="14">
        <f t="shared" si="15"/>
        <v>144.13232140696505</v>
      </c>
      <c r="W77" s="14">
        <f t="shared" si="16"/>
        <v>76.511556599273788</v>
      </c>
      <c r="X77" s="33">
        <f t="shared" si="17"/>
        <v>324.13232140696505</v>
      </c>
      <c r="Y77" s="14">
        <f t="shared" si="18"/>
        <v>234.13232140696505</v>
      </c>
      <c r="Z77" s="34">
        <f t="shared" si="19"/>
        <v>13.488443400726212</v>
      </c>
      <c r="AA77" s="16"/>
      <c r="AB77" s="28"/>
      <c r="AC77" s="9"/>
      <c r="AD77" s="9"/>
      <c r="AE77" s="9"/>
      <c r="AF77" s="17"/>
      <c r="AG77" s="28"/>
      <c r="AH77" s="96"/>
      <c r="AI77" s="10"/>
      <c r="AJ77" s="11"/>
      <c r="AK77" s="116"/>
      <c r="AL77" s="117"/>
      <c r="AM77" s="45"/>
      <c r="AN77" s="45"/>
      <c r="AO77" s="45"/>
      <c r="AP77" s="46"/>
      <c r="AQ77" s="47"/>
      <c r="AR77" s="48"/>
      <c r="AS77" s="118"/>
      <c r="AT77" s="109" t="s">
        <v>110</v>
      </c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>
        <v>0.6</v>
      </c>
      <c r="BF77" s="109">
        <v>0</v>
      </c>
      <c r="BG77" s="109">
        <v>3</v>
      </c>
      <c r="BH77" s="109"/>
      <c r="BI77" s="81">
        <v>0</v>
      </c>
    </row>
    <row r="78" spans="1:61">
      <c r="A78" s="24">
        <v>1520</v>
      </c>
      <c r="B78" s="24" t="s">
        <v>225</v>
      </c>
      <c r="C78" s="24">
        <v>13</v>
      </c>
      <c r="D78" s="24">
        <v>5</v>
      </c>
      <c r="E78" s="5" t="s">
        <v>46</v>
      </c>
      <c r="F78" s="86">
        <v>116.72</v>
      </c>
      <c r="G78" s="86">
        <v>116.72</v>
      </c>
      <c r="H78" s="25">
        <f t="shared" si="10"/>
        <v>116.72</v>
      </c>
      <c r="I78" s="99">
        <v>45</v>
      </c>
      <c r="J78" s="102">
        <v>45</v>
      </c>
      <c r="K78" s="26">
        <f t="shared" si="11"/>
        <v>45</v>
      </c>
      <c r="M78" s="10">
        <v>270</v>
      </c>
      <c r="N78" s="11">
        <v>8</v>
      </c>
      <c r="O78" s="11">
        <v>180</v>
      </c>
      <c r="P78" s="11">
        <v>12</v>
      </c>
      <c r="Q78" s="68" t="s">
        <v>213</v>
      </c>
      <c r="R78" s="69" t="s">
        <v>213</v>
      </c>
      <c r="S78" s="32">
        <f t="shared" si="12"/>
        <v>-0.20588830853489704</v>
      </c>
      <c r="T78" s="32">
        <f t="shared" si="13"/>
        <v>-0.13613183479077168</v>
      </c>
      <c r="U78" s="32">
        <f t="shared" si="14"/>
        <v>-0.96862833552286642</v>
      </c>
      <c r="V78" s="14">
        <f t="shared" si="15"/>
        <v>213.47238426851001</v>
      </c>
      <c r="W78" s="14">
        <f t="shared" si="16"/>
        <v>-75.70426032732</v>
      </c>
      <c r="X78" s="33">
        <f t="shared" si="17"/>
        <v>213.47238426851001</v>
      </c>
      <c r="Y78" s="14">
        <f t="shared" si="18"/>
        <v>123.47238426851001</v>
      </c>
      <c r="Z78" s="34">
        <f t="shared" si="19"/>
        <v>14.29573967268</v>
      </c>
      <c r="AA78" s="16"/>
      <c r="AB78" s="28"/>
      <c r="AC78" s="9"/>
      <c r="AD78" s="9"/>
      <c r="AE78" s="9"/>
      <c r="AF78" s="17"/>
      <c r="AG78" s="28"/>
      <c r="AH78" s="96"/>
      <c r="AI78" s="10"/>
      <c r="AJ78" s="11"/>
      <c r="AK78" s="116"/>
      <c r="AL78" s="117"/>
      <c r="AM78" s="45"/>
      <c r="AN78" s="45"/>
      <c r="AO78" s="45"/>
      <c r="AP78" s="46"/>
      <c r="AQ78" s="47"/>
      <c r="AR78" s="48"/>
      <c r="AS78" s="118"/>
      <c r="AT78" s="109" t="s">
        <v>110</v>
      </c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>
        <v>0.6</v>
      </c>
      <c r="BF78" s="109">
        <v>0</v>
      </c>
      <c r="BG78" s="109">
        <v>3</v>
      </c>
      <c r="BH78" s="109"/>
      <c r="BI78" s="81">
        <v>0</v>
      </c>
    </row>
    <row r="79" spans="1:61">
      <c r="A79" s="24">
        <v>1520</v>
      </c>
      <c r="B79" s="24" t="s">
        <v>225</v>
      </c>
      <c r="C79" s="24">
        <v>13</v>
      </c>
      <c r="D79" s="24">
        <v>5</v>
      </c>
      <c r="E79" s="5" t="s">
        <v>46</v>
      </c>
      <c r="F79" s="86">
        <v>117.35</v>
      </c>
      <c r="G79" s="86">
        <v>117.35</v>
      </c>
      <c r="H79" s="25">
        <f t="shared" si="10"/>
        <v>117.35</v>
      </c>
      <c r="I79" s="99">
        <v>108</v>
      </c>
      <c r="J79" s="102">
        <v>108</v>
      </c>
      <c r="K79" s="26">
        <f t="shared" si="11"/>
        <v>108</v>
      </c>
      <c r="M79" s="10">
        <v>270</v>
      </c>
      <c r="N79" s="11">
        <v>2</v>
      </c>
      <c r="O79" s="11">
        <v>180</v>
      </c>
      <c r="P79" s="11">
        <v>2</v>
      </c>
      <c r="Q79" s="68" t="s">
        <v>213</v>
      </c>
      <c r="R79" s="69" t="s">
        <v>213</v>
      </c>
      <c r="S79" s="32">
        <f t="shared" si="12"/>
        <v>-3.4878236872062658E-2</v>
      </c>
      <c r="T79" s="32">
        <f t="shared" si="13"/>
        <v>-3.4878236872062644E-2</v>
      </c>
      <c r="U79" s="32">
        <f t="shared" si="14"/>
        <v>-0.99878202512991221</v>
      </c>
      <c r="V79" s="14">
        <f t="shared" si="15"/>
        <v>225</v>
      </c>
      <c r="W79" s="14">
        <f t="shared" si="16"/>
        <v>-87.172720540926477</v>
      </c>
      <c r="X79" s="33">
        <f t="shared" si="17"/>
        <v>225</v>
      </c>
      <c r="Y79" s="14">
        <f t="shared" si="18"/>
        <v>135</v>
      </c>
      <c r="Z79" s="34">
        <f t="shared" si="19"/>
        <v>2.8272794590735231</v>
      </c>
      <c r="AA79" s="16"/>
      <c r="AB79" s="28"/>
      <c r="AC79" s="9"/>
      <c r="AD79" s="9"/>
      <c r="AE79" s="9"/>
      <c r="AF79" s="17"/>
      <c r="AG79" s="28"/>
      <c r="AH79" s="96"/>
      <c r="AI79" s="10"/>
      <c r="AJ79" s="11"/>
      <c r="AK79" s="116"/>
      <c r="AL79" s="117"/>
      <c r="AM79" s="45"/>
      <c r="AN79" s="45"/>
      <c r="AO79" s="45"/>
      <c r="AP79" s="46"/>
      <c r="AQ79" s="47"/>
      <c r="AR79" s="48"/>
      <c r="AS79" s="118"/>
      <c r="AT79" s="109" t="s">
        <v>110</v>
      </c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>
        <v>0.6</v>
      </c>
      <c r="BF79" s="109">
        <v>0</v>
      </c>
      <c r="BG79" s="109">
        <v>3</v>
      </c>
      <c r="BH79" s="109"/>
      <c r="BI79" s="81">
        <v>0</v>
      </c>
    </row>
    <row r="80" spans="1:61">
      <c r="A80" s="24">
        <v>1520</v>
      </c>
      <c r="B80" s="24" t="s">
        <v>225</v>
      </c>
      <c r="C80" s="24">
        <v>13</v>
      </c>
      <c r="D80" s="24">
        <v>6</v>
      </c>
      <c r="E80" s="5" t="s">
        <v>46</v>
      </c>
      <c r="F80" s="87">
        <v>118.13</v>
      </c>
      <c r="G80" s="87">
        <v>118.13</v>
      </c>
      <c r="H80" s="25">
        <f t="shared" si="10"/>
        <v>118.13</v>
      </c>
      <c r="I80" s="99">
        <v>41</v>
      </c>
      <c r="J80" s="102">
        <v>41</v>
      </c>
      <c r="K80" s="26">
        <f t="shared" si="11"/>
        <v>41</v>
      </c>
      <c r="M80" s="10">
        <v>270</v>
      </c>
      <c r="N80" s="11">
        <v>6</v>
      </c>
      <c r="O80" s="11">
        <v>180</v>
      </c>
      <c r="P80" s="11">
        <v>8</v>
      </c>
      <c r="Q80" s="68" t="s">
        <v>213</v>
      </c>
      <c r="R80" s="69" t="s">
        <v>213</v>
      </c>
      <c r="S80" s="32">
        <f t="shared" si="12"/>
        <v>-0.13841069615108434</v>
      </c>
      <c r="T80" s="32">
        <f t="shared" si="13"/>
        <v>-0.10351119944858334</v>
      </c>
      <c r="U80" s="32">
        <f t="shared" si="14"/>
        <v>-0.98484327664754612</v>
      </c>
      <c r="V80" s="14">
        <f t="shared" si="15"/>
        <v>216.79117910834262</v>
      </c>
      <c r="W80" s="14">
        <f t="shared" si="16"/>
        <v>-80.04621733697256</v>
      </c>
      <c r="X80" s="33">
        <f t="shared" si="17"/>
        <v>216.79117910834262</v>
      </c>
      <c r="Y80" s="14">
        <f t="shared" si="18"/>
        <v>126.79117910834262</v>
      </c>
      <c r="Z80" s="34">
        <f t="shared" si="19"/>
        <v>9.9537826630274395</v>
      </c>
      <c r="AA80" s="16"/>
      <c r="AB80" s="28"/>
      <c r="AC80" s="9"/>
      <c r="AD80" s="9"/>
      <c r="AE80" s="9"/>
      <c r="AF80" s="17"/>
      <c r="AG80" s="28"/>
      <c r="AH80" s="96"/>
      <c r="AI80" s="10"/>
      <c r="AJ80" s="11"/>
      <c r="AK80" s="116"/>
      <c r="AL80" s="117"/>
      <c r="AM80" s="45"/>
      <c r="AN80" s="45"/>
      <c r="AO80" s="45"/>
      <c r="AP80" s="46"/>
      <c r="AQ80" s="47"/>
      <c r="AR80" s="48"/>
      <c r="AS80" s="118"/>
      <c r="AT80" s="109" t="s">
        <v>110</v>
      </c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>
        <v>0.6</v>
      </c>
      <c r="BF80" s="109">
        <v>0</v>
      </c>
      <c r="BG80" s="109">
        <v>3</v>
      </c>
      <c r="BH80" s="109"/>
      <c r="BI80" s="81">
        <v>0</v>
      </c>
    </row>
    <row r="81" spans="1:61">
      <c r="A81" s="24">
        <v>1520</v>
      </c>
      <c r="B81" s="24" t="s">
        <v>225</v>
      </c>
      <c r="C81" s="24">
        <v>13</v>
      </c>
      <c r="D81" s="24">
        <v>6</v>
      </c>
      <c r="E81" s="5" t="s">
        <v>46</v>
      </c>
      <c r="F81" s="87">
        <v>118.47</v>
      </c>
      <c r="G81" s="87">
        <v>118.47</v>
      </c>
      <c r="H81" s="25">
        <f t="shared" si="10"/>
        <v>118.47</v>
      </c>
      <c r="I81" s="99">
        <v>75</v>
      </c>
      <c r="J81" s="102">
        <v>75</v>
      </c>
      <c r="K81" s="26">
        <f t="shared" si="11"/>
        <v>75</v>
      </c>
      <c r="M81" s="10">
        <v>270</v>
      </c>
      <c r="N81" s="11">
        <v>4</v>
      </c>
      <c r="O81" s="11">
        <v>180</v>
      </c>
      <c r="P81" s="11">
        <v>5</v>
      </c>
      <c r="Q81" s="68" t="s">
        <v>213</v>
      </c>
      <c r="R81" s="69" t="s">
        <v>213</v>
      </c>
      <c r="S81" s="32">
        <f t="shared" si="12"/>
        <v>-8.6943435738757194E-2</v>
      </c>
      <c r="T81" s="32">
        <f t="shared" si="13"/>
        <v>-6.9491029301473661E-2</v>
      </c>
      <c r="U81" s="32">
        <f t="shared" si="14"/>
        <v>-0.99376801787576441</v>
      </c>
      <c r="V81" s="14">
        <f t="shared" si="15"/>
        <v>218.63419479866783</v>
      </c>
      <c r="W81" s="14">
        <f t="shared" si="16"/>
        <v>-83.609498300707514</v>
      </c>
      <c r="X81" s="33">
        <f t="shared" si="17"/>
        <v>218.63419479866783</v>
      </c>
      <c r="Y81" s="14">
        <f t="shared" si="18"/>
        <v>128.63419479866783</v>
      </c>
      <c r="Z81" s="34">
        <f t="shared" si="19"/>
        <v>6.3905016992924857</v>
      </c>
      <c r="AA81" s="16"/>
      <c r="AB81" s="28"/>
      <c r="AC81" s="9"/>
      <c r="AD81" s="9"/>
      <c r="AE81" s="9"/>
      <c r="AF81" s="17"/>
      <c r="AG81" s="28"/>
      <c r="AH81" s="96"/>
      <c r="AI81" s="10"/>
      <c r="AJ81" s="11"/>
      <c r="AK81" s="116"/>
      <c r="AL81" s="117"/>
      <c r="AM81" s="45"/>
      <c r="AN81" s="45"/>
      <c r="AO81" s="45"/>
      <c r="AP81" s="46"/>
      <c r="AQ81" s="47"/>
      <c r="AR81" s="48"/>
      <c r="AS81" s="118"/>
      <c r="AT81" s="109" t="s">
        <v>110</v>
      </c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>
        <v>0.6</v>
      </c>
      <c r="BF81" s="109">
        <v>0</v>
      </c>
      <c r="BG81" s="109">
        <v>3</v>
      </c>
      <c r="BH81" s="109"/>
      <c r="BI81" s="81">
        <v>0</v>
      </c>
    </row>
    <row r="82" spans="1:61">
      <c r="A82" s="24">
        <v>1520</v>
      </c>
      <c r="B82" s="24" t="s">
        <v>225</v>
      </c>
      <c r="C82" s="24">
        <v>13</v>
      </c>
      <c r="D82" s="24">
        <v>7</v>
      </c>
      <c r="E82" s="5" t="s">
        <v>46</v>
      </c>
      <c r="F82" s="87">
        <v>119.4</v>
      </c>
      <c r="G82" s="87">
        <v>119.4</v>
      </c>
      <c r="H82" s="25">
        <f t="shared" si="10"/>
        <v>119.4</v>
      </c>
      <c r="I82" s="99">
        <v>22</v>
      </c>
      <c r="J82" s="102">
        <v>22</v>
      </c>
      <c r="K82" s="26">
        <f t="shared" si="11"/>
        <v>22</v>
      </c>
      <c r="M82" s="10">
        <v>90</v>
      </c>
      <c r="N82" s="11">
        <v>3</v>
      </c>
      <c r="O82" s="11">
        <v>0</v>
      </c>
      <c r="P82" s="11">
        <v>7</v>
      </c>
      <c r="Q82" s="68" t="s">
        <v>213</v>
      </c>
      <c r="R82" s="69" t="s">
        <v>213</v>
      </c>
      <c r="S82" s="32">
        <f t="shared" si="12"/>
        <v>0.12170232570552782</v>
      </c>
      <c r="T82" s="32">
        <f t="shared" si="13"/>
        <v>5.1945851961402507E-2</v>
      </c>
      <c r="U82" s="32">
        <f t="shared" si="14"/>
        <v>-0.99118590163601605</v>
      </c>
      <c r="V82" s="14">
        <f t="shared" si="15"/>
        <v>23.114103379365581</v>
      </c>
      <c r="W82" s="14">
        <f t="shared" si="16"/>
        <v>-82.395895546307358</v>
      </c>
      <c r="X82" s="33">
        <f t="shared" si="17"/>
        <v>23.114103379365581</v>
      </c>
      <c r="Y82" s="14">
        <f t="shared" si="18"/>
        <v>293.11410337936559</v>
      </c>
      <c r="Z82" s="34">
        <f t="shared" si="19"/>
        <v>7.6041044536926421</v>
      </c>
      <c r="AA82" s="16"/>
      <c r="AB82" s="28"/>
      <c r="AC82" s="9"/>
      <c r="AD82" s="9"/>
      <c r="AE82" s="9"/>
      <c r="AF82" s="17"/>
      <c r="AG82" s="28"/>
      <c r="AH82" s="96"/>
      <c r="AI82" s="10"/>
      <c r="AJ82" s="11"/>
      <c r="AK82" s="116"/>
      <c r="AL82" s="117"/>
      <c r="AM82" s="45"/>
      <c r="AN82" s="45"/>
      <c r="AO82" s="45"/>
      <c r="AP82" s="46"/>
      <c r="AQ82" s="47"/>
      <c r="AR82" s="48"/>
      <c r="AS82" s="118"/>
      <c r="AT82" s="109" t="s">
        <v>84</v>
      </c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>
        <v>0.7</v>
      </c>
      <c r="BF82" s="109">
        <v>0</v>
      </c>
      <c r="BG82" s="109">
        <v>3</v>
      </c>
      <c r="BH82" s="109"/>
      <c r="BI82" s="81">
        <v>0</v>
      </c>
    </row>
    <row r="83" spans="1:61" ht="12.75" customHeight="1">
      <c r="A83" s="24">
        <v>1520</v>
      </c>
      <c r="B83" s="24" t="s">
        <v>225</v>
      </c>
      <c r="C83" s="24">
        <v>13</v>
      </c>
      <c r="D83" s="24">
        <v>7</v>
      </c>
      <c r="E83" s="5" t="s">
        <v>46</v>
      </c>
      <c r="F83" s="87">
        <v>119.78</v>
      </c>
      <c r="G83" s="87">
        <v>119.78</v>
      </c>
      <c r="H83" s="25">
        <f t="shared" si="10"/>
        <v>119.78</v>
      </c>
      <c r="I83" s="99">
        <v>60</v>
      </c>
      <c r="J83" s="102">
        <v>60</v>
      </c>
      <c r="K83" s="26">
        <f t="shared" si="11"/>
        <v>60</v>
      </c>
      <c r="M83" s="10">
        <v>270</v>
      </c>
      <c r="N83" s="11">
        <v>17</v>
      </c>
      <c r="O83" s="11">
        <v>180</v>
      </c>
      <c r="P83" s="11">
        <v>4</v>
      </c>
      <c r="Q83" s="68" t="s">
        <v>213</v>
      </c>
      <c r="R83" s="69" t="s">
        <v>213</v>
      </c>
      <c r="S83" s="32">
        <f t="shared" si="12"/>
        <v>-6.6708447600717674E-2</v>
      </c>
      <c r="T83" s="32">
        <f t="shared" si="13"/>
        <v>-0.29165950194458268</v>
      </c>
      <c r="U83" s="32">
        <f t="shared" si="14"/>
        <v>-0.95397524564121838</v>
      </c>
      <c r="V83" s="14">
        <f t="shared" si="15"/>
        <v>257.11689272610539</v>
      </c>
      <c r="W83" s="14">
        <f t="shared" si="16"/>
        <v>-72.587240506351392</v>
      </c>
      <c r="X83" s="33">
        <f t="shared" si="17"/>
        <v>257.11689272610539</v>
      </c>
      <c r="Y83" s="14">
        <f t="shared" si="18"/>
        <v>167.11689272610539</v>
      </c>
      <c r="Z83" s="34">
        <f t="shared" si="19"/>
        <v>17.412759493648608</v>
      </c>
      <c r="AA83" s="16"/>
      <c r="AB83" s="28"/>
      <c r="AC83" s="9"/>
      <c r="AD83" s="9"/>
      <c r="AE83" s="9"/>
      <c r="AF83" s="17"/>
      <c r="AG83" s="28"/>
      <c r="AH83" s="96"/>
      <c r="AI83" s="10"/>
      <c r="AJ83" s="11"/>
      <c r="AK83" s="116"/>
      <c r="AL83" s="117"/>
      <c r="AM83" s="45"/>
      <c r="AN83" s="45"/>
      <c r="AO83" s="45"/>
      <c r="AP83" s="46"/>
      <c r="AQ83" s="47"/>
      <c r="AR83" s="48"/>
      <c r="AS83" s="118"/>
      <c r="AT83" s="109" t="s">
        <v>84</v>
      </c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>
        <v>0.7</v>
      </c>
      <c r="BF83" s="109">
        <v>0</v>
      </c>
      <c r="BG83" s="109">
        <v>3</v>
      </c>
      <c r="BH83" s="109"/>
      <c r="BI83" s="81">
        <v>0</v>
      </c>
    </row>
    <row r="84" spans="1:61">
      <c r="A84" s="24">
        <v>1520</v>
      </c>
      <c r="B84" s="24" t="s">
        <v>225</v>
      </c>
      <c r="C84" s="24">
        <v>14</v>
      </c>
      <c r="D84" s="24">
        <v>1</v>
      </c>
      <c r="E84" s="5" t="s">
        <v>46</v>
      </c>
      <c r="F84" s="87">
        <v>120.67</v>
      </c>
      <c r="G84" s="87">
        <v>120.67</v>
      </c>
      <c r="H84" s="25">
        <f t="shared" si="10"/>
        <v>120.67</v>
      </c>
      <c r="I84" s="99">
        <v>67</v>
      </c>
      <c r="J84" s="102">
        <v>67</v>
      </c>
      <c r="K84" s="26">
        <f t="shared" si="11"/>
        <v>67</v>
      </c>
      <c r="M84" s="10">
        <v>270</v>
      </c>
      <c r="N84" s="11">
        <v>3</v>
      </c>
      <c r="O84" s="11">
        <v>0</v>
      </c>
      <c r="P84" s="11">
        <v>2</v>
      </c>
      <c r="Q84" s="68" t="s">
        <v>213</v>
      </c>
      <c r="R84" s="69" t="s">
        <v>213</v>
      </c>
      <c r="S84" s="32">
        <f t="shared" si="12"/>
        <v>-3.4851668155187324E-2</v>
      </c>
      <c r="T84" s="32">
        <f t="shared" si="13"/>
        <v>5.2304074592470849E-2</v>
      </c>
      <c r="U84" s="32">
        <f t="shared" si="14"/>
        <v>0.99802119662406841</v>
      </c>
      <c r="V84" s="14">
        <f t="shared" si="15"/>
        <v>123.67663081374843</v>
      </c>
      <c r="W84" s="14">
        <f t="shared" si="16"/>
        <v>86.39647307521291</v>
      </c>
      <c r="X84" s="33">
        <f t="shared" si="17"/>
        <v>303.67663081374843</v>
      </c>
      <c r="Y84" s="14">
        <f t="shared" si="18"/>
        <v>213.67663081374843</v>
      </c>
      <c r="Z84" s="34">
        <f t="shared" si="19"/>
        <v>3.60352692478709</v>
      </c>
      <c r="AA84" s="16"/>
      <c r="AB84" s="28"/>
      <c r="AC84" s="9"/>
      <c r="AD84" s="9"/>
      <c r="AE84" s="9"/>
      <c r="AF84" s="17"/>
      <c r="AG84" s="28"/>
      <c r="AH84" s="96"/>
      <c r="AI84" s="10"/>
      <c r="AJ84" s="11"/>
      <c r="AK84" s="116"/>
      <c r="AL84" s="117"/>
      <c r="AM84" s="45"/>
      <c r="AN84" s="45"/>
      <c r="AO84" s="45"/>
      <c r="AP84" s="46"/>
      <c r="AQ84" s="47"/>
      <c r="AR84" s="48"/>
      <c r="AS84" s="118"/>
      <c r="AT84" s="109" t="s">
        <v>84</v>
      </c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>
        <v>0.7</v>
      </c>
      <c r="BF84" s="109">
        <v>0</v>
      </c>
      <c r="BG84" s="109">
        <v>3</v>
      </c>
      <c r="BH84" s="109"/>
      <c r="BI84" s="81">
        <v>0</v>
      </c>
    </row>
    <row r="85" spans="1:61">
      <c r="A85" s="24">
        <v>1520</v>
      </c>
      <c r="B85" s="24" t="s">
        <v>225</v>
      </c>
      <c r="C85" s="24">
        <v>14</v>
      </c>
      <c r="D85" s="24">
        <v>1</v>
      </c>
      <c r="E85" s="5" t="s">
        <v>46</v>
      </c>
      <c r="F85" s="87">
        <v>121.1</v>
      </c>
      <c r="G85" s="87">
        <v>121.1</v>
      </c>
      <c r="H85" s="25">
        <f t="shared" si="10"/>
        <v>121.1</v>
      </c>
      <c r="I85" s="99">
        <v>110</v>
      </c>
      <c r="J85" s="102">
        <v>110</v>
      </c>
      <c r="K85" s="26">
        <f t="shared" si="11"/>
        <v>110</v>
      </c>
      <c r="M85" s="10">
        <v>270</v>
      </c>
      <c r="N85" s="11">
        <v>2</v>
      </c>
      <c r="O85" s="11">
        <v>180</v>
      </c>
      <c r="P85" s="11">
        <v>1</v>
      </c>
      <c r="Q85" s="68" t="s">
        <v>213</v>
      </c>
      <c r="R85" s="69" t="s">
        <v>213</v>
      </c>
      <c r="S85" s="32">
        <f t="shared" si="12"/>
        <v>-1.7441774902830161E-2</v>
      </c>
      <c r="T85" s="32">
        <f t="shared" si="13"/>
        <v>-3.489418134011367E-2</v>
      </c>
      <c r="U85" s="32">
        <f t="shared" si="14"/>
        <v>-0.99923861495548261</v>
      </c>
      <c r="V85" s="14">
        <f t="shared" si="15"/>
        <v>243.4419319834189</v>
      </c>
      <c r="W85" s="14">
        <f t="shared" si="16"/>
        <v>-87.764295062177368</v>
      </c>
      <c r="X85" s="33">
        <f t="shared" si="17"/>
        <v>243.4419319834189</v>
      </c>
      <c r="Y85" s="14">
        <f t="shared" si="18"/>
        <v>153.4419319834189</v>
      </c>
      <c r="Z85" s="34">
        <f t="shared" si="19"/>
        <v>2.2357049378226321</v>
      </c>
      <c r="AA85" s="16"/>
      <c r="AB85" s="28"/>
      <c r="AC85" s="9"/>
      <c r="AD85" s="9"/>
      <c r="AE85" s="9"/>
      <c r="AF85" s="17"/>
      <c r="AG85" s="28"/>
      <c r="AH85" s="96"/>
      <c r="AI85" s="10"/>
      <c r="AJ85" s="11"/>
      <c r="AK85" s="116"/>
      <c r="AL85" s="117"/>
      <c r="AM85" s="45"/>
      <c r="AN85" s="45"/>
      <c r="AO85" s="45"/>
      <c r="AP85" s="46"/>
      <c r="AQ85" s="47"/>
      <c r="AR85" s="48"/>
      <c r="AS85" s="118"/>
      <c r="AT85" s="109" t="s">
        <v>84</v>
      </c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>
        <v>0.7</v>
      </c>
      <c r="BF85" s="109">
        <v>0</v>
      </c>
      <c r="BG85" s="109">
        <v>3</v>
      </c>
      <c r="BH85" s="109"/>
      <c r="BI85" s="81">
        <v>0</v>
      </c>
    </row>
    <row r="86" spans="1:61">
      <c r="A86" s="24">
        <v>1520</v>
      </c>
      <c r="B86" s="24" t="s">
        <v>225</v>
      </c>
      <c r="C86" s="24">
        <v>14</v>
      </c>
      <c r="D86" s="24">
        <v>2</v>
      </c>
      <c r="E86" s="5" t="s">
        <v>46</v>
      </c>
      <c r="F86" s="87">
        <v>121.67</v>
      </c>
      <c r="G86" s="87">
        <v>121.67</v>
      </c>
      <c r="H86" s="25">
        <f t="shared" si="10"/>
        <v>121.67</v>
      </c>
      <c r="I86" s="99">
        <v>30</v>
      </c>
      <c r="J86" s="102">
        <v>30</v>
      </c>
      <c r="K86" s="26">
        <f t="shared" si="11"/>
        <v>30</v>
      </c>
      <c r="M86" s="10">
        <v>270</v>
      </c>
      <c r="N86" s="11">
        <v>2</v>
      </c>
      <c r="O86" s="11">
        <v>180</v>
      </c>
      <c r="P86" s="11">
        <v>12</v>
      </c>
      <c r="Q86" s="68" t="s">
        <v>213</v>
      </c>
      <c r="R86" s="69" t="s">
        <v>213</v>
      </c>
      <c r="S86" s="32">
        <f t="shared" si="12"/>
        <v>-0.20778503663329903</v>
      </c>
      <c r="T86" s="32">
        <f t="shared" si="13"/>
        <v>-3.4136858966368644E-2</v>
      </c>
      <c r="U86" s="32">
        <f t="shared" si="14"/>
        <v>-0.97755173964410236</v>
      </c>
      <c r="V86" s="14">
        <f t="shared" si="15"/>
        <v>189.32973989032729</v>
      </c>
      <c r="W86" s="14">
        <f t="shared" si="16"/>
        <v>-77.843886462714565</v>
      </c>
      <c r="X86" s="33">
        <f t="shared" si="17"/>
        <v>189.32973989032729</v>
      </c>
      <c r="Y86" s="14">
        <f t="shared" si="18"/>
        <v>99.329739890327289</v>
      </c>
      <c r="Z86" s="34">
        <f t="shared" si="19"/>
        <v>12.156113537285435</v>
      </c>
      <c r="AA86" s="16"/>
      <c r="AB86" s="28"/>
      <c r="AC86" s="9"/>
      <c r="AD86" s="9"/>
      <c r="AE86" s="9"/>
      <c r="AF86" s="17"/>
      <c r="AG86" s="28"/>
      <c r="AH86" s="96"/>
      <c r="AI86" s="10"/>
      <c r="AJ86" s="11"/>
      <c r="AK86" s="116"/>
      <c r="AL86" s="117"/>
      <c r="AM86" s="45"/>
      <c r="AN86" s="45"/>
      <c r="AO86" s="45"/>
      <c r="AP86" s="46"/>
      <c r="AQ86" s="47"/>
      <c r="AR86" s="48"/>
      <c r="AS86" s="118"/>
      <c r="AT86" s="109" t="s">
        <v>84</v>
      </c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>
        <v>0.7</v>
      </c>
      <c r="BF86" s="109">
        <v>0</v>
      </c>
      <c r="BG86" s="109">
        <v>3</v>
      </c>
      <c r="BH86" s="109"/>
      <c r="BI86" s="81">
        <v>0</v>
      </c>
    </row>
    <row r="87" spans="1:61">
      <c r="A87" s="24">
        <v>1520</v>
      </c>
      <c r="B87" s="24" t="s">
        <v>225</v>
      </c>
      <c r="C87" s="24">
        <v>14</v>
      </c>
      <c r="D87" s="24">
        <v>2</v>
      </c>
      <c r="E87" s="5" t="s">
        <v>46</v>
      </c>
      <c r="F87" s="87">
        <v>122.04</v>
      </c>
      <c r="G87" s="87">
        <v>122.04</v>
      </c>
      <c r="H87" s="25">
        <f t="shared" si="10"/>
        <v>122.04</v>
      </c>
      <c r="I87" s="99">
        <v>67</v>
      </c>
      <c r="J87" s="102">
        <v>67</v>
      </c>
      <c r="K87" s="26">
        <f t="shared" si="11"/>
        <v>67</v>
      </c>
      <c r="M87" s="10">
        <v>270</v>
      </c>
      <c r="N87" s="11">
        <v>4</v>
      </c>
      <c r="O87" s="11">
        <v>180</v>
      </c>
      <c r="P87" s="11">
        <v>7</v>
      </c>
      <c r="Q87" s="68" t="s">
        <v>213</v>
      </c>
      <c r="R87" s="69" t="s">
        <v>213</v>
      </c>
      <c r="S87" s="32">
        <f t="shared" si="12"/>
        <v>-0.12157247580974433</v>
      </c>
      <c r="T87" s="32">
        <f t="shared" si="13"/>
        <v>-6.9236519566800464E-2</v>
      </c>
      <c r="U87" s="32">
        <f t="shared" si="14"/>
        <v>-0.99012835910111885</v>
      </c>
      <c r="V87" s="14">
        <f t="shared" si="15"/>
        <v>209.66186679147899</v>
      </c>
      <c r="W87" s="14">
        <f t="shared" si="16"/>
        <v>-81.957326660868389</v>
      </c>
      <c r="X87" s="33">
        <f t="shared" si="17"/>
        <v>209.66186679147899</v>
      </c>
      <c r="Y87" s="14">
        <f t="shared" si="18"/>
        <v>119.66186679147899</v>
      </c>
      <c r="Z87" s="34">
        <f t="shared" si="19"/>
        <v>8.0426733391316105</v>
      </c>
      <c r="AA87" s="16"/>
      <c r="AB87" s="28"/>
      <c r="AC87" s="9"/>
      <c r="AD87" s="9"/>
      <c r="AE87" s="9"/>
      <c r="AF87" s="17"/>
      <c r="AG87" s="28"/>
      <c r="AH87" s="96"/>
      <c r="AI87" s="10"/>
      <c r="AJ87" s="11"/>
      <c r="AK87" s="116"/>
      <c r="AL87" s="117"/>
      <c r="AM87" s="45"/>
      <c r="AN87" s="45"/>
      <c r="AO87" s="45"/>
      <c r="AP87" s="46"/>
      <c r="AQ87" s="47"/>
      <c r="AR87" s="48"/>
      <c r="AS87" s="118"/>
      <c r="AT87" s="109" t="s">
        <v>84</v>
      </c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>
        <v>0.7</v>
      </c>
      <c r="BF87" s="109">
        <v>0</v>
      </c>
      <c r="BG87" s="109">
        <v>3</v>
      </c>
      <c r="BH87" s="109"/>
      <c r="BI87" s="81">
        <v>0</v>
      </c>
    </row>
    <row r="88" spans="1:61">
      <c r="A88" s="24">
        <v>1520</v>
      </c>
      <c r="B88" s="24" t="s">
        <v>225</v>
      </c>
      <c r="C88" s="24">
        <v>14</v>
      </c>
      <c r="D88" s="24">
        <v>3</v>
      </c>
      <c r="E88" s="5" t="s">
        <v>46</v>
      </c>
      <c r="F88" s="87">
        <v>123.46</v>
      </c>
      <c r="G88" s="87">
        <v>123.46</v>
      </c>
      <c r="H88" s="25">
        <f t="shared" si="10"/>
        <v>123.46</v>
      </c>
      <c r="I88" s="99">
        <v>80</v>
      </c>
      <c r="J88" s="102">
        <v>80</v>
      </c>
      <c r="K88" s="26">
        <f t="shared" si="11"/>
        <v>80</v>
      </c>
      <c r="M88" s="10">
        <v>270</v>
      </c>
      <c r="N88" s="11">
        <v>2</v>
      </c>
      <c r="O88" s="11">
        <v>180</v>
      </c>
      <c r="P88" s="11">
        <v>4</v>
      </c>
      <c r="Q88" s="68" t="s">
        <v>213</v>
      </c>
      <c r="R88" s="69" t="s">
        <v>213</v>
      </c>
      <c r="S88" s="32">
        <f t="shared" si="12"/>
        <v>-6.9713979985077223E-2</v>
      </c>
      <c r="T88" s="32">
        <f t="shared" si="13"/>
        <v>-3.4814483282576233E-2</v>
      </c>
      <c r="U88" s="32">
        <f t="shared" si="14"/>
        <v>-0.99695636119368447</v>
      </c>
      <c r="V88" s="14">
        <f t="shared" si="15"/>
        <v>206.53709639358078</v>
      </c>
      <c r="W88" s="14">
        <f t="shared" si="16"/>
        <v>-85.530762667528776</v>
      </c>
      <c r="X88" s="33">
        <f t="shared" si="17"/>
        <v>206.53709639358078</v>
      </c>
      <c r="Y88" s="14">
        <f t="shared" si="18"/>
        <v>116.53709639358078</v>
      </c>
      <c r="Z88" s="34">
        <f t="shared" si="19"/>
        <v>4.4692373324712236</v>
      </c>
      <c r="AA88" s="16"/>
      <c r="AB88" s="28"/>
      <c r="AC88" s="9"/>
      <c r="AD88" s="9"/>
      <c r="AE88" s="9"/>
      <c r="AF88" s="17"/>
      <c r="AG88" s="28"/>
      <c r="AH88" s="96"/>
      <c r="AI88" s="10"/>
      <c r="AJ88" s="11"/>
      <c r="AK88" s="116"/>
      <c r="AL88" s="117"/>
      <c r="AM88" s="45"/>
      <c r="AN88" s="45"/>
      <c r="AO88" s="45"/>
      <c r="AP88" s="46"/>
      <c r="AQ88" s="47"/>
      <c r="AR88" s="48"/>
      <c r="AS88" s="118"/>
      <c r="AT88" s="109" t="s">
        <v>84</v>
      </c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>
        <v>0.7</v>
      </c>
      <c r="BF88" s="109">
        <v>0</v>
      </c>
      <c r="BG88" s="109">
        <v>3</v>
      </c>
      <c r="BH88" s="109"/>
      <c r="BI88" s="81">
        <v>0</v>
      </c>
    </row>
    <row r="89" spans="1:61">
      <c r="A89" s="24">
        <v>1520</v>
      </c>
      <c r="B89" s="24" t="s">
        <v>225</v>
      </c>
      <c r="C89" s="24">
        <v>14</v>
      </c>
      <c r="D89" s="24">
        <v>4</v>
      </c>
      <c r="E89" s="5" t="s">
        <v>46</v>
      </c>
      <c r="F89" s="87">
        <v>124.58</v>
      </c>
      <c r="G89" s="87">
        <v>124.58</v>
      </c>
      <c r="H89" s="25">
        <f t="shared" si="10"/>
        <v>124.58</v>
      </c>
      <c r="I89" s="99">
        <v>51</v>
      </c>
      <c r="J89" s="102">
        <v>51</v>
      </c>
      <c r="K89" s="26">
        <f t="shared" si="11"/>
        <v>51</v>
      </c>
      <c r="M89" s="10">
        <v>90</v>
      </c>
      <c r="N89" s="11">
        <v>2</v>
      </c>
      <c r="O89" s="11">
        <v>0</v>
      </c>
      <c r="P89" s="11">
        <v>11</v>
      </c>
      <c r="Q89" s="68" t="s">
        <v>213</v>
      </c>
      <c r="R89" s="69" t="s">
        <v>213</v>
      </c>
      <c r="S89" s="32">
        <f t="shared" si="12"/>
        <v>0.19069275969204794</v>
      </c>
      <c r="T89" s="32">
        <f t="shared" si="13"/>
        <v>3.4258294651817046E-2</v>
      </c>
      <c r="U89" s="32">
        <f t="shared" si="14"/>
        <v>-0.98102920269018656</v>
      </c>
      <c r="V89" s="14">
        <f t="shared" si="15"/>
        <v>10.184647429121794</v>
      </c>
      <c r="W89" s="14">
        <f t="shared" si="16"/>
        <v>-78.828294483524616</v>
      </c>
      <c r="X89" s="33">
        <f t="shared" si="17"/>
        <v>10.184647429121794</v>
      </c>
      <c r="Y89" s="14">
        <f t="shared" si="18"/>
        <v>280.18464742912181</v>
      </c>
      <c r="Z89" s="34">
        <f t="shared" si="19"/>
        <v>11.171705516475384</v>
      </c>
      <c r="AA89" s="16"/>
      <c r="AB89" s="28"/>
      <c r="AC89" s="9"/>
      <c r="AD89" s="9"/>
      <c r="AE89" s="9"/>
      <c r="AF89" s="17"/>
      <c r="AG89" s="28"/>
      <c r="AH89" s="96"/>
      <c r="AI89" s="10"/>
      <c r="AJ89" s="11"/>
      <c r="AK89" s="116"/>
      <c r="AL89" s="117"/>
      <c r="AM89" s="45"/>
      <c r="AN89" s="45"/>
      <c r="AO89" s="45"/>
      <c r="AP89" s="46"/>
      <c r="AQ89" s="47"/>
      <c r="AR89" s="48"/>
      <c r="AS89" s="118"/>
      <c r="AT89" s="109" t="s">
        <v>84</v>
      </c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>
        <v>0.7</v>
      </c>
      <c r="BF89" s="109">
        <v>0</v>
      </c>
      <c r="BG89" s="109">
        <v>3</v>
      </c>
      <c r="BH89" s="109"/>
      <c r="BI89" s="81">
        <v>0</v>
      </c>
    </row>
    <row r="90" spans="1:61">
      <c r="A90" s="24">
        <v>1520</v>
      </c>
      <c r="B90" s="24" t="s">
        <v>225</v>
      </c>
      <c r="C90" s="24">
        <v>14</v>
      </c>
      <c r="D90" s="24">
        <v>5</v>
      </c>
      <c r="E90" s="5" t="s">
        <v>46</v>
      </c>
      <c r="F90" s="87">
        <v>125.7</v>
      </c>
      <c r="G90" s="87">
        <v>125.7</v>
      </c>
      <c r="H90" s="25">
        <f t="shared" si="10"/>
        <v>125.7</v>
      </c>
      <c r="I90" s="99">
        <v>17</v>
      </c>
      <c r="J90" s="102">
        <v>17</v>
      </c>
      <c r="K90" s="26">
        <f t="shared" si="11"/>
        <v>17</v>
      </c>
      <c r="M90" s="10">
        <v>270</v>
      </c>
      <c r="N90" s="11">
        <v>15</v>
      </c>
      <c r="O90" s="11">
        <v>0</v>
      </c>
      <c r="P90" s="11">
        <v>17</v>
      </c>
      <c r="Q90" s="68" t="s">
        <v>213</v>
      </c>
      <c r="R90" s="69" t="s">
        <v>213</v>
      </c>
      <c r="S90" s="32">
        <f t="shared" si="12"/>
        <v>-0.28240938046785302</v>
      </c>
      <c r="T90" s="32">
        <f t="shared" si="13"/>
        <v>0.24750988376535202</v>
      </c>
      <c r="U90" s="32">
        <f t="shared" si="14"/>
        <v>0.92371946158776086</v>
      </c>
      <c r="V90" s="14">
        <f t="shared" si="15"/>
        <v>138.76795214015263</v>
      </c>
      <c r="W90" s="14">
        <f t="shared" si="16"/>
        <v>67.876699444233552</v>
      </c>
      <c r="X90" s="33">
        <f t="shared" si="17"/>
        <v>318.7679521401526</v>
      </c>
      <c r="Y90" s="14">
        <f t="shared" si="18"/>
        <v>228.7679521401526</v>
      </c>
      <c r="Z90" s="34">
        <f t="shared" si="19"/>
        <v>22.123300555766448</v>
      </c>
      <c r="AA90" s="16"/>
      <c r="AB90" s="28"/>
      <c r="AC90" s="9"/>
      <c r="AD90" s="9"/>
      <c r="AE90" s="9"/>
      <c r="AF90" s="17"/>
      <c r="AG90" s="28"/>
      <c r="AH90" s="96"/>
      <c r="AI90" s="10"/>
      <c r="AJ90" s="11"/>
      <c r="AK90" s="116"/>
      <c r="AL90" s="117"/>
      <c r="AM90" s="45"/>
      <c r="AN90" s="45"/>
      <c r="AO90" s="45"/>
      <c r="AP90" s="46"/>
      <c r="AQ90" s="47"/>
      <c r="AR90" s="48"/>
      <c r="AS90" s="118"/>
      <c r="AT90" s="109" t="s">
        <v>84</v>
      </c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>
        <v>0.7</v>
      </c>
      <c r="BF90" s="109">
        <v>0</v>
      </c>
      <c r="BG90" s="109">
        <v>3</v>
      </c>
      <c r="BH90" s="109"/>
      <c r="BI90" s="81">
        <v>0</v>
      </c>
    </row>
    <row r="91" spans="1:61" s="18" customFormat="1">
      <c r="A91" s="24">
        <v>1520</v>
      </c>
      <c r="B91" s="24" t="s">
        <v>225</v>
      </c>
      <c r="C91" s="24">
        <v>14</v>
      </c>
      <c r="D91" s="24">
        <v>5</v>
      </c>
      <c r="E91" s="5" t="s">
        <v>46</v>
      </c>
      <c r="F91" s="87">
        <v>126.56</v>
      </c>
      <c r="G91" s="87">
        <v>126.56</v>
      </c>
      <c r="H91" s="25">
        <f t="shared" si="10"/>
        <v>126.56</v>
      </c>
      <c r="I91" s="99">
        <v>103</v>
      </c>
      <c r="J91" s="102">
        <v>103</v>
      </c>
      <c r="K91" s="26">
        <f t="shared" si="11"/>
        <v>103</v>
      </c>
      <c r="L91" s="72"/>
      <c r="M91" s="10">
        <v>90</v>
      </c>
      <c r="N91" s="11">
        <v>3</v>
      </c>
      <c r="O91" s="11">
        <v>0</v>
      </c>
      <c r="P91" s="11">
        <v>4</v>
      </c>
      <c r="Q91" s="68" t="s">
        <v>213</v>
      </c>
      <c r="R91" s="69" t="s">
        <v>213</v>
      </c>
      <c r="S91" s="32">
        <f t="shared" si="12"/>
        <v>6.966087492121549E-2</v>
      </c>
      <c r="T91" s="32">
        <f t="shared" si="13"/>
        <v>5.2208468483931972E-2</v>
      </c>
      <c r="U91" s="32">
        <f t="shared" si="14"/>
        <v>-0.99619692339885657</v>
      </c>
      <c r="V91" s="14">
        <f t="shared" si="15"/>
        <v>36.850317119400614</v>
      </c>
      <c r="W91" s="14">
        <f t="shared" si="16"/>
        <v>-85.005830606894122</v>
      </c>
      <c r="X91" s="33">
        <f t="shared" si="17"/>
        <v>36.850317119400614</v>
      </c>
      <c r="Y91" s="14">
        <f t="shared" si="18"/>
        <v>306.85031711940064</v>
      </c>
      <c r="Z91" s="34">
        <f t="shared" si="19"/>
        <v>4.9941693931058779</v>
      </c>
      <c r="AA91" s="16"/>
      <c r="AB91" s="28"/>
      <c r="AC91" s="9"/>
      <c r="AD91" s="9"/>
      <c r="AE91" s="9"/>
      <c r="AF91" s="17"/>
      <c r="AG91" s="28"/>
      <c r="AH91" s="96"/>
      <c r="AI91" s="10"/>
      <c r="AJ91" s="11"/>
      <c r="AK91" s="116"/>
      <c r="AL91" s="117"/>
      <c r="AM91" s="45"/>
      <c r="AN91" s="45"/>
      <c r="AO91" s="45"/>
      <c r="AP91" s="46"/>
      <c r="AQ91" s="47"/>
      <c r="AR91" s="48"/>
      <c r="AS91" s="118"/>
      <c r="AT91" s="109" t="s">
        <v>110</v>
      </c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>
        <v>0.6</v>
      </c>
      <c r="BF91" s="109">
        <v>0</v>
      </c>
      <c r="BG91" s="109">
        <v>3</v>
      </c>
      <c r="BH91" s="109"/>
      <c r="BI91" s="81">
        <v>0</v>
      </c>
    </row>
    <row r="92" spans="1:61">
      <c r="A92" s="24">
        <v>1520</v>
      </c>
      <c r="B92" s="24" t="s">
        <v>225</v>
      </c>
      <c r="C92" s="24">
        <v>14</v>
      </c>
      <c r="D92" s="24">
        <v>6</v>
      </c>
      <c r="E92" s="5" t="s">
        <v>46</v>
      </c>
      <c r="F92" s="87">
        <v>127.28</v>
      </c>
      <c r="G92" s="87">
        <v>127.28</v>
      </c>
      <c r="H92" s="25">
        <f t="shared" si="10"/>
        <v>127.28</v>
      </c>
      <c r="I92" s="99">
        <v>32</v>
      </c>
      <c r="J92" s="102">
        <v>32</v>
      </c>
      <c r="K92" s="26">
        <f t="shared" si="11"/>
        <v>32</v>
      </c>
      <c r="M92" s="10">
        <v>270</v>
      </c>
      <c r="N92" s="11">
        <v>6</v>
      </c>
      <c r="O92" s="11">
        <v>0</v>
      </c>
      <c r="P92" s="11">
        <v>9</v>
      </c>
      <c r="Q92" s="68" t="s">
        <v>213</v>
      </c>
      <c r="R92" s="69" t="s">
        <v>213</v>
      </c>
      <c r="S92" s="32">
        <f t="shared" si="12"/>
        <v>-0.15557750067273229</v>
      </c>
      <c r="T92" s="32">
        <f t="shared" si="13"/>
        <v>0.10324154442978849</v>
      </c>
      <c r="U92" s="32">
        <f t="shared" si="14"/>
        <v>0.98227768052182107</v>
      </c>
      <c r="V92" s="14">
        <f t="shared" si="15"/>
        <v>146.43166751782314</v>
      </c>
      <c r="W92" s="14">
        <f t="shared" si="16"/>
        <v>79.237299950629406</v>
      </c>
      <c r="X92" s="33">
        <f t="shared" si="17"/>
        <v>326.43166751782314</v>
      </c>
      <c r="Y92" s="14">
        <f t="shared" si="18"/>
        <v>236.43166751782314</v>
      </c>
      <c r="Z92" s="34">
        <f t="shared" si="19"/>
        <v>10.762700049370594</v>
      </c>
      <c r="AA92" s="16"/>
      <c r="AB92" s="28"/>
      <c r="AC92" s="9"/>
      <c r="AD92" s="9"/>
      <c r="AE92" s="9"/>
      <c r="AF92" s="17"/>
      <c r="AG92" s="28"/>
      <c r="AH92" s="96"/>
      <c r="AI92" s="10"/>
      <c r="AJ92" s="11"/>
      <c r="AK92" s="116"/>
      <c r="AL92" s="117"/>
      <c r="AM92" s="45"/>
      <c r="AN92" s="45"/>
      <c r="AO92" s="45"/>
      <c r="AP92" s="46"/>
      <c r="AQ92" s="47"/>
      <c r="AR92" s="48"/>
      <c r="AS92" s="118"/>
      <c r="AT92" s="109" t="s">
        <v>110</v>
      </c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>
        <v>0.6</v>
      </c>
      <c r="BF92" s="109">
        <v>0</v>
      </c>
      <c r="BG92" s="109">
        <v>3</v>
      </c>
      <c r="BH92" s="109"/>
      <c r="BI92" s="81">
        <v>0</v>
      </c>
    </row>
    <row r="93" spans="1:61">
      <c r="A93" s="24">
        <v>1520</v>
      </c>
      <c r="B93" s="24" t="s">
        <v>225</v>
      </c>
      <c r="C93" s="24">
        <v>15</v>
      </c>
      <c r="D93" s="24">
        <v>2</v>
      </c>
      <c r="E93" s="5" t="s">
        <v>46</v>
      </c>
      <c r="F93" s="87">
        <v>131.15</v>
      </c>
      <c r="G93" s="87">
        <v>131.15</v>
      </c>
      <c r="H93" s="25">
        <f t="shared" si="10"/>
        <v>131.15</v>
      </c>
      <c r="I93" s="99">
        <v>27</v>
      </c>
      <c r="J93" s="102">
        <v>27</v>
      </c>
      <c r="K93" s="26">
        <f t="shared" si="11"/>
        <v>27</v>
      </c>
      <c r="M93" s="10">
        <v>90</v>
      </c>
      <c r="N93" s="11">
        <v>2</v>
      </c>
      <c r="O93" s="11">
        <v>0</v>
      </c>
      <c r="P93" s="11">
        <v>2</v>
      </c>
      <c r="Q93" s="68" t="s">
        <v>213</v>
      </c>
      <c r="R93" s="69" t="s">
        <v>213</v>
      </c>
      <c r="S93" s="32">
        <f t="shared" si="12"/>
        <v>3.4878236872062651E-2</v>
      </c>
      <c r="T93" s="32">
        <f t="shared" si="13"/>
        <v>3.4878236872062651E-2</v>
      </c>
      <c r="U93" s="32">
        <f t="shared" si="14"/>
        <v>-0.99878202512991221</v>
      </c>
      <c r="V93" s="14">
        <f t="shared" si="15"/>
        <v>45</v>
      </c>
      <c r="W93" s="14">
        <f t="shared" si="16"/>
        <v>-87.172720540926477</v>
      </c>
      <c r="X93" s="33">
        <f t="shared" si="17"/>
        <v>45</v>
      </c>
      <c r="Y93" s="14">
        <f t="shared" si="18"/>
        <v>315</v>
      </c>
      <c r="Z93" s="34">
        <f t="shared" si="19"/>
        <v>2.8272794590735231</v>
      </c>
      <c r="AA93" s="16"/>
      <c r="AB93" s="28"/>
      <c r="AC93" s="9"/>
      <c r="AD93" s="9"/>
      <c r="AE93" s="9"/>
      <c r="AF93" s="17"/>
      <c r="AG93" s="28"/>
      <c r="AH93" s="96"/>
      <c r="AI93" s="10"/>
      <c r="AJ93" s="11"/>
      <c r="AK93" s="116"/>
      <c r="AL93" s="117"/>
      <c r="AM93" s="45"/>
      <c r="AN93" s="45"/>
      <c r="AO93" s="45"/>
      <c r="AP93" s="46"/>
      <c r="AQ93" s="47"/>
      <c r="AR93" s="48"/>
      <c r="AS93" s="118"/>
      <c r="AT93" s="109" t="s">
        <v>89</v>
      </c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>
        <v>0.6</v>
      </c>
      <c r="BF93" s="109">
        <v>0</v>
      </c>
      <c r="BG93" s="109">
        <v>3</v>
      </c>
      <c r="BH93" s="109"/>
      <c r="BI93" s="81">
        <v>0</v>
      </c>
    </row>
    <row r="94" spans="1:61">
      <c r="A94" s="24">
        <v>1520</v>
      </c>
      <c r="B94" s="24" t="s">
        <v>225</v>
      </c>
      <c r="C94" s="24">
        <v>15</v>
      </c>
      <c r="D94" s="24">
        <v>3</v>
      </c>
      <c r="E94" s="5" t="s">
        <v>46</v>
      </c>
      <c r="F94" s="87">
        <v>133.47</v>
      </c>
      <c r="G94" s="87">
        <v>133.47</v>
      </c>
      <c r="H94" s="25">
        <f t="shared" si="10"/>
        <v>133.47</v>
      </c>
      <c r="I94" s="99">
        <v>118</v>
      </c>
      <c r="J94" s="102">
        <v>118</v>
      </c>
      <c r="K94" s="26">
        <f t="shared" si="11"/>
        <v>118</v>
      </c>
      <c r="M94" s="10">
        <v>90</v>
      </c>
      <c r="N94" s="11">
        <v>3</v>
      </c>
      <c r="O94" s="11">
        <v>0</v>
      </c>
      <c r="P94" s="11">
        <v>3</v>
      </c>
      <c r="Q94" s="68" t="s">
        <v>213</v>
      </c>
      <c r="R94" s="69" t="s">
        <v>213</v>
      </c>
      <c r="S94" s="32">
        <f t="shared" si="12"/>
        <v>5.2264231633826728E-2</v>
      </c>
      <c r="T94" s="32">
        <f t="shared" si="13"/>
        <v>5.2264231633826728E-2</v>
      </c>
      <c r="U94" s="32">
        <f t="shared" si="14"/>
        <v>-0.99726094768413653</v>
      </c>
      <c r="V94" s="14">
        <f t="shared" si="15"/>
        <v>45</v>
      </c>
      <c r="W94" s="14">
        <f t="shared" si="16"/>
        <v>-85.761227977435539</v>
      </c>
      <c r="X94" s="33">
        <f t="shared" si="17"/>
        <v>45</v>
      </c>
      <c r="Y94" s="14">
        <f t="shared" si="18"/>
        <v>315</v>
      </c>
      <c r="Z94" s="34">
        <f t="shared" si="19"/>
        <v>4.2387720225644614</v>
      </c>
      <c r="AA94" s="16"/>
      <c r="AB94" s="28"/>
      <c r="AC94" s="9"/>
      <c r="AD94" s="9"/>
      <c r="AE94" s="9"/>
      <c r="AF94" s="17"/>
      <c r="AG94" s="28"/>
      <c r="AH94" s="96"/>
      <c r="AI94" s="10"/>
      <c r="AJ94" s="11"/>
      <c r="AK94" s="116"/>
      <c r="AL94" s="117"/>
      <c r="AM94" s="45"/>
      <c r="AN94" s="45"/>
      <c r="AO94" s="45"/>
      <c r="AP94" s="46"/>
      <c r="AQ94" s="47"/>
      <c r="AR94" s="48"/>
      <c r="AS94" s="118"/>
      <c r="AT94" s="109" t="s">
        <v>84</v>
      </c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>
        <v>0.6</v>
      </c>
      <c r="BF94" s="109">
        <v>0</v>
      </c>
      <c r="BG94" s="109">
        <v>3</v>
      </c>
      <c r="BH94" s="109"/>
      <c r="BI94" s="81">
        <v>0</v>
      </c>
    </row>
    <row r="95" spans="1:61">
      <c r="A95" s="24">
        <v>1520</v>
      </c>
      <c r="B95" s="24" t="s">
        <v>225</v>
      </c>
      <c r="C95" s="24">
        <v>15</v>
      </c>
      <c r="D95" s="24">
        <v>4</v>
      </c>
      <c r="E95" s="5" t="s">
        <v>46</v>
      </c>
      <c r="F95" s="87">
        <v>134.41999999999999</v>
      </c>
      <c r="G95" s="87">
        <v>134.41999999999999</v>
      </c>
      <c r="H95" s="25">
        <f t="shared" si="10"/>
        <v>134.41999999999999</v>
      </c>
      <c r="I95" s="99">
        <v>72</v>
      </c>
      <c r="J95" s="102">
        <v>72</v>
      </c>
      <c r="K95" s="26">
        <f t="shared" si="11"/>
        <v>72</v>
      </c>
      <c r="M95" s="10">
        <v>90</v>
      </c>
      <c r="N95" s="11">
        <v>1</v>
      </c>
      <c r="O95" s="11">
        <v>0</v>
      </c>
      <c r="P95" s="11">
        <v>5</v>
      </c>
      <c r="Q95" s="68" t="s">
        <v>213</v>
      </c>
      <c r="R95" s="69" t="s">
        <v>213</v>
      </c>
      <c r="S95" s="32">
        <f t="shared" si="12"/>
        <v>8.7142468505889387E-2</v>
      </c>
      <c r="T95" s="32">
        <f t="shared" si="13"/>
        <v>1.7385994761764077E-2</v>
      </c>
      <c r="U95" s="32">
        <f t="shared" si="14"/>
        <v>-0.99604297281404885</v>
      </c>
      <c r="V95" s="14">
        <f t="shared" si="15"/>
        <v>11.283061820529971</v>
      </c>
      <c r="W95" s="14">
        <f t="shared" si="16"/>
        <v>-84.901972452320138</v>
      </c>
      <c r="X95" s="33">
        <f t="shared" si="17"/>
        <v>11.283061820529971</v>
      </c>
      <c r="Y95" s="14">
        <f t="shared" si="18"/>
        <v>281.28306182052995</v>
      </c>
      <c r="Z95" s="34">
        <f t="shared" si="19"/>
        <v>5.0980275476798624</v>
      </c>
      <c r="AA95" s="16"/>
      <c r="AB95" s="28"/>
      <c r="AC95" s="9"/>
      <c r="AD95" s="9"/>
      <c r="AE95" s="9"/>
      <c r="AF95" s="17"/>
      <c r="AG95" s="28"/>
      <c r="AH95" s="96"/>
      <c r="AI95" s="10"/>
      <c r="AJ95" s="11"/>
      <c r="AK95" s="116"/>
      <c r="AL95" s="117"/>
      <c r="AM95" s="45"/>
      <c r="AN95" s="45"/>
      <c r="AO95" s="45"/>
      <c r="AP95" s="46"/>
      <c r="AQ95" s="47"/>
      <c r="AR95" s="48"/>
      <c r="AS95" s="118"/>
      <c r="AT95" s="109" t="s">
        <v>84</v>
      </c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>
        <v>0.6</v>
      </c>
      <c r="BF95" s="109">
        <v>0</v>
      </c>
      <c r="BG95" s="109">
        <v>3</v>
      </c>
      <c r="BH95" s="109"/>
      <c r="BI95" s="81">
        <v>0</v>
      </c>
    </row>
    <row r="96" spans="1:61">
      <c r="A96" s="24">
        <v>1520</v>
      </c>
      <c r="B96" s="24" t="s">
        <v>225</v>
      </c>
      <c r="C96" s="24">
        <v>15</v>
      </c>
      <c r="D96" s="24">
        <v>4</v>
      </c>
      <c r="E96" s="5" t="s">
        <v>204</v>
      </c>
      <c r="F96" s="87">
        <v>134.47</v>
      </c>
      <c r="G96" s="26">
        <v>134.53</v>
      </c>
      <c r="H96" s="25">
        <f t="shared" si="10"/>
        <v>134.5</v>
      </c>
      <c r="I96" s="99">
        <v>77</v>
      </c>
      <c r="J96" s="102">
        <v>83</v>
      </c>
      <c r="K96" s="26">
        <f t="shared" si="11"/>
        <v>80</v>
      </c>
      <c r="M96" s="10">
        <v>90</v>
      </c>
      <c r="N96" s="11">
        <v>62</v>
      </c>
      <c r="O96" s="11">
        <v>180</v>
      </c>
      <c r="P96" s="11">
        <v>2</v>
      </c>
      <c r="Q96" s="68" t="s">
        <v>213</v>
      </c>
      <c r="R96" s="69" t="s">
        <v>213</v>
      </c>
      <c r="S96" s="32">
        <f t="shared" si="12"/>
        <v>1.6384321257364068E-2</v>
      </c>
      <c r="T96" s="32">
        <f t="shared" si="13"/>
        <v>-0.88240972504180282</v>
      </c>
      <c r="U96" s="32">
        <f t="shared" si="14"/>
        <v>0.46918557339453881</v>
      </c>
      <c r="V96" s="14">
        <f t="shared" si="15"/>
        <v>271.06372875616199</v>
      </c>
      <c r="W96" s="14">
        <f t="shared" si="16"/>
        <v>27.99590685235443</v>
      </c>
      <c r="X96" s="33">
        <f t="shared" si="17"/>
        <v>91.063728756161993</v>
      </c>
      <c r="Y96" s="14">
        <f t="shared" si="18"/>
        <v>1.0637287561619928</v>
      </c>
      <c r="Z96" s="34">
        <f t="shared" si="19"/>
        <v>62.00409314764557</v>
      </c>
      <c r="AA96" s="16"/>
      <c r="AB96" s="28"/>
      <c r="AC96" s="9"/>
      <c r="AD96" s="9"/>
      <c r="AE96" s="9"/>
      <c r="AF96" s="17"/>
      <c r="AG96" s="28"/>
      <c r="AH96" s="96"/>
      <c r="AI96" s="10"/>
      <c r="AJ96" s="11"/>
      <c r="AK96" s="116"/>
      <c r="AL96" s="117"/>
      <c r="AM96" s="45"/>
      <c r="AN96" s="45"/>
      <c r="AO96" s="45"/>
      <c r="AP96" s="46"/>
      <c r="AQ96" s="47"/>
      <c r="AR96" s="48"/>
      <c r="AS96" s="118"/>
      <c r="AT96" s="109"/>
      <c r="AU96" s="109" t="s">
        <v>233</v>
      </c>
      <c r="AV96" s="109"/>
      <c r="AW96" s="109"/>
      <c r="AX96" s="109"/>
      <c r="AY96" s="109"/>
      <c r="AZ96" s="109"/>
      <c r="BA96" s="109"/>
      <c r="BB96" s="109"/>
      <c r="BC96" s="109"/>
      <c r="BD96" s="109"/>
      <c r="BE96" s="109">
        <v>0.7</v>
      </c>
      <c r="BF96" s="109">
        <v>1</v>
      </c>
      <c r="BG96" s="109">
        <v>3</v>
      </c>
      <c r="BH96" s="109" t="s">
        <v>234</v>
      </c>
      <c r="BI96" s="81">
        <v>0</v>
      </c>
    </row>
    <row r="97" spans="1:61" ht="15.75" customHeight="1">
      <c r="A97" s="24">
        <v>1520</v>
      </c>
      <c r="B97" s="24" t="s">
        <v>225</v>
      </c>
      <c r="C97" s="24">
        <v>15</v>
      </c>
      <c r="D97" s="24">
        <v>5</v>
      </c>
      <c r="E97" s="5" t="s">
        <v>46</v>
      </c>
      <c r="F97" s="87">
        <v>135.28</v>
      </c>
      <c r="G97" s="87">
        <v>135.28</v>
      </c>
      <c r="H97" s="25">
        <f t="shared" si="10"/>
        <v>135.28</v>
      </c>
      <c r="I97" s="99">
        <v>15</v>
      </c>
      <c r="J97" s="102">
        <v>15</v>
      </c>
      <c r="K97" s="26">
        <f t="shared" si="11"/>
        <v>15</v>
      </c>
      <c r="M97" s="10">
        <v>270</v>
      </c>
      <c r="N97" s="11">
        <v>18</v>
      </c>
      <c r="O97" s="11">
        <v>0</v>
      </c>
      <c r="P97" s="11">
        <v>3</v>
      </c>
      <c r="Q97" s="68" t="s">
        <v>213</v>
      </c>
      <c r="R97" s="69" t="s">
        <v>213</v>
      </c>
      <c r="S97" s="32">
        <f t="shared" si="12"/>
        <v>-4.9774452221389751E-2</v>
      </c>
      <c r="T97" s="32">
        <f t="shared" si="13"/>
        <v>0.3085934973239105</v>
      </c>
      <c r="U97" s="32">
        <f t="shared" si="14"/>
        <v>0.94975312639313492</v>
      </c>
      <c r="V97" s="14">
        <f t="shared" si="15"/>
        <v>99.162583649129246</v>
      </c>
      <c r="W97" s="14">
        <f t="shared" si="16"/>
        <v>71.782637041272693</v>
      </c>
      <c r="X97" s="33">
        <f t="shared" si="17"/>
        <v>279.16258364912926</v>
      </c>
      <c r="Y97" s="14">
        <f t="shared" si="18"/>
        <v>189.16258364912926</v>
      </c>
      <c r="Z97" s="34">
        <f t="shared" si="19"/>
        <v>18.217362958727307</v>
      </c>
      <c r="AA97" s="16"/>
      <c r="AB97" s="28"/>
      <c r="AC97" s="9"/>
      <c r="AD97" s="9"/>
      <c r="AE97" s="9"/>
      <c r="AF97" s="17"/>
      <c r="AG97" s="28"/>
      <c r="AH97" s="96"/>
      <c r="AI97" s="10"/>
      <c r="AJ97" s="11"/>
      <c r="AK97" s="116"/>
      <c r="AL97" s="117"/>
      <c r="AM97" s="45"/>
      <c r="AN97" s="45"/>
      <c r="AO97" s="45"/>
      <c r="AP97" s="46"/>
      <c r="AQ97" s="47"/>
      <c r="AR97" s="48"/>
      <c r="AS97" s="118"/>
      <c r="AT97" s="109" t="s">
        <v>110</v>
      </c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>
        <v>0.6</v>
      </c>
      <c r="BF97" s="109">
        <v>0</v>
      </c>
      <c r="BG97" s="109">
        <v>3</v>
      </c>
      <c r="BH97" s="109"/>
      <c r="BI97" s="81">
        <v>0</v>
      </c>
    </row>
    <row r="98" spans="1:61" ht="15.75" customHeight="1">
      <c r="A98" s="24">
        <v>1520</v>
      </c>
      <c r="B98" s="24" t="s">
        <v>225</v>
      </c>
      <c r="C98" s="24">
        <v>15</v>
      </c>
      <c r="D98" s="24">
        <v>6</v>
      </c>
      <c r="E98" s="5" t="s">
        <v>46</v>
      </c>
      <c r="F98" s="87">
        <v>137.44</v>
      </c>
      <c r="G98" s="87">
        <v>137.44</v>
      </c>
      <c r="H98" s="25">
        <f t="shared" si="10"/>
        <v>137.44</v>
      </c>
      <c r="I98" s="99">
        <v>91</v>
      </c>
      <c r="J98" s="102">
        <v>91</v>
      </c>
      <c r="K98" s="26">
        <f t="shared" si="11"/>
        <v>91</v>
      </c>
      <c r="M98" s="10">
        <v>270</v>
      </c>
      <c r="N98" s="11">
        <v>1</v>
      </c>
      <c r="O98" s="11">
        <v>180</v>
      </c>
      <c r="P98" s="11">
        <v>13</v>
      </c>
      <c r="Q98" s="68" t="s">
        <v>213</v>
      </c>
      <c r="R98" s="69" t="s">
        <v>213</v>
      </c>
      <c r="S98" s="32">
        <f t="shared" si="12"/>
        <v>-0.22491679320871355</v>
      </c>
      <c r="T98" s="32">
        <f t="shared" si="13"/>
        <v>-1.7005102390954149E-2</v>
      </c>
      <c r="U98" s="32">
        <f t="shared" si="14"/>
        <v>-0.97422166350490114</v>
      </c>
      <c r="V98" s="14">
        <f t="shared" si="15"/>
        <v>184.32368976570953</v>
      </c>
      <c r="W98" s="14">
        <f t="shared" si="16"/>
        <v>-76.964162537488804</v>
      </c>
      <c r="X98" s="33">
        <f t="shared" si="17"/>
        <v>184.32368976570953</v>
      </c>
      <c r="Y98" s="14">
        <f t="shared" si="18"/>
        <v>94.323689765709531</v>
      </c>
      <c r="Z98" s="34">
        <f t="shared" si="19"/>
        <v>13.035837462511196</v>
      </c>
      <c r="AA98" s="16"/>
      <c r="AB98" s="28"/>
      <c r="AC98" s="9"/>
      <c r="AD98" s="9"/>
      <c r="AE98" s="9"/>
      <c r="AF98" s="17"/>
      <c r="AG98" s="28"/>
      <c r="AH98" s="96"/>
      <c r="AI98" s="10"/>
      <c r="AJ98" s="11"/>
      <c r="AK98" s="116"/>
      <c r="AL98" s="117"/>
      <c r="AM98" s="45"/>
      <c r="AN98" s="45"/>
      <c r="AO98" s="45"/>
      <c r="AP98" s="46"/>
      <c r="AQ98" s="47"/>
      <c r="AR98" s="48"/>
      <c r="AS98" s="118"/>
      <c r="AT98" s="109" t="s">
        <v>84</v>
      </c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>
        <v>0.7</v>
      </c>
      <c r="BF98" s="109">
        <v>0</v>
      </c>
      <c r="BG98" s="109">
        <v>3</v>
      </c>
      <c r="BH98" s="109"/>
      <c r="BI98" s="81">
        <v>0</v>
      </c>
    </row>
    <row r="99" spans="1:61">
      <c r="A99" s="24">
        <v>1520</v>
      </c>
      <c r="B99" s="24" t="s">
        <v>225</v>
      </c>
      <c r="C99" s="24">
        <v>15</v>
      </c>
      <c r="D99" s="24">
        <v>7</v>
      </c>
      <c r="E99" s="5" t="s">
        <v>46</v>
      </c>
      <c r="F99" s="87">
        <v>138.78</v>
      </c>
      <c r="G99" s="87">
        <v>138.78</v>
      </c>
      <c r="H99" s="25">
        <f t="shared" si="10"/>
        <v>138.78</v>
      </c>
      <c r="I99" s="99">
        <v>83</v>
      </c>
      <c r="J99" s="102">
        <v>83</v>
      </c>
      <c r="K99" s="26">
        <f t="shared" si="11"/>
        <v>83</v>
      </c>
      <c r="M99" s="10">
        <v>90</v>
      </c>
      <c r="N99" s="11">
        <v>5</v>
      </c>
      <c r="O99" s="11">
        <v>0</v>
      </c>
      <c r="P99" s="11">
        <v>2</v>
      </c>
      <c r="Q99" s="68" t="s">
        <v>213</v>
      </c>
      <c r="R99" s="69" t="s">
        <v>213</v>
      </c>
      <c r="S99" s="32">
        <f t="shared" si="12"/>
        <v>3.4766693581101821E-2</v>
      </c>
      <c r="T99" s="32">
        <f t="shared" si="13"/>
        <v>8.7102649824045655E-2</v>
      </c>
      <c r="U99" s="32">
        <f t="shared" si="14"/>
        <v>-0.99558784319794802</v>
      </c>
      <c r="V99" s="14">
        <f t="shared" si="15"/>
        <v>68.240773520442403</v>
      </c>
      <c r="W99" s="14">
        <f t="shared" si="16"/>
        <v>-84.618591521009023</v>
      </c>
      <c r="X99" s="33">
        <f t="shared" si="17"/>
        <v>68.240773520442403</v>
      </c>
      <c r="Y99" s="14">
        <f t="shared" si="18"/>
        <v>338.24077352044242</v>
      </c>
      <c r="Z99" s="34">
        <f t="shared" si="19"/>
        <v>5.3814084789909771</v>
      </c>
      <c r="AA99" s="16"/>
      <c r="AB99" s="28"/>
      <c r="AC99" s="9"/>
      <c r="AD99" s="9"/>
      <c r="AE99" s="9"/>
      <c r="AF99" s="17"/>
      <c r="AG99" s="28"/>
      <c r="AH99" s="96"/>
      <c r="AI99" s="10"/>
      <c r="AJ99" s="11"/>
      <c r="AK99" s="116"/>
      <c r="AL99" s="117"/>
      <c r="AM99" s="45"/>
      <c r="AN99" s="45"/>
      <c r="AO99" s="45"/>
      <c r="AP99" s="46"/>
      <c r="AQ99" s="47"/>
      <c r="AR99" s="48"/>
      <c r="AS99" s="118"/>
      <c r="AT99" s="109" t="s">
        <v>89</v>
      </c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>
        <v>0.6</v>
      </c>
      <c r="BF99" s="109">
        <v>0</v>
      </c>
      <c r="BG99" s="109">
        <v>3</v>
      </c>
      <c r="BH99" s="109"/>
      <c r="BI99" s="81">
        <v>0</v>
      </c>
    </row>
    <row r="100" spans="1:61">
      <c r="A100" s="24">
        <v>1520</v>
      </c>
      <c r="B100" s="24" t="s">
        <v>225</v>
      </c>
      <c r="C100" s="24">
        <v>16</v>
      </c>
      <c r="D100" s="24">
        <v>1</v>
      </c>
      <c r="E100" s="5" t="s">
        <v>46</v>
      </c>
      <c r="F100" s="87">
        <v>139.59</v>
      </c>
      <c r="G100" s="87">
        <v>139.59</v>
      </c>
      <c r="H100" s="25">
        <f t="shared" si="10"/>
        <v>139.59</v>
      </c>
      <c r="I100" s="99">
        <v>59</v>
      </c>
      <c r="J100" s="102">
        <v>59</v>
      </c>
      <c r="K100" s="26">
        <f t="shared" si="11"/>
        <v>59</v>
      </c>
      <c r="M100" s="10">
        <v>90</v>
      </c>
      <c r="N100" s="11">
        <v>14</v>
      </c>
      <c r="O100" s="11">
        <v>180</v>
      </c>
      <c r="P100" s="11">
        <v>10</v>
      </c>
      <c r="Q100" s="68" t="s">
        <v>213</v>
      </c>
      <c r="R100" s="69" t="s">
        <v>213</v>
      </c>
      <c r="S100" s="32">
        <f t="shared" si="12"/>
        <v>0.1684900846658374</v>
      </c>
      <c r="T100" s="32">
        <f t="shared" si="13"/>
        <v>-0.23824655840996276</v>
      </c>
      <c r="U100" s="32">
        <f t="shared" si="14"/>
        <v>0.95555475395121259</v>
      </c>
      <c r="V100" s="14">
        <f t="shared" si="15"/>
        <v>305.26828985198961</v>
      </c>
      <c r="W100" s="14">
        <f t="shared" si="16"/>
        <v>73.018487290916624</v>
      </c>
      <c r="X100" s="33">
        <f t="shared" si="17"/>
        <v>125.26828985198961</v>
      </c>
      <c r="Y100" s="14">
        <f t="shared" si="18"/>
        <v>35.268289851989607</v>
      </c>
      <c r="Z100" s="34">
        <f t="shared" si="19"/>
        <v>16.981512709083376</v>
      </c>
      <c r="AA100" s="16"/>
      <c r="AB100" s="28"/>
      <c r="AC100" s="9"/>
      <c r="AD100" s="9"/>
      <c r="AE100" s="9"/>
      <c r="AF100" s="17"/>
      <c r="AG100" s="28"/>
      <c r="AH100" s="96"/>
      <c r="AI100" s="10"/>
      <c r="AJ100" s="11"/>
      <c r="AK100" s="116"/>
      <c r="AL100" s="117"/>
      <c r="AM100" s="45"/>
      <c r="AN100" s="45"/>
      <c r="AO100" s="45"/>
      <c r="AP100" s="46"/>
      <c r="AQ100" s="47"/>
      <c r="AR100" s="48"/>
      <c r="AS100" s="118"/>
      <c r="AT100" s="109" t="s">
        <v>84</v>
      </c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>
        <v>0.7</v>
      </c>
      <c r="BF100" s="109">
        <v>0</v>
      </c>
      <c r="BG100" s="109">
        <v>3</v>
      </c>
      <c r="BH100" s="109"/>
      <c r="BI100" s="81">
        <v>0</v>
      </c>
    </row>
    <row r="101" spans="1:61">
      <c r="A101" s="24">
        <v>1520</v>
      </c>
      <c r="B101" s="24" t="s">
        <v>225</v>
      </c>
      <c r="C101" s="24">
        <v>16</v>
      </c>
      <c r="D101" s="24">
        <v>1</v>
      </c>
      <c r="E101" s="5" t="s">
        <v>46</v>
      </c>
      <c r="F101" s="87">
        <v>140.27000000000001</v>
      </c>
      <c r="G101" s="87">
        <v>140.27000000000001</v>
      </c>
      <c r="H101" s="25">
        <f t="shared" si="10"/>
        <v>140.27000000000001</v>
      </c>
      <c r="I101" s="99">
        <v>127</v>
      </c>
      <c r="J101" s="102">
        <v>127</v>
      </c>
      <c r="K101" s="26">
        <f t="shared" si="11"/>
        <v>127</v>
      </c>
      <c r="M101" s="10">
        <v>90</v>
      </c>
      <c r="N101" s="11">
        <v>8</v>
      </c>
      <c r="O101" s="11">
        <v>180</v>
      </c>
      <c r="P101" s="11">
        <v>6</v>
      </c>
      <c r="Q101" s="68" t="s">
        <v>213</v>
      </c>
      <c r="R101" s="69" t="s">
        <v>213</v>
      </c>
      <c r="S101" s="32">
        <f t="shared" si="12"/>
        <v>0.10351119944858335</v>
      </c>
      <c r="T101" s="32">
        <f t="shared" si="13"/>
        <v>-0.13841069615108434</v>
      </c>
      <c r="U101" s="32">
        <f t="shared" si="14"/>
        <v>0.98484327664754612</v>
      </c>
      <c r="V101" s="14">
        <f t="shared" si="15"/>
        <v>306.79117910834259</v>
      </c>
      <c r="W101" s="14">
        <f t="shared" si="16"/>
        <v>80.04621733697256</v>
      </c>
      <c r="X101" s="33">
        <f t="shared" si="17"/>
        <v>126.79117910834259</v>
      </c>
      <c r="Y101" s="14">
        <f t="shared" si="18"/>
        <v>36.79117910834259</v>
      </c>
      <c r="Z101" s="34">
        <f t="shared" si="19"/>
        <v>9.9537826630274395</v>
      </c>
      <c r="AA101" s="16"/>
      <c r="AB101" s="28"/>
      <c r="AC101" s="9"/>
      <c r="AD101" s="9"/>
      <c r="AE101" s="9"/>
      <c r="AF101" s="17"/>
      <c r="AG101" s="28"/>
      <c r="AH101" s="96"/>
      <c r="AI101" s="10"/>
      <c r="AJ101" s="11"/>
      <c r="AK101" s="116"/>
      <c r="AL101" s="117"/>
      <c r="AM101" s="45"/>
      <c r="AN101" s="45"/>
      <c r="AO101" s="45"/>
      <c r="AP101" s="46"/>
      <c r="AQ101" s="47"/>
      <c r="AR101" s="48"/>
      <c r="AS101" s="118"/>
      <c r="AT101" s="109" t="s">
        <v>84</v>
      </c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>
        <v>0.7</v>
      </c>
      <c r="BF101" s="109">
        <v>0</v>
      </c>
      <c r="BG101" s="109">
        <v>3</v>
      </c>
      <c r="BH101" s="109"/>
      <c r="BI101" s="81">
        <v>0</v>
      </c>
    </row>
    <row r="102" spans="1:61">
      <c r="A102" s="24">
        <v>1520</v>
      </c>
      <c r="B102" s="24" t="s">
        <v>225</v>
      </c>
      <c r="C102" s="24">
        <v>16</v>
      </c>
      <c r="D102" s="24">
        <v>2</v>
      </c>
      <c r="E102" s="5" t="s">
        <v>46</v>
      </c>
      <c r="F102" s="87">
        <v>141</v>
      </c>
      <c r="G102" s="87">
        <v>141</v>
      </c>
      <c r="H102" s="25">
        <f t="shared" si="10"/>
        <v>141</v>
      </c>
      <c r="I102" s="99">
        <v>60</v>
      </c>
      <c r="J102" s="102">
        <v>60</v>
      </c>
      <c r="K102" s="26">
        <f t="shared" si="11"/>
        <v>60</v>
      </c>
      <c r="M102" s="10">
        <v>90</v>
      </c>
      <c r="N102" s="11">
        <v>9</v>
      </c>
      <c r="O102" s="11">
        <v>180</v>
      </c>
      <c r="P102" s="11">
        <v>14</v>
      </c>
      <c r="Q102" s="68" t="s">
        <v>213</v>
      </c>
      <c r="R102" s="69" t="s">
        <v>213</v>
      </c>
      <c r="S102" s="32">
        <f t="shared" si="12"/>
        <v>0.23894343561846595</v>
      </c>
      <c r="T102" s="32">
        <f t="shared" si="13"/>
        <v>-0.15178769287080782</v>
      </c>
      <c r="U102" s="32">
        <f t="shared" si="14"/>
        <v>0.95834977577209302</v>
      </c>
      <c r="V102" s="14">
        <f t="shared" si="15"/>
        <v>327.57443808387234</v>
      </c>
      <c r="W102" s="14">
        <f t="shared" si="16"/>
        <v>73.543847529480772</v>
      </c>
      <c r="X102" s="33">
        <f t="shared" si="17"/>
        <v>147.57443808387234</v>
      </c>
      <c r="Y102" s="14">
        <f t="shared" si="18"/>
        <v>57.574438083872337</v>
      </c>
      <c r="Z102" s="34">
        <f t="shared" si="19"/>
        <v>16.456152470519228</v>
      </c>
      <c r="AA102" s="16"/>
      <c r="AB102" s="28"/>
      <c r="AC102" s="9"/>
      <c r="AD102" s="9"/>
      <c r="AE102" s="9"/>
      <c r="AF102" s="17"/>
      <c r="AG102" s="28"/>
      <c r="AH102" s="96"/>
      <c r="AI102" s="10"/>
      <c r="AJ102" s="11"/>
      <c r="AK102" s="116"/>
      <c r="AL102" s="117"/>
      <c r="AM102" s="45"/>
      <c r="AN102" s="45"/>
      <c r="AO102" s="45"/>
      <c r="AP102" s="46"/>
      <c r="AQ102" s="47"/>
      <c r="AR102" s="48"/>
      <c r="AS102" s="118"/>
      <c r="AT102" s="109" t="s">
        <v>110</v>
      </c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>
        <v>0.6</v>
      </c>
      <c r="BF102" s="109">
        <v>0</v>
      </c>
      <c r="BG102" s="109">
        <v>3</v>
      </c>
      <c r="BH102" s="109"/>
      <c r="BI102" s="81">
        <v>0</v>
      </c>
    </row>
    <row r="103" spans="1:61">
      <c r="A103" s="24">
        <v>1520</v>
      </c>
      <c r="B103" s="24" t="s">
        <v>225</v>
      </c>
      <c r="C103" s="24">
        <v>16</v>
      </c>
      <c r="D103" s="24">
        <v>3</v>
      </c>
      <c r="E103" s="5" t="s">
        <v>46</v>
      </c>
      <c r="F103" s="87">
        <v>142.76</v>
      </c>
      <c r="G103" s="87">
        <v>142.76</v>
      </c>
      <c r="H103" s="25">
        <f t="shared" si="10"/>
        <v>142.76</v>
      </c>
      <c r="I103" s="99">
        <v>95</v>
      </c>
      <c r="J103" s="102">
        <v>95</v>
      </c>
      <c r="K103" s="26">
        <f t="shared" si="11"/>
        <v>95</v>
      </c>
      <c r="M103" s="10">
        <v>90</v>
      </c>
      <c r="N103" s="11">
        <v>3</v>
      </c>
      <c r="O103" s="11">
        <v>180</v>
      </c>
      <c r="P103" s="11">
        <v>12</v>
      </c>
      <c r="Q103" s="68" t="s">
        <v>213</v>
      </c>
      <c r="R103" s="69" t="s">
        <v>213</v>
      </c>
      <c r="S103" s="32">
        <f t="shared" si="12"/>
        <v>0.20762675507137579</v>
      </c>
      <c r="T103" s="32">
        <f t="shared" si="13"/>
        <v>-5.1192290031144956E-2</v>
      </c>
      <c r="U103" s="32">
        <f t="shared" si="14"/>
        <v>0.97680708344210299</v>
      </c>
      <c r="V103" s="14">
        <f t="shared" si="15"/>
        <v>346.14945198949647</v>
      </c>
      <c r="W103" s="14">
        <f t="shared" si="16"/>
        <v>77.651505080428493</v>
      </c>
      <c r="X103" s="33">
        <f t="shared" si="17"/>
        <v>166.14945198949647</v>
      </c>
      <c r="Y103" s="14">
        <f t="shared" si="18"/>
        <v>76.14945198949647</v>
      </c>
      <c r="Z103" s="34">
        <f t="shared" si="19"/>
        <v>12.348494919571507</v>
      </c>
      <c r="AA103" s="16"/>
      <c r="AB103" s="28"/>
      <c r="AC103" s="9"/>
      <c r="AD103" s="9"/>
      <c r="AE103" s="9"/>
      <c r="AF103" s="17"/>
      <c r="AG103" s="28"/>
      <c r="AH103" s="96"/>
      <c r="AI103" s="10"/>
      <c r="AJ103" s="11"/>
      <c r="AK103" s="116"/>
      <c r="AL103" s="117"/>
      <c r="AM103" s="45"/>
      <c r="AN103" s="45"/>
      <c r="AO103" s="45"/>
      <c r="AP103" s="46"/>
      <c r="AQ103" s="47"/>
      <c r="AR103" s="48"/>
      <c r="AS103" s="118"/>
      <c r="AT103" s="109" t="s">
        <v>84</v>
      </c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>
        <v>0.7</v>
      </c>
      <c r="BF103" s="109">
        <v>0</v>
      </c>
      <c r="BG103" s="109">
        <v>3</v>
      </c>
      <c r="BH103" s="109"/>
      <c r="BI103" s="81">
        <v>0</v>
      </c>
    </row>
    <row r="104" spans="1:61">
      <c r="A104" s="24">
        <v>1520</v>
      </c>
      <c r="B104" s="24" t="s">
        <v>225</v>
      </c>
      <c r="C104" s="24">
        <v>16</v>
      </c>
      <c r="D104" s="24">
        <v>4</v>
      </c>
      <c r="E104" s="5" t="s">
        <v>46</v>
      </c>
      <c r="F104" s="87">
        <v>143.88999999999999</v>
      </c>
      <c r="G104" s="87">
        <v>143.88999999999999</v>
      </c>
      <c r="H104" s="25">
        <f t="shared" si="10"/>
        <v>143.88999999999999</v>
      </c>
      <c r="I104" s="99">
        <v>66</v>
      </c>
      <c r="J104" s="102">
        <v>66</v>
      </c>
      <c r="K104" s="26">
        <f t="shared" si="11"/>
        <v>66</v>
      </c>
      <c r="M104" s="10">
        <v>90</v>
      </c>
      <c r="N104" s="11">
        <v>9</v>
      </c>
      <c r="O104" s="11">
        <v>180</v>
      </c>
      <c r="P104" s="11">
        <v>7</v>
      </c>
      <c r="Q104" s="68" t="s">
        <v>213</v>
      </c>
      <c r="R104" s="69" t="s">
        <v>213</v>
      </c>
      <c r="S104" s="32">
        <f t="shared" si="12"/>
        <v>0.12036892955724909</v>
      </c>
      <c r="T104" s="32">
        <f t="shared" si="13"/>
        <v>-0.15526842625975007</v>
      </c>
      <c r="U104" s="32">
        <f t="shared" si="14"/>
        <v>0.98032626147870727</v>
      </c>
      <c r="V104" s="14">
        <f t="shared" si="15"/>
        <v>307.78395965097144</v>
      </c>
      <c r="W104" s="14">
        <f t="shared" si="16"/>
        <v>78.667823577665175</v>
      </c>
      <c r="X104" s="33">
        <f t="shared" si="17"/>
        <v>127.78395965097144</v>
      </c>
      <c r="Y104" s="14">
        <f t="shared" si="18"/>
        <v>37.78395965097144</v>
      </c>
      <c r="Z104" s="34">
        <f t="shared" si="19"/>
        <v>11.332176422334825</v>
      </c>
      <c r="AA104" s="16"/>
      <c r="AB104" s="28"/>
      <c r="AC104" s="9"/>
      <c r="AD104" s="9"/>
      <c r="AE104" s="9"/>
      <c r="AF104" s="17"/>
      <c r="AG104" s="28"/>
      <c r="AH104" s="96"/>
      <c r="AI104" s="10"/>
      <c r="AJ104" s="11"/>
      <c r="AK104" s="116"/>
      <c r="AL104" s="117"/>
      <c r="AM104" s="45"/>
      <c r="AN104" s="45"/>
      <c r="AO104" s="45"/>
      <c r="AP104" s="46"/>
      <c r="AQ104" s="47"/>
      <c r="AR104" s="48"/>
      <c r="AS104" s="118"/>
      <c r="AT104" s="109" t="s">
        <v>84</v>
      </c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>
        <v>0.7</v>
      </c>
      <c r="BF104" s="109">
        <v>0</v>
      </c>
      <c r="BG104" s="109">
        <v>3</v>
      </c>
      <c r="BH104" s="109"/>
      <c r="BI104" s="81">
        <v>0</v>
      </c>
    </row>
    <row r="105" spans="1:61">
      <c r="A105" s="24">
        <v>1520</v>
      </c>
      <c r="B105" s="24" t="s">
        <v>225</v>
      </c>
      <c r="C105" s="24">
        <v>17</v>
      </c>
      <c r="D105" s="24">
        <v>1</v>
      </c>
      <c r="E105" s="5" t="s">
        <v>46</v>
      </c>
      <c r="F105" s="87">
        <v>149.24</v>
      </c>
      <c r="G105" s="87">
        <v>149.24</v>
      </c>
      <c r="H105" s="25">
        <f t="shared" si="10"/>
        <v>149.24</v>
      </c>
      <c r="I105" s="99">
        <v>74</v>
      </c>
      <c r="J105" s="102">
        <v>74</v>
      </c>
      <c r="K105" s="26">
        <f t="shared" si="11"/>
        <v>74</v>
      </c>
      <c r="M105" s="10">
        <v>90</v>
      </c>
      <c r="N105" s="11">
        <v>3</v>
      </c>
      <c r="O105" s="11">
        <v>180</v>
      </c>
      <c r="P105" s="11">
        <v>7</v>
      </c>
      <c r="Q105" s="68" t="s">
        <v>213</v>
      </c>
      <c r="R105" s="69" t="s">
        <v>213</v>
      </c>
      <c r="S105" s="32">
        <f t="shared" si="12"/>
        <v>0.12170232570552782</v>
      </c>
      <c r="T105" s="32">
        <f t="shared" si="13"/>
        <v>-5.1945851961402521E-2</v>
      </c>
      <c r="U105" s="32">
        <f t="shared" si="14"/>
        <v>0.99118590163601605</v>
      </c>
      <c r="V105" s="14">
        <f t="shared" si="15"/>
        <v>336.88589662063441</v>
      </c>
      <c r="W105" s="14">
        <f t="shared" si="16"/>
        <v>82.395895546307358</v>
      </c>
      <c r="X105" s="33">
        <f t="shared" si="17"/>
        <v>156.88589662063441</v>
      </c>
      <c r="Y105" s="14">
        <f t="shared" si="18"/>
        <v>66.885896620634412</v>
      </c>
      <c r="Z105" s="34">
        <f t="shared" si="19"/>
        <v>7.6041044536926421</v>
      </c>
      <c r="AA105" s="16"/>
      <c r="AB105" s="28"/>
      <c r="AC105" s="9"/>
      <c r="AD105" s="9"/>
      <c r="AE105" s="9"/>
      <c r="AF105" s="17"/>
      <c r="AG105" s="28"/>
      <c r="AH105" s="96"/>
      <c r="AI105" s="10"/>
      <c r="AJ105" s="11"/>
      <c r="AK105" s="116"/>
      <c r="AL105" s="117"/>
      <c r="AM105" s="45"/>
      <c r="AN105" s="45"/>
      <c r="AO105" s="45"/>
      <c r="AP105" s="46"/>
      <c r="AQ105" s="47"/>
      <c r="AR105" s="48"/>
      <c r="AS105" s="118"/>
      <c r="AT105" s="109" t="s">
        <v>110</v>
      </c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>
        <v>0.7</v>
      </c>
      <c r="BF105" s="109">
        <v>0</v>
      </c>
      <c r="BG105" s="109">
        <v>2</v>
      </c>
      <c r="BH105" s="109"/>
      <c r="BI105" s="81">
        <v>0</v>
      </c>
    </row>
    <row r="106" spans="1:61">
      <c r="A106" s="24">
        <v>1520</v>
      </c>
      <c r="B106" s="24" t="s">
        <v>225</v>
      </c>
      <c r="C106" s="24">
        <v>17</v>
      </c>
      <c r="D106" s="24">
        <v>2</v>
      </c>
      <c r="E106" s="5" t="s">
        <v>46</v>
      </c>
      <c r="F106" s="87">
        <v>150.09</v>
      </c>
      <c r="G106" s="87">
        <v>150.09</v>
      </c>
      <c r="H106" s="25">
        <f t="shared" si="10"/>
        <v>150.09</v>
      </c>
      <c r="I106" s="99">
        <v>19</v>
      </c>
      <c r="J106" s="102">
        <v>19</v>
      </c>
      <c r="K106" s="26">
        <f t="shared" si="11"/>
        <v>19</v>
      </c>
      <c r="M106" s="10">
        <v>270</v>
      </c>
      <c r="N106" s="11">
        <v>7</v>
      </c>
      <c r="O106" s="11">
        <v>180</v>
      </c>
      <c r="P106" s="11">
        <v>3</v>
      </c>
      <c r="Q106" s="68" t="s">
        <v>213</v>
      </c>
      <c r="R106" s="69" t="s">
        <v>213</v>
      </c>
      <c r="S106" s="32">
        <f t="shared" si="12"/>
        <v>-5.1945851961402528E-2</v>
      </c>
      <c r="T106" s="32">
        <f t="shared" si="13"/>
        <v>-0.1217023257055278</v>
      </c>
      <c r="U106" s="32">
        <f t="shared" si="14"/>
        <v>-0.99118590163601605</v>
      </c>
      <c r="V106" s="14">
        <f t="shared" si="15"/>
        <v>246.88589662063441</v>
      </c>
      <c r="W106" s="14">
        <f t="shared" si="16"/>
        <v>-82.395895546307358</v>
      </c>
      <c r="X106" s="33">
        <f t="shared" si="17"/>
        <v>246.88589662063441</v>
      </c>
      <c r="Y106" s="14">
        <f t="shared" si="18"/>
        <v>156.88589662063441</v>
      </c>
      <c r="Z106" s="34">
        <f t="shared" si="19"/>
        <v>7.6041044536926421</v>
      </c>
      <c r="AA106" s="16"/>
      <c r="AB106" s="28"/>
      <c r="AC106" s="9"/>
      <c r="AD106" s="9"/>
      <c r="AE106" s="9"/>
      <c r="AF106" s="17"/>
      <c r="AG106" s="28"/>
      <c r="AH106" s="96"/>
      <c r="AI106" s="10"/>
      <c r="AJ106" s="11"/>
      <c r="AK106" s="116"/>
      <c r="AL106" s="117"/>
      <c r="AM106" s="45"/>
      <c r="AN106" s="45"/>
      <c r="AO106" s="45"/>
      <c r="AP106" s="46"/>
      <c r="AQ106" s="47"/>
      <c r="AR106" s="48"/>
      <c r="AS106" s="118"/>
      <c r="AT106" s="109" t="s">
        <v>110</v>
      </c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>
        <v>0.7</v>
      </c>
      <c r="BF106" s="109">
        <v>0</v>
      </c>
      <c r="BG106" s="109">
        <v>2</v>
      </c>
      <c r="BH106" s="109"/>
      <c r="BI106" s="81">
        <v>0</v>
      </c>
    </row>
    <row r="107" spans="1:61">
      <c r="A107" s="24">
        <v>1520</v>
      </c>
      <c r="B107" s="24" t="s">
        <v>225</v>
      </c>
      <c r="C107" s="24">
        <v>17</v>
      </c>
      <c r="D107" s="24">
        <v>2</v>
      </c>
      <c r="E107" s="5" t="s">
        <v>46</v>
      </c>
      <c r="F107" s="87">
        <v>150.80000000000001</v>
      </c>
      <c r="G107" s="87">
        <v>150.80000000000001</v>
      </c>
      <c r="H107" s="25">
        <f t="shared" si="10"/>
        <v>150.80000000000001</v>
      </c>
      <c r="I107" s="99">
        <v>90</v>
      </c>
      <c r="J107" s="102">
        <v>90</v>
      </c>
      <c r="K107" s="26">
        <f t="shared" si="11"/>
        <v>90</v>
      </c>
      <c r="M107" s="10">
        <v>270</v>
      </c>
      <c r="N107" s="11">
        <v>7</v>
      </c>
      <c r="O107" s="11">
        <v>180</v>
      </c>
      <c r="P107" s="11">
        <v>16</v>
      </c>
      <c r="Q107" s="68" t="s">
        <v>213</v>
      </c>
      <c r="R107" s="69" t="s">
        <v>213</v>
      </c>
      <c r="S107" s="32">
        <f t="shared" si="12"/>
        <v>-0.27358279676475228</v>
      </c>
      <c r="T107" s="32">
        <f t="shared" si="13"/>
        <v>-0.11714833172452138</v>
      </c>
      <c r="U107" s="32">
        <f t="shared" si="14"/>
        <v>-0.95409659702378902</v>
      </c>
      <c r="V107" s="14">
        <f t="shared" si="15"/>
        <v>203.18064060413303</v>
      </c>
      <c r="W107" s="14">
        <f t="shared" si="16"/>
        <v>-72.675847064857777</v>
      </c>
      <c r="X107" s="33">
        <f t="shared" si="17"/>
        <v>203.18064060413303</v>
      </c>
      <c r="Y107" s="14">
        <f t="shared" si="18"/>
        <v>113.18064060413303</v>
      </c>
      <c r="Z107" s="34">
        <f t="shared" si="19"/>
        <v>17.324152935142223</v>
      </c>
      <c r="AA107" s="16"/>
      <c r="AB107" s="28"/>
      <c r="AC107" s="9"/>
      <c r="AD107" s="9"/>
      <c r="AE107" s="9"/>
      <c r="AF107" s="17"/>
      <c r="AG107" s="28"/>
      <c r="AH107" s="96"/>
      <c r="AI107" s="10"/>
      <c r="AJ107" s="11"/>
      <c r="AK107" s="116"/>
      <c r="AL107" s="117"/>
      <c r="AM107" s="45"/>
      <c r="AN107" s="45"/>
      <c r="AO107" s="45"/>
      <c r="AP107" s="46"/>
      <c r="AQ107" s="47"/>
      <c r="AR107" s="48"/>
      <c r="AS107" s="118"/>
      <c r="AT107" s="109" t="s">
        <v>110</v>
      </c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>
        <v>0.7</v>
      </c>
      <c r="BF107" s="109">
        <v>0</v>
      </c>
      <c r="BG107" s="109">
        <v>2</v>
      </c>
      <c r="BH107" s="109"/>
      <c r="BI107" s="81">
        <v>0</v>
      </c>
    </row>
    <row r="108" spans="1:61">
      <c r="A108" s="24">
        <v>1520</v>
      </c>
      <c r="B108" s="24" t="s">
        <v>225</v>
      </c>
      <c r="C108" s="24">
        <v>17</v>
      </c>
      <c r="D108" s="24">
        <v>3</v>
      </c>
      <c r="E108" s="5" t="s">
        <v>46</v>
      </c>
      <c r="F108" s="87">
        <v>152.38</v>
      </c>
      <c r="G108" s="87">
        <v>152.38</v>
      </c>
      <c r="H108" s="25">
        <f t="shared" si="10"/>
        <v>152.38</v>
      </c>
      <c r="I108" s="99">
        <v>107</v>
      </c>
      <c r="J108" s="102">
        <v>107</v>
      </c>
      <c r="K108" s="26">
        <f t="shared" si="11"/>
        <v>107</v>
      </c>
      <c r="M108" s="10">
        <v>90</v>
      </c>
      <c r="N108" s="11">
        <v>4</v>
      </c>
      <c r="O108" s="11">
        <v>180</v>
      </c>
      <c r="P108" s="11">
        <v>9</v>
      </c>
      <c r="Q108" s="68" t="s">
        <v>213</v>
      </c>
      <c r="R108" s="69" t="s">
        <v>213</v>
      </c>
      <c r="S108" s="32">
        <f t="shared" si="12"/>
        <v>0.15605339854576158</v>
      </c>
      <c r="T108" s="32">
        <f t="shared" si="13"/>
        <v>-6.8897655798103433E-2</v>
      </c>
      <c r="U108" s="32">
        <f t="shared" si="14"/>
        <v>0.98528238143849034</v>
      </c>
      <c r="V108" s="14">
        <f t="shared" si="15"/>
        <v>336.17851690749245</v>
      </c>
      <c r="W108" s="14">
        <f t="shared" si="16"/>
        <v>80.177522951849554</v>
      </c>
      <c r="X108" s="33">
        <f t="shared" si="17"/>
        <v>156.17851690749245</v>
      </c>
      <c r="Y108" s="14">
        <f t="shared" si="18"/>
        <v>66.178516907492451</v>
      </c>
      <c r="Z108" s="34">
        <f t="shared" si="19"/>
        <v>9.8224770481504464</v>
      </c>
      <c r="AA108" s="16"/>
      <c r="AB108" s="28"/>
      <c r="AC108" s="9"/>
      <c r="AD108" s="9"/>
      <c r="AE108" s="9"/>
      <c r="AF108" s="17"/>
      <c r="AG108" s="28"/>
      <c r="AH108" s="96"/>
      <c r="AI108" s="10"/>
      <c r="AJ108" s="11"/>
      <c r="AK108" s="116"/>
      <c r="AL108" s="117"/>
      <c r="AM108" s="45"/>
      <c r="AN108" s="45"/>
      <c r="AO108" s="45"/>
      <c r="AP108" s="46"/>
      <c r="AQ108" s="47"/>
      <c r="AR108" s="48"/>
      <c r="AS108" s="118"/>
      <c r="AT108" s="109" t="s">
        <v>84</v>
      </c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>
        <v>0.7</v>
      </c>
      <c r="BF108" s="109">
        <v>0</v>
      </c>
      <c r="BG108" s="109">
        <v>3</v>
      </c>
      <c r="BH108" s="109"/>
      <c r="BI108" s="81">
        <v>0</v>
      </c>
    </row>
    <row r="109" spans="1:61">
      <c r="A109" s="24">
        <v>1520</v>
      </c>
      <c r="B109" s="24" t="s">
        <v>225</v>
      </c>
      <c r="C109" s="24">
        <v>17</v>
      </c>
      <c r="D109" s="24">
        <v>4</v>
      </c>
      <c r="E109" s="5" t="s">
        <v>46</v>
      </c>
      <c r="F109" s="87">
        <v>153.21</v>
      </c>
      <c r="G109" s="87">
        <v>153.21</v>
      </c>
      <c r="H109" s="25">
        <f t="shared" si="10"/>
        <v>153.21</v>
      </c>
      <c r="I109" s="99">
        <v>50</v>
      </c>
      <c r="J109" s="102">
        <v>50</v>
      </c>
      <c r="K109" s="26">
        <f t="shared" si="11"/>
        <v>50</v>
      </c>
      <c r="M109" s="10">
        <v>270</v>
      </c>
      <c r="N109" s="11">
        <v>13</v>
      </c>
      <c r="O109" s="11">
        <v>180</v>
      </c>
      <c r="P109" s="11">
        <v>9</v>
      </c>
      <c r="Q109" s="68" t="s">
        <v>213</v>
      </c>
      <c r="R109" s="69" t="s">
        <v>213</v>
      </c>
      <c r="S109" s="32">
        <f t="shared" si="12"/>
        <v>-0.15242505983589338</v>
      </c>
      <c r="T109" s="32">
        <f t="shared" si="13"/>
        <v>-0.22218153358001866</v>
      </c>
      <c r="U109" s="32">
        <f t="shared" si="14"/>
        <v>-0.96237395241330592</v>
      </c>
      <c r="V109" s="14">
        <f t="shared" si="15"/>
        <v>235.54838213844081</v>
      </c>
      <c r="W109" s="14">
        <f t="shared" si="16"/>
        <v>-74.359105343358664</v>
      </c>
      <c r="X109" s="33">
        <f t="shared" si="17"/>
        <v>235.54838213844081</v>
      </c>
      <c r="Y109" s="14">
        <f t="shared" si="18"/>
        <v>145.54838213844081</v>
      </c>
      <c r="Z109" s="34">
        <f t="shared" si="19"/>
        <v>15.640894656641336</v>
      </c>
      <c r="AA109" s="16"/>
      <c r="AB109" s="28"/>
      <c r="AC109" s="9"/>
      <c r="AD109" s="9"/>
      <c r="AE109" s="9"/>
      <c r="AF109" s="17"/>
      <c r="AG109" s="28"/>
      <c r="AH109" s="96"/>
      <c r="AI109" s="10"/>
      <c r="AJ109" s="11"/>
      <c r="AK109" s="116"/>
      <c r="AL109" s="117"/>
      <c r="AM109" s="45"/>
      <c r="AN109" s="45"/>
      <c r="AO109" s="45"/>
      <c r="AP109" s="46"/>
      <c r="AQ109" s="47"/>
      <c r="AR109" s="48"/>
      <c r="AS109" s="118"/>
      <c r="AT109" s="109" t="s">
        <v>84</v>
      </c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>
        <v>0.7</v>
      </c>
      <c r="BF109" s="109">
        <v>0</v>
      </c>
      <c r="BG109" s="109">
        <v>3</v>
      </c>
      <c r="BH109" s="109"/>
      <c r="BI109" s="81">
        <v>0</v>
      </c>
    </row>
    <row r="110" spans="1:61">
      <c r="A110" s="24">
        <v>1520</v>
      </c>
      <c r="B110" s="24" t="s">
        <v>225</v>
      </c>
      <c r="C110" s="24">
        <v>17</v>
      </c>
      <c r="D110" s="24">
        <v>4</v>
      </c>
      <c r="E110" s="5" t="s">
        <v>46</v>
      </c>
      <c r="F110" s="87">
        <v>153.41</v>
      </c>
      <c r="G110" s="87">
        <v>153.41</v>
      </c>
      <c r="H110" s="25">
        <f t="shared" si="10"/>
        <v>153.41</v>
      </c>
      <c r="I110" s="99">
        <v>70</v>
      </c>
      <c r="J110" s="102">
        <v>70</v>
      </c>
      <c r="K110" s="26">
        <f t="shared" si="11"/>
        <v>70</v>
      </c>
      <c r="M110" s="10">
        <v>270</v>
      </c>
      <c r="N110" s="11">
        <v>10</v>
      </c>
      <c r="O110" s="11">
        <v>180</v>
      </c>
      <c r="P110" s="11">
        <v>1</v>
      </c>
      <c r="Q110" s="68" t="s">
        <v>213</v>
      </c>
      <c r="R110" s="69" t="s">
        <v>213</v>
      </c>
      <c r="S110" s="32">
        <f t="shared" si="12"/>
        <v>-1.7187265168156992E-2</v>
      </c>
      <c r="T110" s="32">
        <f t="shared" si="13"/>
        <v>-0.17362173020838784</v>
      </c>
      <c r="U110" s="32">
        <f t="shared" si="14"/>
        <v>-0.98465776202140087</v>
      </c>
      <c r="V110" s="14">
        <f t="shared" si="15"/>
        <v>264.34656126157915</v>
      </c>
      <c r="W110" s="14">
        <f t="shared" si="16"/>
        <v>-79.952115436426396</v>
      </c>
      <c r="X110" s="33">
        <f t="shared" si="17"/>
        <v>264.34656126157915</v>
      </c>
      <c r="Y110" s="14">
        <f t="shared" si="18"/>
        <v>174.34656126157915</v>
      </c>
      <c r="Z110" s="34">
        <f t="shared" si="19"/>
        <v>10.047884563573604</v>
      </c>
      <c r="AA110" s="16"/>
      <c r="AB110" s="28"/>
      <c r="AC110" s="9"/>
      <c r="AD110" s="9"/>
      <c r="AE110" s="9"/>
      <c r="AF110" s="17"/>
      <c r="AG110" s="28"/>
      <c r="AH110" s="96"/>
      <c r="AI110" s="10"/>
      <c r="AJ110" s="11"/>
      <c r="AK110" s="116"/>
      <c r="AL110" s="117"/>
      <c r="AM110" s="45"/>
      <c r="AN110" s="45"/>
      <c r="AO110" s="45"/>
      <c r="AP110" s="46"/>
      <c r="AQ110" s="47"/>
      <c r="AR110" s="48"/>
      <c r="AS110" s="118"/>
      <c r="AT110" s="109" t="s">
        <v>110</v>
      </c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>
        <v>0.7</v>
      </c>
      <c r="BF110" s="109">
        <v>0</v>
      </c>
      <c r="BG110" s="109">
        <v>2</v>
      </c>
      <c r="BH110" s="109"/>
      <c r="BI110" s="81">
        <v>0</v>
      </c>
    </row>
    <row r="111" spans="1:61">
      <c r="A111" s="24">
        <v>1520</v>
      </c>
      <c r="B111" s="24" t="s">
        <v>225</v>
      </c>
      <c r="C111" s="24">
        <v>17</v>
      </c>
      <c r="D111" s="24">
        <v>5</v>
      </c>
      <c r="E111" s="5" t="s">
        <v>46</v>
      </c>
      <c r="F111" s="87">
        <v>154.76</v>
      </c>
      <c r="G111" s="87">
        <v>154.76</v>
      </c>
      <c r="H111" s="25">
        <f t="shared" si="10"/>
        <v>154.76</v>
      </c>
      <c r="I111" s="99">
        <v>64</v>
      </c>
      <c r="J111" s="102">
        <v>64</v>
      </c>
      <c r="K111" s="26">
        <f t="shared" si="11"/>
        <v>64</v>
      </c>
      <c r="M111" s="10">
        <v>270</v>
      </c>
      <c r="N111" s="11">
        <v>2</v>
      </c>
      <c r="O111" s="11">
        <v>180</v>
      </c>
      <c r="P111" s="11">
        <v>3</v>
      </c>
      <c r="Q111" s="68" t="s">
        <v>213</v>
      </c>
      <c r="R111" s="69" t="s">
        <v>213</v>
      </c>
      <c r="S111" s="32">
        <f t="shared" si="12"/>
        <v>-5.2304074592470849E-2</v>
      </c>
      <c r="T111" s="32">
        <f t="shared" si="13"/>
        <v>-3.4851668155187317E-2</v>
      </c>
      <c r="U111" s="32">
        <f t="shared" si="14"/>
        <v>-0.99802119662406841</v>
      </c>
      <c r="V111" s="14">
        <f t="shared" si="15"/>
        <v>213.67663081374843</v>
      </c>
      <c r="W111" s="14">
        <f t="shared" si="16"/>
        <v>-86.39647307521291</v>
      </c>
      <c r="X111" s="33">
        <f t="shared" si="17"/>
        <v>213.67663081374843</v>
      </c>
      <c r="Y111" s="14">
        <f t="shared" si="18"/>
        <v>123.67663081374843</v>
      </c>
      <c r="Z111" s="34">
        <f t="shared" si="19"/>
        <v>3.60352692478709</v>
      </c>
      <c r="AA111" s="16"/>
      <c r="AB111" s="28"/>
      <c r="AC111" s="9"/>
      <c r="AD111" s="9"/>
      <c r="AE111" s="9"/>
      <c r="AF111" s="17"/>
      <c r="AG111" s="28"/>
      <c r="AH111" s="96"/>
      <c r="AI111" s="10"/>
      <c r="AJ111" s="11"/>
      <c r="AK111" s="116"/>
      <c r="AL111" s="117"/>
      <c r="AM111" s="45"/>
      <c r="AN111" s="45"/>
      <c r="AO111" s="45"/>
      <c r="AP111" s="46"/>
      <c r="AQ111" s="47"/>
      <c r="AR111" s="48"/>
      <c r="AS111" s="118"/>
      <c r="AT111" s="109" t="s">
        <v>84</v>
      </c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>
        <v>0.7</v>
      </c>
      <c r="BF111" s="109">
        <v>0</v>
      </c>
      <c r="BG111" s="109">
        <v>3</v>
      </c>
      <c r="BH111" s="109"/>
      <c r="BI111" s="81">
        <v>0</v>
      </c>
    </row>
    <row r="112" spans="1:61">
      <c r="A112" s="24">
        <v>1520</v>
      </c>
      <c r="B112" s="24" t="s">
        <v>225</v>
      </c>
      <c r="C112" s="24">
        <v>17</v>
      </c>
      <c r="D112" s="24">
        <v>6</v>
      </c>
      <c r="E112" s="5" t="s">
        <v>46</v>
      </c>
      <c r="F112" s="87">
        <v>155.63999999999999</v>
      </c>
      <c r="G112" s="87">
        <v>155.63999999999999</v>
      </c>
      <c r="H112" s="25">
        <f t="shared" si="10"/>
        <v>155.63999999999999</v>
      </c>
      <c r="I112" s="99">
        <v>41</v>
      </c>
      <c r="J112" s="102">
        <v>41</v>
      </c>
      <c r="K112" s="26">
        <f t="shared" si="11"/>
        <v>41</v>
      </c>
      <c r="M112" s="10">
        <v>270</v>
      </c>
      <c r="N112" s="11">
        <v>10</v>
      </c>
      <c r="O112" s="11">
        <v>180</v>
      </c>
      <c r="P112" s="11">
        <v>3</v>
      </c>
      <c r="Q112" s="68" t="s">
        <v>213</v>
      </c>
      <c r="R112" s="69" t="s">
        <v>213</v>
      </c>
      <c r="S112" s="32">
        <f t="shared" si="12"/>
        <v>-5.1540855469358771E-2</v>
      </c>
      <c r="T112" s="32">
        <f t="shared" si="13"/>
        <v>-0.17341019887450621</v>
      </c>
      <c r="U112" s="32">
        <f t="shared" si="14"/>
        <v>-0.9834581082132785</v>
      </c>
      <c r="V112" s="14">
        <f t="shared" si="15"/>
        <v>253.44703546051466</v>
      </c>
      <c r="W112" s="14">
        <f t="shared" si="16"/>
        <v>-79.576935817123783</v>
      </c>
      <c r="X112" s="33">
        <f t="shared" si="17"/>
        <v>253.44703546051466</v>
      </c>
      <c r="Y112" s="14">
        <f t="shared" si="18"/>
        <v>163.44703546051466</v>
      </c>
      <c r="Z112" s="34">
        <f t="shared" si="19"/>
        <v>10.423064182876217</v>
      </c>
      <c r="AA112" s="16"/>
      <c r="AB112" s="28"/>
      <c r="AC112" s="9"/>
      <c r="AD112" s="9"/>
      <c r="AE112" s="9"/>
      <c r="AF112" s="17"/>
      <c r="AG112" s="28"/>
      <c r="AH112" s="96"/>
      <c r="AI112" s="10"/>
      <c r="AJ112" s="11"/>
      <c r="AK112" s="116"/>
      <c r="AL112" s="117"/>
      <c r="AM112" s="45"/>
      <c r="AN112" s="45"/>
      <c r="AO112" s="45"/>
      <c r="AP112" s="46"/>
      <c r="AQ112" s="47"/>
      <c r="AR112" s="48"/>
      <c r="AS112" s="118"/>
      <c r="AT112" s="109" t="s">
        <v>84</v>
      </c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>
        <v>0.7</v>
      </c>
      <c r="BF112" s="109">
        <v>0</v>
      </c>
      <c r="BG112" s="109">
        <v>3</v>
      </c>
      <c r="BH112" s="109"/>
      <c r="BI112" s="81">
        <v>0</v>
      </c>
    </row>
    <row r="113" spans="1:61">
      <c r="A113" s="24">
        <v>1520</v>
      </c>
      <c r="B113" s="24" t="s">
        <v>225</v>
      </c>
      <c r="C113" s="24">
        <v>18</v>
      </c>
      <c r="D113" s="24">
        <v>1</v>
      </c>
      <c r="E113" s="5" t="s">
        <v>46</v>
      </c>
      <c r="F113" s="26">
        <v>156.96</v>
      </c>
      <c r="G113" s="26">
        <v>156.99</v>
      </c>
      <c r="H113" s="25">
        <f t="shared" si="10"/>
        <v>156.97500000000002</v>
      </c>
      <c r="I113" s="99">
        <v>66</v>
      </c>
      <c r="J113" s="102">
        <v>69</v>
      </c>
      <c r="K113" s="26">
        <f t="shared" si="11"/>
        <v>67.5</v>
      </c>
      <c r="M113" s="10">
        <v>270</v>
      </c>
      <c r="N113" s="11">
        <v>28</v>
      </c>
      <c r="O113" s="11">
        <v>180</v>
      </c>
      <c r="P113" s="11">
        <v>7</v>
      </c>
      <c r="Q113" s="68" t="s">
        <v>213</v>
      </c>
      <c r="R113" s="69" t="s">
        <v>213</v>
      </c>
      <c r="S113" s="32">
        <f t="shared" si="12"/>
        <v>-0.10760424340287297</v>
      </c>
      <c r="T113" s="32">
        <f t="shared" si="13"/>
        <v>-0.46597219294817321</v>
      </c>
      <c r="U113" s="32">
        <f t="shared" si="14"/>
        <v>-0.87636623539309677</v>
      </c>
      <c r="V113" s="14">
        <f t="shared" si="15"/>
        <v>256.99695481025969</v>
      </c>
      <c r="W113" s="14">
        <f t="shared" si="16"/>
        <v>-61.378602453549419</v>
      </c>
      <c r="X113" s="33">
        <f t="shared" si="17"/>
        <v>256.99695481025969</v>
      </c>
      <c r="Y113" s="14">
        <f t="shared" si="18"/>
        <v>166.99695481025969</v>
      </c>
      <c r="Z113" s="34">
        <f t="shared" si="19"/>
        <v>28.621397546450581</v>
      </c>
      <c r="AA113" s="16"/>
      <c r="AB113" s="28"/>
      <c r="AC113" s="9"/>
      <c r="AD113" s="9"/>
      <c r="AE113" s="9"/>
      <c r="AF113" s="17"/>
      <c r="AG113" s="28"/>
      <c r="AH113" s="96"/>
      <c r="AI113" s="10"/>
      <c r="AJ113" s="11"/>
      <c r="AK113" s="116"/>
      <c r="AL113" s="117"/>
      <c r="AM113" s="45"/>
      <c r="AN113" s="45"/>
      <c r="AO113" s="45"/>
      <c r="AP113" s="46"/>
      <c r="AQ113" s="47"/>
      <c r="AR113" s="48"/>
      <c r="AS113" s="118"/>
      <c r="AT113" s="109" t="s">
        <v>84</v>
      </c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>
        <v>0.7</v>
      </c>
      <c r="BF113" s="109">
        <v>0</v>
      </c>
      <c r="BG113" s="109">
        <v>3</v>
      </c>
      <c r="BH113" s="109"/>
      <c r="BI113" s="81">
        <v>0</v>
      </c>
    </row>
    <row r="114" spans="1:61">
      <c r="A114" s="24">
        <v>1520</v>
      </c>
      <c r="B114" s="24" t="s">
        <v>225</v>
      </c>
      <c r="C114" s="24">
        <v>18</v>
      </c>
      <c r="D114" s="24">
        <v>1</v>
      </c>
      <c r="E114" s="5" t="s">
        <v>46</v>
      </c>
      <c r="F114" s="26">
        <v>157.57</v>
      </c>
      <c r="G114" s="26">
        <v>157.58000000000001</v>
      </c>
      <c r="H114" s="25">
        <f t="shared" si="10"/>
        <v>157.57499999999999</v>
      </c>
      <c r="I114" s="99">
        <v>127</v>
      </c>
      <c r="J114" s="102">
        <v>128</v>
      </c>
      <c r="K114" s="26">
        <f t="shared" si="11"/>
        <v>127.5</v>
      </c>
      <c r="M114" s="10">
        <v>270</v>
      </c>
      <c r="N114" s="11">
        <v>14</v>
      </c>
      <c r="O114" s="11">
        <v>0</v>
      </c>
      <c r="P114" s="11">
        <v>6</v>
      </c>
      <c r="Q114" s="68" t="s">
        <v>213</v>
      </c>
      <c r="R114" s="69" t="s">
        <v>213</v>
      </c>
      <c r="S114" s="32">
        <f t="shared" si="12"/>
        <v>-0.10142352118280162</v>
      </c>
      <c r="T114" s="32">
        <f t="shared" si="13"/>
        <v>0.24059662214286712</v>
      </c>
      <c r="U114" s="32">
        <f t="shared" si="14"/>
        <v>0.96498034476373928</v>
      </c>
      <c r="V114" s="14">
        <f t="shared" si="15"/>
        <v>112.85785871020288</v>
      </c>
      <c r="W114" s="14">
        <f t="shared" si="16"/>
        <v>74.859671196790586</v>
      </c>
      <c r="X114" s="33">
        <f t="shared" si="17"/>
        <v>292.85785871020289</v>
      </c>
      <c r="Y114" s="14">
        <f t="shared" si="18"/>
        <v>202.85785871020289</v>
      </c>
      <c r="Z114" s="34">
        <f t="shared" si="19"/>
        <v>15.140328803209414</v>
      </c>
      <c r="AA114" s="16"/>
      <c r="AB114" s="28"/>
      <c r="AC114" s="9"/>
      <c r="AD114" s="9"/>
      <c r="AE114" s="9"/>
      <c r="AF114" s="17"/>
      <c r="AG114" s="28"/>
      <c r="AH114" s="96"/>
      <c r="AI114" s="10"/>
      <c r="AJ114" s="11"/>
      <c r="AK114" s="116"/>
      <c r="AL114" s="117"/>
      <c r="AM114" s="45"/>
      <c r="AN114" s="45"/>
      <c r="AO114" s="45"/>
      <c r="AP114" s="46"/>
      <c r="AQ114" s="47"/>
      <c r="AR114" s="48"/>
      <c r="AS114" s="118"/>
      <c r="AT114" s="109" t="s">
        <v>84</v>
      </c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>
        <v>0.7</v>
      </c>
      <c r="BF114" s="109">
        <v>0</v>
      </c>
      <c r="BG114" s="109">
        <v>3</v>
      </c>
      <c r="BH114" s="109"/>
      <c r="BI114" s="81">
        <v>0</v>
      </c>
    </row>
    <row r="115" spans="1:61">
      <c r="A115" s="24">
        <v>1520</v>
      </c>
      <c r="B115" s="24" t="s">
        <v>225</v>
      </c>
      <c r="C115" s="24">
        <v>18</v>
      </c>
      <c r="D115" s="24">
        <v>2</v>
      </c>
      <c r="E115" s="5" t="s">
        <v>46</v>
      </c>
      <c r="F115" s="26">
        <v>158.63</v>
      </c>
      <c r="G115" s="26">
        <v>158.63999999999999</v>
      </c>
      <c r="H115" s="25">
        <f t="shared" si="10"/>
        <v>158.63499999999999</v>
      </c>
      <c r="I115" s="99">
        <v>90</v>
      </c>
      <c r="J115" s="102">
        <v>91</v>
      </c>
      <c r="K115" s="26">
        <f t="shared" si="11"/>
        <v>90.5</v>
      </c>
      <c r="M115" s="10">
        <v>270</v>
      </c>
      <c r="N115" s="11">
        <v>1</v>
      </c>
      <c r="O115" s="11">
        <v>0</v>
      </c>
      <c r="P115" s="11">
        <v>14</v>
      </c>
      <c r="Q115" s="68" t="s">
        <v>213</v>
      </c>
      <c r="R115" s="69" t="s">
        <v>213</v>
      </c>
      <c r="S115" s="32">
        <f t="shared" si="12"/>
        <v>-0.24188504972319289</v>
      </c>
      <c r="T115" s="32">
        <f t="shared" si="13"/>
        <v>1.6933995379327927E-2</v>
      </c>
      <c r="U115" s="32">
        <f t="shared" si="14"/>
        <v>0.97014794553715178</v>
      </c>
      <c r="V115" s="14">
        <f t="shared" si="15"/>
        <v>175.99534574949806</v>
      </c>
      <c r="W115" s="14">
        <f t="shared" si="16"/>
        <v>75.967086100880621</v>
      </c>
      <c r="X115" s="33">
        <f t="shared" si="17"/>
        <v>355.99534574949803</v>
      </c>
      <c r="Y115" s="14">
        <f t="shared" si="18"/>
        <v>265.99534574949803</v>
      </c>
      <c r="Z115" s="34">
        <f t="shared" si="19"/>
        <v>14.032913899119379</v>
      </c>
      <c r="AA115" s="16"/>
      <c r="AB115" s="28"/>
      <c r="AC115" s="9"/>
      <c r="AD115" s="9"/>
      <c r="AE115" s="9"/>
      <c r="AF115" s="17"/>
      <c r="AG115" s="28"/>
      <c r="AH115" s="96"/>
      <c r="AI115" s="10"/>
      <c r="AJ115" s="11"/>
      <c r="AK115" s="116"/>
      <c r="AL115" s="117"/>
      <c r="AM115" s="45"/>
      <c r="AN115" s="45"/>
      <c r="AO115" s="45"/>
      <c r="AP115" s="46"/>
      <c r="AQ115" s="47"/>
      <c r="AR115" s="48"/>
      <c r="AS115" s="118"/>
      <c r="AT115" s="109" t="s">
        <v>84</v>
      </c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>
        <v>0.7</v>
      </c>
      <c r="BF115" s="109">
        <v>0</v>
      </c>
      <c r="BG115" s="109">
        <v>3</v>
      </c>
      <c r="BH115" s="109"/>
      <c r="BI115" s="81">
        <v>0</v>
      </c>
    </row>
    <row r="116" spans="1:61">
      <c r="A116" s="24">
        <v>1520</v>
      </c>
      <c r="B116" s="24" t="s">
        <v>225</v>
      </c>
      <c r="C116" s="24">
        <v>18</v>
      </c>
      <c r="D116" s="24">
        <v>3</v>
      </c>
      <c r="E116" s="5" t="s">
        <v>46</v>
      </c>
      <c r="F116" s="26">
        <v>159.71</v>
      </c>
      <c r="G116" s="26">
        <v>159.72</v>
      </c>
      <c r="H116" s="25">
        <f t="shared" si="10"/>
        <v>159.715</v>
      </c>
      <c r="I116" s="99">
        <v>47</v>
      </c>
      <c r="J116" s="102">
        <v>48</v>
      </c>
      <c r="K116" s="26">
        <f t="shared" si="11"/>
        <v>47.5</v>
      </c>
      <c r="M116" s="10">
        <v>90</v>
      </c>
      <c r="N116" s="11">
        <v>0</v>
      </c>
      <c r="O116" s="11">
        <v>0</v>
      </c>
      <c r="P116" s="11">
        <v>6</v>
      </c>
      <c r="Q116" s="68" t="s">
        <v>213</v>
      </c>
      <c r="R116" s="69" t="s">
        <v>213</v>
      </c>
      <c r="S116" s="32">
        <f t="shared" si="12"/>
        <v>0.10452846326765346</v>
      </c>
      <c r="T116" s="32">
        <f t="shared" si="13"/>
        <v>-6.403144263316904E-18</v>
      </c>
      <c r="U116" s="32">
        <f t="shared" si="14"/>
        <v>-0.99452189536827329</v>
      </c>
      <c r="V116" s="14">
        <f t="shared" si="15"/>
        <v>360</v>
      </c>
      <c r="W116" s="14">
        <f t="shared" si="16"/>
        <v>-83.999999999999986</v>
      </c>
      <c r="X116" s="33">
        <f t="shared" si="17"/>
        <v>360</v>
      </c>
      <c r="Y116" s="14">
        <f t="shared" si="18"/>
        <v>270</v>
      </c>
      <c r="Z116" s="34">
        <f t="shared" si="19"/>
        <v>6.0000000000000142</v>
      </c>
      <c r="AA116" s="16"/>
      <c r="AB116" s="28"/>
      <c r="AC116" s="9"/>
      <c r="AD116" s="9"/>
      <c r="AE116" s="9"/>
      <c r="AF116" s="17"/>
      <c r="AG116" s="28"/>
      <c r="AH116" s="96"/>
      <c r="AI116" s="10"/>
      <c r="AJ116" s="11"/>
      <c r="AK116" s="116"/>
      <c r="AL116" s="117"/>
      <c r="AM116" s="45"/>
      <c r="AN116" s="45"/>
      <c r="AO116" s="45"/>
      <c r="AP116" s="46"/>
      <c r="AQ116" s="47"/>
      <c r="AR116" s="48"/>
      <c r="AS116" s="118"/>
      <c r="AT116" s="109" t="s">
        <v>84</v>
      </c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>
        <v>0.7</v>
      </c>
      <c r="BF116" s="109">
        <v>0</v>
      </c>
      <c r="BG116" s="109">
        <v>3</v>
      </c>
      <c r="BH116" s="109"/>
      <c r="BI116" s="81">
        <v>0</v>
      </c>
    </row>
    <row r="117" spans="1:61">
      <c r="A117" s="24">
        <v>1520</v>
      </c>
      <c r="B117" s="24" t="s">
        <v>225</v>
      </c>
      <c r="C117" s="24">
        <v>18</v>
      </c>
      <c r="D117" s="24">
        <v>4</v>
      </c>
      <c r="E117" s="5" t="s">
        <v>46</v>
      </c>
      <c r="F117" s="26">
        <v>161.83000000000001</v>
      </c>
      <c r="G117" s="26">
        <v>161.84</v>
      </c>
      <c r="H117" s="25">
        <f t="shared" si="10"/>
        <v>161.83500000000001</v>
      </c>
      <c r="I117" s="99">
        <v>107</v>
      </c>
      <c r="J117" s="102">
        <v>108</v>
      </c>
      <c r="K117" s="26">
        <f t="shared" si="11"/>
        <v>107.5</v>
      </c>
      <c r="M117" s="10">
        <v>90</v>
      </c>
      <c r="N117" s="11">
        <v>0</v>
      </c>
      <c r="O117" s="11">
        <v>0</v>
      </c>
      <c r="P117" s="11">
        <v>7</v>
      </c>
      <c r="Q117" s="68" t="s">
        <v>213</v>
      </c>
      <c r="R117" s="69" t="s">
        <v>213</v>
      </c>
      <c r="S117" s="32">
        <f t="shared" si="12"/>
        <v>0.12186934340514748</v>
      </c>
      <c r="T117" s="32">
        <f t="shared" si="13"/>
        <v>-7.4654018886772226E-18</v>
      </c>
      <c r="U117" s="32">
        <f t="shared" si="14"/>
        <v>-0.99254615164132198</v>
      </c>
      <c r="V117" s="14">
        <f t="shared" si="15"/>
        <v>360</v>
      </c>
      <c r="W117" s="14">
        <f t="shared" si="16"/>
        <v>-83.000000000000028</v>
      </c>
      <c r="X117" s="33">
        <f t="shared" si="17"/>
        <v>360</v>
      </c>
      <c r="Y117" s="14">
        <f t="shared" si="18"/>
        <v>270</v>
      </c>
      <c r="Z117" s="34">
        <f t="shared" si="19"/>
        <v>6.9999999999999716</v>
      </c>
      <c r="AA117" s="16"/>
      <c r="AB117" s="28"/>
      <c r="AC117" s="9"/>
      <c r="AD117" s="9"/>
      <c r="AE117" s="9"/>
      <c r="AF117" s="17"/>
      <c r="AG117" s="28"/>
      <c r="AH117" s="96"/>
      <c r="AI117" s="10"/>
      <c r="AJ117" s="11"/>
      <c r="AK117" s="116"/>
      <c r="AL117" s="117"/>
      <c r="AM117" s="45"/>
      <c r="AN117" s="45"/>
      <c r="AO117" s="45"/>
      <c r="AP117" s="46"/>
      <c r="AQ117" s="47"/>
      <c r="AR117" s="48"/>
      <c r="AS117" s="118"/>
      <c r="AT117" s="109" t="s">
        <v>84</v>
      </c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>
        <v>0.7</v>
      </c>
      <c r="BF117" s="109">
        <v>0</v>
      </c>
      <c r="BG117" s="109">
        <v>3</v>
      </c>
      <c r="BH117" s="109"/>
      <c r="BI117" s="81">
        <v>0</v>
      </c>
    </row>
    <row r="118" spans="1:61">
      <c r="A118" s="24">
        <v>1520</v>
      </c>
      <c r="B118" s="24" t="s">
        <v>225</v>
      </c>
      <c r="C118" s="24">
        <v>18</v>
      </c>
      <c r="D118" s="24">
        <v>5</v>
      </c>
      <c r="E118" s="5" t="s">
        <v>46</v>
      </c>
      <c r="F118" s="26">
        <v>163.33000000000001</v>
      </c>
      <c r="G118" s="26">
        <v>163.34</v>
      </c>
      <c r="H118" s="25">
        <f t="shared" si="10"/>
        <v>163.33500000000001</v>
      </c>
      <c r="I118" s="99">
        <v>105</v>
      </c>
      <c r="J118" s="102">
        <v>106</v>
      </c>
      <c r="K118" s="26">
        <f t="shared" si="11"/>
        <v>105.5</v>
      </c>
      <c r="M118" s="10">
        <v>270</v>
      </c>
      <c r="N118" s="11">
        <v>2</v>
      </c>
      <c r="O118" s="11">
        <v>0</v>
      </c>
      <c r="P118" s="11">
        <v>0</v>
      </c>
      <c r="Q118" s="68" t="s">
        <v>213</v>
      </c>
      <c r="R118" s="69" t="s">
        <v>213</v>
      </c>
      <c r="S118" s="32">
        <f t="shared" si="12"/>
        <v>0</v>
      </c>
      <c r="T118" s="32">
        <f t="shared" si="13"/>
        <v>3.4899496702500969E-2</v>
      </c>
      <c r="U118" s="32">
        <f t="shared" si="14"/>
        <v>0.99939082701909576</v>
      </c>
      <c r="V118" s="14">
        <f t="shared" si="15"/>
        <v>90</v>
      </c>
      <c r="W118" s="14">
        <f t="shared" si="16"/>
        <v>88.000000000000057</v>
      </c>
      <c r="X118" s="33">
        <f t="shared" si="17"/>
        <v>270</v>
      </c>
      <c r="Y118" s="14">
        <f t="shared" si="18"/>
        <v>180</v>
      </c>
      <c r="Z118" s="34">
        <f t="shared" si="19"/>
        <v>1.9999999999999432</v>
      </c>
      <c r="AA118" s="16"/>
      <c r="AB118" s="28"/>
      <c r="AC118" s="9"/>
      <c r="AD118" s="9"/>
      <c r="AE118" s="9"/>
      <c r="AF118" s="17"/>
      <c r="AG118" s="28"/>
      <c r="AH118" s="96"/>
      <c r="AI118" s="10"/>
      <c r="AJ118" s="11"/>
      <c r="AK118" s="116"/>
      <c r="AL118" s="117"/>
      <c r="AM118" s="45"/>
      <c r="AN118" s="45"/>
      <c r="AO118" s="45"/>
      <c r="AP118" s="46"/>
      <c r="AQ118" s="47"/>
      <c r="AR118" s="48"/>
      <c r="AS118" s="118"/>
      <c r="AT118" s="109" t="s">
        <v>84</v>
      </c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>
        <v>0.7</v>
      </c>
      <c r="BF118" s="109">
        <v>0</v>
      </c>
      <c r="BG118" s="109">
        <v>3</v>
      </c>
      <c r="BH118" s="109"/>
      <c r="BI118" s="81">
        <v>0</v>
      </c>
    </row>
    <row r="119" spans="1:61">
      <c r="A119" s="24">
        <v>1520</v>
      </c>
      <c r="B119" s="24" t="s">
        <v>225</v>
      </c>
      <c r="C119" s="24">
        <v>19</v>
      </c>
      <c r="D119" s="24">
        <v>1</v>
      </c>
      <c r="E119" s="5" t="s">
        <v>46</v>
      </c>
      <c r="F119" s="26">
        <v>166.21</v>
      </c>
      <c r="G119" s="26">
        <v>166.22</v>
      </c>
      <c r="H119" s="25">
        <f t="shared" si="10"/>
        <v>166.215</v>
      </c>
      <c r="I119" s="99">
        <v>41</v>
      </c>
      <c r="J119" s="102">
        <v>42</v>
      </c>
      <c r="K119" s="26">
        <f t="shared" si="11"/>
        <v>41.5</v>
      </c>
      <c r="M119" s="10">
        <v>270</v>
      </c>
      <c r="N119" s="11">
        <v>6</v>
      </c>
      <c r="O119" s="11">
        <v>0</v>
      </c>
      <c r="P119" s="11">
        <v>15</v>
      </c>
      <c r="Q119" s="68" t="s">
        <v>213</v>
      </c>
      <c r="R119" s="69" t="s">
        <v>213</v>
      </c>
      <c r="S119" s="32">
        <f t="shared" si="12"/>
        <v>-0.25740120729276555</v>
      </c>
      <c r="T119" s="32">
        <f t="shared" si="13"/>
        <v>0.10096674225253473</v>
      </c>
      <c r="U119" s="32">
        <f t="shared" si="14"/>
        <v>0.9606343835461697</v>
      </c>
      <c r="V119" s="14">
        <f t="shared" si="15"/>
        <v>158.58218977043103</v>
      </c>
      <c r="W119" s="14">
        <f t="shared" si="16"/>
        <v>73.942818309404387</v>
      </c>
      <c r="X119" s="33">
        <f t="shared" si="17"/>
        <v>338.582189770431</v>
      </c>
      <c r="Y119" s="14">
        <f t="shared" si="18"/>
        <v>248.582189770431</v>
      </c>
      <c r="Z119" s="34">
        <f t="shared" si="19"/>
        <v>16.057181690595613</v>
      </c>
      <c r="AA119" s="16"/>
      <c r="AB119" s="28"/>
      <c r="AC119" s="9"/>
      <c r="AD119" s="9"/>
      <c r="AE119" s="9"/>
      <c r="AF119" s="17"/>
      <c r="AG119" s="28"/>
      <c r="AH119" s="96"/>
      <c r="AI119" s="10"/>
      <c r="AJ119" s="11"/>
      <c r="AK119" s="116"/>
      <c r="AL119" s="117"/>
      <c r="AM119" s="45"/>
      <c r="AN119" s="45"/>
      <c r="AO119" s="45"/>
      <c r="AP119" s="46"/>
      <c r="AQ119" s="47"/>
      <c r="AR119" s="48"/>
      <c r="AS119" s="118"/>
      <c r="AT119" s="109" t="s">
        <v>84</v>
      </c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>
        <v>0.7</v>
      </c>
      <c r="BF119" s="109">
        <v>0</v>
      </c>
      <c r="BG119" s="109">
        <v>3</v>
      </c>
      <c r="BH119" s="109"/>
      <c r="BI119" s="81">
        <v>0</v>
      </c>
    </row>
    <row r="120" spans="1:61">
      <c r="A120" s="24">
        <v>1520</v>
      </c>
      <c r="B120" s="24" t="s">
        <v>225</v>
      </c>
      <c r="C120" s="24">
        <v>19</v>
      </c>
      <c r="D120" s="24">
        <v>1</v>
      </c>
      <c r="E120" s="5" t="s">
        <v>46</v>
      </c>
      <c r="F120" s="26">
        <v>166.58</v>
      </c>
      <c r="G120" s="26">
        <v>166.59</v>
      </c>
      <c r="H120" s="25">
        <f t="shared" si="10"/>
        <v>166.58500000000001</v>
      </c>
      <c r="I120" s="99">
        <v>78</v>
      </c>
      <c r="J120" s="102">
        <v>79</v>
      </c>
      <c r="K120" s="26">
        <f t="shared" si="11"/>
        <v>78.5</v>
      </c>
      <c r="M120" s="10">
        <v>270</v>
      </c>
      <c r="N120" s="11">
        <v>15</v>
      </c>
      <c r="O120" s="11">
        <v>180</v>
      </c>
      <c r="P120" s="11">
        <v>2</v>
      </c>
      <c r="Q120" s="68" t="s">
        <v>213</v>
      </c>
      <c r="R120" s="69" t="s">
        <v>213</v>
      </c>
      <c r="S120" s="32">
        <f t="shared" si="12"/>
        <v>-3.3710325189435897E-2</v>
      </c>
      <c r="T120" s="32">
        <f t="shared" si="13"/>
        <v>-0.25866137953330087</v>
      </c>
      <c r="U120" s="32">
        <f t="shared" si="14"/>
        <v>-0.96533741037413545</v>
      </c>
      <c r="V120" s="14">
        <f t="shared" si="15"/>
        <v>262.57471578859884</v>
      </c>
      <c r="W120" s="14">
        <f t="shared" si="16"/>
        <v>-74.878935649806678</v>
      </c>
      <c r="X120" s="33">
        <f t="shared" si="17"/>
        <v>262.57471578859884</v>
      </c>
      <c r="Y120" s="14">
        <f t="shared" si="18"/>
        <v>172.57471578859884</v>
      </c>
      <c r="Z120" s="34">
        <f t="shared" si="19"/>
        <v>15.121064350193322</v>
      </c>
      <c r="AA120" s="16"/>
      <c r="AB120" s="28"/>
      <c r="AC120" s="9"/>
      <c r="AD120" s="9"/>
      <c r="AE120" s="9"/>
      <c r="AF120" s="17"/>
      <c r="AG120" s="28"/>
      <c r="AH120" s="96"/>
      <c r="AI120" s="10"/>
      <c r="AJ120" s="11"/>
      <c r="AK120" s="116"/>
      <c r="AL120" s="117"/>
      <c r="AM120" s="45"/>
      <c r="AN120" s="45"/>
      <c r="AO120" s="45"/>
      <c r="AP120" s="46"/>
      <c r="AQ120" s="47"/>
      <c r="AR120" s="48"/>
      <c r="AS120" s="118"/>
      <c r="AT120" s="109" t="s">
        <v>89</v>
      </c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>
        <v>0.7</v>
      </c>
      <c r="BF120" s="109">
        <v>0</v>
      </c>
      <c r="BG120" s="109">
        <v>3</v>
      </c>
      <c r="BH120" s="109"/>
      <c r="BI120" s="81">
        <v>0</v>
      </c>
    </row>
    <row r="121" spans="1:61">
      <c r="A121" s="24">
        <v>1520</v>
      </c>
      <c r="B121" s="24" t="s">
        <v>225</v>
      </c>
      <c r="C121" s="24">
        <v>19</v>
      </c>
      <c r="D121" s="24">
        <v>2</v>
      </c>
      <c r="E121" s="5" t="s">
        <v>46</v>
      </c>
      <c r="F121" s="26">
        <v>167.47</v>
      </c>
      <c r="G121" s="26">
        <v>167.48</v>
      </c>
      <c r="H121" s="25">
        <f t="shared" si="10"/>
        <v>167.47499999999999</v>
      </c>
      <c r="I121" s="99">
        <v>27</v>
      </c>
      <c r="J121" s="102">
        <v>28</v>
      </c>
      <c r="K121" s="26">
        <f t="shared" si="11"/>
        <v>27.5</v>
      </c>
      <c r="M121" s="10">
        <v>270</v>
      </c>
      <c r="N121" s="11">
        <v>8</v>
      </c>
      <c r="O121" s="11">
        <v>180</v>
      </c>
      <c r="P121" s="11">
        <v>5</v>
      </c>
      <c r="Q121" s="68" t="s">
        <v>213</v>
      </c>
      <c r="R121" s="69" t="s">
        <v>213</v>
      </c>
      <c r="S121" s="32">
        <f t="shared" si="12"/>
        <v>-8.6307549050460591E-2</v>
      </c>
      <c r="T121" s="32">
        <f t="shared" si="13"/>
        <v>-0.13864350529340438</v>
      </c>
      <c r="U121" s="32">
        <f t="shared" si="14"/>
        <v>-0.98649979976990465</v>
      </c>
      <c r="V121" s="14">
        <f t="shared" si="15"/>
        <v>238.09715033770379</v>
      </c>
      <c r="W121" s="14">
        <f t="shared" si="16"/>
        <v>-80.60007656802668</v>
      </c>
      <c r="X121" s="33">
        <f t="shared" si="17"/>
        <v>238.09715033770379</v>
      </c>
      <c r="Y121" s="14">
        <f t="shared" si="18"/>
        <v>148.09715033770379</v>
      </c>
      <c r="Z121" s="34">
        <f t="shared" si="19"/>
        <v>9.3999234319733205</v>
      </c>
      <c r="AA121" s="16"/>
      <c r="AB121" s="28"/>
      <c r="AC121" s="9"/>
      <c r="AD121" s="9"/>
      <c r="AE121" s="9"/>
      <c r="AF121" s="17"/>
      <c r="AG121" s="28"/>
      <c r="AH121" s="96"/>
      <c r="AI121" s="10"/>
      <c r="AJ121" s="11"/>
      <c r="AK121" s="116"/>
      <c r="AL121" s="117"/>
      <c r="AM121" s="45"/>
      <c r="AN121" s="45"/>
      <c r="AO121" s="45"/>
      <c r="AP121" s="46"/>
      <c r="AQ121" s="47"/>
      <c r="AR121" s="48"/>
      <c r="AS121" s="118"/>
      <c r="AT121" s="109" t="s">
        <v>89</v>
      </c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>
        <v>0.7</v>
      </c>
      <c r="BF121" s="109">
        <v>0</v>
      </c>
      <c r="BG121" s="109">
        <v>3</v>
      </c>
      <c r="BH121" s="109"/>
      <c r="BI121" s="81">
        <v>0</v>
      </c>
    </row>
    <row r="122" spans="1:61">
      <c r="A122" s="24">
        <v>1520</v>
      </c>
      <c r="B122" s="24" t="s">
        <v>225</v>
      </c>
      <c r="C122" s="24">
        <v>19</v>
      </c>
      <c r="D122" s="24">
        <v>3</v>
      </c>
      <c r="E122" s="5" t="s">
        <v>46</v>
      </c>
      <c r="F122" s="26">
        <v>168.64</v>
      </c>
      <c r="G122" s="26">
        <v>168.65</v>
      </c>
      <c r="H122" s="25">
        <f t="shared" si="10"/>
        <v>168.64499999999998</v>
      </c>
      <c r="I122" s="99">
        <v>44</v>
      </c>
      <c r="J122" s="102">
        <v>45</v>
      </c>
      <c r="K122" s="26">
        <f t="shared" si="11"/>
        <v>44.5</v>
      </c>
      <c r="M122" s="10">
        <v>270</v>
      </c>
      <c r="N122" s="11">
        <v>17</v>
      </c>
      <c r="O122" s="11">
        <v>180</v>
      </c>
      <c r="P122" s="11">
        <v>2</v>
      </c>
      <c r="Q122" s="68" t="s">
        <v>213</v>
      </c>
      <c r="R122" s="69" t="s">
        <v>213</v>
      </c>
      <c r="S122" s="32">
        <f t="shared" si="12"/>
        <v>-3.3374554677317987E-2</v>
      </c>
      <c r="T122" s="32">
        <f t="shared" si="13"/>
        <v>-0.29219359977983878</v>
      </c>
      <c r="U122" s="32">
        <f t="shared" si="14"/>
        <v>-0.95572220094419258</v>
      </c>
      <c r="V122" s="14">
        <f t="shared" si="15"/>
        <v>263.48387583995759</v>
      </c>
      <c r="W122" s="14">
        <f t="shared" si="16"/>
        <v>-72.895897190622293</v>
      </c>
      <c r="X122" s="33">
        <f t="shared" si="17"/>
        <v>263.48387583995759</v>
      </c>
      <c r="Y122" s="14">
        <f t="shared" si="18"/>
        <v>173.48387583995759</v>
      </c>
      <c r="Z122" s="34">
        <f t="shared" si="19"/>
        <v>17.104102809377707</v>
      </c>
      <c r="AA122" s="16"/>
      <c r="AB122" s="28"/>
      <c r="AC122" s="9"/>
      <c r="AD122" s="9"/>
      <c r="AE122" s="9"/>
      <c r="AF122" s="17"/>
      <c r="AG122" s="28"/>
      <c r="AH122" s="96"/>
      <c r="AI122" s="10"/>
      <c r="AJ122" s="11"/>
      <c r="AK122" s="116"/>
      <c r="AL122" s="117"/>
      <c r="AM122" s="45"/>
      <c r="AN122" s="45"/>
      <c r="AO122" s="45"/>
      <c r="AP122" s="46"/>
      <c r="AQ122" s="47"/>
      <c r="AR122" s="48"/>
      <c r="AS122" s="118"/>
      <c r="AT122" s="109" t="s">
        <v>84</v>
      </c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>
        <v>0.7</v>
      </c>
      <c r="BF122" s="109">
        <v>0</v>
      </c>
      <c r="BG122" s="109">
        <v>3</v>
      </c>
      <c r="BH122" s="109"/>
      <c r="BI122" s="81">
        <v>0</v>
      </c>
    </row>
    <row r="123" spans="1:61">
      <c r="A123" s="24">
        <v>1520</v>
      </c>
      <c r="B123" s="24" t="s">
        <v>225</v>
      </c>
      <c r="C123" s="24">
        <v>19</v>
      </c>
      <c r="D123" s="24">
        <v>3</v>
      </c>
      <c r="E123" s="5" t="s">
        <v>49</v>
      </c>
      <c r="F123" s="26">
        <v>168.76</v>
      </c>
      <c r="G123" s="26">
        <v>168.8</v>
      </c>
      <c r="H123" s="25">
        <f t="shared" si="10"/>
        <v>168.78</v>
      </c>
      <c r="I123" s="99">
        <v>56</v>
      </c>
      <c r="J123" s="102">
        <v>60</v>
      </c>
      <c r="K123" s="26">
        <f t="shared" si="11"/>
        <v>58</v>
      </c>
      <c r="M123" s="10">
        <v>270</v>
      </c>
      <c r="N123" s="11">
        <v>85</v>
      </c>
      <c r="O123" s="11">
        <v>0</v>
      </c>
      <c r="P123" s="11">
        <v>6</v>
      </c>
      <c r="Q123" s="68" t="s">
        <v>213</v>
      </c>
      <c r="R123" s="69" t="s">
        <v>213</v>
      </c>
      <c r="S123" s="32">
        <f t="shared" si="12"/>
        <v>-9.1102558543636383E-3</v>
      </c>
      <c r="T123" s="32">
        <f t="shared" si="13"/>
        <v>0.99073743930202751</v>
      </c>
      <c r="U123" s="32">
        <f t="shared" si="14"/>
        <v>8.6678294469630615E-2</v>
      </c>
      <c r="V123" s="14">
        <f t="shared" si="15"/>
        <v>90.526844427833524</v>
      </c>
      <c r="W123" s="14">
        <f t="shared" si="16"/>
        <v>4.9997896950630629</v>
      </c>
      <c r="X123" s="33">
        <f t="shared" si="17"/>
        <v>270.52684442783351</v>
      </c>
      <c r="Y123" s="14">
        <f t="shared" si="18"/>
        <v>180.52684442783351</v>
      </c>
      <c r="Z123" s="34">
        <f t="shared" si="19"/>
        <v>85.000210304936942</v>
      </c>
      <c r="AA123" s="16"/>
      <c r="AB123" s="28"/>
      <c r="AC123" s="9"/>
      <c r="AD123" s="9"/>
      <c r="AE123" s="9"/>
      <c r="AF123" s="17"/>
      <c r="AG123" s="28"/>
      <c r="AH123" s="96">
        <v>0</v>
      </c>
      <c r="AI123" s="10"/>
      <c r="AJ123" s="11"/>
      <c r="AK123" s="116"/>
      <c r="AL123" s="117"/>
      <c r="AM123" s="45"/>
      <c r="AN123" s="45"/>
      <c r="AO123" s="45"/>
      <c r="AP123" s="46"/>
      <c r="AQ123" s="47"/>
      <c r="AR123" s="48"/>
      <c r="AS123" s="118"/>
      <c r="AT123" s="109"/>
      <c r="AU123" s="109" t="s">
        <v>49</v>
      </c>
      <c r="AV123" s="109"/>
      <c r="AW123" s="109" t="s">
        <v>50</v>
      </c>
      <c r="AX123" s="109"/>
      <c r="AY123" s="109"/>
      <c r="AZ123" s="109"/>
      <c r="BA123" s="109">
        <v>12</v>
      </c>
      <c r="BB123" s="109"/>
      <c r="BC123" s="109"/>
      <c r="BD123" s="109"/>
      <c r="BE123" s="109">
        <v>0.6</v>
      </c>
      <c r="BF123" s="109">
        <v>1</v>
      </c>
      <c r="BG123" s="109">
        <v>2</v>
      </c>
      <c r="BH123" s="109" t="s">
        <v>235</v>
      </c>
      <c r="BI123" s="81">
        <v>0</v>
      </c>
    </row>
    <row r="124" spans="1:61">
      <c r="A124" s="24">
        <v>1520</v>
      </c>
      <c r="B124" s="24" t="s">
        <v>225</v>
      </c>
      <c r="C124" s="24">
        <v>19</v>
      </c>
      <c r="D124" s="24">
        <v>3</v>
      </c>
      <c r="E124" s="5" t="s">
        <v>46</v>
      </c>
      <c r="F124" s="26">
        <v>168.77</v>
      </c>
      <c r="G124" s="26">
        <v>168.78</v>
      </c>
      <c r="H124" s="25">
        <f t="shared" si="10"/>
        <v>168.77500000000001</v>
      </c>
      <c r="I124" s="99">
        <v>57</v>
      </c>
      <c r="J124" s="102">
        <v>58</v>
      </c>
      <c r="K124" s="26">
        <f t="shared" si="11"/>
        <v>57.5</v>
      </c>
      <c r="M124" s="10">
        <v>270</v>
      </c>
      <c r="N124" s="11">
        <v>12</v>
      </c>
      <c r="O124" s="11">
        <v>0</v>
      </c>
      <c r="P124" s="11">
        <v>11</v>
      </c>
      <c r="Q124" s="68" t="s">
        <v>213</v>
      </c>
      <c r="R124" s="69" t="s">
        <v>213</v>
      </c>
      <c r="S124" s="32">
        <f t="shared" si="12"/>
        <v>-0.18663936102599513</v>
      </c>
      <c r="T124" s="32">
        <f t="shared" si="13"/>
        <v>0.20409176746327864</v>
      </c>
      <c r="U124" s="32">
        <f t="shared" si="14"/>
        <v>0.96017627430441588</v>
      </c>
      <c r="V124" s="14">
        <f t="shared" si="15"/>
        <v>132.44252513034249</v>
      </c>
      <c r="W124" s="14">
        <f t="shared" si="16"/>
        <v>73.931762851501063</v>
      </c>
      <c r="X124" s="33">
        <f t="shared" si="17"/>
        <v>312.44252513034246</v>
      </c>
      <c r="Y124" s="14">
        <f t="shared" si="18"/>
        <v>222.44252513034246</v>
      </c>
      <c r="Z124" s="34">
        <f t="shared" si="19"/>
        <v>16.068237148498937</v>
      </c>
      <c r="AA124" s="16"/>
      <c r="AB124" s="28"/>
      <c r="AC124" s="9"/>
      <c r="AD124" s="9"/>
      <c r="AE124" s="9"/>
      <c r="AF124" s="17"/>
      <c r="AG124" s="28"/>
      <c r="AH124" s="96"/>
      <c r="AI124" s="10"/>
      <c r="AJ124" s="11"/>
      <c r="AK124" s="116"/>
      <c r="AL124" s="117"/>
      <c r="AM124" s="45"/>
      <c r="AN124" s="45"/>
      <c r="AO124" s="45"/>
      <c r="AP124" s="46"/>
      <c r="AQ124" s="47"/>
      <c r="AR124" s="48"/>
      <c r="AS124" s="118"/>
      <c r="AT124" s="109" t="s">
        <v>84</v>
      </c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>
        <v>0.7</v>
      </c>
      <c r="BF124" s="109">
        <v>0</v>
      </c>
      <c r="BG124" s="109">
        <v>3</v>
      </c>
      <c r="BH124" s="109"/>
      <c r="BI124" s="81">
        <v>0</v>
      </c>
    </row>
    <row r="125" spans="1:61">
      <c r="A125" s="24">
        <v>1520</v>
      </c>
      <c r="B125" s="24" t="s">
        <v>225</v>
      </c>
      <c r="C125" s="24">
        <v>20</v>
      </c>
      <c r="D125" s="24">
        <v>1</v>
      </c>
      <c r="E125" s="5" t="s">
        <v>46</v>
      </c>
      <c r="F125" s="26">
        <v>170.8</v>
      </c>
      <c r="G125" s="26">
        <v>170.81</v>
      </c>
      <c r="H125" s="25">
        <f t="shared" si="10"/>
        <v>170.80500000000001</v>
      </c>
      <c r="I125" s="99">
        <v>30</v>
      </c>
      <c r="J125" s="102">
        <v>31</v>
      </c>
      <c r="K125" s="26">
        <f t="shared" si="11"/>
        <v>30.5</v>
      </c>
      <c r="M125" s="10">
        <v>270</v>
      </c>
      <c r="N125" s="11">
        <v>18</v>
      </c>
      <c r="O125" s="11">
        <v>0</v>
      </c>
      <c r="P125" s="11">
        <v>0</v>
      </c>
      <c r="Q125" s="68" t="s">
        <v>213</v>
      </c>
      <c r="R125" s="69" t="s">
        <v>213</v>
      </c>
      <c r="S125" s="32">
        <f t="shared" si="12"/>
        <v>0</v>
      </c>
      <c r="T125" s="32">
        <f t="shared" si="13"/>
        <v>0.3090169943749474</v>
      </c>
      <c r="U125" s="32">
        <f t="shared" si="14"/>
        <v>0.95105651629515353</v>
      </c>
      <c r="V125" s="14">
        <f t="shared" si="15"/>
        <v>90</v>
      </c>
      <c r="W125" s="14">
        <f t="shared" si="16"/>
        <v>72</v>
      </c>
      <c r="X125" s="33">
        <f t="shared" si="17"/>
        <v>270</v>
      </c>
      <c r="Y125" s="14">
        <f t="shared" si="18"/>
        <v>180</v>
      </c>
      <c r="Z125" s="34">
        <f t="shared" si="19"/>
        <v>18</v>
      </c>
      <c r="AA125" s="16"/>
      <c r="AB125" s="28"/>
      <c r="AC125" s="9"/>
      <c r="AD125" s="9"/>
      <c r="AE125" s="9"/>
      <c r="AF125" s="17"/>
      <c r="AG125" s="28"/>
      <c r="AH125" s="96"/>
      <c r="AI125" s="10"/>
      <c r="AJ125" s="11"/>
      <c r="AK125" s="116"/>
      <c r="AL125" s="117"/>
      <c r="AM125" s="45"/>
      <c r="AN125" s="45"/>
      <c r="AO125" s="45"/>
      <c r="AP125" s="46"/>
      <c r="AQ125" s="47"/>
      <c r="AR125" s="48"/>
      <c r="AS125" s="118"/>
      <c r="AT125" s="109" t="s">
        <v>84</v>
      </c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>
        <v>0.7</v>
      </c>
      <c r="BF125" s="109">
        <v>0</v>
      </c>
      <c r="BG125" s="109">
        <v>3</v>
      </c>
      <c r="BH125" s="109"/>
      <c r="BI125" s="81">
        <v>0</v>
      </c>
    </row>
    <row r="126" spans="1:61">
      <c r="A126" s="24">
        <v>1520</v>
      </c>
      <c r="B126" s="24" t="s">
        <v>225</v>
      </c>
      <c r="C126" s="24">
        <v>20</v>
      </c>
      <c r="D126" s="24">
        <v>2</v>
      </c>
      <c r="E126" s="5" t="s">
        <v>46</v>
      </c>
      <c r="F126" s="26">
        <v>172.23</v>
      </c>
      <c r="G126" s="26">
        <v>172.24</v>
      </c>
      <c r="H126" s="25">
        <f t="shared" si="10"/>
        <v>172.23500000000001</v>
      </c>
      <c r="I126" s="99">
        <v>29</v>
      </c>
      <c r="J126" s="102">
        <v>30</v>
      </c>
      <c r="K126" s="26">
        <f t="shared" si="11"/>
        <v>29.5</v>
      </c>
      <c r="M126" s="10">
        <v>270</v>
      </c>
      <c r="N126" s="11">
        <v>15</v>
      </c>
      <c r="O126" s="11">
        <v>0</v>
      </c>
      <c r="P126" s="11">
        <v>0</v>
      </c>
      <c r="Q126" s="68" t="s">
        <v>213</v>
      </c>
      <c r="R126" s="69" t="s">
        <v>213</v>
      </c>
      <c r="S126" s="32">
        <f t="shared" si="12"/>
        <v>0</v>
      </c>
      <c r="T126" s="32">
        <f t="shared" si="13"/>
        <v>0.25881904510252074</v>
      </c>
      <c r="U126" s="32">
        <f t="shared" si="14"/>
        <v>0.96592582628906831</v>
      </c>
      <c r="V126" s="14">
        <f t="shared" si="15"/>
        <v>90</v>
      </c>
      <c r="W126" s="14">
        <f t="shared" si="16"/>
        <v>75.000000000000014</v>
      </c>
      <c r="X126" s="33">
        <f t="shared" si="17"/>
        <v>270</v>
      </c>
      <c r="Y126" s="14">
        <f t="shared" si="18"/>
        <v>180</v>
      </c>
      <c r="Z126" s="34">
        <f t="shared" si="19"/>
        <v>14.999999999999986</v>
      </c>
      <c r="AA126" s="16"/>
      <c r="AB126" s="28"/>
      <c r="AC126" s="9"/>
      <c r="AD126" s="9"/>
      <c r="AE126" s="9"/>
      <c r="AF126" s="17"/>
      <c r="AG126" s="28"/>
      <c r="AH126" s="96"/>
      <c r="AI126" s="10"/>
      <c r="AJ126" s="11"/>
      <c r="AK126" s="116"/>
      <c r="AL126" s="117"/>
      <c r="AM126" s="45"/>
      <c r="AN126" s="45"/>
      <c r="AO126" s="45"/>
      <c r="AP126" s="46"/>
      <c r="AQ126" s="47"/>
      <c r="AR126" s="48"/>
      <c r="AS126" s="118"/>
      <c r="AT126" s="109" t="s">
        <v>84</v>
      </c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>
        <v>0.7</v>
      </c>
      <c r="BF126" s="109">
        <v>0</v>
      </c>
      <c r="BG126" s="109">
        <v>3</v>
      </c>
      <c r="BH126" s="109"/>
      <c r="BI126" s="81">
        <v>0</v>
      </c>
    </row>
    <row r="127" spans="1:61">
      <c r="A127" s="24">
        <v>1520</v>
      </c>
      <c r="B127" s="24" t="s">
        <v>225</v>
      </c>
      <c r="C127" s="24">
        <v>20</v>
      </c>
      <c r="D127" s="24">
        <v>3</v>
      </c>
      <c r="E127" s="5" t="s">
        <v>46</v>
      </c>
      <c r="F127" s="26">
        <v>173.45</v>
      </c>
      <c r="G127" s="26">
        <v>173.46</v>
      </c>
      <c r="H127" s="25">
        <f t="shared" si="10"/>
        <v>173.45499999999998</v>
      </c>
      <c r="I127" s="99">
        <v>6</v>
      </c>
      <c r="J127" s="102">
        <v>7</v>
      </c>
      <c r="K127" s="26">
        <f t="shared" si="11"/>
        <v>6.5</v>
      </c>
      <c r="M127" s="10">
        <v>270</v>
      </c>
      <c r="N127" s="11">
        <v>13</v>
      </c>
      <c r="O127" s="11">
        <v>0</v>
      </c>
      <c r="P127" s="11">
        <v>0</v>
      </c>
      <c r="Q127" s="68" t="s">
        <v>213</v>
      </c>
      <c r="R127" s="69" t="s">
        <v>213</v>
      </c>
      <c r="S127" s="32">
        <f t="shared" si="12"/>
        <v>0</v>
      </c>
      <c r="T127" s="32">
        <f t="shared" si="13"/>
        <v>0.224951054343865</v>
      </c>
      <c r="U127" s="32">
        <f t="shared" si="14"/>
        <v>0.97437006478523525</v>
      </c>
      <c r="V127" s="14">
        <f t="shared" si="15"/>
        <v>90</v>
      </c>
      <c r="W127" s="14">
        <f t="shared" si="16"/>
        <v>77.000000000000014</v>
      </c>
      <c r="X127" s="33">
        <f t="shared" si="17"/>
        <v>270</v>
      </c>
      <c r="Y127" s="14">
        <f t="shared" si="18"/>
        <v>180</v>
      </c>
      <c r="Z127" s="34">
        <f t="shared" si="19"/>
        <v>12.999999999999986</v>
      </c>
      <c r="AA127" s="16"/>
      <c r="AB127" s="28"/>
      <c r="AC127" s="9"/>
      <c r="AD127" s="9"/>
      <c r="AE127" s="9"/>
      <c r="AF127" s="17"/>
      <c r="AG127" s="28"/>
      <c r="AH127" s="96"/>
      <c r="AI127" s="10"/>
      <c r="AJ127" s="11"/>
      <c r="AK127" s="116"/>
      <c r="AL127" s="117"/>
      <c r="AM127" s="45"/>
      <c r="AN127" s="45"/>
      <c r="AO127" s="45"/>
      <c r="AP127" s="46"/>
      <c r="AQ127" s="47"/>
      <c r="AR127" s="48"/>
      <c r="AS127" s="118"/>
      <c r="AT127" s="109" t="s">
        <v>84</v>
      </c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>
        <v>0.7</v>
      </c>
      <c r="BF127" s="109">
        <v>0</v>
      </c>
      <c r="BG127" s="109">
        <v>3</v>
      </c>
      <c r="BH127" s="109"/>
      <c r="BI127" s="81">
        <v>0</v>
      </c>
    </row>
    <row r="128" spans="1:61">
      <c r="A128" s="24">
        <v>1520</v>
      </c>
      <c r="B128" s="24" t="s">
        <v>225</v>
      </c>
      <c r="C128" s="24">
        <v>21</v>
      </c>
      <c r="D128" s="24">
        <v>1</v>
      </c>
      <c r="E128" s="5" t="s">
        <v>46</v>
      </c>
      <c r="F128" s="26">
        <v>175.64</v>
      </c>
      <c r="G128" s="26">
        <v>175.65</v>
      </c>
      <c r="H128" s="25">
        <f t="shared" si="10"/>
        <v>175.64499999999998</v>
      </c>
      <c r="I128" s="99">
        <v>44</v>
      </c>
      <c r="J128" s="102">
        <v>45</v>
      </c>
      <c r="K128" s="26">
        <f t="shared" si="11"/>
        <v>44.5</v>
      </c>
      <c r="M128" s="10">
        <v>270</v>
      </c>
      <c r="N128" s="11">
        <v>6</v>
      </c>
      <c r="O128" s="11">
        <v>180</v>
      </c>
      <c r="P128" s="11">
        <v>3</v>
      </c>
      <c r="Q128" s="68" t="s">
        <v>213</v>
      </c>
      <c r="R128" s="69" t="s">
        <v>213</v>
      </c>
      <c r="S128" s="32">
        <f t="shared" si="12"/>
        <v>-5.2049254398643524E-2</v>
      </c>
      <c r="T128" s="32">
        <f t="shared" si="13"/>
        <v>-0.10438521064158732</v>
      </c>
      <c r="U128" s="32">
        <f t="shared" si="14"/>
        <v>-0.99315893767485575</v>
      </c>
      <c r="V128" s="14">
        <f t="shared" si="15"/>
        <v>243.49793026401858</v>
      </c>
      <c r="W128" s="14">
        <f t="shared" si="16"/>
        <v>-83.301547020700255</v>
      </c>
      <c r="X128" s="33">
        <f t="shared" si="17"/>
        <v>243.49793026401858</v>
      </c>
      <c r="Y128" s="14">
        <f t="shared" si="18"/>
        <v>153.49793026401858</v>
      </c>
      <c r="Z128" s="34">
        <f t="shared" si="19"/>
        <v>6.6984529792997449</v>
      </c>
      <c r="AA128" s="16"/>
      <c r="AB128" s="28"/>
      <c r="AC128" s="9"/>
      <c r="AD128" s="9"/>
      <c r="AE128" s="9"/>
      <c r="AF128" s="17"/>
      <c r="AG128" s="28"/>
      <c r="AH128" s="96"/>
      <c r="AI128" s="10"/>
      <c r="AJ128" s="11"/>
      <c r="AK128" s="116"/>
      <c r="AL128" s="117"/>
      <c r="AM128" s="45"/>
      <c r="AN128" s="45"/>
      <c r="AO128" s="45"/>
      <c r="AP128" s="46"/>
      <c r="AQ128" s="47"/>
      <c r="AR128" s="48"/>
      <c r="AS128" s="118"/>
      <c r="AT128" s="109" t="s">
        <v>84</v>
      </c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>
        <v>0.7</v>
      </c>
      <c r="BF128" s="109">
        <v>0</v>
      </c>
      <c r="BG128" s="109">
        <v>3</v>
      </c>
      <c r="BH128" s="109"/>
      <c r="BI128" s="81">
        <v>0</v>
      </c>
    </row>
    <row r="129" spans="1:61">
      <c r="A129" s="24">
        <v>1520</v>
      </c>
      <c r="B129" s="24" t="s">
        <v>225</v>
      </c>
      <c r="C129" s="24">
        <v>21</v>
      </c>
      <c r="D129" s="24">
        <v>1</v>
      </c>
      <c r="E129" s="5" t="s">
        <v>46</v>
      </c>
      <c r="F129" s="26">
        <v>176.46</v>
      </c>
      <c r="G129" s="26">
        <v>176.47</v>
      </c>
      <c r="H129" s="25">
        <f t="shared" si="10"/>
        <v>176.465</v>
      </c>
      <c r="I129" s="99">
        <v>126</v>
      </c>
      <c r="J129" s="102">
        <v>127</v>
      </c>
      <c r="K129" s="26">
        <f t="shared" si="11"/>
        <v>126.5</v>
      </c>
      <c r="M129" s="10">
        <v>270</v>
      </c>
      <c r="N129" s="11">
        <v>2</v>
      </c>
      <c r="O129" s="11">
        <v>0</v>
      </c>
      <c r="P129" s="11">
        <v>13</v>
      </c>
      <c r="Q129" s="68" t="s">
        <v>213</v>
      </c>
      <c r="R129" s="69" t="s">
        <v>213</v>
      </c>
      <c r="S129" s="32">
        <f t="shared" si="12"/>
        <v>-0.22481402023953281</v>
      </c>
      <c r="T129" s="32">
        <f t="shared" si="13"/>
        <v>3.4005024862988016E-2</v>
      </c>
      <c r="U129" s="32">
        <f t="shared" si="14"/>
        <v>0.9737765048683662</v>
      </c>
      <c r="V129" s="14">
        <f t="shared" si="15"/>
        <v>171.39872905383274</v>
      </c>
      <c r="W129" s="14">
        <f t="shared" si="16"/>
        <v>76.857232228509957</v>
      </c>
      <c r="X129" s="33">
        <f t="shared" si="17"/>
        <v>351.39872905383277</v>
      </c>
      <c r="Y129" s="14">
        <f t="shared" si="18"/>
        <v>261.39872905383277</v>
      </c>
      <c r="Z129" s="34">
        <f t="shared" si="19"/>
        <v>13.142767771490043</v>
      </c>
      <c r="AA129" s="16"/>
      <c r="AB129" s="28"/>
      <c r="AC129" s="9"/>
      <c r="AD129" s="9"/>
      <c r="AE129" s="9"/>
      <c r="AF129" s="17"/>
      <c r="AG129" s="28"/>
      <c r="AH129" s="96"/>
      <c r="AI129" s="10"/>
      <c r="AJ129" s="11"/>
      <c r="AK129" s="116"/>
      <c r="AL129" s="117"/>
      <c r="AM129" s="45"/>
      <c r="AN129" s="45"/>
      <c r="AO129" s="45"/>
      <c r="AP129" s="46"/>
      <c r="AQ129" s="47"/>
      <c r="AR129" s="48"/>
      <c r="AS129" s="118"/>
      <c r="AT129" s="109" t="s">
        <v>84</v>
      </c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>
        <v>0.7</v>
      </c>
      <c r="BF129" s="109">
        <v>0</v>
      </c>
      <c r="BG129" s="109">
        <v>3</v>
      </c>
      <c r="BH129" s="109"/>
      <c r="BI129" s="81">
        <v>0</v>
      </c>
    </row>
    <row r="130" spans="1:61">
      <c r="A130" s="24">
        <v>1520</v>
      </c>
      <c r="B130" s="24" t="s">
        <v>225</v>
      </c>
      <c r="C130" s="24">
        <v>21</v>
      </c>
      <c r="D130" s="24">
        <v>2</v>
      </c>
      <c r="E130" s="5" t="s">
        <v>46</v>
      </c>
      <c r="F130" s="26">
        <v>177.88</v>
      </c>
      <c r="G130" s="26">
        <v>177.89</v>
      </c>
      <c r="H130" s="25">
        <f t="shared" si="10"/>
        <v>177.88499999999999</v>
      </c>
      <c r="I130" s="99">
        <v>118</v>
      </c>
      <c r="J130" s="102">
        <v>119</v>
      </c>
      <c r="K130" s="26">
        <f t="shared" si="11"/>
        <v>118.5</v>
      </c>
      <c r="M130" s="10">
        <v>270</v>
      </c>
      <c r="N130" s="11">
        <v>2</v>
      </c>
      <c r="O130" s="11">
        <v>0</v>
      </c>
      <c r="P130" s="11">
        <v>0</v>
      </c>
      <c r="Q130" s="68" t="s">
        <v>213</v>
      </c>
      <c r="R130" s="69" t="s">
        <v>213</v>
      </c>
      <c r="S130" s="32">
        <f t="shared" si="12"/>
        <v>0</v>
      </c>
      <c r="T130" s="32">
        <f t="shared" si="13"/>
        <v>3.4899496702500969E-2</v>
      </c>
      <c r="U130" s="32">
        <f t="shared" si="14"/>
        <v>0.99939082701909576</v>
      </c>
      <c r="V130" s="14">
        <f t="shared" si="15"/>
        <v>90</v>
      </c>
      <c r="W130" s="14">
        <f t="shared" si="16"/>
        <v>88.000000000000057</v>
      </c>
      <c r="X130" s="33">
        <f t="shared" si="17"/>
        <v>270</v>
      </c>
      <c r="Y130" s="14">
        <f t="shared" si="18"/>
        <v>180</v>
      </c>
      <c r="Z130" s="34">
        <f t="shared" si="19"/>
        <v>1.9999999999999432</v>
      </c>
      <c r="AA130" s="16"/>
      <c r="AB130" s="28"/>
      <c r="AC130" s="9"/>
      <c r="AD130" s="9"/>
      <c r="AE130" s="9"/>
      <c r="AF130" s="17"/>
      <c r="AG130" s="28"/>
      <c r="AH130" s="96"/>
      <c r="AI130" s="10"/>
      <c r="AJ130" s="11"/>
      <c r="AK130" s="116"/>
      <c r="AL130" s="117"/>
      <c r="AM130" s="45"/>
      <c r="AN130" s="45"/>
      <c r="AO130" s="45"/>
      <c r="AP130" s="46"/>
      <c r="AQ130" s="47"/>
      <c r="AR130" s="48"/>
      <c r="AS130" s="118"/>
      <c r="AT130" s="109" t="s">
        <v>84</v>
      </c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>
        <v>0.7</v>
      </c>
      <c r="BF130" s="109">
        <v>0</v>
      </c>
      <c r="BG130" s="109">
        <v>3</v>
      </c>
      <c r="BH130" s="109"/>
      <c r="BI130" s="81">
        <v>0</v>
      </c>
    </row>
    <row r="131" spans="1:61">
      <c r="A131" s="24">
        <v>1520</v>
      </c>
      <c r="B131" s="24" t="s">
        <v>225</v>
      </c>
      <c r="C131" s="24">
        <v>21</v>
      </c>
      <c r="D131" s="24">
        <v>3</v>
      </c>
      <c r="E131" s="5" t="s">
        <v>46</v>
      </c>
      <c r="F131" s="26">
        <v>178.57</v>
      </c>
      <c r="G131" s="26">
        <v>178.58</v>
      </c>
      <c r="H131" s="25">
        <f t="shared" ref="H131:H194" si="20">(F131+G131)/2</f>
        <v>178.57499999999999</v>
      </c>
      <c r="I131" s="99">
        <v>34</v>
      </c>
      <c r="J131" s="102">
        <v>35</v>
      </c>
      <c r="K131" s="26">
        <f t="shared" ref="K131:K194" si="21">(+I131+J131)/2</f>
        <v>34.5</v>
      </c>
      <c r="M131" s="10">
        <v>270</v>
      </c>
      <c r="N131" s="11">
        <v>6</v>
      </c>
      <c r="O131" s="11">
        <v>0</v>
      </c>
      <c r="P131" s="11">
        <v>15</v>
      </c>
      <c r="Q131" s="68" t="s">
        <v>213</v>
      </c>
      <c r="R131" s="69" t="s">
        <v>213</v>
      </c>
      <c r="S131" s="32">
        <f t="shared" ref="S131:S194" si="22">COS(N131*PI()/180)*SIN(M131*PI()/180)*(SIN(P131*PI()/180))-(COS(P131*PI()/180)*SIN(O131*PI()/180))*(SIN(N131*PI()/180))</f>
        <v>-0.25740120729276555</v>
      </c>
      <c r="T131" s="32">
        <f t="shared" ref="T131:T194" si="23">(SIN(N131*PI()/180))*(COS(P131*PI()/180)*COS(O131*PI()/180))-(SIN(P131*PI()/180))*(COS(N131*PI()/180)*COS(M131*PI()/180))</f>
        <v>0.10096674225253473</v>
      </c>
      <c r="U131" s="32">
        <f t="shared" ref="U131:U194" si="24">(COS(N131*PI()/180)*COS(M131*PI()/180))*(COS(P131*PI()/180)*SIN(O131*PI()/180))-(COS(N131*PI()/180)*SIN(M131*PI()/180))*(COS(P131*PI()/180)*COS(O131*PI()/180))</f>
        <v>0.9606343835461697</v>
      </c>
      <c r="V131" s="14">
        <f t="shared" ref="V131:V194" si="25">IF(S131=0,IF(T131&gt;=0,90,270),IF(S131&gt;0,IF(T131&gt;=0,ATAN(T131/S131)*180/PI(),ATAN(T131/S131)*180/PI()+360),ATAN(T131/S131)*180/PI()+180))</f>
        <v>158.58218977043103</v>
      </c>
      <c r="W131" s="14">
        <f t="shared" ref="W131:W194" si="26">ASIN(U131/SQRT(S131^2+T131^2+U131^2))*180/PI()</f>
        <v>73.942818309404387</v>
      </c>
      <c r="X131" s="33">
        <f t="shared" ref="X131:X194" si="27">IF(U131&lt;0,V131,IF(V131+180&gt;=360,V131-180,V131+180))</f>
        <v>338.582189770431</v>
      </c>
      <c r="Y131" s="14">
        <f t="shared" ref="Y131:Y194" si="28">IF(X131-90&lt;0,X131+270,X131-90)</f>
        <v>248.582189770431</v>
      </c>
      <c r="Z131" s="34">
        <f t="shared" ref="Z131:Z194" si="29">IF(U131&lt;0,90+W131,90-W131)</f>
        <v>16.057181690595613</v>
      </c>
      <c r="AA131" s="16"/>
      <c r="AB131" s="28"/>
      <c r="AC131" s="9"/>
      <c r="AD131" s="9"/>
      <c r="AE131" s="9"/>
      <c r="AF131" s="17"/>
      <c r="AG131" s="28"/>
      <c r="AH131" s="96"/>
      <c r="AI131" s="10"/>
      <c r="AJ131" s="11"/>
      <c r="AK131" s="116"/>
      <c r="AL131" s="117"/>
      <c r="AM131" s="45"/>
      <c r="AN131" s="45"/>
      <c r="AO131" s="45"/>
      <c r="AP131" s="46"/>
      <c r="AQ131" s="47"/>
      <c r="AR131" s="48"/>
      <c r="AS131" s="118"/>
      <c r="AT131" s="109" t="s">
        <v>84</v>
      </c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>
        <v>0.7</v>
      </c>
      <c r="BF131" s="109">
        <v>0</v>
      </c>
      <c r="BG131" s="109">
        <v>3</v>
      </c>
      <c r="BH131" s="109"/>
      <c r="BI131" s="81">
        <v>0</v>
      </c>
    </row>
    <row r="132" spans="1:61">
      <c r="A132" s="24">
        <v>1520</v>
      </c>
      <c r="B132" s="24" t="s">
        <v>225</v>
      </c>
      <c r="C132" s="24">
        <v>21</v>
      </c>
      <c r="D132" s="24">
        <v>4</v>
      </c>
      <c r="E132" s="5" t="s">
        <v>46</v>
      </c>
      <c r="F132" s="86">
        <v>179.54</v>
      </c>
      <c r="G132" s="86">
        <v>179.55</v>
      </c>
      <c r="H132" s="25">
        <f t="shared" si="20"/>
        <v>179.54500000000002</v>
      </c>
      <c r="I132" s="99">
        <v>37</v>
      </c>
      <c r="J132" s="102">
        <v>38</v>
      </c>
      <c r="K132" s="26">
        <f t="shared" si="21"/>
        <v>37.5</v>
      </c>
      <c r="M132" s="10">
        <v>270</v>
      </c>
      <c r="N132" s="11">
        <v>4</v>
      </c>
      <c r="O132" s="11">
        <v>0</v>
      </c>
      <c r="P132" s="11">
        <v>0</v>
      </c>
      <c r="Q132" s="68" t="s">
        <v>213</v>
      </c>
      <c r="R132" s="69" t="s">
        <v>213</v>
      </c>
      <c r="S132" s="32">
        <f t="shared" si="22"/>
        <v>0</v>
      </c>
      <c r="T132" s="32">
        <f t="shared" si="23"/>
        <v>6.9756473744125302E-2</v>
      </c>
      <c r="U132" s="32">
        <f t="shared" si="24"/>
        <v>0.9975640502598242</v>
      </c>
      <c r="V132" s="14">
        <f t="shared" si="25"/>
        <v>90</v>
      </c>
      <c r="W132" s="14">
        <f t="shared" si="26"/>
        <v>85.999999999999957</v>
      </c>
      <c r="X132" s="33">
        <f t="shared" si="27"/>
        <v>270</v>
      </c>
      <c r="Y132" s="14">
        <f t="shared" si="28"/>
        <v>180</v>
      </c>
      <c r="Z132" s="34">
        <f t="shared" si="29"/>
        <v>4.0000000000000426</v>
      </c>
      <c r="AA132" s="16"/>
      <c r="AB132" s="28"/>
      <c r="AC132" s="9"/>
      <c r="AD132" s="9"/>
      <c r="AE132" s="9"/>
      <c r="AF132" s="17"/>
      <c r="AG132" s="28"/>
      <c r="AH132" s="96"/>
      <c r="AI132" s="10"/>
      <c r="AJ132" s="11"/>
      <c r="AK132" s="116"/>
      <c r="AL132" s="117"/>
      <c r="AM132" s="45"/>
      <c r="AN132" s="45"/>
      <c r="AO132" s="45"/>
      <c r="AP132" s="46"/>
      <c r="AQ132" s="47"/>
      <c r="AR132" s="48"/>
      <c r="AS132" s="118"/>
      <c r="AT132" s="109" t="s">
        <v>84</v>
      </c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>
        <v>0.7</v>
      </c>
      <c r="BF132" s="109">
        <v>0</v>
      </c>
      <c r="BG132" s="109">
        <v>3</v>
      </c>
      <c r="BH132" s="109"/>
      <c r="BI132" s="81">
        <v>0</v>
      </c>
    </row>
    <row r="133" spans="1:61">
      <c r="A133" s="24">
        <v>1520</v>
      </c>
      <c r="B133" s="24" t="s">
        <v>225</v>
      </c>
      <c r="C133" s="24">
        <v>22</v>
      </c>
      <c r="D133" s="24">
        <v>1</v>
      </c>
      <c r="E133" s="5" t="s">
        <v>46</v>
      </c>
      <c r="F133" s="86">
        <v>180.07</v>
      </c>
      <c r="G133" s="86">
        <v>180.08</v>
      </c>
      <c r="H133" s="25">
        <f t="shared" si="20"/>
        <v>180.07499999999999</v>
      </c>
      <c r="I133" s="99">
        <v>17</v>
      </c>
      <c r="J133" s="102">
        <v>18</v>
      </c>
      <c r="K133" s="26">
        <f t="shared" si="21"/>
        <v>17.5</v>
      </c>
      <c r="M133" s="10">
        <v>90</v>
      </c>
      <c r="N133" s="11">
        <v>5</v>
      </c>
      <c r="O133" s="11">
        <v>180</v>
      </c>
      <c r="P133" s="11">
        <v>5</v>
      </c>
      <c r="Q133" s="68" t="s">
        <v>213</v>
      </c>
      <c r="R133" s="69" t="s">
        <v>213</v>
      </c>
      <c r="S133" s="32">
        <f t="shared" si="22"/>
        <v>8.6824088833465152E-2</v>
      </c>
      <c r="T133" s="32">
        <f t="shared" si="23"/>
        <v>-8.6824088833465166E-2</v>
      </c>
      <c r="U133" s="32">
        <f t="shared" si="24"/>
        <v>0.99240387650610407</v>
      </c>
      <c r="V133" s="14">
        <f t="shared" si="25"/>
        <v>315</v>
      </c>
      <c r="W133" s="14">
        <f t="shared" si="26"/>
        <v>82.946773343201372</v>
      </c>
      <c r="X133" s="33">
        <f t="shared" si="27"/>
        <v>135</v>
      </c>
      <c r="Y133" s="14">
        <f t="shared" si="28"/>
        <v>45</v>
      </c>
      <c r="Z133" s="34">
        <f t="shared" si="29"/>
        <v>7.0532266567986284</v>
      </c>
      <c r="AA133" s="16"/>
      <c r="AB133" s="28"/>
      <c r="AC133" s="9"/>
      <c r="AD133" s="9"/>
      <c r="AE133" s="9"/>
      <c r="AF133" s="17"/>
      <c r="AG133" s="28"/>
      <c r="AH133" s="96"/>
      <c r="AI133" s="10"/>
      <c r="AJ133" s="11"/>
      <c r="AK133" s="116"/>
      <c r="AL133" s="117"/>
      <c r="AM133" s="45"/>
      <c r="AN133" s="45"/>
      <c r="AO133" s="45"/>
      <c r="AP133" s="46"/>
      <c r="AQ133" s="47"/>
      <c r="AR133" s="48"/>
      <c r="AS133" s="118"/>
      <c r="AT133" s="109" t="s">
        <v>84</v>
      </c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>
        <v>0.7</v>
      </c>
      <c r="BF133" s="109">
        <v>0</v>
      </c>
      <c r="BG133" s="109">
        <v>3</v>
      </c>
      <c r="BH133" s="109"/>
      <c r="BI133" s="81">
        <v>0</v>
      </c>
    </row>
    <row r="134" spans="1:61">
      <c r="A134" s="24">
        <v>1520</v>
      </c>
      <c r="B134" s="24" t="s">
        <v>225</v>
      </c>
      <c r="C134" s="24">
        <v>22</v>
      </c>
      <c r="D134" s="24">
        <v>1</v>
      </c>
      <c r="E134" s="5" t="s">
        <v>46</v>
      </c>
      <c r="F134" s="86">
        <v>180.27</v>
      </c>
      <c r="G134" s="86">
        <v>180.3</v>
      </c>
      <c r="H134" s="25">
        <f t="shared" si="20"/>
        <v>180.28500000000003</v>
      </c>
      <c r="I134" s="99">
        <v>37</v>
      </c>
      <c r="J134" s="102">
        <v>40</v>
      </c>
      <c r="K134" s="26">
        <f t="shared" si="21"/>
        <v>38.5</v>
      </c>
      <c r="M134" s="10">
        <v>90</v>
      </c>
      <c r="N134" s="11">
        <v>13</v>
      </c>
      <c r="O134" s="11">
        <v>0</v>
      </c>
      <c r="P134" s="11">
        <v>0</v>
      </c>
      <c r="Q134" s="68" t="s">
        <v>213</v>
      </c>
      <c r="R134" s="69" t="s">
        <v>213</v>
      </c>
      <c r="S134" s="32">
        <f t="shared" si="22"/>
        <v>0</v>
      </c>
      <c r="T134" s="32">
        <f t="shared" si="23"/>
        <v>0.224951054343865</v>
      </c>
      <c r="U134" s="32">
        <f t="shared" si="24"/>
        <v>-0.97437006478523525</v>
      </c>
      <c r="V134" s="14">
        <f t="shared" si="25"/>
        <v>90</v>
      </c>
      <c r="W134" s="14">
        <f t="shared" si="26"/>
        <v>-77.000000000000028</v>
      </c>
      <c r="X134" s="33">
        <f t="shared" si="27"/>
        <v>90</v>
      </c>
      <c r="Y134" s="14">
        <f t="shared" si="28"/>
        <v>0</v>
      </c>
      <c r="Z134" s="34">
        <f t="shared" si="29"/>
        <v>12.999999999999972</v>
      </c>
      <c r="AA134" s="16"/>
      <c r="AB134" s="28"/>
      <c r="AC134" s="9"/>
      <c r="AD134" s="9"/>
      <c r="AE134" s="9"/>
      <c r="AF134" s="17"/>
      <c r="AG134" s="28"/>
      <c r="AH134" s="96"/>
      <c r="AI134" s="10"/>
      <c r="AJ134" s="11"/>
      <c r="AK134" s="116"/>
      <c r="AL134" s="117"/>
      <c r="AM134" s="45"/>
      <c r="AN134" s="45"/>
      <c r="AO134" s="45"/>
      <c r="AP134" s="46"/>
      <c r="AQ134" s="47"/>
      <c r="AR134" s="48"/>
      <c r="AS134" s="118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>
        <v>0.7</v>
      </c>
      <c r="BF134" s="109">
        <v>0</v>
      </c>
      <c r="BG134" s="109">
        <v>3</v>
      </c>
      <c r="BH134" s="109"/>
      <c r="BI134" s="81">
        <v>0</v>
      </c>
    </row>
    <row r="135" spans="1:61" s="70" customFormat="1">
      <c r="A135" s="24">
        <v>1520</v>
      </c>
      <c r="B135" s="24" t="s">
        <v>225</v>
      </c>
      <c r="C135" s="24">
        <v>22</v>
      </c>
      <c r="D135" s="24">
        <v>2</v>
      </c>
      <c r="E135" s="5" t="s">
        <v>46</v>
      </c>
      <c r="F135" s="86">
        <v>182.27</v>
      </c>
      <c r="G135" s="86">
        <v>182.23</v>
      </c>
      <c r="H135" s="25">
        <f t="shared" si="20"/>
        <v>182.25</v>
      </c>
      <c r="I135" s="99">
        <v>81</v>
      </c>
      <c r="J135" s="102">
        <v>82</v>
      </c>
      <c r="K135" s="26">
        <f t="shared" si="21"/>
        <v>81.5</v>
      </c>
      <c r="L135" s="72"/>
      <c r="M135" s="10">
        <v>90</v>
      </c>
      <c r="N135" s="11">
        <v>7</v>
      </c>
      <c r="O135" s="11">
        <v>0</v>
      </c>
      <c r="P135" s="11">
        <v>0</v>
      </c>
      <c r="Q135" s="68" t="s">
        <v>213</v>
      </c>
      <c r="R135" s="69" t="s">
        <v>213</v>
      </c>
      <c r="S135" s="32">
        <f t="shared" si="22"/>
        <v>0</v>
      </c>
      <c r="T135" s="32">
        <f t="shared" si="23"/>
        <v>0.12186934340514748</v>
      </c>
      <c r="U135" s="32">
        <f t="shared" si="24"/>
        <v>-0.99254615164132198</v>
      </c>
      <c r="V135" s="14">
        <f t="shared" si="25"/>
        <v>90</v>
      </c>
      <c r="W135" s="14">
        <f t="shared" si="26"/>
        <v>-83.000000000000028</v>
      </c>
      <c r="X135" s="33">
        <f t="shared" si="27"/>
        <v>90</v>
      </c>
      <c r="Y135" s="14">
        <f t="shared" si="28"/>
        <v>0</v>
      </c>
      <c r="Z135" s="34">
        <f t="shared" si="29"/>
        <v>6.9999999999999716</v>
      </c>
      <c r="AA135" s="16"/>
      <c r="AB135" s="28"/>
      <c r="AC135" s="9"/>
      <c r="AD135" s="9"/>
      <c r="AE135" s="9"/>
      <c r="AF135" s="17"/>
      <c r="AG135" s="28"/>
      <c r="AH135" s="96"/>
      <c r="AI135" s="10"/>
      <c r="AJ135" s="11"/>
      <c r="AK135" s="116"/>
      <c r="AL135" s="117"/>
      <c r="AM135" s="45"/>
      <c r="AN135" s="45"/>
      <c r="AO135" s="45"/>
      <c r="AP135" s="46"/>
      <c r="AQ135" s="47"/>
      <c r="AR135" s="48"/>
      <c r="AS135" s="118"/>
      <c r="AT135" s="109" t="s">
        <v>84</v>
      </c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>
        <v>0.7</v>
      </c>
      <c r="BF135" s="109">
        <v>0</v>
      </c>
      <c r="BG135" s="109">
        <v>3</v>
      </c>
      <c r="BH135" s="109"/>
      <c r="BI135" s="81">
        <v>0</v>
      </c>
    </row>
    <row r="136" spans="1:61" s="70" customFormat="1">
      <c r="A136" s="24">
        <v>1520</v>
      </c>
      <c r="B136" s="24" t="s">
        <v>225</v>
      </c>
      <c r="C136" s="24">
        <v>22</v>
      </c>
      <c r="D136" s="24">
        <v>3</v>
      </c>
      <c r="E136" s="5" t="s">
        <v>46</v>
      </c>
      <c r="F136" s="86">
        <v>183.25</v>
      </c>
      <c r="G136" s="86">
        <v>183.26</v>
      </c>
      <c r="H136" s="25">
        <f t="shared" si="20"/>
        <v>183.255</v>
      </c>
      <c r="I136" s="99">
        <v>29</v>
      </c>
      <c r="J136" s="102">
        <v>30</v>
      </c>
      <c r="K136" s="26">
        <f t="shared" si="21"/>
        <v>29.5</v>
      </c>
      <c r="L136" s="72"/>
      <c r="M136" s="10">
        <v>90</v>
      </c>
      <c r="N136" s="11">
        <v>5</v>
      </c>
      <c r="O136" s="11">
        <v>0</v>
      </c>
      <c r="P136" s="11">
        <v>10</v>
      </c>
      <c r="Q136" s="68" t="s">
        <v>213</v>
      </c>
      <c r="R136" s="69" t="s">
        <v>213</v>
      </c>
      <c r="S136" s="32">
        <f t="shared" si="22"/>
        <v>0.17298739392508944</v>
      </c>
      <c r="T136" s="32">
        <f t="shared" si="23"/>
        <v>8.5831651177431273E-2</v>
      </c>
      <c r="U136" s="32">
        <f t="shared" si="24"/>
        <v>-0.98106026219040687</v>
      </c>
      <c r="V136" s="14">
        <f t="shared" si="25"/>
        <v>26.389359908893105</v>
      </c>
      <c r="W136" s="14">
        <f t="shared" si="26"/>
        <v>-78.864336058805264</v>
      </c>
      <c r="X136" s="33">
        <f t="shared" si="27"/>
        <v>26.389359908893105</v>
      </c>
      <c r="Y136" s="14">
        <f t="shared" si="28"/>
        <v>296.38935990889308</v>
      </c>
      <c r="Z136" s="34">
        <f t="shared" si="29"/>
        <v>11.135663941194736</v>
      </c>
      <c r="AA136" s="16"/>
      <c r="AB136" s="28"/>
      <c r="AC136" s="9"/>
      <c r="AD136" s="9"/>
      <c r="AE136" s="9"/>
      <c r="AF136" s="17"/>
      <c r="AG136" s="28"/>
      <c r="AH136" s="96"/>
      <c r="AI136" s="10"/>
      <c r="AJ136" s="11"/>
      <c r="AK136" s="116"/>
      <c r="AL136" s="117"/>
      <c r="AM136" s="45"/>
      <c r="AN136" s="45"/>
      <c r="AO136" s="45"/>
      <c r="AP136" s="46"/>
      <c r="AQ136" s="47"/>
      <c r="AR136" s="48"/>
      <c r="AS136" s="118"/>
      <c r="AT136" s="109" t="s">
        <v>84</v>
      </c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>
        <v>0.7</v>
      </c>
      <c r="BF136" s="109">
        <v>0</v>
      </c>
      <c r="BG136" s="109">
        <v>3</v>
      </c>
      <c r="BH136" s="109"/>
      <c r="BI136" s="81">
        <v>0</v>
      </c>
    </row>
    <row r="137" spans="1:61" s="70" customFormat="1">
      <c r="A137" s="24">
        <v>1520</v>
      </c>
      <c r="B137" s="24" t="s">
        <v>225</v>
      </c>
      <c r="C137" s="24">
        <v>22</v>
      </c>
      <c r="D137" s="24" t="s">
        <v>226</v>
      </c>
      <c r="E137" s="5" t="s">
        <v>46</v>
      </c>
      <c r="F137" s="86">
        <v>184.86</v>
      </c>
      <c r="G137" s="86">
        <v>184.88</v>
      </c>
      <c r="H137" s="25">
        <f t="shared" si="20"/>
        <v>184.87</v>
      </c>
      <c r="I137" s="99">
        <v>7</v>
      </c>
      <c r="J137" s="102">
        <v>9</v>
      </c>
      <c r="K137" s="26">
        <f t="shared" si="21"/>
        <v>8</v>
      </c>
      <c r="L137" s="72"/>
      <c r="M137" s="10">
        <v>90</v>
      </c>
      <c r="N137" s="11">
        <v>0</v>
      </c>
      <c r="O137" s="11">
        <v>0</v>
      </c>
      <c r="P137" s="11">
        <v>4</v>
      </c>
      <c r="Q137" s="68" t="s">
        <v>213</v>
      </c>
      <c r="R137" s="69" t="s">
        <v>213</v>
      </c>
      <c r="S137" s="32">
        <f t="shared" si="22"/>
        <v>6.9756473744125302E-2</v>
      </c>
      <c r="T137" s="32">
        <f t="shared" si="23"/>
        <v>-4.273101801374442E-18</v>
      </c>
      <c r="U137" s="32">
        <f t="shared" si="24"/>
        <v>-0.9975640502598242</v>
      </c>
      <c r="V137" s="14">
        <f t="shared" si="25"/>
        <v>360</v>
      </c>
      <c r="W137" s="14">
        <f t="shared" si="26"/>
        <v>-85.999999999999957</v>
      </c>
      <c r="X137" s="33">
        <f t="shared" si="27"/>
        <v>360</v>
      </c>
      <c r="Y137" s="14">
        <f t="shared" si="28"/>
        <v>270</v>
      </c>
      <c r="Z137" s="34">
        <f t="shared" si="29"/>
        <v>4.0000000000000426</v>
      </c>
      <c r="AA137" s="16"/>
      <c r="AB137" s="28"/>
      <c r="AC137" s="9"/>
      <c r="AD137" s="9"/>
      <c r="AE137" s="9"/>
      <c r="AF137" s="17"/>
      <c r="AG137" s="28"/>
      <c r="AH137" s="96"/>
      <c r="AI137" s="10"/>
      <c r="AJ137" s="11"/>
      <c r="AK137" s="116"/>
      <c r="AL137" s="117"/>
      <c r="AM137" s="45"/>
      <c r="AN137" s="45"/>
      <c r="AO137" s="45"/>
      <c r="AP137" s="46"/>
      <c r="AQ137" s="47"/>
      <c r="AR137" s="48"/>
      <c r="AS137" s="118"/>
      <c r="AT137" s="109" t="s">
        <v>84</v>
      </c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>
        <v>0.7</v>
      </c>
      <c r="BF137" s="109">
        <v>0</v>
      </c>
      <c r="BG137" s="109">
        <v>3</v>
      </c>
      <c r="BH137" s="109"/>
      <c r="BI137" s="81">
        <v>0</v>
      </c>
    </row>
    <row r="138" spans="1:61">
      <c r="A138" s="24">
        <v>1520</v>
      </c>
      <c r="B138" s="24" t="s">
        <v>225</v>
      </c>
      <c r="C138" s="24">
        <v>23</v>
      </c>
      <c r="D138" s="24">
        <v>4</v>
      </c>
      <c r="E138" s="5" t="s">
        <v>46</v>
      </c>
      <c r="F138" s="86">
        <v>188.83</v>
      </c>
      <c r="G138" s="86">
        <v>188.84</v>
      </c>
      <c r="H138" s="25">
        <f t="shared" si="20"/>
        <v>188.83500000000001</v>
      </c>
      <c r="I138" s="99">
        <v>44</v>
      </c>
      <c r="J138" s="102">
        <v>45</v>
      </c>
      <c r="K138" s="26">
        <f t="shared" si="21"/>
        <v>44.5</v>
      </c>
      <c r="M138" s="10">
        <v>270</v>
      </c>
      <c r="N138" s="11">
        <v>18</v>
      </c>
      <c r="O138" s="11">
        <v>0</v>
      </c>
      <c r="P138" s="11">
        <v>15</v>
      </c>
      <c r="Q138" s="68" t="s">
        <v>213</v>
      </c>
      <c r="R138" s="69" t="s">
        <v>213</v>
      </c>
      <c r="S138" s="32">
        <f t="shared" si="22"/>
        <v>-0.24615153938604159</v>
      </c>
      <c r="T138" s="32">
        <f t="shared" si="23"/>
        <v>0.29848749562898547</v>
      </c>
      <c r="U138" s="32">
        <f t="shared" si="24"/>
        <v>0.91865005134999889</v>
      </c>
      <c r="V138" s="14">
        <f t="shared" si="25"/>
        <v>129.51113418900252</v>
      </c>
      <c r="W138" s="14">
        <f t="shared" si="26"/>
        <v>67.161476935100126</v>
      </c>
      <c r="X138" s="33">
        <f t="shared" si="27"/>
        <v>309.51113418900252</v>
      </c>
      <c r="Y138" s="14">
        <f t="shared" si="28"/>
        <v>219.51113418900252</v>
      </c>
      <c r="Z138" s="34">
        <f t="shared" si="29"/>
        <v>22.838523064899874</v>
      </c>
      <c r="AA138" s="16"/>
      <c r="AB138" s="28"/>
      <c r="AC138" s="9"/>
      <c r="AD138" s="9"/>
      <c r="AE138" s="9"/>
      <c r="AF138" s="17"/>
      <c r="AG138" s="28"/>
      <c r="AH138" s="96"/>
      <c r="AI138" s="10"/>
      <c r="AJ138" s="11"/>
      <c r="AK138" s="116"/>
      <c r="AL138" s="117"/>
      <c r="AM138" s="45"/>
      <c r="AN138" s="45"/>
      <c r="AO138" s="45"/>
      <c r="AP138" s="46"/>
      <c r="AQ138" s="47"/>
      <c r="AR138" s="48"/>
      <c r="AS138" s="118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>
        <v>0.7</v>
      </c>
      <c r="BF138" s="109">
        <v>0</v>
      </c>
      <c r="BG138" s="109">
        <v>3</v>
      </c>
      <c r="BH138" s="109"/>
      <c r="BI138" s="81">
        <v>0</v>
      </c>
    </row>
    <row r="139" spans="1:61" s="70" customFormat="1">
      <c r="A139" s="24">
        <v>1520</v>
      </c>
      <c r="B139" s="24" t="s">
        <v>225</v>
      </c>
      <c r="C139" s="24">
        <v>25</v>
      </c>
      <c r="D139" s="24">
        <v>1</v>
      </c>
      <c r="E139" s="5" t="s">
        <v>46</v>
      </c>
      <c r="F139" s="86">
        <v>220.92</v>
      </c>
      <c r="G139" s="86">
        <v>220.92</v>
      </c>
      <c r="H139" s="25">
        <f t="shared" si="20"/>
        <v>220.92</v>
      </c>
      <c r="I139" s="99">
        <v>92</v>
      </c>
      <c r="J139" s="102">
        <v>92</v>
      </c>
      <c r="K139" s="26">
        <f t="shared" si="21"/>
        <v>92</v>
      </c>
      <c r="L139" s="72"/>
      <c r="M139" s="10">
        <v>90</v>
      </c>
      <c r="N139" s="11">
        <v>4</v>
      </c>
      <c r="O139" s="11">
        <v>0</v>
      </c>
      <c r="P139" s="11">
        <v>2</v>
      </c>
      <c r="Q139" s="68" t="s">
        <v>213</v>
      </c>
      <c r="R139" s="69" t="s">
        <v>213</v>
      </c>
      <c r="S139" s="32">
        <f t="shared" si="22"/>
        <v>3.4814483282576247E-2</v>
      </c>
      <c r="T139" s="32">
        <f t="shared" si="23"/>
        <v>6.9713979985077223E-2</v>
      </c>
      <c r="U139" s="32">
        <f t="shared" si="24"/>
        <v>-0.99695636119368447</v>
      </c>
      <c r="V139" s="14">
        <f t="shared" si="25"/>
        <v>63.462903606419225</v>
      </c>
      <c r="W139" s="14">
        <f t="shared" si="26"/>
        <v>-85.530762667528776</v>
      </c>
      <c r="X139" s="33">
        <f t="shared" si="27"/>
        <v>63.462903606419225</v>
      </c>
      <c r="Y139" s="14">
        <f t="shared" si="28"/>
        <v>333.46290360641922</v>
      </c>
      <c r="Z139" s="34">
        <f t="shared" si="29"/>
        <v>4.4692373324712236</v>
      </c>
      <c r="AA139" s="16"/>
      <c r="AB139" s="28"/>
      <c r="AC139" s="9"/>
      <c r="AD139" s="9"/>
      <c r="AE139" s="9"/>
      <c r="AF139" s="17"/>
      <c r="AG139" s="28"/>
      <c r="AH139" s="96"/>
      <c r="AI139" s="10"/>
      <c r="AJ139" s="11"/>
      <c r="AK139" s="116"/>
      <c r="AL139" s="117"/>
      <c r="AM139" s="45"/>
      <c r="AN139" s="45"/>
      <c r="AO139" s="45"/>
      <c r="AP139" s="46"/>
      <c r="AQ139" s="47"/>
      <c r="AR139" s="48"/>
      <c r="AS139" s="118"/>
      <c r="AT139" s="109" t="s">
        <v>84</v>
      </c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>
        <v>0.7</v>
      </c>
      <c r="BF139" s="109">
        <v>0</v>
      </c>
      <c r="BG139" s="109">
        <v>3</v>
      </c>
      <c r="BH139" s="109"/>
      <c r="BI139" s="81">
        <v>0</v>
      </c>
    </row>
    <row r="140" spans="1:61" s="70" customFormat="1">
      <c r="A140" s="24">
        <v>1520</v>
      </c>
      <c r="B140" s="24" t="s">
        <v>225</v>
      </c>
      <c r="C140" s="24">
        <v>25</v>
      </c>
      <c r="D140" s="24">
        <v>3</v>
      </c>
      <c r="E140" s="5" t="s">
        <v>46</v>
      </c>
      <c r="F140" s="86">
        <v>223.22</v>
      </c>
      <c r="G140" s="86">
        <v>223.24</v>
      </c>
      <c r="H140" s="25">
        <f t="shared" si="20"/>
        <v>223.23000000000002</v>
      </c>
      <c r="I140" s="99">
        <v>47</v>
      </c>
      <c r="J140" s="102">
        <v>49</v>
      </c>
      <c r="K140" s="26">
        <f t="shared" si="21"/>
        <v>48</v>
      </c>
      <c r="L140" s="72"/>
      <c r="M140" s="10">
        <v>90</v>
      </c>
      <c r="N140" s="11">
        <v>14</v>
      </c>
      <c r="O140" s="11">
        <v>0</v>
      </c>
      <c r="P140" s="11">
        <v>0</v>
      </c>
      <c r="Q140" s="68" t="s">
        <v>213</v>
      </c>
      <c r="R140" s="69" t="s">
        <v>213</v>
      </c>
      <c r="S140" s="32">
        <f t="shared" si="22"/>
        <v>0</v>
      </c>
      <c r="T140" s="32">
        <f t="shared" si="23"/>
        <v>0.24192189559966773</v>
      </c>
      <c r="U140" s="32">
        <f t="shared" si="24"/>
        <v>-0.97029572627599647</v>
      </c>
      <c r="V140" s="14">
        <f t="shared" si="25"/>
        <v>90</v>
      </c>
      <c r="W140" s="14">
        <f t="shared" si="26"/>
        <v>-75.999999999999972</v>
      </c>
      <c r="X140" s="33">
        <f t="shared" si="27"/>
        <v>90</v>
      </c>
      <c r="Y140" s="14">
        <f t="shared" si="28"/>
        <v>0</v>
      </c>
      <c r="Z140" s="34">
        <f t="shared" si="29"/>
        <v>14.000000000000028</v>
      </c>
      <c r="AA140" s="16"/>
      <c r="AB140" s="28"/>
      <c r="AC140" s="9"/>
      <c r="AD140" s="9"/>
      <c r="AE140" s="9"/>
      <c r="AF140" s="17"/>
      <c r="AG140" s="28"/>
      <c r="AH140" s="96"/>
      <c r="AI140" s="10"/>
      <c r="AJ140" s="11"/>
      <c r="AK140" s="116"/>
      <c r="AL140" s="117"/>
      <c r="AM140" s="45"/>
      <c r="AN140" s="45"/>
      <c r="AO140" s="45"/>
      <c r="AP140" s="46"/>
      <c r="AQ140" s="47"/>
      <c r="AR140" s="48"/>
      <c r="AS140" s="118"/>
      <c r="AT140" s="109" t="s">
        <v>84</v>
      </c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>
        <v>0.7</v>
      </c>
      <c r="BF140" s="109">
        <v>0</v>
      </c>
      <c r="BG140" s="109">
        <v>3</v>
      </c>
      <c r="BH140" s="109"/>
      <c r="BI140" s="81">
        <v>0</v>
      </c>
    </row>
    <row r="141" spans="1:61">
      <c r="A141" s="24">
        <v>1520</v>
      </c>
      <c r="B141" s="24" t="s">
        <v>225</v>
      </c>
      <c r="C141" s="24">
        <v>26</v>
      </c>
      <c r="D141" s="24">
        <v>1</v>
      </c>
      <c r="E141" s="5" t="s">
        <v>46</v>
      </c>
      <c r="F141" s="87">
        <v>225.75</v>
      </c>
      <c r="G141" s="87">
        <v>225.75</v>
      </c>
      <c r="H141" s="25">
        <f t="shared" si="20"/>
        <v>225.75</v>
      </c>
      <c r="I141" s="99">
        <v>105</v>
      </c>
      <c r="J141" s="102">
        <v>105</v>
      </c>
      <c r="K141" s="26">
        <f t="shared" si="21"/>
        <v>105</v>
      </c>
      <c r="M141" s="10">
        <v>270</v>
      </c>
      <c r="N141" s="11">
        <v>6</v>
      </c>
      <c r="O141" s="11">
        <v>0</v>
      </c>
      <c r="P141" s="11">
        <v>5</v>
      </c>
      <c r="Q141" s="68" t="s">
        <v>213</v>
      </c>
      <c r="R141" s="69" t="s">
        <v>213</v>
      </c>
      <c r="S141" s="32">
        <f t="shared" si="22"/>
        <v>-8.6678294469630643E-2</v>
      </c>
      <c r="T141" s="32">
        <f t="shared" si="23"/>
        <v>0.10413070090691416</v>
      </c>
      <c r="U141" s="32">
        <f t="shared" si="24"/>
        <v>0.99073743930202751</v>
      </c>
      <c r="V141" s="14">
        <f t="shared" si="25"/>
        <v>129.77396414379353</v>
      </c>
      <c r="W141" s="14">
        <f t="shared" si="26"/>
        <v>82.212978012717613</v>
      </c>
      <c r="X141" s="33">
        <f t="shared" si="27"/>
        <v>309.77396414379353</v>
      </c>
      <c r="Y141" s="14">
        <f t="shared" si="28"/>
        <v>219.77396414379353</v>
      </c>
      <c r="Z141" s="34">
        <f t="shared" si="29"/>
        <v>7.7870219872823867</v>
      </c>
      <c r="AA141" s="16"/>
      <c r="AB141" s="28"/>
      <c r="AC141" s="9"/>
      <c r="AD141" s="9"/>
      <c r="AE141" s="9"/>
      <c r="AF141" s="17"/>
      <c r="AG141" s="28"/>
      <c r="AH141" s="96"/>
      <c r="AI141" s="10"/>
      <c r="AJ141" s="11"/>
      <c r="AK141" s="116"/>
      <c r="AL141" s="117"/>
      <c r="AM141" s="45"/>
      <c r="AN141" s="45"/>
      <c r="AO141" s="45"/>
      <c r="AP141" s="46"/>
      <c r="AQ141" s="47"/>
      <c r="AR141" s="48"/>
      <c r="AS141" s="118"/>
      <c r="AT141" s="109" t="s">
        <v>84</v>
      </c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>
        <v>0.7</v>
      </c>
      <c r="BF141" s="109">
        <v>0</v>
      </c>
      <c r="BG141" s="109">
        <v>3</v>
      </c>
      <c r="BH141" s="109"/>
      <c r="BI141" s="81">
        <v>0</v>
      </c>
    </row>
    <row r="142" spans="1:61">
      <c r="A142" s="24">
        <v>1520</v>
      </c>
      <c r="B142" s="24" t="s">
        <v>225</v>
      </c>
      <c r="C142" s="24">
        <v>26</v>
      </c>
      <c r="D142" s="24">
        <v>3</v>
      </c>
      <c r="E142" s="5" t="s">
        <v>46</v>
      </c>
      <c r="F142" s="87">
        <v>227.93</v>
      </c>
      <c r="G142" s="87">
        <v>227.93</v>
      </c>
      <c r="H142" s="25">
        <f t="shared" si="20"/>
        <v>227.93</v>
      </c>
      <c r="I142" s="99">
        <v>32</v>
      </c>
      <c r="J142" s="102">
        <v>32</v>
      </c>
      <c r="K142" s="26">
        <f t="shared" si="21"/>
        <v>32</v>
      </c>
      <c r="M142" s="10">
        <v>270</v>
      </c>
      <c r="N142" s="11">
        <v>7</v>
      </c>
      <c r="O142" s="11">
        <v>0</v>
      </c>
      <c r="P142" s="11">
        <v>9</v>
      </c>
      <c r="Q142" s="68" t="s">
        <v>213</v>
      </c>
      <c r="R142" s="69" t="s">
        <v>213</v>
      </c>
      <c r="S142" s="32">
        <f t="shared" si="22"/>
        <v>-0.15526842625975007</v>
      </c>
      <c r="T142" s="32">
        <f t="shared" si="23"/>
        <v>0.12036892955724914</v>
      </c>
      <c r="U142" s="32">
        <f t="shared" si="24"/>
        <v>0.98032626147870727</v>
      </c>
      <c r="V142" s="14">
        <f t="shared" si="25"/>
        <v>142.21604034902853</v>
      </c>
      <c r="W142" s="14">
        <f t="shared" si="26"/>
        <v>78.667823577665175</v>
      </c>
      <c r="X142" s="33">
        <f t="shared" si="27"/>
        <v>322.2160403490285</v>
      </c>
      <c r="Y142" s="14">
        <f t="shared" si="28"/>
        <v>232.2160403490285</v>
      </c>
      <c r="Z142" s="34">
        <f t="shared" si="29"/>
        <v>11.332176422334825</v>
      </c>
      <c r="AA142" s="16"/>
      <c r="AB142" s="28"/>
      <c r="AC142" s="9"/>
      <c r="AD142" s="9"/>
      <c r="AE142" s="9"/>
      <c r="AF142" s="17"/>
      <c r="AG142" s="28"/>
      <c r="AH142" s="96"/>
      <c r="AI142" s="10"/>
      <c r="AJ142" s="11"/>
      <c r="AK142" s="116"/>
      <c r="AL142" s="117"/>
      <c r="AM142" s="45"/>
      <c r="AN142" s="45"/>
      <c r="AO142" s="45"/>
      <c r="AP142" s="46"/>
      <c r="AQ142" s="47"/>
      <c r="AR142" s="48"/>
      <c r="AS142" s="118"/>
      <c r="AT142" s="109" t="s">
        <v>84</v>
      </c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>
        <v>0.7</v>
      </c>
      <c r="BF142" s="109">
        <v>0</v>
      </c>
      <c r="BG142" s="109">
        <v>3</v>
      </c>
      <c r="BH142" s="109"/>
      <c r="BI142" s="81">
        <v>0</v>
      </c>
    </row>
    <row r="143" spans="1:61">
      <c r="A143" s="24">
        <v>1520</v>
      </c>
      <c r="B143" s="24" t="s">
        <v>225</v>
      </c>
      <c r="C143" s="24">
        <v>27</v>
      </c>
      <c r="D143" s="24">
        <v>1</v>
      </c>
      <c r="E143" s="5" t="s">
        <v>46</v>
      </c>
      <c r="F143" s="87">
        <v>229.71</v>
      </c>
      <c r="G143" s="87">
        <v>229.71</v>
      </c>
      <c r="H143" s="25">
        <f t="shared" si="20"/>
        <v>229.71</v>
      </c>
      <c r="I143" s="99">
        <v>31</v>
      </c>
      <c r="J143" s="102">
        <v>31</v>
      </c>
      <c r="K143" s="26">
        <f t="shared" si="21"/>
        <v>31</v>
      </c>
      <c r="M143" s="10">
        <v>270</v>
      </c>
      <c r="N143" s="11">
        <v>5</v>
      </c>
      <c r="O143" s="11">
        <v>0</v>
      </c>
      <c r="P143" s="11">
        <v>13</v>
      </c>
      <c r="Q143" s="68" t="s">
        <v>213</v>
      </c>
      <c r="R143" s="69" t="s">
        <v>213</v>
      </c>
      <c r="S143" s="32">
        <f t="shared" si="22"/>
        <v>-0.22409504766750643</v>
      </c>
      <c r="T143" s="32">
        <f t="shared" si="23"/>
        <v>8.4921946707441021E-2</v>
      </c>
      <c r="U143" s="32">
        <f t="shared" si="24"/>
        <v>0.970662292518362</v>
      </c>
      <c r="V143" s="14">
        <f t="shared" si="25"/>
        <v>159.24554456059792</v>
      </c>
      <c r="W143" s="14">
        <f t="shared" si="26"/>
        <v>76.131618062270846</v>
      </c>
      <c r="X143" s="33">
        <f t="shared" si="27"/>
        <v>339.24554456059792</v>
      </c>
      <c r="Y143" s="14">
        <f t="shared" si="28"/>
        <v>249.24554456059792</v>
      </c>
      <c r="Z143" s="34">
        <f t="shared" si="29"/>
        <v>13.868381937729154</v>
      </c>
      <c r="AA143" s="16"/>
      <c r="AB143" s="28"/>
      <c r="AC143" s="9"/>
      <c r="AD143" s="9"/>
      <c r="AE143" s="9"/>
      <c r="AF143" s="17"/>
      <c r="AG143" s="28"/>
      <c r="AH143" s="96"/>
      <c r="AI143" s="10"/>
      <c r="AJ143" s="11"/>
      <c r="AK143" s="116"/>
      <c r="AL143" s="117"/>
      <c r="AM143" s="45"/>
      <c r="AN143" s="45"/>
      <c r="AO143" s="45"/>
      <c r="AP143" s="46"/>
      <c r="AQ143" s="47"/>
      <c r="AR143" s="48"/>
      <c r="AS143" s="118"/>
      <c r="AT143" s="109" t="s">
        <v>84</v>
      </c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>
        <v>0.7</v>
      </c>
      <c r="BF143" s="109">
        <v>0</v>
      </c>
      <c r="BG143" s="109">
        <v>3</v>
      </c>
      <c r="BH143" s="109"/>
      <c r="BI143" s="81">
        <v>0</v>
      </c>
    </row>
    <row r="144" spans="1:61">
      <c r="A144" s="24">
        <v>1520</v>
      </c>
      <c r="B144" s="24" t="s">
        <v>225</v>
      </c>
      <c r="C144" s="24">
        <v>27</v>
      </c>
      <c r="D144" s="24">
        <v>2</v>
      </c>
      <c r="E144" s="5" t="s">
        <v>46</v>
      </c>
      <c r="F144" s="87">
        <v>231.45</v>
      </c>
      <c r="G144" s="87">
        <v>231.45</v>
      </c>
      <c r="H144" s="25">
        <f t="shared" si="20"/>
        <v>231.45</v>
      </c>
      <c r="I144" s="99">
        <v>56</v>
      </c>
      <c r="J144" s="102">
        <v>56</v>
      </c>
      <c r="K144" s="26">
        <f t="shared" si="21"/>
        <v>56</v>
      </c>
      <c r="M144" s="10">
        <v>270</v>
      </c>
      <c r="N144" s="11">
        <v>2</v>
      </c>
      <c r="O144" s="11">
        <v>180</v>
      </c>
      <c r="P144" s="11">
        <v>4</v>
      </c>
      <c r="Q144" s="68" t="s">
        <v>213</v>
      </c>
      <c r="R144" s="69" t="s">
        <v>213</v>
      </c>
      <c r="S144" s="32">
        <f t="shared" si="22"/>
        <v>-6.9713979985077223E-2</v>
      </c>
      <c r="T144" s="32">
        <f t="shared" si="23"/>
        <v>-3.4814483282576233E-2</v>
      </c>
      <c r="U144" s="32">
        <f t="shared" si="24"/>
        <v>-0.99695636119368447</v>
      </c>
      <c r="V144" s="14">
        <f t="shared" si="25"/>
        <v>206.53709639358078</v>
      </c>
      <c r="W144" s="14">
        <f t="shared" si="26"/>
        <v>-85.530762667528776</v>
      </c>
      <c r="X144" s="33">
        <f t="shared" si="27"/>
        <v>206.53709639358078</v>
      </c>
      <c r="Y144" s="14">
        <f t="shared" si="28"/>
        <v>116.53709639358078</v>
      </c>
      <c r="Z144" s="34">
        <f t="shared" si="29"/>
        <v>4.4692373324712236</v>
      </c>
      <c r="AA144" s="16"/>
      <c r="AB144" s="28"/>
      <c r="AC144" s="9"/>
      <c r="AD144" s="9"/>
      <c r="AE144" s="9"/>
      <c r="AF144" s="17"/>
      <c r="AG144" s="28"/>
      <c r="AH144" s="96"/>
      <c r="AI144" s="10"/>
      <c r="AJ144" s="11"/>
      <c r="AK144" s="116"/>
      <c r="AL144" s="117"/>
      <c r="AM144" s="45"/>
      <c r="AN144" s="45"/>
      <c r="AO144" s="45"/>
      <c r="AP144" s="46"/>
      <c r="AQ144" s="47"/>
      <c r="AR144" s="48"/>
      <c r="AS144" s="118"/>
      <c r="AT144" s="109" t="s">
        <v>84</v>
      </c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>
        <v>0.7</v>
      </c>
      <c r="BF144" s="109">
        <v>0</v>
      </c>
      <c r="BG144" s="109">
        <v>3</v>
      </c>
      <c r="BH144" s="109"/>
      <c r="BI144" s="81">
        <v>0</v>
      </c>
    </row>
    <row r="145" spans="1:61">
      <c r="A145" s="24">
        <v>1520</v>
      </c>
      <c r="B145" s="24" t="s">
        <v>225</v>
      </c>
      <c r="C145" s="24">
        <v>28</v>
      </c>
      <c r="D145" s="24">
        <v>1</v>
      </c>
      <c r="E145" s="5" t="s">
        <v>46</v>
      </c>
      <c r="F145" s="87">
        <v>234.66</v>
      </c>
      <c r="G145" s="87">
        <v>234.66</v>
      </c>
      <c r="H145" s="25">
        <f t="shared" si="20"/>
        <v>234.66</v>
      </c>
      <c r="I145" s="99">
        <v>57</v>
      </c>
      <c r="J145" s="102">
        <v>57</v>
      </c>
      <c r="K145" s="26">
        <f t="shared" si="21"/>
        <v>57</v>
      </c>
      <c r="M145" s="10">
        <v>270</v>
      </c>
      <c r="N145" s="11">
        <v>7</v>
      </c>
      <c r="O145" s="11">
        <v>0</v>
      </c>
      <c r="P145" s="11">
        <v>5</v>
      </c>
      <c r="Q145" s="68" t="s">
        <v>213</v>
      </c>
      <c r="R145" s="69" t="s">
        <v>213</v>
      </c>
      <c r="S145" s="32">
        <f t="shared" si="22"/>
        <v>-8.6506097057629169E-2</v>
      </c>
      <c r="T145" s="32">
        <f t="shared" si="23"/>
        <v>0.12140559376013016</v>
      </c>
      <c r="U145" s="32">
        <f t="shared" si="24"/>
        <v>0.98876921387645067</v>
      </c>
      <c r="V145" s="14">
        <f t="shared" si="25"/>
        <v>125.47131566595249</v>
      </c>
      <c r="W145" s="14">
        <f t="shared" si="26"/>
        <v>81.426329815135034</v>
      </c>
      <c r="X145" s="33">
        <f t="shared" si="27"/>
        <v>305.47131566595249</v>
      </c>
      <c r="Y145" s="14">
        <f t="shared" si="28"/>
        <v>215.47131566595249</v>
      </c>
      <c r="Z145" s="34">
        <f t="shared" si="29"/>
        <v>8.5736701848649659</v>
      </c>
      <c r="AA145" s="16"/>
      <c r="AB145" s="28"/>
      <c r="AC145" s="9"/>
      <c r="AD145" s="9"/>
      <c r="AE145" s="9"/>
      <c r="AF145" s="17"/>
      <c r="AG145" s="28"/>
      <c r="AH145" s="96"/>
      <c r="AI145" s="10"/>
      <c r="AJ145" s="11"/>
      <c r="AK145" s="116"/>
      <c r="AL145" s="117"/>
      <c r="AM145" s="45"/>
      <c r="AN145" s="45"/>
      <c r="AO145" s="45"/>
      <c r="AP145" s="46"/>
      <c r="AQ145" s="47"/>
      <c r="AR145" s="48"/>
      <c r="AS145" s="118"/>
      <c r="AT145" s="109" t="s">
        <v>84</v>
      </c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>
        <v>0.7</v>
      </c>
      <c r="BF145" s="109">
        <v>0</v>
      </c>
      <c r="BG145" s="109">
        <v>3</v>
      </c>
      <c r="BH145" s="109"/>
      <c r="BI145" s="81">
        <v>0</v>
      </c>
    </row>
    <row r="146" spans="1:61" s="70" customFormat="1">
      <c r="A146" s="24">
        <v>1520</v>
      </c>
      <c r="B146" s="24" t="s">
        <v>225</v>
      </c>
      <c r="C146" s="24">
        <v>28</v>
      </c>
      <c r="D146" s="24">
        <v>1</v>
      </c>
      <c r="E146" s="5" t="s">
        <v>46</v>
      </c>
      <c r="F146" s="87">
        <v>235.48</v>
      </c>
      <c r="G146" s="87">
        <v>235.48</v>
      </c>
      <c r="H146" s="25">
        <f t="shared" si="20"/>
        <v>235.48</v>
      </c>
      <c r="I146" s="99">
        <v>138</v>
      </c>
      <c r="J146" s="102">
        <v>138</v>
      </c>
      <c r="K146" s="26">
        <f t="shared" si="21"/>
        <v>138</v>
      </c>
      <c r="L146" s="72"/>
      <c r="M146" s="10">
        <v>90</v>
      </c>
      <c r="N146" s="11">
        <v>1</v>
      </c>
      <c r="O146" s="11">
        <v>0</v>
      </c>
      <c r="P146" s="11">
        <v>11</v>
      </c>
      <c r="Q146" s="68" t="s">
        <v>213</v>
      </c>
      <c r="R146" s="69" t="s">
        <v>213</v>
      </c>
      <c r="S146" s="32">
        <f t="shared" si="22"/>
        <v>0.19077993424234485</v>
      </c>
      <c r="T146" s="32">
        <f t="shared" si="23"/>
        <v>1.7131756575414481E-2</v>
      </c>
      <c r="U146" s="32">
        <f t="shared" si="24"/>
        <v>-0.98147767687300691</v>
      </c>
      <c r="V146" s="14">
        <f t="shared" si="25"/>
        <v>5.1313134018011048</v>
      </c>
      <c r="W146" s="14">
        <f t="shared" si="26"/>
        <v>-78.9568242510489</v>
      </c>
      <c r="X146" s="33">
        <f t="shared" si="27"/>
        <v>5.1313134018011048</v>
      </c>
      <c r="Y146" s="14">
        <f t="shared" si="28"/>
        <v>275.13131340180109</v>
      </c>
      <c r="Z146" s="34">
        <f t="shared" si="29"/>
        <v>11.0431757489511</v>
      </c>
      <c r="AA146" s="16"/>
      <c r="AB146" s="28"/>
      <c r="AC146" s="9"/>
      <c r="AD146" s="9"/>
      <c r="AE146" s="9"/>
      <c r="AF146" s="17"/>
      <c r="AG146" s="28"/>
      <c r="AH146" s="96"/>
      <c r="AI146" s="10"/>
      <c r="AJ146" s="11"/>
      <c r="AK146" s="116"/>
      <c r="AL146" s="117"/>
      <c r="AM146" s="45"/>
      <c r="AN146" s="45"/>
      <c r="AO146" s="45"/>
      <c r="AP146" s="46"/>
      <c r="AQ146" s="47"/>
      <c r="AR146" s="48"/>
      <c r="AS146" s="118"/>
      <c r="AT146" s="109" t="s">
        <v>84</v>
      </c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>
        <v>0.7</v>
      </c>
      <c r="BF146" s="109">
        <v>0</v>
      </c>
      <c r="BG146" s="109">
        <v>3</v>
      </c>
      <c r="BH146" s="109"/>
      <c r="BI146" s="81">
        <v>0</v>
      </c>
    </row>
    <row r="147" spans="1:61">
      <c r="A147" s="24">
        <v>1520</v>
      </c>
      <c r="B147" s="24" t="s">
        <v>225</v>
      </c>
      <c r="C147" s="24">
        <v>29</v>
      </c>
      <c r="D147" s="24">
        <v>1</v>
      </c>
      <c r="E147" s="5" t="s">
        <v>46</v>
      </c>
      <c r="F147" s="87">
        <v>239.98</v>
      </c>
      <c r="G147" s="87">
        <v>239.98</v>
      </c>
      <c r="H147" s="25">
        <f t="shared" si="20"/>
        <v>239.98</v>
      </c>
      <c r="I147" s="99">
        <v>118</v>
      </c>
      <c r="J147" s="102">
        <v>118</v>
      </c>
      <c r="K147" s="26">
        <f t="shared" si="21"/>
        <v>118</v>
      </c>
      <c r="M147" s="10">
        <v>270</v>
      </c>
      <c r="N147" s="11">
        <v>2</v>
      </c>
      <c r="O147" s="11">
        <v>0</v>
      </c>
      <c r="P147" s="11">
        <v>1</v>
      </c>
      <c r="Q147" s="68" t="s">
        <v>213</v>
      </c>
      <c r="R147" s="69" t="s">
        <v>213</v>
      </c>
      <c r="S147" s="32">
        <f t="shared" si="22"/>
        <v>-1.7441774902830158E-2</v>
      </c>
      <c r="T147" s="32">
        <f t="shared" si="23"/>
        <v>3.489418134011367E-2</v>
      </c>
      <c r="U147" s="32">
        <f t="shared" si="24"/>
        <v>0.99923861495548261</v>
      </c>
      <c r="V147" s="14">
        <f t="shared" si="25"/>
        <v>116.5580680165811</v>
      </c>
      <c r="W147" s="14">
        <f t="shared" si="26"/>
        <v>87.764295062177368</v>
      </c>
      <c r="X147" s="33">
        <f t="shared" si="27"/>
        <v>296.5580680165811</v>
      </c>
      <c r="Y147" s="14">
        <f t="shared" si="28"/>
        <v>206.5580680165811</v>
      </c>
      <c r="Z147" s="34">
        <f t="shared" si="29"/>
        <v>2.2357049378226321</v>
      </c>
      <c r="AA147" s="16"/>
      <c r="AB147" s="28"/>
      <c r="AC147" s="9"/>
      <c r="AD147" s="9"/>
      <c r="AE147" s="9"/>
      <c r="AF147" s="17"/>
      <c r="AG147" s="28"/>
      <c r="AH147" s="96"/>
      <c r="AI147" s="10"/>
      <c r="AJ147" s="11"/>
      <c r="AK147" s="116"/>
      <c r="AL147" s="117"/>
      <c r="AM147" s="45"/>
      <c r="AN147" s="45"/>
      <c r="AO147" s="45"/>
      <c r="AP147" s="46"/>
      <c r="AQ147" s="47"/>
      <c r="AR147" s="48"/>
      <c r="AS147" s="118"/>
      <c r="AT147" s="109" t="s">
        <v>84</v>
      </c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>
        <v>0.7</v>
      </c>
      <c r="BF147" s="109">
        <v>0</v>
      </c>
      <c r="BG147" s="109">
        <v>3</v>
      </c>
      <c r="BH147" s="109"/>
    </row>
    <row r="148" spans="1:61">
      <c r="A148" s="24">
        <v>1520</v>
      </c>
      <c r="B148" s="24" t="s">
        <v>225</v>
      </c>
      <c r="C148" s="24">
        <v>29</v>
      </c>
      <c r="D148" s="24">
        <v>1</v>
      </c>
      <c r="E148" s="5" t="s">
        <v>46</v>
      </c>
      <c r="F148" s="87">
        <v>240.38</v>
      </c>
      <c r="G148" s="87">
        <v>240.38</v>
      </c>
      <c r="H148" s="25">
        <f t="shared" si="20"/>
        <v>240.38</v>
      </c>
      <c r="I148" s="99">
        <v>12</v>
      </c>
      <c r="J148" s="102">
        <v>12</v>
      </c>
      <c r="K148" s="26">
        <f t="shared" si="21"/>
        <v>12</v>
      </c>
      <c r="M148" s="10">
        <v>270</v>
      </c>
      <c r="N148" s="11">
        <v>3</v>
      </c>
      <c r="O148" s="11">
        <v>0</v>
      </c>
      <c r="P148" s="11">
        <v>8</v>
      </c>
      <c r="Q148" s="68" t="s">
        <v>213</v>
      </c>
      <c r="R148" s="69" t="s">
        <v>213</v>
      </c>
      <c r="S148" s="32">
        <f t="shared" si="22"/>
        <v>-0.13898236906210149</v>
      </c>
      <c r="T148" s="32">
        <f t="shared" si="23"/>
        <v>5.1826626314443347E-2</v>
      </c>
      <c r="U148" s="32">
        <f t="shared" si="24"/>
        <v>0.98891094076970476</v>
      </c>
      <c r="V148" s="14">
        <f t="shared" si="25"/>
        <v>159.5494780498733</v>
      </c>
      <c r="W148" s="14">
        <f t="shared" si="26"/>
        <v>81.469551638742331</v>
      </c>
      <c r="X148" s="33">
        <f t="shared" si="27"/>
        <v>339.5494780498733</v>
      </c>
      <c r="Y148" s="14">
        <f t="shared" si="28"/>
        <v>249.5494780498733</v>
      </c>
      <c r="Z148" s="34">
        <f t="shared" si="29"/>
        <v>8.5304483612576689</v>
      </c>
      <c r="AA148" s="16"/>
      <c r="AB148" s="28"/>
      <c r="AC148" s="9"/>
      <c r="AD148" s="9"/>
      <c r="AE148" s="9"/>
      <c r="AF148" s="17"/>
      <c r="AG148" s="28"/>
      <c r="AH148" s="96"/>
      <c r="AI148" s="10"/>
      <c r="AJ148" s="11"/>
      <c r="AK148" s="116"/>
      <c r="AL148" s="117"/>
      <c r="AM148" s="45"/>
      <c r="AN148" s="45"/>
      <c r="AO148" s="45"/>
      <c r="AP148" s="46"/>
      <c r="AQ148" s="47"/>
      <c r="AR148" s="48"/>
      <c r="AS148" s="118"/>
      <c r="AT148" s="109" t="s">
        <v>84</v>
      </c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>
        <v>0.8</v>
      </c>
      <c r="BF148" s="109">
        <v>0</v>
      </c>
      <c r="BG148" s="109">
        <v>3</v>
      </c>
      <c r="BH148" s="109"/>
    </row>
    <row r="149" spans="1:61">
      <c r="A149" s="24">
        <v>1520</v>
      </c>
      <c r="B149" s="24" t="s">
        <v>225</v>
      </c>
      <c r="C149" s="24">
        <v>30</v>
      </c>
      <c r="D149" s="24">
        <v>1</v>
      </c>
      <c r="E149" s="5" t="s">
        <v>46</v>
      </c>
      <c r="F149" s="87">
        <v>244.21</v>
      </c>
      <c r="G149" s="87">
        <v>244.21</v>
      </c>
      <c r="H149" s="25">
        <f t="shared" si="20"/>
        <v>244.21</v>
      </c>
      <c r="I149" s="99">
        <v>71</v>
      </c>
      <c r="J149" s="102">
        <v>71</v>
      </c>
      <c r="K149" s="26">
        <f t="shared" si="21"/>
        <v>71</v>
      </c>
      <c r="M149" s="10">
        <v>90</v>
      </c>
      <c r="N149" s="11">
        <v>2</v>
      </c>
      <c r="O149" s="11">
        <v>180</v>
      </c>
      <c r="P149" s="11">
        <v>1</v>
      </c>
      <c r="Q149" s="68" t="s">
        <v>213</v>
      </c>
      <c r="R149" s="69" t="s">
        <v>213</v>
      </c>
      <c r="S149" s="32">
        <f t="shared" si="22"/>
        <v>1.7441774902830155E-2</v>
      </c>
      <c r="T149" s="32">
        <f t="shared" si="23"/>
        <v>-3.489418134011367E-2</v>
      </c>
      <c r="U149" s="32">
        <f t="shared" si="24"/>
        <v>0.99923861495548261</v>
      </c>
      <c r="V149" s="14">
        <f t="shared" si="25"/>
        <v>296.5580680165811</v>
      </c>
      <c r="W149" s="14">
        <f t="shared" si="26"/>
        <v>87.764295062177368</v>
      </c>
      <c r="X149" s="33">
        <f t="shared" si="27"/>
        <v>116.5580680165811</v>
      </c>
      <c r="Y149" s="14">
        <f t="shared" si="28"/>
        <v>26.558068016581103</v>
      </c>
      <c r="Z149" s="34">
        <f t="shared" si="29"/>
        <v>2.2357049378226321</v>
      </c>
      <c r="AA149" s="16"/>
      <c r="AB149" s="28"/>
      <c r="AC149" s="9"/>
      <c r="AD149" s="9"/>
      <c r="AE149" s="9"/>
      <c r="AF149" s="17"/>
      <c r="AG149" s="28"/>
      <c r="AH149" s="96"/>
      <c r="AI149" s="10"/>
      <c r="AJ149" s="11"/>
      <c r="AK149" s="116"/>
      <c r="AL149" s="117"/>
      <c r="AM149" s="45"/>
      <c r="AN149" s="45"/>
      <c r="AO149" s="45"/>
      <c r="AP149" s="46"/>
      <c r="AQ149" s="47"/>
      <c r="AR149" s="48"/>
      <c r="AS149" s="118"/>
      <c r="AT149" s="109" t="s">
        <v>84</v>
      </c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>
        <v>0.7</v>
      </c>
      <c r="BF149" s="109">
        <v>0</v>
      </c>
      <c r="BG149" s="109">
        <v>3</v>
      </c>
      <c r="BH149" s="109"/>
    </row>
    <row r="150" spans="1:61">
      <c r="A150" s="24">
        <v>1520</v>
      </c>
      <c r="B150" s="24" t="s">
        <v>225</v>
      </c>
      <c r="C150" s="24">
        <v>30</v>
      </c>
      <c r="D150" s="24">
        <v>2</v>
      </c>
      <c r="E150" s="5" t="s">
        <v>46</v>
      </c>
      <c r="F150" s="87">
        <v>244.92</v>
      </c>
      <c r="G150" s="87">
        <v>244.92</v>
      </c>
      <c r="H150" s="25">
        <f t="shared" si="20"/>
        <v>244.92</v>
      </c>
      <c r="I150" s="99">
        <v>8</v>
      </c>
      <c r="J150" s="102">
        <v>8</v>
      </c>
      <c r="K150" s="26">
        <f t="shared" si="21"/>
        <v>8</v>
      </c>
      <c r="M150" s="10">
        <v>90</v>
      </c>
      <c r="N150" s="11">
        <v>1</v>
      </c>
      <c r="O150" s="11">
        <v>180</v>
      </c>
      <c r="P150" s="11">
        <v>9</v>
      </c>
      <c r="Q150" s="68" t="s">
        <v>213</v>
      </c>
      <c r="R150" s="69" t="s">
        <v>213</v>
      </c>
      <c r="S150" s="32">
        <f t="shared" si="22"/>
        <v>0.15641063931349791</v>
      </c>
      <c r="T150" s="32">
        <f t="shared" si="23"/>
        <v>-1.7237538353432464E-2</v>
      </c>
      <c r="U150" s="32">
        <f t="shared" si="24"/>
        <v>0.98753791087688925</v>
      </c>
      <c r="V150" s="14">
        <f t="shared" si="25"/>
        <v>353.71098658853771</v>
      </c>
      <c r="W150" s="14">
        <f t="shared" si="26"/>
        <v>80.946409757426395</v>
      </c>
      <c r="X150" s="33">
        <f t="shared" si="27"/>
        <v>173.71098658853771</v>
      </c>
      <c r="Y150" s="14">
        <f t="shared" si="28"/>
        <v>83.710986588537708</v>
      </c>
      <c r="Z150" s="34">
        <f t="shared" si="29"/>
        <v>9.0535902425736055</v>
      </c>
      <c r="AA150" s="16"/>
      <c r="AB150" s="28"/>
      <c r="AC150" s="9"/>
      <c r="AD150" s="9"/>
      <c r="AE150" s="9"/>
      <c r="AF150" s="17"/>
      <c r="AG150" s="28"/>
      <c r="AH150" s="96"/>
      <c r="AI150" s="10"/>
      <c r="AJ150" s="11"/>
      <c r="AK150" s="116"/>
      <c r="AL150" s="117"/>
      <c r="AM150" s="45"/>
      <c r="AN150" s="45"/>
      <c r="AO150" s="45"/>
      <c r="AP150" s="46"/>
      <c r="AQ150" s="47"/>
      <c r="AR150" s="48"/>
      <c r="AS150" s="118"/>
      <c r="AT150" s="109" t="s">
        <v>84</v>
      </c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>
        <v>0.7</v>
      </c>
      <c r="BF150" s="109">
        <v>0</v>
      </c>
      <c r="BG150" s="109">
        <v>3</v>
      </c>
      <c r="BH150" s="109"/>
    </row>
    <row r="151" spans="1:61">
      <c r="A151" s="24">
        <v>1520</v>
      </c>
      <c r="B151" s="24" t="s">
        <v>225</v>
      </c>
      <c r="C151" s="24">
        <v>30</v>
      </c>
      <c r="D151" s="24">
        <v>2</v>
      </c>
      <c r="E151" s="5" t="s">
        <v>46</v>
      </c>
      <c r="F151" s="87">
        <v>245.54</v>
      </c>
      <c r="G151" s="87">
        <v>245.54</v>
      </c>
      <c r="H151" s="25">
        <f t="shared" si="20"/>
        <v>245.54</v>
      </c>
      <c r="I151" s="99">
        <v>70</v>
      </c>
      <c r="J151" s="102">
        <v>70</v>
      </c>
      <c r="K151" s="26">
        <f t="shared" si="21"/>
        <v>70</v>
      </c>
      <c r="M151" s="10">
        <v>90</v>
      </c>
      <c r="N151" s="11">
        <v>1</v>
      </c>
      <c r="O151" s="11">
        <v>180</v>
      </c>
      <c r="P151" s="11">
        <v>1</v>
      </c>
      <c r="Q151" s="68" t="s">
        <v>213</v>
      </c>
      <c r="R151" s="69" t="s">
        <v>213</v>
      </c>
      <c r="S151" s="32">
        <f t="shared" si="22"/>
        <v>1.7449748351250481E-2</v>
      </c>
      <c r="T151" s="32">
        <f t="shared" si="23"/>
        <v>-1.7449748351250485E-2</v>
      </c>
      <c r="U151" s="32">
        <f t="shared" si="24"/>
        <v>0.99969541350954794</v>
      </c>
      <c r="V151" s="14">
        <f t="shared" si="25"/>
        <v>315</v>
      </c>
      <c r="W151" s="14">
        <f t="shared" si="26"/>
        <v>88.585930000671468</v>
      </c>
      <c r="X151" s="33">
        <f t="shared" si="27"/>
        <v>135</v>
      </c>
      <c r="Y151" s="14">
        <f t="shared" si="28"/>
        <v>45</v>
      </c>
      <c r="Z151" s="34">
        <f t="shared" si="29"/>
        <v>1.4140699993285324</v>
      </c>
      <c r="AA151" s="16"/>
      <c r="AB151" s="28"/>
      <c r="AC151" s="9"/>
      <c r="AD151" s="9"/>
      <c r="AE151" s="9"/>
      <c r="AF151" s="17"/>
      <c r="AG151" s="28"/>
      <c r="AH151" s="96"/>
      <c r="AI151" s="10"/>
      <c r="AJ151" s="11"/>
      <c r="AK151" s="116"/>
      <c r="AL151" s="117"/>
      <c r="AM151" s="45"/>
      <c r="AN151" s="45"/>
      <c r="AO151" s="45"/>
      <c r="AP151" s="46"/>
      <c r="AQ151" s="47"/>
      <c r="AR151" s="48"/>
      <c r="AS151" s="118"/>
      <c r="AT151" s="109" t="s">
        <v>84</v>
      </c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>
        <v>0.7</v>
      </c>
      <c r="BF151" s="109">
        <v>0</v>
      </c>
      <c r="BG151" s="109">
        <v>3</v>
      </c>
      <c r="BH151" s="109"/>
    </row>
    <row r="152" spans="1:61">
      <c r="A152" s="24">
        <v>1520</v>
      </c>
      <c r="B152" s="24" t="s">
        <v>225</v>
      </c>
      <c r="C152" s="24">
        <v>32</v>
      </c>
      <c r="D152" s="24">
        <v>1</v>
      </c>
      <c r="E152" s="5" t="s">
        <v>46</v>
      </c>
      <c r="F152" s="26">
        <v>255.65</v>
      </c>
      <c r="G152" s="26">
        <v>255.65</v>
      </c>
      <c r="H152" s="25">
        <f t="shared" si="20"/>
        <v>255.65</v>
      </c>
      <c r="I152" s="99">
        <v>45</v>
      </c>
      <c r="J152" s="102">
        <v>45</v>
      </c>
      <c r="K152" s="26">
        <f t="shared" si="21"/>
        <v>45</v>
      </c>
      <c r="M152" s="10">
        <v>90</v>
      </c>
      <c r="N152" s="11">
        <v>1</v>
      </c>
      <c r="O152" s="11">
        <v>180</v>
      </c>
      <c r="P152" s="11">
        <v>10</v>
      </c>
      <c r="Q152" s="68" t="s">
        <v>213</v>
      </c>
      <c r="R152" s="69" t="s">
        <v>213</v>
      </c>
      <c r="S152" s="32">
        <f t="shared" si="22"/>
        <v>0.17362173020838784</v>
      </c>
      <c r="T152" s="32">
        <f t="shared" si="23"/>
        <v>-1.7187265168156982E-2</v>
      </c>
      <c r="U152" s="32">
        <f t="shared" si="24"/>
        <v>0.98465776202140087</v>
      </c>
      <c r="V152" s="14">
        <f t="shared" si="25"/>
        <v>354.34656126157915</v>
      </c>
      <c r="W152" s="14">
        <f t="shared" si="26"/>
        <v>79.952115436426354</v>
      </c>
      <c r="X152" s="33">
        <f t="shared" si="27"/>
        <v>174.34656126157915</v>
      </c>
      <c r="Y152" s="14">
        <f t="shared" si="28"/>
        <v>84.346561261579154</v>
      </c>
      <c r="Z152" s="34">
        <f t="shared" si="29"/>
        <v>10.047884563573646</v>
      </c>
      <c r="AA152" s="16"/>
      <c r="AB152" s="28"/>
      <c r="AC152" s="9"/>
      <c r="AD152" s="9"/>
      <c r="AE152" s="9"/>
      <c r="AF152" s="17"/>
      <c r="AG152" s="28"/>
      <c r="AH152" s="96"/>
      <c r="AI152" s="10"/>
      <c r="AJ152" s="11"/>
      <c r="AK152" s="116"/>
      <c r="AL152" s="117"/>
      <c r="AM152" s="45"/>
      <c r="AN152" s="45"/>
      <c r="AO152" s="45"/>
      <c r="AP152" s="46"/>
      <c r="AQ152" s="47"/>
      <c r="AR152" s="48"/>
      <c r="AS152" s="118"/>
      <c r="AT152" s="109" t="s">
        <v>84</v>
      </c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>
        <v>0.7</v>
      </c>
      <c r="BF152" s="109">
        <v>0</v>
      </c>
      <c r="BG152" s="109">
        <v>3</v>
      </c>
      <c r="BH152" s="109"/>
    </row>
    <row r="153" spans="1:61">
      <c r="A153" s="24">
        <v>1520</v>
      </c>
      <c r="B153" s="24" t="s">
        <v>225</v>
      </c>
      <c r="C153" s="24">
        <v>32</v>
      </c>
      <c r="D153" s="24">
        <v>2</v>
      </c>
      <c r="E153" s="5" t="s">
        <v>46</v>
      </c>
      <c r="F153" s="26">
        <v>256.33</v>
      </c>
      <c r="G153" s="26">
        <v>256.33</v>
      </c>
      <c r="H153" s="25">
        <f t="shared" si="20"/>
        <v>256.33</v>
      </c>
      <c r="I153" s="99">
        <v>16</v>
      </c>
      <c r="J153" s="102">
        <v>16</v>
      </c>
      <c r="K153" s="26">
        <f t="shared" si="21"/>
        <v>16</v>
      </c>
      <c r="M153" s="10">
        <v>90</v>
      </c>
      <c r="N153" s="11">
        <v>1</v>
      </c>
      <c r="O153" s="11">
        <v>180</v>
      </c>
      <c r="P153" s="11">
        <v>10</v>
      </c>
      <c r="Q153" s="68" t="s">
        <v>213</v>
      </c>
      <c r="R153" s="69" t="s">
        <v>213</v>
      </c>
      <c r="S153" s="32">
        <f t="shared" si="22"/>
        <v>0.17362173020838784</v>
      </c>
      <c r="T153" s="32">
        <f t="shared" si="23"/>
        <v>-1.7187265168156982E-2</v>
      </c>
      <c r="U153" s="32">
        <f t="shared" si="24"/>
        <v>0.98465776202140087</v>
      </c>
      <c r="V153" s="14">
        <f t="shared" si="25"/>
        <v>354.34656126157915</v>
      </c>
      <c r="W153" s="14">
        <f t="shared" si="26"/>
        <v>79.952115436426354</v>
      </c>
      <c r="X153" s="33">
        <f t="shared" si="27"/>
        <v>174.34656126157915</v>
      </c>
      <c r="Y153" s="14">
        <f t="shared" si="28"/>
        <v>84.346561261579154</v>
      </c>
      <c r="Z153" s="34">
        <f t="shared" si="29"/>
        <v>10.047884563573646</v>
      </c>
      <c r="AA153" s="16"/>
      <c r="AB153" s="28"/>
      <c r="AC153" s="9"/>
      <c r="AD153" s="9"/>
      <c r="AE153" s="9"/>
      <c r="AF153" s="17"/>
      <c r="AG153" s="28"/>
      <c r="AH153" s="96"/>
      <c r="AI153" s="10"/>
      <c r="AJ153" s="11"/>
      <c r="AK153" s="116"/>
      <c r="AL153" s="117"/>
      <c r="AM153" s="45"/>
      <c r="AN153" s="45"/>
      <c r="AO153" s="45"/>
      <c r="AP153" s="46"/>
      <c r="AQ153" s="47"/>
      <c r="AR153" s="48"/>
      <c r="AS153" s="118"/>
      <c r="AT153" s="109" t="s">
        <v>84</v>
      </c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>
        <v>0.7</v>
      </c>
      <c r="BF153" s="109">
        <v>0</v>
      </c>
      <c r="BG153" s="109">
        <v>3</v>
      </c>
      <c r="BH153" s="109"/>
    </row>
    <row r="154" spans="1:61">
      <c r="A154" s="24">
        <v>1520</v>
      </c>
      <c r="B154" s="24" t="s">
        <v>225</v>
      </c>
      <c r="C154" s="24">
        <v>33</v>
      </c>
      <c r="D154" s="24">
        <v>2</v>
      </c>
      <c r="E154" s="5" t="s">
        <v>46</v>
      </c>
      <c r="F154" s="87">
        <v>262.79000000000002</v>
      </c>
      <c r="G154" s="87">
        <v>262.79000000000002</v>
      </c>
      <c r="H154" s="25">
        <f t="shared" si="20"/>
        <v>262.79000000000002</v>
      </c>
      <c r="I154" s="99">
        <v>9</v>
      </c>
      <c r="J154" s="102">
        <v>9</v>
      </c>
      <c r="K154" s="26">
        <f t="shared" si="21"/>
        <v>9</v>
      </c>
      <c r="M154" s="10">
        <v>90</v>
      </c>
      <c r="N154" s="11">
        <v>2</v>
      </c>
      <c r="O154" s="11">
        <v>180</v>
      </c>
      <c r="P154" s="11">
        <v>2</v>
      </c>
      <c r="Q154" s="68" t="s">
        <v>213</v>
      </c>
      <c r="R154" s="69" t="s">
        <v>213</v>
      </c>
      <c r="S154" s="32">
        <f t="shared" si="22"/>
        <v>3.4878236872062644E-2</v>
      </c>
      <c r="T154" s="32">
        <f t="shared" si="23"/>
        <v>-3.4878236872062651E-2</v>
      </c>
      <c r="U154" s="32">
        <f t="shared" si="24"/>
        <v>0.99878202512991221</v>
      </c>
      <c r="V154" s="14">
        <f t="shared" si="25"/>
        <v>315</v>
      </c>
      <c r="W154" s="14">
        <f t="shared" si="26"/>
        <v>87.172720540926477</v>
      </c>
      <c r="X154" s="33">
        <f t="shared" si="27"/>
        <v>135</v>
      </c>
      <c r="Y154" s="14">
        <f t="shared" si="28"/>
        <v>45</v>
      </c>
      <c r="Z154" s="34">
        <f t="shared" si="29"/>
        <v>2.8272794590735231</v>
      </c>
      <c r="AA154" s="16"/>
      <c r="AB154" s="28"/>
      <c r="AC154" s="9"/>
      <c r="AD154" s="9"/>
      <c r="AE154" s="9"/>
      <c r="AF154" s="17"/>
      <c r="AG154" s="28"/>
      <c r="AH154" s="96"/>
      <c r="AI154" s="10"/>
      <c r="AJ154" s="11"/>
      <c r="AK154" s="116"/>
      <c r="AL154" s="117"/>
      <c r="AM154" s="45"/>
      <c r="AN154" s="45"/>
      <c r="AO154" s="45"/>
      <c r="AP154" s="46"/>
      <c r="AQ154" s="47"/>
      <c r="AR154" s="48"/>
      <c r="AS154" s="118"/>
      <c r="AT154" s="109" t="s">
        <v>84</v>
      </c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>
        <v>0.7</v>
      </c>
      <c r="BF154" s="109">
        <v>0</v>
      </c>
      <c r="BG154" s="109">
        <v>2</v>
      </c>
      <c r="BH154" s="109"/>
    </row>
    <row r="155" spans="1:61">
      <c r="A155" s="24">
        <v>1520</v>
      </c>
      <c r="B155" s="24" t="s">
        <v>225</v>
      </c>
      <c r="C155" s="24">
        <v>33</v>
      </c>
      <c r="D155" s="24">
        <v>6</v>
      </c>
      <c r="E155" s="5" t="s">
        <v>49</v>
      </c>
      <c r="F155" s="87">
        <v>268.99</v>
      </c>
      <c r="G155" s="26">
        <v>269.06</v>
      </c>
      <c r="H155" s="25">
        <f t="shared" si="20"/>
        <v>269.02499999999998</v>
      </c>
      <c r="I155" s="99">
        <v>24</v>
      </c>
      <c r="J155" s="102">
        <v>31</v>
      </c>
      <c r="K155" s="26">
        <f t="shared" si="21"/>
        <v>27.5</v>
      </c>
      <c r="M155" s="10">
        <v>90</v>
      </c>
      <c r="N155" s="11">
        <v>64</v>
      </c>
      <c r="O155" s="11">
        <v>0</v>
      </c>
      <c r="P155" s="11">
        <v>7</v>
      </c>
      <c r="Q155" s="68" t="s">
        <v>213</v>
      </c>
      <c r="R155" s="69" t="s">
        <v>213</v>
      </c>
      <c r="S155" s="32">
        <f t="shared" si="22"/>
        <v>5.3424003826946391E-2</v>
      </c>
      <c r="T155" s="32">
        <f t="shared" si="23"/>
        <v>0.89209457177237039</v>
      </c>
      <c r="U155" s="32">
        <f t="shared" si="24"/>
        <v>-0.43510359473609189</v>
      </c>
      <c r="V155" s="14">
        <f t="shared" si="25"/>
        <v>86.572876159684313</v>
      </c>
      <c r="W155" s="14">
        <f t="shared" si="26"/>
        <v>-25.959614186528768</v>
      </c>
      <c r="X155" s="33">
        <f t="shared" si="27"/>
        <v>86.572876159684313</v>
      </c>
      <c r="Y155" s="14">
        <f t="shared" si="28"/>
        <v>356.57287615968431</v>
      </c>
      <c r="Z155" s="34">
        <f t="shared" si="29"/>
        <v>64.040385813471232</v>
      </c>
      <c r="AA155" s="16"/>
      <c r="AB155" s="28"/>
      <c r="AC155" s="9"/>
      <c r="AD155" s="9"/>
      <c r="AE155" s="9"/>
      <c r="AF155" s="17"/>
      <c r="AG155" s="28"/>
      <c r="AH155" s="96">
        <v>0</v>
      </c>
      <c r="AI155" s="10"/>
      <c r="AJ155" s="11"/>
      <c r="AK155" s="116"/>
      <c r="AL155" s="117"/>
      <c r="AM155" s="45"/>
      <c r="AN155" s="45"/>
      <c r="AO155" s="45"/>
      <c r="AP155" s="46"/>
      <c r="AQ155" s="47"/>
      <c r="AR155" s="48"/>
      <c r="AS155" s="118"/>
      <c r="AT155" s="109"/>
      <c r="AU155" s="109" t="s">
        <v>49</v>
      </c>
      <c r="AV155" s="109"/>
      <c r="AW155" s="109" t="s">
        <v>78</v>
      </c>
      <c r="AX155" s="109"/>
      <c r="AY155" s="109"/>
      <c r="AZ155" s="109"/>
      <c r="BA155" s="109"/>
      <c r="BB155" s="109"/>
      <c r="BC155" s="109"/>
      <c r="BD155" s="109"/>
      <c r="BE155" s="109">
        <v>0.5</v>
      </c>
      <c r="BF155" s="109">
        <v>1</v>
      </c>
      <c r="BG155" s="109">
        <v>3</v>
      </c>
      <c r="BH155" s="109"/>
    </row>
    <row r="156" spans="1:61">
      <c r="A156" s="24">
        <v>1520</v>
      </c>
      <c r="B156" s="24" t="s">
        <v>225</v>
      </c>
      <c r="C156" s="24">
        <v>35</v>
      </c>
      <c r="D156" s="24">
        <v>1</v>
      </c>
      <c r="E156" s="5" t="s">
        <v>46</v>
      </c>
      <c r="F156" s="26">
        <v>367.34</v>
      </c>
      <c r="G156" s="26">
        <v>367.34</v>
      </c>
      <c r="H156" s="25">
        <f t="shared" si="20"/>
        <v>367.34</v>
      </c>
      <c r="I156" s="99">
        <v>74</v>
      </c>
      <c r="J156" s="102">
        <v>74</v>
      </c>
      <c r="K156" s="26">
        <f t="shared" si="21"/>
        <v>74</v>
      </c>
      <c r="M156" s="10">
        <v>270</v>
      </c>
      <c r="N156" s="11">
        <v>0</v>
      </c>
      <c r="O156" s="11">
        <v>0</v>
      </c>
      <c r="P156" s="11">
        <v>0</v>
      </c>
      <c r="Q156" s="68" t="s">
        <v>213</v>
      </c>
      <c r="R156" s="69" t="s">
        <v>213</v>
      </c>
      <c r="S156" s="32">
        <f t="shared" si="22"/>
        <v>0</v>
      </c>
      <c r="T156" s="32">
        <f t="shared" si="23"/>
        <v>0</v>
      </c>
      <c r="U156" s="32">
        <f t="shared" si="24"/>
        <v>1</v>
      </c>
      <c r="V156" s="14">
        <f t="shared" si="25"/>
        <v>90</v>
      </c>
      <c r="W156" s="14">
        <f t="shared" si="26"/>
        <v>90</v>
      </c>
      <c r="X156" s="33">
        <f t="shared" si="27"/>
        <v>270</v>
      </c>
      <c r="Y156" s="14">
        <f t="shared" si="28"/>
        <v>180</v>
      </c>
      <c r="Z156" s="34">
        <f t="shared" si="29"/>
        <v>0</v>
      </c>
      <c r="AA156" s="16"/>
      <c r="AB156" s="28"/>
      <c r="AC156" s="9"/>
      <c r="AD156" s="9"/>
      <c r="AE156" s="9"/>
      <c r="AF156" s="17"/>
      <c r="AG156" s="28"/>
      <c r="AH156" s="96"/>
      <c r="AI156" s="10"/>
      <c r="AJ156" s="11"/>
      <c r="AK156" s="116"/>
      <c r="AL156" s="117"/>
      <c r="AM156" s="45"/>
      <c r="AN156" s="45"/>
      <c r="AO156" s="45"/>
      <c r="AP156" s="46"/>
      <c r="AQ156" s="47"/>
      <c r="AR156" s="48"/>
      <c r="AS156" s="118"/>
      <c r="AT156" s="109" t="s">
        <v>84</v>
      </c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>
        <v>0.6</v>
      </c>
      <c r="BF156" s="109">
        <v>0</v>
      </c>
      <c r="BG156" s="109">
        <v>3</v>
      </c>
      <c r="BH156" s="109"/>
    </row>
    <row r="157" spans="1:61">
      <c r="A157" s="24">
        <v>1520</v>
      </c>
      <c r="B157" s="24" t="s">
        <v>225</v>
      </c>
      <c r="C157" s="24">
        <v>35</v>
      </c>
      <c r="D157" s="24">
        <v>2</v>
      </c>
      <c r="E157" s="5" t="s">
        <v>46</v>
      </c>
      <c r="F157" s="26">
        <v>369.24</v>
      </c>
      <c r="G157" s="26">
        <v>369.24</v>
      </c>
      <c r="H157" s="25">
        <f t="shared" si="20"/>
        <v>369.24</v>
      </c>
      <c r="I157" s="99">
        <v>114</v>
      </c>
      <c r="J157" s="102">
        <v>114</v>
      </c>
      <c r="K157" s="26">
        <f t="shared" si="21"/>
        <v>114</v>
      </c>
      <c r="M157" s="10">
        <v>270</v>
      </c>
      <c r="N157" s="11">
        <v>1</v>
      </c>
      <c r="O157" s="11">
        <v>180</v>
      </c>
      <c r="P157" s="11">
        <v>11</v>
      </c>
      <c r="Q157" s="68" t="s">
        <v>213</v>
      </c>
      <c r="R157" s="69" t="s">
        <v>213</v>
      </c>
      <c r="S157" s="32">
        <f t="shared" si="22"/>
        <v>-0.19077993424234485</v>
      </c>
      <c r="T157" s="32">
        <f t="shared" si="23"/>
        <v>-1.7131756575414457E-2</v>
      </c>
      <c r="U157" s="32">
        <f t="shared" si="24"/>
        <v>-0.98147767687300691</v>
      </c>
      <c r="V157" s="14">
        <f t="shared" si="25"/>
        <v>185.13131340180109</v>
      </c>
      <c r="W157" s="14">
        <f t="shared" si="26"/>
        <v>-78.9568242510489</v>
      </c>
      <c r="X157" s="33">
        <f t="shared" si="27"/>
        <v>185.13131340180109</v>
      </c>
      <c r="Y157" s="14">
        <f t="shared" si="28"/>
        <v>95.131313401801094</v>
      </c>
      <c r="Z157" s="34">
        <f t="shared" si="29"/>
        <v>11.0431757489511</v>
      </c>
      <c r="AA157" s="16"/>
      <c r="AB157" s="28"/>
      <c r="AC157" s="9"/>
      <c r="AD157" s="9"/>
      <c r="AE157" s="9"/>
      <c r="AF157" s="17"/>
      <c r="AG157" s="28"/>
      <c r="AH157" s="96"/>
      <c r="AI157" s="10"/>
      <c r="AJ157" s="11"/>
      <c r="AK157" s="116"/>
      <c r="AL157" s="117"/>
      <c r="AM157" s="45"/>
      <c r="AN157" s="45"/>
      <c r="AO157" s="45"/>
      <c r="AP157" s="46"/>
      <c r="AQ157" s="47"/>
      <c r="AR157" s="48"/>
      <c r="AS157" s="118"/>
      <c r="AT157" s="109" t="s">
        <v>84</v>
      </c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>
        <v>0.7</v>
      </c>
      <c r="BF157" s="109">
        <v>0</v>
      </c>
      <c r="BG157" s="109">
        <v>3</v>
      </c>
      <c r="BH157" s="109"/>
    </row>
    <row r="158" spans="1:61">
      <c r="A158" s="24">
        <v>1520</v>
      </c>
      <c r="B158" s="24" t="s">
        <v>225</v>
      </c>
      <c r="C158" s="24">
        <v>35</v>
      </c>
      <c r="D158" s="24">
        <v>3</v>
      </c>
      <c r="E158" s="5" t="s">
        <v>46</v>
      </c>
      <c r="F158" s="26">
        <v>369.95</v>
      </c>
      <c r="G158" s="26">
        <v>369.95</v>
      </c>
      <c r="H158" s="25">
        <f t="shared" si="20"/>
        <v>369.95</v>
      </c>
      <c r="I158" s="99">
        <v>40</v>
      </c>
      <c r="J158" s="102">
        <v>40</v>
      </c>
      <c r="K158" s="26">
        <f t="shared" si="21"/>
        <v>40</v>
      </c>
      <c r="M158" s="10">
        <v>90</v>
      </c>
      <c r="N158" s="11">
        <v>5</v>
      </c>
      <c r="O158" s="11">
        <v>180</v>
      </c>
      <c r="P158" s="11">
        <v>4</v>
      </c>
      <c r="Q158" s="68" t="s">
        <v>213</v>
      </c>
      <c r="R158" s="69" t="s">
        <v>213</v>
      </c>
      <c r="S158" s="32">
        <f t="shared" si="22"/>
        <v>6.9491029301473661E-2</v>
      </c>
      <c r="T158" s="32">
        <f t="shared" si="23"/>
        <v>-8.694343573875718E-2</v>
      </c>
      <c r="U158" s="32">
        <f t="shared" si="24"/>
        <v>0.99376801787576441</v>
      </c>
      <c r="V158" s="14">
        <f t="shared" si="25"/>
        <v>308.63419479866786</v>
      </c>
      <c r="W158" s="14">
        <f t="shared" si="26"/>
        <v>83.609498300707472</v>
      </c>
      <c r="X158" s="33">
        <f t="shared" si="27"/>
        <v>128.63419479866786</v>
      </c>
      <c r="Y158" s="14">
        <f t="shared" si="28"/>
        <v>38.634194798667863</v>
      </c>
      <c r="Z158" s="34">
        <f t="shared" si="29"/>
        <v>6.3905016992925283</v>
      </c>
      <c r="AA158" s="16"/>
      <c r="AB158" s="28"/>
      <c r="AC158" s="9"/>
      <c r="AD158" s="9"/>
      <c r="AE158" s="9"/>
      <c r="AF158" s="17"/>
      <c r="AG158" s="28"/>
      <c r="AH158" s="96"/>
      <c r="AI158" s="10"/>
      <c r="AJ158" s="11"/>
      <c r="AK158" s="116"/>
      <c r="AL158" s="117"/>
      <c r="AM158" s="45"/>
      <c r="AN158" s="45"/>
      <c r="AO158" s="45"/>
      <c r="AP158" s="46"/>
      <c r="AQ158" s="47"/>
      <c r="AR158" s="48"/>
      <c r="AS158" s="118"/>
      <c r="AT158" s="109" t="s">
        <v>84</v>
      </c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>
        <v>0.6</v>
      </c>
      <c r="BF158" s="109">
        <v>0</v>
      </c>
      <c r="BG158" s="109">
        <v>3</v>
      </c>
      <c r="BH158" s="109"/>
    </row>
    <row r="159" spans="1:61">
      <c r="A159" s="24">
        <v>1520</v>
      </c>
      <c r="B159" s="24" t="s">
        <v>225</v>
      </c>
      <c r="C159" s="24">
        <v>35</v>
      </c>
      <c r="D159" s="24">
        <v>4</v>
      </c>
      <c r="E159" s="5" t="s">
        <v>46</v>
      </c>
      <c r="F159" s="26">
        <v>370.8</v>
      </c>
      <c r="G159" s="26">
        <v>370.8</v>
      </c>
      <c r="H159" s="25">
        <f t="shared" si="20"/>
        <v>370.8</v>
      </c>
      <c r="I159" s="99">
        <v>7</v>
      </c>
      <c r="J159" s="102">
        <v>7</v>
      </c>
      <c r="K159" s="26">
        <f t="shared" si="21"/>
        <v>7</v>
      </c>
      <c r="M159" s="10">
        <v>90</v>
      </c>
      <c r="N159" s="11">
        <v>0</v>
      </c>
      <c r="O159" s="11">
        <v>0</v>
      </c>
      <c r="P159" s="11">
        <v>2</v>
      </c>
      <c r="Q159" s="68" t="s">
        <v>213</v>
      </c>
      <c r="R159" s="69" t="s">
        <v>213</v>
      </c>
      <c r="S159" s="32">
        <f t="shared" si="22"/>
        <v>3.4899496702500969E-2</v>
      </c>
      <c r="T159" s="32">
        <f t="shared" si="23"/>
        <v>-2.1378532231078771E-18</v>
      </c>
      <c r="U159" s="32">
        <f t="shared" si="24"/>
        <v>-0.99939082701909576</v>
      </c>
      <c r="V159" s="14">
        <f t="shared" si="25"/>
        <v>360</v>
      </c>
      <c r="W159" s="14">
        <f t="shared" si="26"/>
        <v>-88.000000000000242</v>
      </c>
      <c r="X159" s="33">
        <f t="shared" si="27"/>
        <v>360</v>
      </c>
      <c r="Y159" s="14">
        <f t="shared" si="28"/>
        <v>270</v>
      </c>
      <c r="Z159" s="34">
        <f t="shared" si="29"/>
        <v>1.9999999999997584</v>
      </c>
      <c r="AA159" s="16"/>
      <c r="AB159" s="28"/>
      <c r="AC159" s="9"/>
      <c r="AD159" s="9"/>
      <c r="AE159" s="9"/>
      <c r="AF159" s="17"/>
      <c r="AG159" s="28"/>
      <c r="AH159" s="96"/>
      <c r="AI159" s="10"/>
      <c r="AJ159" s="11"/>
      <c r="AK159" s="116"/>
      <c r="AL159" s="117"/>
      <c r="AM159" s="45"/>
      <c r="AN159" s="45"/>
      <c r="AO159" s="45"/>
      <c r="AP159" s="46"/>
      <c r="AQ159" s="47"/>
      <c r="AR159" s="48"/>
      <c r="AS159" s="118"/>
      <c r="AT159" s="109" t="s">
        <v>84</v>
      </c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>
        <v>0.7</v>
      </c>
      <c r="BF159" s="109">
        <v>0</v>
      </c>
      <c r="BG159" s="109">
        <v>3</v>
      </c>
      <c r="BH159" s="109"/>
    </row>
    <row r="160" spans="1:61">
      <c r="A160" s="24">
        <v>1520</v>
      </c>
      <c r="B160" s="24" t="s">
        <v>225</v>
      </c>
      <c r="C160" s="24">
        <v>35</v>
      </c>
      <c r="D160" s="24">
        <v>5</v>
      </c>
      <c r="E160" s="5" t="s">
        <v>46</v>
      </c>
      <c r="F160" s="26">
        <v>372.67</v>
      </c>
      <c r="G160" s="26">
        <v>372.67</v>
      </c>
      <c r="H160" s="25">
        <f t="shared" si="20"/>
        <v>372.67</v>
      </c>
      <c r="I160" s="99">
        <v>44</v>
      </c>
      <c r="J160" s="102">
        <v>44</v>
      </c>
      <c r="K160" s="26">
        <f t="shared" si="21"/>
        <v>44</v>
      </c>
      <c r="M160" s="10">
        <v>90</v>
      </c>
      <c r="N160" s="11">
        <v>5</v>
      </c>
      <c r="O160" s="11">
        <v>180</v>
      </c>
      <c r="P160" s="11">
        <v>10</v>
      </c>
      <c r="Q160" s="68" t="s">
        <v>213</v>
      </c>
      <c r="R160" s="69" t="s">
        <v>213</v>
      </c>
      <c r="S160" s="32">
        <f t="shared" si="22"/>
        <v>0.17298739392508944</v>
      </c>
      <c r="T160" s="32">
        <f t="shared" si="23"/>
        <v>-8.5831651177431301E-2</v>
      </c>
      <c r="U160" s="32">
        <f t="shared" si="24"/>
        <v>0.98106026219040687</v>
      </c>
      <c r="V160" s="14">
        <f t="shared" si="25"/>
        <v>333.61064009110686</v>
      </c>
      <c r="W160" s="14">
        <f t="shared" si="26"/>
        <v>78.86433605880525</v>
      </c>
      <c r="X160" s="33">
        <f t="shared" si="27"/>
        <v>153.61064009110686</v>
      </c>
      <c r="Y160" s="14">
        <f t="shared" si="28"/>
        <v>63.610640091106859</v>
      </c>
      <c r="Z160" s="34">
        <f t="shared" si="29"/>
        <v>11.13566394119475</v>
      </c>
      <c r="AA160" s="16"/>
      <c r="AB160" s="28"/>
      <c r="AC160" s="9"/>
      <c r="AD160" s="9"/>
      <c r="AE160" s="9"/>
      <c r="AF160" s="17"/>
      <c r="AG160" s="28"/>
      <c r="AH160" s="96"/>
      <c r="AI160" s="10"/>
      <c r="AJ160" s="11"/>
      <c r="AK160" s="116"/>
      <c r="AL160" s="117"/>
      <c r="AM160" s="45"/>
      <c r="AN160" s="45"/>
      <c r="AO160" s="45"/>
      <c r="AP160" s="46"/>
      <c r="AQ160" s="47"/>
      <c r="AR160" s="48"/>
      <c r="AS160" s="118"/>
      <c r="AT160" s="109" t="s">
        <v>84</v>
      </c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>
        <v>0.7</v>
      </c>
      <c r="BF160" s="109">
        <v>0</v>
      </c>
      <c r="BG160" s="109">
        <v>3</v>
      </c>
      <c r="BH160" s="109"/>
    </row>
    <row r="161" spans="1:60">
      <c r="A161" s="24">
        <v>1520</v>
      </c>
      <c r="B161" s="24" t="s">
        <v>225</v>
      </c>
      <c r="C161" s="24">
        <v>35</v>
      </c>
      <c r="D161" s="24">
        <v>6</v>
      </c>
      <c r="E161" s="5" t="s">
        <v>46</v>
      </c>
      <c r="F161" s="26">
        <v>374.54</v>
      </c>
      <c r="G161" s="26">
        <v>374.54</v>
      </c>
      <c r="H161" s="25">
        <f t="shared" si="20"/>
        <v>374.54</v>
      </c>
      <c r="I161" s="99">
        <v>80</v>
      </c>
      <c r="J161" s="102">
        <v>80</v>
      </c>
      <c r="K161" s="26">
        <f t="shared" si="21"/>
        <v>80</v>
      </c>
      <c r="M161" s="10">
        <v>90</v>
      </c>
      <c r="N161" s="11">
        <v>5</v>
      </c>
      <c r="O161" s="11">
        <v>0</v>
      </c>
      <c r="P161" s="11">
        <v>0</v>
      </c>
      <c r="Q161" s="68" t="s">
        <v>213</v>
      </c>
      <c r="R161" s="69" t="s">
        <v>213</v>
      </c>
      <c r="S161" s="32">
        <f t="shared" si="22"/>
        <v>0</v>
      </c>
      <c r="T161" s="32">
        <f t="shared" si="23"/>
        <v>8.7155742747658166E-2</v>
      </c>
      <c r="U161" s="32">
        <f t="shared" si="24"/>
        <v>-0.99619469809174555</v>
      </c>
      <c r="V161" s="14">
        <f t="shared" si="25"/>
        <v>90</v>
      </c>
      <c r="W161" s="14">
        <f t="shared" si="26"/>
        <v>-85</v>
      </c>
      <c r="X161" s="33">
        <f t="shared" si="27"/>
        <v>90</v>
      </c>
      <c r="Y161" s="14">
        <f t="shared" si="28"/>
        <v>0</v>
      </c>
      <c r="Z161" s="34">
        <f t="shared" si="29"/>
        <v>5</v>
      </c>
      <c r="AA161" s="16"/>
      <c r="AB161" s="28"/>
      <c r="AC161" s="9"/>
      <c r="AD161" s="9"/>
      <c r="AE161" s="9"/>
      <c r="AF161" s="17"/>
      <c r="AG161" s="28"/>
      <c r="AH161" s="96"/>
      <c r="AI161" s="10"/>
      <c r="AJ161" s="11"/>
      <c r="AK161" s="116"/>
      <c r="AL161" s="117"/>
      <c r="AM161" s="45"/>
      <c r="AN161" s="45"/>
      <c r="AO161" s="45"/>
      <c r="AP161" s="46"/>
      <c r="AQ161" s="47"/>
      <c r="AR161" s="48"/>
      <c r="AS161" s="118"/>
      <c r="AT161" s="109" t="s">
        <v>84</v>
      </c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>
        <v>0.7</v>
      </c>
      <c r="BF161" s="109">
        <v>0</v>
      </c>
      <c r="BG161" s="109">
        <v>3</v>
      </c>
      <c r="BH161" s="109"/>
    </row>
    <row r="162" spans="1:60">
      <c r="A162" s="24">
        <v>1520</v>
      </c>
      <c r="B162" s="24" t="s">
        <v>225</v>
      </c>
      <c r="C162" s="24">
        <v>35</v>
      </c>
      <c r="D162" s="24">
        <v>7</v>
      </c>
      <c r="E162" s="5" t="s">
        <v>46</v>
      </c>
      <c r="F162" s="26">
        <v>375.83</v>
      </c>
      <c r="G162" s="26">
        <v>375.84</v>
      </c>
      <c r="H162" s="25">
        <f t="shared" si="20"/>
        <v>375.83499999999998</v>
      </c>
      <c r="I162" s="99">
        <v>69</v>
      </c>
      <c r="J162" s="102">
        <v>70</v>
      </c>
      <c r="K162" s="26">
        <f t="shared" si="21"/>
        <v>69.5</v>
      </c>
      <c r="M162" s="10">
        <v>90</v>
      </c>
      <c r="N162" s="11">
        <v>30</v>
      </c>
      <c r="O162" s="11">
        <v>180</v>
      </c>
      <c r="P162" s="11">
        <v>10</v>
      </c>
      <c r="Q162" s="68" t="s">
        <v>213</v>
      </c>
      <c r="R162" s="69" t="s">
        <v>213</v>
      </c>
      <c r="S162" s="32">
        <f t="shared" si="22"/>
        <v>0.15038373318043524</v>
      </c>
      <c r="T162" s="32">
        <f t="shared" si="23"/>
        <v>-0.49240387650610395</v>
      </c>
      <c r="U162" s="32">
        <f t="shared" si="24"/>
        <v>0.85286853195244328</v>
      </c>
      <c r="V162" s="14">
        <f t="shared" si="25"/>
        <v>286.98305334596864</v>
      </c>
      <c r="W162" s="14">
        <f t="shared" si="26"/>
        <v>58.881633577545294</v>
      </c>
      <c r="X162" s="33">
        <f t="shared" si="27"/>
        <v>106.98305334596864</v>
      </c>
      <c r="Y162" s="14">
        <f t="shared" si="28"/>
        <v>16.983053345968642</v>
      </c>
      <c r="Z162" s="34">
        <f t="shared" si="29"/>
        <v>31.118366422454706</v>
      </c>
      <c r="AA162" s="16"/>
      <c r="AB162" s="28"/>
      <c r="AC162" s="9"/>
      <c r="AD162" s="9"/>
      <c r="AE162" s="9"/>
      <c r="AF162" s="17"/>
      <c r="AG162" s="28"/>
      <c r="AH162" s="96"/>
      <c r="AI162" s="10"/>
      <c r="AJ162" s="11"/>
      <c r="AK162" s="116"/>
      <c r="AL162" s="117"/>
      <c r="AM162" s="45"/>
      <c r="AN162" s="45"/>
      <c r="AO162" s="45"/>
      <c r="AP162" s="46"/>
      <c r="AQ162" s="47"/>
      <c r="AR162" s="48"/>
      <c r="AS162" s="118"/>
      <c r="AT162" s="109" t="s">
        <v>89</v>
      </c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>
        <v>0.6</v>
      </c>
      <c r="BF162" s="109">
        <v>0</v>
      </c>
      <c r="BG162" s="109">
        <v>2</v>
      </c>
      <c r="BH162" s="109" t="s">
        <v>236</v>
      </c>
    </row>
    <row r="163" spans="1:60">
      <c r="A163" s="24">
        <v>1520</v>
      </c>
      <c r="B163" s="24" t="s">
        <v>225</v>
      </c>
      <c r="C163" s="24">
        <v>36</v>
      </c>
      <c r="D163" s="24" t="s">
        <v>226</v>
      </c>
      <c r="E163" s="5" t="s">
        <v>46</v>
      </c>
      <c r="F163" s="26">
        <v>376.55</v>
      </c>
      <c r="G163" s="26">
        <v>376.58</v>
      </c>
      <c r="H163" s="25">
        <f t="shared" si="20"/>
        <v>376.565</v>
      </c>
      <c r="I163" s="99">
        <v>35</v>
      </c>
      <c r="J163" s="102">
        <v>38</v>
      </c>
      <c r="K163" s="26">
        <f t="shared" si="21"/>
        <v>36.5</v>
      </c>
      <c r="M163" s="10">
        <v>90</v>
      </c>
      <c r="N163" s="11">
        <v>2</v>
      </c>
      <c r="O163" s="11">
        <v>180</v>
      </c>
      <c r="P163" s="11">
        <v>5</v>
      </c>
      <c r="Q163" s="68" t="s">
        <v>213</v>
      </c>
      <c r="R163" s="69" t="s">
        <v>213</v>
      </c>
      <c r="S163" s="32">
        <f t="shared" si="22"/>
        <v>8.7102649824045655E-2</v>
      </c>
      <c r="T163" s="32">
        <f t="shared" si="23"/>
        <v>-3.4766693581101828E-2</v>
      </c>
      <c r="U163" s="32">
        <f t="shared" si="24"/>
        <v>0.99558784319794802</v>
      </c>
      <c r="V163" s="14">
        <f t="shared" si="25"/>
        <v>338.24077352044242</v>
      </c>
      <c r="W163" s="14">
        <f t="shared" si="26"/>
        <v>84.618591521009023</v>
      </c>
      <c r="X163" s="33">
        <f t="shared" si="27"/>
        <v>158.24077352044242</v>
      </c>
      <c r="Y163" s="14">
        <f t="shared" si="28"/>
        <v>68.240773520442417</v>
      </c>
      <c r="Z163" s="34">
        <f t="shared" si="29"/>
        <v>5.3814084789909771</v>
      </c>
      <c r="AA163" s="16"/>
      <c r="AB163" s="28"/>
      <c r="AC163" s="9"/>
      <c r="AD163" s="9"/>
      <c r="AE163" s="9"/>
      <c r="AF163" s="17"/>
      <c r="AG163" s="28"/>
      <c r="AH163" s="96"/>
      <c r="AI163" s="10"/>
      <c r="AJ163" s="11"/>
      <c r="AK163" s="116"/>
      <c r="AL163" s="117"/>
      <c r="AM163" s="45"/>
      <c r="AN163" s="45"/>
      <c r="AO163" s="45"/>
      <c r="AP163" s="46"/>
      <c r="AQ163" s="47"/>
      <c r="AR163" s="48"/>
      <c r="AS163" s="118"/>
      <c r="AT163" s="109" t="s">
        <v>84</v>
      </c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>
        <v>0.7</v>
      </c>
      <c r="BF163" s="109">
        <v>0</v>
      </c>
      <c r="BG163" s="109">
        <v>3</v>
      </c>
      <c r="BH163" s="109"/>
    </row>
    <row r="164" spans="1:60">
      <c r="A164" s="24">
        <v>1520</v>
      </c>
      <c r="B164" s="24" t="s">
        <v>225</v>
      </c>
      <c r="C164" s="24">
        <v>37</v>
      </c>
      <c r="D164" s="24">
        <v>1</v>
      </c>
      <c r="E164" s="5" t="s">
        <v>46</v>
      </c>
      <c r="F164" s="26">
        <v>385.92</v>
      </c>
      <c r="G164" s="26">
        <v>385.92</v>
      </c>
      <c r="H164" s="25">
        <f t="shared" si="20"/>
        <v>385.92</v>
      </c>
      <c r="I164" s="99">
        <v>22</v>
      </c>
      <c r="J164" s="102">
        <v>22</v>
      </c>
      <c r="K164" s="26">
        <f t="shared" si="21"/>
        <v>22</v>
      </c>
      <c r="M164" s="10">
        <v>90</v>
      </c>
      <c r="N164" s="11">
        <v>0</v>
      </c>
      <c r="O164" s="11">
        <v>180</v>
      </c>
      <c r="P164" s="11">
        <v>5</v>
      </c>
      <c r="Q164" s="68" t="s">
        <v>213</v>
      </c>
      <c r="R164" s="69" t="s">
        <v>213</v>
      </c>
      <c r="S164" s="32">
        <f t="shared" si="22"/>
        <v>8.7155742747658166E-2</v>
      </c>
      <c r="T164" s="32">
        <f t="shared" si="23"/>
        <v>-5.3389361781853285E-18</v>
      </c>
      <c r="U164" s="32">
        <f t="shared" si="24"/>
        <v>0.99619469809174555</v>
      </c>
      <c r="V164" s="14">
        <f t="shared" si="25"/>
        <v>360</v>
      </c>
      <c r="W164" s="14">
        <f t="shared" si="26"/>
        <v>85</v>
      </c>
      <c r="X164" s="33">
        <f t="shared" si="27"/>
        <v>180</v>
      </c>
      <c r="Y164" s="14">
        <f t="shared" si="28"/>
        <v>90</v>
      </c>
      <c r="Z164" s="34">
        <f t="shared" si="29"/>
        <v>5</v>
      </c>
      <c r="AA164" s="16"/>
      <c r="AB164" s="28"/>
      <c r="AC164" s="9"/>
      <c r="AD164" s="9"/>
      <c r="AE164" s="9"/>
      <c r="AF164" s="17"/>
      <c r="AG164" s="28"/>
      <c r="AH164" s="96"/>
      <c r="AI164" s="10"/>
      <c r="AJ164" s="11"/>
      <c r="AK164" s="116"/>
      <c r="AL164" s="117"/>
      <c r="AM164" s="45"/>
      <c r="AN164" s="45"/>
      <c r="AO164" s="45"/>
      <c r="AP164" s="46"/>
      <c r="AQ164" s="47"/>
      <c r="AR164" s="48"/>
      <c r="AS164" s="118"/>
      <c r="AT164" s="109" t="s">
        <v>84</v>
      </c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>
        <v>0.7</v>
      </c>
      <c r="BF164" s="109">
        <v>0</v>
      </c>
      <c r="BG164" s="109">
        <v>3</v>
      </c>
      <c r="BH164" s="109" t="s">
        <v>46</v>
      </c>
    </row>
    <row r="165" spans="1:60">
      <c r="A165" s="24">
        <v>1520</v>
      </c>
      <c r="B165" s="24" t="s">
        <v>225</v>
      </c>
      <c r="C165" s="24">
        <v>37</v>
      </c>
      <c r="D165" s="24">
        <v>2</v>
      </c>
      <c r="E165" s="5" t="s">
        <v>46</v>
      </c>
      <c r="F165" s="26">
        <v>387.58</v>
      </c>
      <c r="G165" s="26">
        <v>387.6</v>
      </c>
      <c r="H165" s="25">
        <f t="shared" si="20"/>
        <v>387.59000000000003</v>
      </c>
      <c r="I165" s="99">
        <v>37</v>
      </c>
      <c r="J165" s="102">
        <v>39</v>
      </c>
      <c r="K165" s="26">
        <f t="shared" si="21"/>
        <v>38</v>
      </c>
      <c r="M165" s="10">
        <v>270</v>
      </c>
      <c r="N165" s="11">
        <v>4</v>
      </c>
      <c r="O165" s="11">
        <v>0</v>
      </c>
      <c r="P165" s="11">
        <v>0</v>
      </c>
      <c r="Q165" s="68" t="s">
        <v>213</v>
      </c>
      <c r="R165" s="69" t="s">
        <v>213</v>
      </c>
      <c r="S165" s="32">
        <f t="shared" si="22"/>
        <v>0</v>
      </c>
      <c r="T165" s="32">
        <f t="shared" si="23"/>
        <v>6.9756473744125302E-2</v>
      </c>
      <c r="U165" s="32">
        <f t="shared" si="24"/>
        <v>0.9975640502598242</v>
      </c>
      <c r="V165" s="14">
        <f t="shared" si="25"/>
        <v>90</v>
      </c>
      <c r="W165" s="14">
        <f t="shared" si="26"/>
        <v>85.999999999999957</v>
      </c>
      <c r="X165" s="33">
        <f t="shared" si="27"/>
        <v>270</v>
      </c>
      <c r="Y165" s="14">
        <f t="shared" si="28"/>
        <v>180</v>
      </c>
      <c r="Z165" s="34">
        <f t="shared" si="29"/>
        <v>4.0000000000000426</v>
      </c>
      <c r="AA165" s="16"/>
      <c r="AB165" s="28"/>
      <c r="AC165" s="9"/>
      <c r="AD165" s="9"/>
      <c r="AE165" s="9"/>
      <c r="AF165" s="17"/>
      <c r="AG165" s="28"/>
      <c r="AH165" s="96"/>
      <c r="AI165" s="10"/>
      <c r="AJ165" s="11"/>
      <c r="AK165" s="116"/>
      <c r="AL165" s="117"/>
      <c r="AM165" s="45"/>
      <c r="AN165" s="45"/>
      <c r="AO165" s="45"/>
      <c r="AP165" s="46"/>
      <c r="AQ165" s="47"/>
      <c r="AR165" s="48"/>
      <c r="AS165" s="118"/>
      <c r="AT165" s="109" t="s">
        <v>84</v>
      </c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>
        <v>0.7</v>
      </c>
      <c r="BF165" s="109">
        <v>0</v>
      </c>
      <c r="BG165" s="109">
        <v>3</v>
      </c>
      <c r="BH165" s="109" t="s">
        <v>46</v>
      </c>
    </row>
    <row r="166" spans="1:60">
      <c r="A166" s="24">
        <v>1520</v>
      </c>
      <c r="B166" s="24" t="s">
        <v>225</v>
      </c>
      <c r="C166" s="24">
        <v>37</v>
      </c>
      <c r="D166" s="24">
        <v>3</v>
      </c>
      <c r="E166" s="5" t="s">
        <v>46</v>
      </c>
      <c r="F166" s="26">
        <v>389.58</v>
      </c>
      <c r="G166" s="26">
        <v>389.59</v>
      </c>
      <c r="H166" s="25">
        <f t="shared" si="20"/>
        <v>389.58499999999998</v>
      </c>
      <c r="I166" s="99">
        <v>86</v>
      </c>
      <c r="J166" s="102">
        <v>87</v>
      </c>
      <c r="K166" s="26">
        <f t="shared" si="21"/>
        <v>86.5</v>
      </c>
      <c r="M166" s="10">
        <v>90</v>
      </c>
      <c r="N166" s="11">
        <v>3</v>
      </c>
      <c r="O166" s="11">
        <v>0</v>
      </c>
      <c r="P166" s="11">
        <v>2</v>
      </c>
      <c r="Q166" s="68" t="s">
        <v>213</v>
      </c>
      <c r="R166" s="69" t="s">
        <v>213</v>
      </c>
      <c r="S166" s="32">
        <f t="shared" si="22"/>
        <v>3.4851668155187324E-2</v>
      </c>
      <c r="T166" s="32">
        <f t="shared" si="23"/>
        <v>5.2304074592470842E-2</v>
      </c>
      <c r="U166" s="32">
        <f t="shared" si="24"/>
        <v>-0.99802119662406841</v>
      </c>
      <c r="V166" s="14">
        <f t="shared" si="25"/>
        <v>56.323369186251561</v>
      </c>
      <c r="W166" s="14">
        <f t="shared" si="26"/>
        <v>-86.39647307521291</v>
      </c>
      <c r="X166" s="33">
        <f t="shared" si="27"/>
        <v>56.323369186251561</v>
      </c>
      <c r="Y166" s="14">
        <f t="shared" si="28"/>
        <v>326.32336918625157</v>
      </c>
      <c r="Z166" s="34">
        <f t="shared" si="29"/>
        <v>3.60352692478709</v>
      </c>
      <c r="AA166" s="16"/>
      <c r="AB166" s="28"/>
      <c r="AC166" s="9"/>
      <c r="AD166" s="9"/>
      <c r="AE166" s="9"/>
      <c r="AF166" s="17"/>
      <c r="AG166" s="28"/>
      <c r="AH166" s="96"/>
      <c r="AI166" s="10"/>
      <c r="AJ166" s="11"/>
      <c r="AK166" s="116"/>
      <c r="AL166" s="117"/>
      <c r="AM166" s="45"/>
      <c r="AN166" s="45"/>
      <c r="AO166" s="45"/>
      <c r="AP166" s="46"/>
      <c r="AQ166" s="47"/>
      <c r="AR166" s="48"/>
      <c r="AS166" s="118"/>
      <c r="AT166" s="109" t="s">
        <v>84</v>
      </c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>
        <v>0.7</v>
      </c>
      <c r="BF166" s="109">
        <v>0</v>
      </c>
      <c r="BG166" s="109">
        <v>3</v>
      </c>
      <c r="BH166" s="109" t="s">
        <v>46</v>
      </c>
    </row>
    <row r="167" spans="1:60">
      <c r="A167" s="24">
        <v>1520</v>
      </c>
      <c r="B167" s="24" t="s">
        <v>225</v>
      </c>
      <c r="C167" s="24">
        <v>37</v>
      </c>
      <c r="D167" s="24">
        <v>4</v>
      </c>
      <c r="E167" s="5" t="s">
        <v>46</v>
      </c>
      <c r="F167" s="26">
        <v>390.96</v>
      </c>
      <c r="G167" s="26">
        <v>390.96</v>
      </c>
      <c r="H167" s="25">
        <f t="shared" si="20"/>
        <v>390.96</v>
      </c>
      <c r="I167" s="99">
        <v>101</v>
      </c>
      <c r="J167" s="102">
        <v>101</v>
      </c>
      <c r="K167" s="26">
        <f t="shared" si="21"/>
        <v>101</v>
      </c>
      <c r="M167" s="10">
        <v>90</v>
      </c>
      <c r="N167" s="11">
        <v>3</v>
      </c>
      <c r="O167" s="11">
        <v>0</v>
      </c>
      <c r="P167" s="11">
        <v>2</v>
      </c>
      <c r="Q167" s="68" t="s">
        <v>213</v>
      </c>
      <c r="R167" s="69" t="s">
        <v>213</v>
      </c>
      <c r="S167" s="32">
        <f t="shared" si="22"/>
        <v>3.4851668155187324E-2</v>
      </c>
      <c r="T167" s="32">
        <f t="shared" si="23"/>
        <v>5.2304074592470842E-2</v>
      </c>
      <c r="U167" s="32">
        <f t="shared" si="24"/>
        <v>-0.99802119662406841</v>
      </c>
      <c r="V167" s="14">
        <f t="shared" si="25"/>
        <v>56.323369186251561</v>
      </c>
      <c r="W167" s="14">
        <f t="shared" si="26"/>
        <v>-86.39647307521291</v>
      </c>
      <c r="X167" s="33">
        <f t="shared" si="27"/>
        <v>56.323369186251561</v>
      </c>
      <c r="Y167" s="14">
        <f t="shared" si="28"/>
        <v>326.32336918625157</v>
      </c>
      <c r="Z167" s="34">
        <f t="shared" si="29"/>
        <v>3.60352692478709</v>
      </c>
      <c r="AA167" s="16"/>
      <c r="AB167" s="28"/>
      <c r="AC167" s="9"/>
      <c r="AD167" s="9"/>
      <c r="AE167" s="9"/>
      <c r="AF167" s="17"/>
      <c r="AG167" s="28"/>
      <c r="AH167" s="96"/>
      <c r="AI167" s="10"/>
      <c r="AJ167" s="11"/>
      <c r="AK167" s="116"/>
      <c r="AL167" s="117"/>
      <c r="AM167" s="45"/>
      <c r="AN167" s="45"/>
      <c r="AO167" s="45"/>
      <c r="AP167" s="46"/>
      <c r="AQ167" s="47"/>
      <c r="AR167" s="48"/>
      <c r="AS167" s="118"/>
      <c r="AT167" s="109" t="s">
        <v>84</v>
      </c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>
        <v>0.7</v>
      </c>
      <c r="BF167" s="109">
        <v>0</v>
      </c>
      <c r="BG167" s="109">
        <v>3</v>
      </c>
      <c r="BH167" s="109" t="s">
        <v>46</v>
      </c>
    </row>
    <row r="168" spans="1:60">
      <c r="A168" s="24">
        <v>1520</v>
      </c>
      <c r="B168" s="24" t="s">
        <v>225</v>
      </c>
      <c r="C168" s="24">
        <v>37</v>
      </c>
      <c r="D168" s="24">
        <v>5</v>
      </c>
      <c r="E168" s="5" t="s">
        <v>46</v>
      </c>
      <c r="F168" s="26">
        <v>391.81</v>
      </c>
      <c r="G168" s="26">
        <v>391.81</v>
      </c>
      <c r="H168" s="25">
        <f t="shared" si="20"/>
        <v>391.81</v>
      </c>
      <c r="I168" s="99">
        <v>35</v>
      </c>
      <c r="J168" s="102">
        <v>35</v>
      </c>
      <c r="K168" s="26">
        <f t="shared" si="21"/>
        <v>35</v>
      </c>
      <c r="M168" s="10">
        <v>90</v>
      </c>
      <c r="N168" s="11">
        <v>4</v>
      </c>
      <c r="O168" s="11">
        <v>180</v>
      </c>
      <c r="P168" s="11">
        <v>2</v>
      </c>
      <c r="Q168" s="68" t="s">
        <v>213</v>
      </c>
      <c r="R168" s="69" t="s">
        <v>213</v>
      </c>
      <c r="S168" s="32">
        <f t="shared" si="22"/>
        <v>3.481448328257624E-2</v>
      </c>
      <c r="T168" s="32">
        <f t="shared" si="23"/>
        <v>-6.9713979985077223E-2</v>
      </c>
      <c r="U168" s="32">
        <f t="shared" si="24"/>
        <v>0.99695636119368447</v>
      </c>
      <c r="V168" s="14">
        <f t="shared" si="25"/>
        <v>296.53709639358078</v>
      </c>
      <c r="W168" s="14">
        <f t="shared" si="26"/>
        <v>85.530762667528776</v>
      </c>
      <c r="X168" s="33">
        <f t="shared" si="27"/>
        <v>116.53709639358078</v>
      </c>
      <c r="Y168" s="14">
        <f t="shared" si="28"/>
        <v>26.537096393580782</v>
      </c>
      <c r="Z168" s="34">
        <f t="shared" si="29"/>
        <v>4.4692373324712236</v>
      </c>
      <c r="AA168" s="16"/>
      <c r="AB168" s="28"/>
      <c r="AC168" s="9"/>
      <c r="AD168" s="9"/>
      <c r="AE168" s="9"/>
      <c r="AF168" s="17"/>
      <c r="AG168" s="28"/>
      <c r="AH168" s="96"/>
      <c r="AI168" s="10"/>
      <c r="AJ168" s="11"/>
      <c r="AK168" s="116"/>
      <c r="AL168" s="117"/>
      <c r="AM168" s="45"/>
      <c r="AN168" s="45"/>
      <c r="AO168" s="45"/>
      <c r="AP168" s="46"/>
      <c r="AQ168" s="47"/>
      <c r="AR168" s="48"/>
      <c r="AS168" s="118"/>
      <c r="AT168" s="109" t="s">
        <v>84</v>
      </c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>
        <v>0.7</v>
      </c>
      <c r="BF168" s="109">
        <v>0</v>
      </c>
      <c r="BG168" s="109">
        <v>3</v>
      </c>
      <c r="BH168" s="109" t="s">
        <v>46</v>
      </c>
    </row>
    <row r="169" spans="1:60">
      <c r="A169" s="24">
        <v>1520</v>
      </c>
      <c r="B169" s="24" t="s">
        <v>225</v>
      </c>
      <c r="C169" s="24">
        <v>37</v>
      </c>
      <c r="D169" s="24">
        <v>6</v>
      </c>
      <c r="E169" s="5" t="s">
        <v>46</v>
      </c>
      <c r="F169" s="26">
        <v>393.41</v>
      </c>
      <c r="G169" s="26">
        <v>393.41</v>
      </c>
      <c r="H169" s="25">
        <f t="shared" si="20"/>
        <v>393.41</v>
      </c>
      <c r="I169" s="99">
        <v>46</v>
      </c>
      <c r="J169" s="102">
        <v>46</v>
      </c>
      <c r="K169" s="26">
        <f t="shared" si="21"/>
        <v>46</v>
      </c>
      <c r="M169" s="10">
        <v>90</v>
      </c>
      <c r="N169" s="11">
        <v>0</v>
      </c>
      <c r="O169" s="11">
        <v>180</v>
      </c>
      <c r="P169" s="11">
        <v>4</v>
      </c>
      <c r="Q169" s="68" t="s">
        <v>213</v>
      </c>
      <c r="R169" s="69" t="s">
        <v>213</v>
      </c>
      <c r="S169" s="32">
        <f t="shared" si="22"/>
        <v>6.9756473744125302E-2</v>
      </c>
      <c r="T169" s="32">
        <f t="shared" si="23"/>
        <v>-4.273101801374442E-18</v>
      </c>
      <c r="U169" s="32">
        <f t="shared" si="24"/>
        <v>0.9975640502598242</v>
      </c>
      <c r="V169" s="14">
        <f t="shared" si="25"/>
        <v>360</v>
      </c>
      <c r="W169" s="14">
        <f t="shared" si="26"/>
        <v>85.999999999999957</v>
      </c>
      <c r="X169" s="33">
        <f t="shared" si="27"/>
        <v>180</v>
      </c>
      <c r="Y169" s="14">
        <f t="shared" si="28"/>
        <v>90</v>
      </c>
      <c r="Z169" s="34">
        <f t="shared" si="29"/>
        <v>4.0000000000000426</v>
      </c>
      <c r="AA169" s="16"/>
      <c r="AB169" s="28"/>
      <c r="AC169" s="9"/>
      <c r="AD169" s="9"/>
      <c r="AE169" s="9"/>
      <c r="AF169" s="17"/>
      <c r="AG169" s="28"/>
      <c r="AH169" s="96"/>
      <c r="AI169" s="10"/>
      <c r="AJ169" s="11"/>
      <c r="AK169" s="116"/>
      <c r="AL169" s="117"/>
      <c r="AM169" s="45"/>
      <c r="AN169" s="45"/>
      <c r="AO169" s="45"/>
      <c r="AP169" s="46"/>
      <c r="AQ169" s="47"/>
      <c r="AR169" s="48"/>
      <c r="AS169" s="118"/>
      <c r="AT169" s="109" t="s">
        <v>84</v>
      </c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>
        <v>0.7</v>
      </c>
      <c r="BF169" s="109">
        <v>0</v>
      </c>
      <c r="BG169" s="109">
        <v>3</v>
      </c>
      <c r="BH169" s="109" t="s">
        <v>46</v>
      </c>
    </row>
    <row r="170" spans="1:60">
      <c r="A170" s="24">
        <v>1520</v>
      </c>
      <c r="B170" s="24" t="s">
        <v>225</v>
      </c>
      <c r="C170" s="24">
        <v>37</v>
      </c>
      <c r="D170" s="24">
        <v>6</v>
      </c>
      <c r="E170" s="5" t="s">
        <v>49</v>
      </c>
      <c r="F170" s="26">
        <v>393.68</v>
      </c>
      <c r="G170" s="26">
        <v>393.75</v>
      </c>
      <c r="H170" s="25">
        <f t="shared" si="20"/>
        <v>393.71500000000003</v>
      </c>
      <c r="I170" s="99">
        <v>73</v>
      </c>
      <c r="J170" s="102">
        <v>80</v>
      </c>
      <c r="K170" s="26">
        <f t="shared" si="21"/>
        <v>76.5</v>
      </c>
      <c r="M170" s="10">
        <v>90</v>
      </c>
      <c r="N170" s="11">
        <v>64</v>
      </c>
      <c r="O170" s="11">
        <v>350</v>
      </c>
      <c r="P170" s="11">
        <v>0</v>
      </c>
      <c r="Q170" s="68" t="s">
        <v>213</v>
      </c>
      <c r="R170" s="69" t="s">
        <v>213</v>
      </c>
      <c r="S170" s="32">
        <f t="shared" si="22"/>
        <v>0.15607394823773782</v>
      </c>
      <c r="T170" s="32">
        <f t="shared" si="23"/>
        <v>0.88513934515663306</v>
      </c>
      <c r="U170" s="32">
        <f t="shared" si="24"/>
        <v>-0.43171130405473612</v>
      </c>
      <c r="V170" s="14">
        <f t="shared" si="25"/>
        <v>79.999999999999943</v>
      </c>
      <c r="W170" s="14">
        <f t="shared" si="26"/>
        <v>-25.65603730291987</v>
      </c>
      <c r="X170" s="33">
        <f t="shared" si="27"/>
        <v>79.999999999999943</v>
      </c>
      <c r="Y170" s="14">
        <f t="shared" si="28"/>
        <v>349.99999999999994</v>
      </c>
      <c r="Z170" s="34">
        <f t="shared" si="29"/>
        <v>64.34396269708013</v>
      </c>
      <c r="AA170" s="16"/>
      <c r="AB170" s="28"/>
      <c r="AC170" s="9"/>
      <c r="AD170" s="9"/>
      <c r="AE170" s="9"/>
      <c r="AF170" s="17"/>
      <c r="AG170" s="28"/>
      <c r="AH170" s="96">
        <v>0</v>
      </c>
      <c r="AI170" s="10"/>
      <c r="AJ170" s="11"/>
      <c r="AK170" s="116"/>
      <c r="AL170" s="117"/>
      <c r="AM170" s="45"/>
      <c r="AN170" s="45"/>
      <c r="AO170" s="45"/>
      <c r="AP170" s="46"/>
      <c r="AQ170" s="47"/>
      <c r="AR170" s="48"/>
      <c r="AS170" s="118"/>
      <c r="AT170" s="109"/>
      <c r="AU170" s="109" t="s">
        <v>49</v>
      </c>
      <c r="AV170" s="109"/>
      <c r="AW170" s="109" t="s">
        <v>50</v>
      </c>
      <c r="AX170" s="109"/>
      <c r="AY170" s="109"/>
      <c r="AZ170" s="109"/>
      <c r="BA170" s="109">
        <v>4</v>
      </c>
      <c r="BB170" s="109"/>
      <c r="BC170" s="109"/>
      <c r="BD170" s="109"/>
      <c r="BE170" s="109">
        <v>0.7</v>
      </c>
      <c r="BF170" s="109">
        <v>1</v>
      </c>
      <c r="BG170" s="109">
        <v>3</v>
      </c>
      <c r="BH170" s="109" t="s">
        <v>237</v>
      </c>
    </row>
    <row r="171" spans="1:60">
      <c r="A171" s="24">
        <v>1520</v>
      </c>
      <c r="B171" s="24" t="s">
        <v>225</v>
      </c>
      <c r="C171" s="24">
        <v>37</v>
      </c>
      <c r="D171" s="24">
        <v>7</v>
      </c>
      <c r="E171" s="5" t="s">
        <v>46</v>
      </c>
      <c r="F171" s="26">
        <v>394.92</v>
      </c>
      <c r="G171" s="26">
        <v>394.92</v>
      </c>
      <c r="H171" s="25">
        <f t="shared" si="20"/>
        <v>394.92</v>
      </c>
      <c r="I171" s="99">
        <v>46</v>
      </c>
      <c r="J171" s="102">
        <v>46</v>
      </c>
      <c r="K171" s="26">
        <f t="shared" si="21"/>
        <v>46</v>
      </c>
      <c r="M171" s="10">
        <v>270</v>
      </c>
      <c r="N171" s="11">
        <v>3</v>
      </c>
      <c r="O171" s="11">
        <v>0</v>
      </c>
      <c r="P171" s="11">
        <v>7</v>
      </c>
      <c r="Q171" s="68" t="s">
        <v>213</v>
      </c>
      <c r="R171" s="69" t="s">
        <v>213</v>
      </c>
      <c r="S171" s="32">
        <f t="shared" si="22"/>
        <v>-0.12170232570552782</v>
      </c>
      <c r="T171" s="32">
        <f t="shared" si="23"/>
        <v>5.1945851961402535E-2</v>
      </c>
      <c r="U171" s="32">
        <f t="shared" si="24"/>
        <v>0.99118590163601605</v>
      </c>
      <c r="V171" s="14">
        <f t="shared" si="25"/>
        <v>156.88589662063441</v>
      </c>
      <c r="W171" s="14">
        <f t="shared" si="26"/>
        <v>82.395895546307358</v>
      </c>
      <c r="X171" s="33">
        <f t="shared" si="27"/>
        <v>336.88589662063441</v>
      </c>
      <c r="Y171" s="14">
        <f t="shared" si="28"/>
        <v>246.88589662063441</v>
      </c>
      <c r="Z171" s="34">
        <f t="shared" si="29"/>
        <v>7.6041044536926421</v>
      </c>
      <c r="AA171" s="16"/>
      <c r="AB171" s="28"/>
      <c r="AC171" s="9"/>
      <c r="AD171" s="9"/>
      <c r="AE171" s="9"/>
      <c r="AF171" s="17"/>
      <c r="AG171" s="28"/>
      <c r="AH171" s="96"/>
      <c r="AI171" s="10"/>
      <c r="AJ171" s="11"/>
      <c r="AK171" s="116"/>
      <c r="AL171" s="117"/>
      <c r="AM171" s="45"/>
      <c r="AN171" s="45"/>
      <c r="AO171" s="45"/>
      <c r="AP171" s="46"/>
      <c r="AQ171" s="47"/>
      <c r="AR171" s="48"/>
      <c r="AS171" s="118"/>
      <c r="AT171" s="109" t="s">
        <v>84</v>
      </c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>
        <v>0.7</v>
      </c>
      <c r="BF171" s="109">
        <v>0</v>
      </c>
      <c r="BG171" s="109">
        <v>3</v>
      </c>
      <c r="BH171" s="109" t="s">
        <v>46</v>
      </c>
    </row>
    <row r="172" spans="1:60">
      <c r="A172" s="24">
        <v>1520</v>
      </c>
      <c r="B172" s="24" t="s">
        <v>225</v>
      </c>
      <c r="C172" s="24">
        <v>38</v>
      </c>
      <c r="D172" s="24">
        <v>1</v>
      </c>
      <c r="E172" s="5" t="s">
        <v>46</v>
      </c>
      <c r="F172" s="26">
        <v>395.88</v>
      </c>
      <c r="G172" s="26">
        <v>395.88</v>
      </c>
      <c r="H172" s="25">
        <f t="shared" si="20"/>
        <v>395.88</v>
      </c>
      <c r="I172" s="99">
        <v>58</v>
      </c>
      <c r="J172" s="102">
        <v>58</v>
      </c>
      <c r="K172" s="26">
        <f t="shared" si="21"/>
        <v>58</v>
      </c>
      <c r="M172" s="10">
        <v>270</v>
      </c>
      <c r="N172" s="11">
        <v>1</v>
      </c>
      <c r="O172" s="11">
        <v>0</v>
      </c>
      <c r="P172" s="11">
        <v>0</v>
      </c>
      <c r="Q172" s="68" t="s">
        <v>213</v>
      </c>
      <c r="R172" s="69" t="s">
        <v>213</v>
      </c>
      <c r="S172" s="32">
        <f t="shared" si="22"/>
        <v>0</v>
      </c>
      <c r="T172" s="32">
        <f t="shared" si="23"/>
        <v>1.7452406437283512E-2</v>
      </c>
      <c r="U172" s="32">
        <f t="shared" si="24"/>
        <v>0.99984769515639127</v>
      </c>
      <c r="V172" s="14">
        <f t="shared" si="25"/>
        <v>90</v>
      </c>
      <c r="W172" s="14">
        <f t="shared" si="26"/>
        <v>89.000000000000099</v>
      </c>
      <c r="X172" s="33">
        <f t="shared" si="27"/>
        <v>270</v>
      </c>
      <c r="Y172" s="14">
        <f t="shared" si="28"/>
        <v>180</v>
      </c>
      <c r="Z172" s="34">
        <f t="shared" si="29"/>
        <v>0.99999999999990052</v>
      </c>
      <c r="AA172" s="16"/>
      <c r="AB172" s="28"/>
      <c r="AC172" s="9"/>
      <c r="AD172" s="9"/>
      <c r="AE172" s="9"/>
      <c r="AF172" s="17"/>
      <c r="AG172" s="28"/>
      <c r="AH172" s="96"/>
      <c r="AI172" s="10"/>
      <c r="AJ172" s="11"/>
      <c r="AK172" s="116"/>
      <c r="AL172" s="117"/>
      <c r="AM172" s="45"/>
      <c r="AN172" s="45"/>
      <c r="AO172" s="45"/>
      <c r="AP172" s="46"/>
      <c r="AQ172" s="47"/>
      <c r="AR172" s="48"/>
      <c r="AS172" s="118"/>
      <c r="AT172" s="109" t="s">
        <v>84</v>
      </c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>
        <v>0.7</v>
      </c>
      <c r="BF172" s="109">
        <v>0</v>
      </c>
      <c r="BG172" s="109">
        <v>3</v>
      </c>
      <c r="BH172" s="109"/>
    </row>
    <row r="173" spans="1:60">
      <c r="A173" s="24">
        <v>1520</v>
      </c>
      <c r="B173" s="24" t="s">
        <v>225</v>
      </c>
      <c r="C173" s="24">
        <v>38</v>
      </c>
      <c r="D173" s="24">
        <v>2</v>
      </c>
      <c r="E173" s="5" t="s">
        <v>46</v>
      </c>
      <c r="F173" s="26">
        <v>396.93</v>
      </c>
      <c r="G173" s="26">
        <v>396.94</v>
      </c>
      <c r="H173" s="25">
        <f t="shared" si="20"/>
        <v>396.935</v>
      </c>
      <c r="I173" s="99">
        <v>13</v>
      </c>
      <c r="J173" s="102">
        <v>14</v>
      </c>
      <c r="K173" s="26">
        <f t="shared" si="21"/>
        <v>13.5</v>
      </c>
      <c r="M173" s="10">
        <v>90</v>
      </c>
      <c r="N173" s="11">
        <v>2</v>
      </c>
      <c r="O173" s="11">
        <v>0</v>
      </c>
      <c r="P173" s="11">
        <v>1</v>
      </c>
      <c r="Q173" s="68" t="s">
        <v>213</v>
      </c>
      <c r="R173" s="69" t="s">
        <v>213</v>
      </c>
      <c r="S173" s="32">
        <f t="shared" si="22"/>
        <v>1.7441774902830158E-2</v>
      </c>
      <c r="T173" s="32">
        <f t="shared" si="23"/>
        <v>3.489418134011367E-2</v>
      </c>
      <c r="U173" s="32">
        <f t="shared" si="24"/>
        <v>-0.99923861495548261</v>
      </c>
      <c r="V173" s="14">
        <f t="shared" si="25"/>
        <v>63.441931983418904</v>
      </c>
      <c r="W173" s="14">
        <f t="shared" si="26"/>
        <v>-87.764295062177368</v>
      </c>
      <c r="X173" s="33">
        <f t="shared" si="27"/>
        <v>63.441931983418904</v>
      </c>
      <c r="Y173" s="14">
        <f t="shared" si="28"/>
        <v>333.4419319834189</v>
      </c>
      <c r="Z173" s="34">
        <f t="shared" si="29"/>
        <v>2.2357049378226321</v>
      </c>
      <c r="AA173" s="16"/>
      <c r="AB173" s="28"/>
      <c r="AC173" s="9"/>
      <c r="AD173" s="9"/>
      <c r="AE173" s="9"/>
      <c r="AF173" s="17"/>
      <c r="AG173" s="28"/>
      <c r="AH173" s="96"/>
      <c r="AI173" s="10"/>
      <c r="AJ173" s="11"/>
      <c r="AK173" s="116"/>
      <c r="AL173" s="117"/>
      <c r="AM173" s="45"/>
      <c r="AN173" s="45"/>
      <c r="AO173" s="45"/>
      <c r="AP173" s="46"/>
      <c r="AQ173" s="47"/>
      <c r="AR173" s="48"/>
      <c r="AS173" s="118"/>
      <c r="AT173" s="109" t="s">
        <v>84</v>
      </c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>
        <v>0.7</v>
      </c>
      <c r="BF173" s="109">
        <v>0</v>
      </c>
      <c r="BG173" s="109">
        <v>3</v>
      </c>
      <c r="BH173" s="109"/>
    </row>
    <row r="174" spans="1:60">
      <c r="A174" s="24">
        <v>1520</v>
      </c>
      <c r="B174" s="24" t="s">
        <v>225</v>
      </c>
      <c r="C174" s="24">
        <v>39</v>
      </c>
      <c r="D174" s="24">
        <v>1</v>
      </c>
      <c r="E174" s="5" t="s">
        <v>46</v>
      </c>
      <c r="F174" s="26">
        <v>405.36</v>
      </c>
      <c r="G174" s="26">
        <v>405.37</v>
      </c>
      <c r="H174" s="25">
        <f t="shared" si="20"/>
        <v>405.36500000000001</v>
      </c>
      <c r="I174" s="99">
        <v>56</v>
      </c>
      <c r="J174" s="102">
        <v>57</v>
      </c>
      <c r="K174" s="26">
        <f t="shared" si="21"/>
        <v>56.5</v>
      </c>
      <c r="M174" s="10">
        <v>270</v>
      </c>
      <c r="N174" s="11">
        <v>7</v>
      </c>
      <c r="O174" s="11">
        <v>0</v>
      </c>
      <c r="P174" s="11">
        <v>0</v>
      </c>
      <c r="Q174" s="68" t="s">
        <v>213</v>
      </c>
      <c r="R174" s="69" t="s">
        <v>213</v>
      </c>
      <c r="S174" s="32">
        <f t="shared" si="22"/>
        <v>0</v>
      </c>
      <c r="T174" s="32">
        <f t="shared" si="23"/>
        <v>0.12186934340514748</v>
      </c>
      <c r="U174" s="32">
        <f t="shared" si="24"/>
        <v>0.99254615164132198</v>
      </c>
      <c r="V174" s="14">
        <f t="shared" si="25"/>
        <v>90</v>
      </c>
      <c r="W174" s="14">
        <f t="shared" si="26"/>
        <v>82.999999999999972</v>
      </c>
      <c r="X174" s="33">
        <f t="shared" si="27"/>
        <v>270</v>
      </c>
      <c r="Y174" s="14">
        <f t="shared" si="28"/>
        <v>180</v>
      </c>
      <c r="Z174" s="34">
        <f t="shared" si="29"/>
        <v>7.0000000000000284</v>
      </c>
      <c r="AA174" s="16"/>
      <c r="AB174" s="28"/>
      <c r="AC174" s="9"/>
      <c r="AD174" s="9"/>
      <c r="AE174" s="9"/>
      <c r="AF174" s="17"/>
      <c r="AG174" s="28"/>
      <c r="AH174" s="96"/>
      <c r="AI174" s="10"/>
      <c r="AJ174" s="11"/>
      <c r="AK174" s="116"/>
      <c r="AL174" s="117"/>
      <c r="AM174" s="45"/>
      <c r="AN174" s="45"/>
      <c r="AO174" s="45"/>
      <c r="AP174" s="46"/>
      <c r="AQ174" s="47"/>
      <c r="AR174" s="48"/>
      <c r="AS174" s="118"/>
      <c r="AT174" s="109" t="s">
        <v>110</v>
      </c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>
        <v>0.7</v>
      </c>
      <c r="BF174" s="109">
        <v>0</v>
      </c>
      <c r="BG174" s="109">
        <v>2</v>
      </c>
      <c r="BH174" s="109"/>
    </row>
    <row r="175" spans="1:60">
      <c r="A175" s="24">
        <v>1520</v>
      </c>
      <c r="B175" s="24" t="s">
        <v>225</v>
      </c>
      <c r="C175" s="24">
        <v>39</v>
      </c>
      <c r="D175" s="24">
        <v>3</v>
      </c>
      <c r="E175" s="5" t="s">
        <v>46</v>
      </c>
      <c r="F175" s="26">
        <v>408.12</v>
      </c>
      <c r="G175" s="26">
        <v>408.12</v>
      </c>
      <c r="H175" s="25">
        <f t="shared" si="20"/>
        <v>408.12</v>
      </c>
      <c r="I175" s="99">
        <v>32</v>
      </c>
      <c r="J175" s="102">
        <v>32</v>
      </c>
      <c r="K175" s="26">
        <f t="shared" si="21"/>
        <v>32</v>
      </c>
      <c r="M175" s="10">
        <v>90</v>
      </c>
      <c r="N175" s="11">
        <v>0</v>
      </c>
      <c r="O175" s="11">
        <v>0</v>
      </c>
      <c r="P175" s="11">
        <v>5</v>
      </c>
      <c r="Q175" s="68" t="s">
        <v>213</v>
      </c>
      <c r="R175" s="69" t="s">
        <v>213</v>
      </c>
      <c r="S175" s="32">
        <f t="shared" si="22"/>
        <v>8.7155742747658166E-2</v>
      </c>
      <c r="T175" s="32">
        <f t="shared" si="23"/>
        <v>-5.3389361781853285E-18</v>
      </c>
      <c r="U175" s="32">
        <f t="shared" si="24"/>
        <v>-0.99619469809174555</v>
      </c>
      <c r="V175" s="14">
        <f t="shared" si="25"/>
        <v>360</v>
      </c>
      <c r="W175" s="14">
        <f t="shared" si="26"/>
        <v>-85</v>
      </c>
      <c r="X175" s="33">
        <f t="shared" si="27"/>
        <v>360</v>
      </c>
      <c r="Y175" s="14">
        <f t="shared" si="28"/>
        <v>270</v>
      </c>
      <c r="Z175" s="34">
        <f t="shared" si="29"/>
        <v>5</v>
      </c>
      <c r="AA175" s="16"/>
      <c r="AB175" s="28"/>
      <c r="AC175" s="9"/>
      <c r="AD175" s="9"/>
      <c r="AE175" s="9"/>
      <c r="AF175" s="17"/>
      <c r="AG175" s="28"/>
      <c r="AH175" s="96"/>
      <c r="AI175" s="10"/>
      <c r="AJ175" s="11"/>
      <c r="AK175" s="116"/>
      <c r="AL175" s="117"/>
      <c r="AM175" s="45"/>
      <c r="AN175" s="45"/>
      <c r="AO175" s="45"/>
      <c r="AP175" s="46"/>
      <c r="AQ175" s="47"/>
      <c r="AR175" s="48"/>
      <c r="AS175" s="118"/>
      <c r="AT175" s="109" t="s">
        <v>84</v>
      </c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>
        <v>0.7</v>
      </c>
      <c r="BF175" s="109">
        <v>0</v>
      </c>
      <c r="BG175" s="109">
        <v>3</v>
      </c>
      <c r="BH175" s="109"/>
    </row>
    <row r="176" spans="1:60">
      <c r="A176" s="24">
        <v>1520</v>
      </c>
      <c r="B176" s="24" t="s">
        <v>225</v>
      </c>
      <c r="C176" s="24">
        <v>39</v>
      </c>
      <c r="D176" s="24">
        <v>4</v>
      </c>
      <c r="E176" s="5" t="s">
        <v>49</v>
      </c>
      <c r="F176" s="26">
        <v>410.06</v>
      </c>
      <c r="G176" s="26">
        <v>410.12</v>
      </c>
      <c r="H176" s="25">
        <f t="shared" si="20"/>
        <v>410.09000000000003</v>
      </c>
      <c r="I176" s="99">
        <v>75</v>
      </c>
      <c r="J176" s="102">
        <v>81</v>
      </c>
      <c r="K176" s="26">
        <f t="shared" si="21"/>
        <v>78</v>
      </c>
      <c r="M176" s="10">
        <v>270</v>
      </c>
      <c r="N176" s="11">
        <v>65</v>
      </c>
      <c r="O176" s="11">
        <v>10</v>
      </c>
      <c r="P176" s="11">
        <v>0</v>
      </c>
      <c r="Q176" s="68" t="s">
        <v>213</v>
      </c>
      <c r="R176" s="69" t="s">
        <v>213</v>
      </c>
      <c r="S176" s="32">
        <f t="shared" si="22"/>
        <v>-0.15737869562426265</v>
      </c>
      <c r="T176" s="32">
        <f t="shared" si="23"/>
        <v>0.89253893528902994</v>
      </c>
      <c r="U176" s="32">
        <f t="shared" si="24"/>
        <v>0.41619774072678339</v>
      </c>
      <c r="V176" s="14">
        <f t="shared" si="25"/>
        <v>100</v>
      </c>
      <c r="W176" s="14">
        <f t="shared" si="26"/>
        <v>24.665694350175109</v>
      </c>
      <c r="X176" s="33">
        <f t="shared" si="27"/>
        <v>280</v>
      </c>
      <c r="Y176" s="14">
        <f t="shared" si="28"/>
        <v>190</v>
      </c>
      <c r="Z176" s="34">
        <f t="shared" si="29"/>
        <v>65.334305649824898</v>
      </c>
      <c r="AA176" s="16"/>
      <c r="AB176" s="28"/>
      <c r="AC176" s="9"/>
      <c r="AD176" s="9"/>
      <c r="AE176" s="9"/>
      <c r="AF176" s="17"/>
      <c r="AG176" s="28"/>
      <c r="AH176" s="96">
        <v>1</v>
      </c>
      <c r="AI176" s="10"/>
      <c r="AJ176" s="11"/>
      <c r="AK176" s="116"/>
      <c r="AL176" s="117"/>
      <c r="AM176" s="45"/>
      <c r="AN176" s="45"/>
      <c r="AO176" s="45"/>
      <c r="AP176" s="46"/>
      <c r="AQ176" s="47"/>
      <c r="AR176" s="48"/>
      <c r="AS176" s="118"/>
      <c r="AT176" s="109"/>
      <c r="AU176" s="109" t="s">
        <v>49</v>
      </c>
      <c r="AV176" s="109"/>
      <c r="AW176" s="109" t="s">
        <v>50</v>
      </c>
      <c r="AX176" s="109"/>
      <c r="AY176" s="109"/>
      <c r="AZ176" s="109"/>
      <c r="BA176" s="109"/>
      <c r="BB176" s="109"/>
      <c r="BC176" s="109"/>
      <c r="BD176" s="109"/>
      <c r="BE176" s="109">
        <v>0.7</v>
      </c>
      <c r="BF176" s="109">
        <v>0</v>
      </c>
      <c r="BG176" s="109">
        <v>3</v>
      </c>
      <c r="BH176" s="109"/>
    </row>
    <row r="177" spans="1:60">
      <c r="A177" s="24">
        <v>1520</v>
      </c>
      <c r="B177" s="24" t="s">
        <v>225</v>
      </c>
      <c r="C177" s="24">
        <v>39</v>
      </c>
      <c r="D177" s="24">
        <v>4</v>
      </c>
      <c r="E177" s="5" t="s">
        <v>49</v>
      </c>
      <c r="F177" s="26">
        <v>410.23</v>
      </c>
      <c r="G177" s="26">
        <v>410.26</v>
      </c>
      <c r="H177" s="25">
        <f t="shared" si="20"/>
        <v>410.245</v>
      </c>
      <c r="I177" s="99">
        <v>92</v>
      </c>
      <c r="J177" s="102">
        <v>95</v>
      </c>
      <c r="K177" s="26">
        <f t="shared" si="21"/>
        <v>93.5</v>
      </c>
      <c r="M177" s="10">
        <v>90</v>
      </c>
      <c r="N177" s="11">
        <v>40</v>
      </c>
      <c r="O177" s="11">
        <v>0</v>
      </c>
      <c r="P177" s="11">
        <v>0</v>
      </c>
      <c r="Q177" s="68" t="s">
        <v>213</v>
      </c>
      <c r="R177" s="69" t="s">
        <v>213</v>
      </c>
      <c r="S177" s="32">
        <f t="shared" si="22"/>
        <v>0</v>
      </c>
      <c r="T177" s="32">
        <f t="shared" si="23"/>
        <v>0.64278760968653925</v>
      </c>
      <c r="U177" s="32">
        <f t="shared" si="24"/>
        <v>-0.76604444311897801</v>
      </c>
      <c r="V177" s="14">
        <f t="shared" si="25"/>
        <v>90</v>
      </c>
      <c r="W177" s="14">
        <f t="shared" si="26"/>
        <v>-49.999999999999993</v>
      </c>
      <c r="X177" s="33">
        <f t="shared" si="27"/>
        <v>90</v>
      </c>
      <c r="Y177" s="14">
        <f t="shared" si="28"/>
        <v>0</v>
      </c>
      <c r="Z177" s="34">
        <f t="shared" si="29"/>
        <v>40.000000000000007</v>
      </c>
      <c r="AA177" s="16"/>
      <c r="AB177" s="28"/>
      <c r="AC177" s="9"/>
      <c r="AD177" s="9"/>
      <c r="AE177" s="9"/>
      <c r="AF177" s="17"/>
      <c r="AG177" s="28"/>
      <c r="AH177" s="96">
        <v>0</v>
      </c>
      <c r="AI177" s="10"/>
      <c r="AJ177" s="11"/>
      <c r="AK177" s="116"/>
      <c r="AL177" s="117"/>
      <c r="AM177" s="45"/>
      <c r="AN177" s="45"/>
      <c r="AO177" s="45"/>
      <c r="AP177" s="46"/>
      <c r="AQ177" s="47"/>
      <c r="AR177" s="48"/>
      <c r="AS177" s="118"/>
      <c r="AT177" s="109"/>
      <c r="AU177" s="109" t="s">
        <v>49</v>
      </c>
      <c r="AV177" s="109"/>
      <c r="AW177" s="109" t="s">
        <v>78</v>
      </c>
      <c r="AX177" s="109"/>
      <c r="AY177" s="109"/>
      <c r="AZ177" s="109"/>
      <c r="BA177" s="109"/>
      <c r="BB177" s="109"/>
      <c r="BC177" s="109"/>
      <c r="BD177" s="109"/>
      <c r="BE177" s="109">
        <v>0.7</v>
      </c>
      <c r="BF177" s="109">
        <v>0</v>
      </c>
      <c r="BG177" s="109">
        <v>3</v>
      </c>
      <c r="BH177" s="109"/>
    </row>
    <row r="178" spans="1:60">
      <c r="A178" s="24">
        <v>1520</v>
      </c>
      <c r="B178" s="24" t="s">
        <v>225</v>
      </c>
      <c r="C178" s="24">
        <v>39</v>
      </c>
      <c r="D178" s="24">
        <v>4</v>
      </c>
      <c r="E178" s="5" t="s">
        <v>46</v>
      </c>
      <c r="F178" s="26">
        <v>410.3</v>
      </c>
      <c r="G178" s="26">
        <v>410.3</v>
      </c>
      <c r="H178" s="25">
        <f t="shared" si="20"/>
        <v>410.3</v>
      </c>
      <c r="I178" s="99">
        <v>99</v>
      </c>
      <c r="J178" s="102">
        <v>99</v>
      </c>
      <c r="K178" s="26">
        <f t="shared" si="21"/>
        <v>99</v>
      </c>
      <c r="M178" s="10">
        <v>90</v>
      </c>
      <c r="N178" s="11">
        <v>2</v>
      </c>
      <c r="O178" s="11">
        <v>0</v>
      </c>
      <c r="P178" s="11">
        <v>2</v>
      </c>
      <c r="Q178" s="68" t="s">
        <v>213</v>
      </c>
      <c r="R178" s="69" t="s">
        <v>213</v>
      </c>
      <c r="S178" s="32">
        <f t="shared" si="22"/>
        <v>3.4878236872062651E-2</v>
      </c>
      <c r="T178" s="32">
        <f t="shared" si="23"/>
        <v>3.4878236872062651E-2</v>
      </c>
      <c r="U178" s="32">
        <f t="shared" si="24"/>
        <v>-0.99878202512991221</v>
      </c>
      <c r="V178" s="14">
        <f t="shared" si="25"/>
        <v>45</v>
      </c>
      <c r="W178" s="14">
        <f t="shared" si="26"/>
        <v>-87.172720540926477</v>
      </c>
      <c r="X178" s="33">
        <f t="shared" si="27"/>
        <v>45</v>
      </c>
      <c r="Y178" s="14">
        <f t="shared" si="28"/>
        <v>315</v>
      </c>
      <c r="Z178" s="34">
        <f t="shared" si="29"/>
        <v>2.8272794590735231</v>
      </c>
      <c r="AA178" s="16"/>
      <c r="AB178" s="28"/>
      <c r="AC178" s="9"/>
      <c r="AD178" s="9"/>
      <c r="AE178" s="9"/>
      <c r="AF178" s="17"/>
      <c r="AG178" s="28"/>
      <c r="AH178" s="96"/>
      <c r="AI178" s="10"/>
      <c r="AJ178" s="11"/>
      <c r="AK178" s="116"/>
      <c r="AL178" s="117"/>
      <c r="AM178" s="45"/>
      <c r="AN178" s="45"/>
      <c r="AO178" s="45"/>
      <c r="AP178" s="46"/>
      <c r="AQ178" s="47"/>
      <c r="AR178" s="48"/>
      <c r="AS178" s="118"/>
      <c r="AT178" s="109" t="s">
        <v>84</v>
      </c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>
        <v>0.7</v>
      </c>
      <c r="BF178" s="109">
        <v>0</v>
      </c>
      <c r="BG178" s="109">
        <v>3</v>
      </c>
      <c r="BH178" s="109"/>
    </row>
    <row r="179" spans="1:60">
      <c r="A179" s="24">
        <v>1520</v>
      </c>
      <c r="B179" s="24" t="s">
        <v>225</v>
      </c>
      <c r="C179" s="24">
        <v>40</v>
      </c>
      <c r="D179" s="24" t="s">
        <v>226</v>
      </c>
      <c r="E179" s="5" t="s">
        <v>46</v>
      </c>
      <c r="F179" s="26">
        <v>415.65</v>
      </c>
      <c r="G179" s="26">
        <v>415.71</v>
      </c>
      <c r="H179" s="25">
        <f t="shared" si="20"/>
        <v>415.67999999999995</v>
      </c>
      <c r="I179" s="99">
        <v>25</v>
      </c>
      <c r="J179" s="102">
        <v>31</v>
      </c>
      <c r="K179" s="26">
        <f t="shared" si="21"/>
        <v>28</v>
      </c>
      <c r="M179" s="10">
        <v>90</v>
      </c>
      <c r="N179" s="11">
        <v>2</v>
      </c>
      <c r="O179" s="11">
        <v>0</v>
      </c>
      <c r="P179" s="11">
        <v>10</v>
      </c>
      <c r="Q179" s="68" t="s">
        <v>213</v>
      </c>
      <c r="R179" s="69" t="s">
        <v>213</v>
      </c>
      <c r="S179" s="32">
        <f t="shared" si="22"/>
        <v>0.17354239588891238</v>
      </c>
      <c r="T179" s="32">
        <f t="shared" si="23"/>
        <v>3.4369294928846932E-2</v>
      </c>
      <c r="U179" s="32">
        <f t="shared" si="24"/>
        <v>-0.98420783473768791</v>
      </c>
      <c r="V179" s="14">
        <f t="shared" si="25"/>
        <v>11.202215998811244</v>
      </c>
      <c r="W179" s="14">
        <f t="shared" si="26"/>
        <v>-79.809808391393531</v>
      </c>
      <c r="X179" s="33">
        <f t="shared" si="27"/>
        <v>11.202215998811244</v>
      </c>
      <c r="Y179" s="14">
        <f t="shared" si="28"/>
        <v>281.20221599881125</v>
      </c>
      <c r="Z179" s="34">
        <f t="shared" si="29"/>
        <v>10.190191608606469</v>
      </c>
      <c r="AA179" s="16"/>
      <c r="AB179" s="28"/>
      <c r="AC179" s="9"/>
      <c r="AD179" s="9"/>
      <c r="AE179" s="9"/>
      <c r="AF179" s="17"/>
      <c r="AG179" s="28"/>
      <c r="AH179" s="96"/>
      <c r="AI179" s="10"/>
      <c r="AJ179" s="11"/>
      <c r="AK179" s="116"/>
      <c r="AL179" s="117"/>
      <c r="AM179" s="45"/>
      <c r="AN179" s="45"/>
      <c r="AO179" s="45"/>
      <c r="AP179" s="46"/>
      <c r="AQ179" s="47"/>
      <c r="AR179" s="48"/>
      <c r="AS179" s="118"/>
      <c r="AT179" s="109" t="s">
        <v>84</v>
      </c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>
        <v>0.7</v>
      </c>
      <c r="BF179" s="109">
        <v>0</v>
      </c>
      <c r="BG179" s="109">
        <v>3</v>
      </c>
      <c r="BH179" s="109"/>
    </row>
    <row r="180" spans="1:60">
      <c r="A180" s="24">
        <v>1520</v>
      </c>
      <c r="B180" s="24" t="s">
        <v>225</v>
      </c>
      <c r="C180" s="24">
        <v>41</v>
      </c>
      <c r="D180" s="24">
        <v>1</v>
      </c>
      <c r="E180" s="5" t="s">
        <v>46</v>
      </c>
      <c r="F180" s="26">
        <v>420.64</v>
      </c>
      <c r="G180" s="26">
        <v>420.64</v>
      </c>
      <c r="H180" s="25">
        <f t="shared" si="20"/>
        <v>420.64</v>
      </c>
      <c r="I180" s="99">
        <v>64</v>
      </c>
      <c r="J180" s="102">
        <v>64</v>
      </c>
      <c r="K180" s="26">
        <f t="shared" si="21"/>
        <v>64</v>
      </c>
      <c r="M180" s="10">
        <v>90</v>
      </c>
      <c r="N180" s="11">
        <v>1</v>
      </c>
      <c r="O180" s="11">
        <v>0</v>
      </c>
      <c r="P180" s="11">
        <v>8</v>
      </c>
      <c r="Q180" s="68" t="s">
        <v>213</v>
      </c>
      <c r="R180" s="69" t="s">
        <v>213</v>
      </c>
      <c r="S180" s="32">
        <f t="shared" si="22"/>
        <v>0.13915190422268917</v>
      </c>
      <c r="T180" s="32">
        <f t="shared" si="23"/>
        <v>1.7282560817541686E-2</v>
      </c>
      <c r="U180" s="32">
        <f t="shared" si="24"/>
        <v>-0.99011724611822993</v>
      </c>
      <c r="V180" s="14">
        <f t="shared" si="25"/>
        <v>7.0798376137985857</v>
      </c>
      <c r="W180" s="14">
        <f t="shared" si="26"/>
        <v>-81.939339132482445</v>
      </c>
      <c r="X180" s="33">
        <f t="shared" si="27"/>
        <v>7.0798376137985857</v>
      </c>
      <c r="Y180" s="14">
        <f t="shared" si="28"/>
        <v>277.07983761379859</v>
      </c>
      <c r="Z180" s="34">
        <f t="shared" si="29"/>
        <v>8.0606608675175551</v>
      </c>
      <c r="AA180" s="16"/>
      <c r="AB180" s="28"/>
      <c r="AC180" s="9"/>
      <c r="AD180" s="9"/>
      <c r="AE180" s="9"/>
      <c r="AF180" s="17"/>
      <c r="AG180" s="28"/>
      <c r="AH180" s="96"/>
      <c r="AI180" s="10"/>
      <c r="AJ180" s="11"/>
      <c r="AK180" s="116"/>
      <c r="AL180" s="117"/>
      <c r="AM180" s="45"/>
      <c r="AN180" s="45"/>
      <c r="AO180" s="45"/>
      <c r="AP180" s="46"/>
      <c r="AQ180" s="47"/>
      <c r="AR180" s="48"/>
      <c r="AS180" s="118"/>
      <c r="AT180" s="109" t="s">
        <v>84</v>
      </c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>
        <v>0.7</v>
      </c>
      <c r="BF180" s="109">
        <v>0</v>
      </c>
      <c r="BG180" s="109">
        <v>3</v>
      </c>
      <c r="BH180" s="109"/>
    </row>
    <row r="181" spans="1:60">
      <c r="A181" s="24">
        <v>1520</v>
      </c>
      <c r="B181" s="24" t="s">
        <v>225</v>
      </c>
      <c r="C181" s="24">
        <v>41</v>
      </c>
      <c r="D181" s="24">
        <v>2</v>
      </c>
      <c r="E181" s="5" t="s">
        <v>46</v>
      </c>
      <c r="F181" s="26">
        <v>421.7</v>
      </c>
      <c r="G181" s="26">
        <v>421.71</v>
      </c>
      <c r="H181" s="25">
        <f t="shared" si="20"/>
        <v>421.70499999999998</v>
      </c>
      <c r="I181" s="99">
        <v>24</v>
      </c>
      <c r="J181" s="102">
        <v>25</v>
      </c>
      <c r="K181" s="26">
        <f t="shared" si="21"/>
        <v>24.5</v>
      </c>
      <c r="M181" s="10">
        <v>90</v>
      </c>
      <c r="N181" s="11">
        <v>2</v>
      </c>
      <c r="O181" s="11">
        <v>0</v>
      </c>
      <c r="P181" s="11">
        <v>2</v>
      </c>
      <c r="Q181" s="68" t="s">
        <v>213</v>
      </c>
      <c r="R181" s="69" t="s">
        <v>213</v>
      </c>
      <c r="S181" s="32">
        <f t="shared" si="22"/>
        <v>3.4878236872062651E-2</v>
      </c>
      <c r="T181" s="32">
        <f t="shared" si="23"/>
        <v>3.4878236872062651E-2</v>
      </c>
      <c r="U181" s="32">
        <f t="shared" si="24"/>
        <v>-0.99878202512991221</v>
      </c>
      <c r="V181" s="14">
        <f t="shared" si="25"/>
        <v>45</v>
      </c>
      <c r="W181" s="14">
        <f t="shared" si="26"/>
        <v>-87.172720540926477</v>
      </c>
      <c r="X181" s="33">
        <f t="shared" si="27"/>
        <v>45</v>
      </c>
      <c r="Y181" s="14">
        <f t="shared" si="28"/>
        <v>315</v>
      </c>
      <c r="Z181" s="34">
        <f t="shared" si="29"/>
        <v>2.8272794590735231</v>
      </c>
      <c r="AA181" s="16"/>
      <c r="AB181" s="28"/>
      <c r="AC181" s="9"/>
      <c r="AD181" s="9"/>
      <c r="AE181" s="9"/>
      <c r="AF181" s="17"/>
      <c r="AG181" s="28"/>
      <c r="AH181" s="96"/>
      <c r="AI181" s="10"/>
      <c r="AJ181" s="11"/>
      <c r="AK181" s="116"/>
      <c r="AL181" s="117"/>
      <c r="AM181" s="45"/>
      <c r="AN181" s="45"/>
      <c r="AO181" s="45"/>
      <c r="AP181" s="46"/>
      <c r="AQ181" s="47"/>
      <c r="AR181" s="48"/>
      <c r="AS181" s="118"/>
      <c r="AT181" s="109" t="s">
        <v>84</v>
      </c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>
        <v>0.7</v>
      </c>
      <c r="BF181" s="109">
        <v>0</v>
      </c>
      <c r="BG181" s="109">
        <v>3</v>
      </c>
      <c r="BH181" s="109"/>
    </row>
    <row r="182" spans="1:60">
      <c r="A182" s="24">
        <v>1520</v>
      </c>
      <c r="B182" s="24" t="s">
        <v>225</v>
      </c>
      <c r="C182" s="24">
        <v>42</v>
      </c>
      <c r="D182" s="24">
        <v>1</v>
      </c>
      <c r="E182" s="5" t="s">
        <v>46</v>
      </c>
      <c r="F182" s="26">
        <v>424.95</v>
      </c>
      <c r="G182" s="26">
        <v>424.95</v>
      </c>
      <c r="H182" s="25">
        <f t="shared" si="20"/>
        <v>424.95</v>
      </c>
      <c r="I182" s="99">
        <v>95</v>
      </c>
      <c r="J182" s="102">
        <v>95</v>
      </c>
      <c r="K182" s="26">
        <f t="shared" si="21"/>
        <v>95</v>
      </c>
      <c r="M182" s="10">
        <v>90</v>
      </c>
      <c r="N182" s="11">
        <v>2</v>
      </c>
      <c r="O182" s="11">
        <v>0</v>
      </c>
      <c r="P182" s="11">
        <v>8</v>
      </c>
      <c r="Q182" s="68" t="s">
        <v>213</v>
      </c>
      <c r="R182" s="69" t="s">
        <v>213</v>
      </c>
      <c r="S182" s="32">
        <f t="shared" si="22"/>
        <v>0.13908832046729191</v>
      </c>
      <c r="T182" s="32">
        <f t="shared" si="23"/>
        <v>3.455985719963843E-2</v>
      </c>
      <c r="U182" s="32">
        <f t="shared" si="24"/>
        <v>-0.98966482419024082</v>
      </c>
      <c r="V182" s="14">
        <f t="shared" si="25"/>
        <v>13.953933779398717</v>
      </c>
      <c r="W182" s="14">
        <f t="shared" si="26"/>
        <v>-81.760032831371518</v>
      </c>
      <c r="X182" s="33">
        <f t="shared" si="27"/>
        <v>13.953933779398717</v>
      </c>
      <c r="Y182" s="14">
        <f t="shared" si="28"/>
        <v>283.95393377939871</v>
      </c>
      <c r="Z182" s="34">
        <f t="shared" si="29"/>
        <v>8.2399671686284819</v>
      </c>
      <c r="AA182" s="16"/>
      <c r="AB182" s="28"/>
      <c r="AC182" s="9"/>
      <c r="AD182" s="9"/>
      <c r="AE182" s="9"/>
      <c r="AF182" s="17"/>
      <c r="AG182" s="28"/>
      <c r="AH182" s="96"/>
      <c r="AI182" s="10"/>
      <c r="AJ182" s="11"/>
      <c r="AK182" s="116"/>
      <c r="AL182" s="117"/>
      <c r="AM182" s="45"/>
      <c r="AN182" s="45"/>
      <c r="AO182" s="45"/>
      <c r="AP182" s="46"/>
      <c r="AQ182" s="47"/>
      <c r="AR182" s="48"/>
      <c r="AS182" s="118"/>
      <c r="AT182" s="109" t="s">
        <v>84</v>
      </c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>
        <v>0.7</v>
      </c>
      <c r="BF182" s="109">
        <v>0</v>
      </c>
      <c r="BG182" s="109">
        <v>3</v>
      </c>
      <c r="BH182" s="109"/>
    </row>
    <row r="183" spans="1:60">
      <c r="A183" s="24">
        <v>1520</v>
      </c>
      <c r="B183" s="24" t="s">
        <v>225</v>
      </c>
      <c r="C183" s="24">
        <v>42</v>
      </c>
      <c r="D183" s="24">
        <v>1</v>
      </c>
      <c r="E183" s="5" t="s">
        <v>46</v>
      </c>
      <c r="F183" s="26">
        <v>425.48</v>
      </c>
      <c r="G183" s="26">
        <v>425.48</v>
      </c>
      <c r="H183" s="25">
        <f t="shared" si="20"/>
        <v>425.48</v>
      </c>
      <c r="I183" s="99">
        <v>148</v>
      </c>
      <c r="J183" s="102">
        <v>148</v>
      </c>
      <c r="K183" s="26">
        <f t="shared" si="21"/>
        <v>148</v>
      </c>
      <c r="M183" s="10">
        <v>90</v>
      </c>
      <c r="N183" s="11">
        <v>1</v>
      </c>
      <c r="O183" s="11">
        <v>0</v>
      </c>
      <c r="P183" s="11">
        <v>2</v>
      </c>
      <c r="Q183" s="68" t="s">
        <v>213</v>
      </c>
      <c r="R183" s="69" t="s">
        <v>213</v>
      </c>
      <c r="S183" s="32">
        <f t="shared" si="22"/>
        <v>3.489418134011367E-2</v>
      </c>
      <c r="T183" s="32">
        <f t="shared" si="23"/>
        <v>1.7441774902830155E-2</v>
      </c>
      <c r="U183" s="32">
        <f t="shared" si="24"/>
        <v>-0.99923861495548261</v>
      </c>
      <c r="V183" s="14">
        <f t="shared" si="25"/>
        <v>26.558068016581089</v>
      </c>
      <c r="W183" s="14">
        <f t="shared" si="26"/>
        <v>-87.764295062177368</v>
      </c>
      <c r="X183" s="33">
        <f t="shared" si="27"/>
        <v>26.558068016581089</v>
      </c>
      <c r="Y183" s="14">
        <f t="shared" si="28"/>
        <v>296.5580680165811</v>
      </c>
      <c r="Z183" s="34">
        <f t="shared" si="29"/>
        <v>2.2357049378226321</v>
      </c>
      <c r="AA183" s="16"/>
      <c r="AB183" s="28"/>
      <c r="AC183" s="9"/>
      <c r="AD183" s="9"/>
      <c r="AE183" s="9"/>
      <c r="AF183" s="17"/>
      <c r="AG183" s="28"/>
      <c r="AH183" s="96"/>
      <c r="AI183" s="10"/>
      <c r="AJ183" s="11"/>
      <c r="AK183" s="116"/>
      <c r="AL183" s="117"/>
      <c r="AM183" s="45"/>
      <c r="AN183" s="45"/>
      <c r="AO183" s="45"/>
      <c r="AP183" s="46"/>
      <c r="AQ183" s="47"/>
      <c r="AR183" s="48"/>
      <c r="AS183" s="118"/>
      <c r="AT183" s="109" t="s">
        <v>84</v>
      </c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>
        <v>0.7</v>
      </c>
      <c r="BF183" s="109">
        <v>0</v>
      </c>
      <c r="BG183" s="109">
        <v>3</v>
      </c>
      <c r="BH183" s="109"/>
    </row>
    <row r="184" spans="1:60">
      <c r="A184" s="24">
        <v>1520</v>
      </c>
      <c r="B184" s="24" t="s">
        <v>225</v>
      </c>
      <c r="C184" s="24">
        <v>42</v>
      </c>
      <c r="D184" s="24">
        <v>3</v>
      </c>
      <c r="E184" s="5" t="s">
        <v>46</v>
      </c>
      <c r="F184" s="26">
        <v>427.78</v>
      </c>
      <c r="G184" s="26">
        <v>427.78</v>
      </c>
      <c r="H184" s="25">
        <f t="shared" si="20"/>
        <v>427.78</v>
      </c>
      <c r="I184" s="99">
        <v>76</v>
      </c>
      <c r="J184" s="102">
        <v>76</v>
      </c>
      <c r="K184" s="26">
        <f t="shared" si="21"/>
        <v>76</v>
      </c>
      <c r="M184" s="10">
        <v>90</v>
      </c>
      <c r="N184" s="11">
        <v>2</v>
      </c>
      <c r="O184" s="11">
        <v>0</v>
      </c>
      <c r="P184" s="11">
        <v>3</v>
      </c>
      <c r="Q184" s="68" t="s">
        <v>213</v>
      </c>
      <c r="R184" s="69" t="s">
        <v>213</v>
      </c>
      <c r="S184" s="32">
        <f t="shared" si="22"/>
        <v>5.2304074592470842E-2</v>
      </c>
      <c r="T184" s="32">
        <f t="shared" si="23"/>
        <v>3.4851668155187324E-2</v>
      </c>
      <c r="U184" s="32">
        <f t="shared" si="24"/>
        <v>-0.99802119662406841</v>
      </c>
      <c r="V184" s="14">
        <f t="shared" si="25"/>
        <v>33.676630813748453</v>
      </c>
      <c r="W184" s="14">
        <f t="shared" si="26"/>
        <v>-86.39647307521291</v>
      </c>
      <c r="X184" s="33">
        <f t="shared" si="27"/>
        <v>33.676630813748453</v>
      </c>
      <c r="Y184" s="14">
        <f t="shared" si="28"/>
        <v>303.67663081374843</v>
      </c>
      <c r="Z184" s="34">
        <f t="shared" si="29"/>
        <v>3.60352692478709</v>
      </c>
      <c r="AA184" s="16"/>
      <c r="AB184" s="28"/>
      <c r="AC184" s="9"/>
      <c r="AD184" s="9"/>
      <c r="AE184" s="9"/>
      <c r="AF184" s="17"/>
      <c r="AG184" s="28"/>
      <c r="AH184" s="96"/>
      <c r="AI184" s="10"/>
      <c r="AJ184" s="11"/>
      <c r="AK184" s="116"/>
      <c r="AL184" s="117"/>
      <c r="AM184" s="45"/>
      <c r="AN184" s="45"/>
      <c r="AO184" s="45"/>
      <c r="AP184" s="46"/>
      <c r="AQ184" s="47"/>
      <c r="AR184" s="48"/>
      <c r="AS184" s="118"/>
      <c r="AT184" s="109" t="s">
        <v>84</v>
      </c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>
        <v>0.7</v>
      </c>
      <c r="BF184" s="109">
        <v>0</v>
      </c>
      <c r="BG184" s="109">
        <v>3</v>
      </c>
      <c r="BH184" s="109"/>
    </row>
    <row r="185" spans="1:60">
      <c r="A185" s="24">
        <v>1520</v>
      </c>
      <c r="B185" s="24" t="s">
        <v>225</v>
      </c>
      <c r="C185" s="24">
        <v>42</v>
      </c>
      <c r="D185" s="24">
        <v>3</v>
      </c>
      <c r="E185" s="5" t="s">
        <v>46</v>
      </c>
      <c r="F185" s="26">
        <v>428.26</v>
      </c>
      <c r="G185" s="26">
        <v>428.26</v>
      </c>
      <c r="H185" s="25">
        <f t="shared" si="20"/>
        <v>428.26</v>
      </c>
      <c r="I185" s="99">
        <v>124</v>
      </c>
      <c r="J185" s="102">
        <v>124</v>
      </c>
      <c r="K185" s="26">
        <f t="shared" si="21"/>
        <v>124</v>
      </c>
      <c r="M185" s="10">
        <v>90</v>
      </c>
      <c r="N185" s="11">
        <v>2</v>
      </c>
      <c r="O185" s="11">
        <v>0</v>
      </c>
      <c r="P185" s="11">
        <v>1</v>
      </c>
      <c r="Q185" s="68" t="s">
        <v>213</v>
      </c>
      <c r="R185" s="69" t="s">
        <v>213</v>
      </c>
      <c r="S185" s="32">
        <f t="shared" si="22"/>
        <v>1.7441774902830158E-2</v>
      </c>
      <c r="T185" s="32">
        <f t="shared" si="23"/>
        <v>3.489418134011367E-2</v>
      </c>
      <c r="U185" s="32">
        <f t="shared" si="24"/>
        <v>-0.99923861495548261</v>
      </c>
      <c r="V185" s="14">
        <f t="shared" si="25"/>
        <v>63.441931983418904</v>
      </c>
      <c r="W185" s="14">
        <f t="shared" si="26"/>
        <v>-87.764295062177368</v>
      </c>
      <c r="X185" s="33">
        <f t="shared" si="27"/>
        <v>63.441931983418904</v>
      </c>
      <c r="Y185" s="14">
        <f t="shared" si="28"/>
        <v>333.4419319834189</v>
      </c>
      <c r="Z185" s="34">
        <f t="shared" si="29"/>
        <v>2.2357049378226321</v>
      </c>
      <c r="AA185" s="16"/>
      <c r="AB185" s="28"/>
      <c r="AC185" s="9"/>
      <c r="AD185" s="9"/>
      <c r="AE185" s="9"/>
      <c r="AF185" s="17"/>
      <c r="AG185" s="28"/>
      <c r="AH185" s="96"/>
      <c r="AI185" s="10"/>
      <c r="AJ185" s="11"/>
      <c r="AK185" s="116"/>
      <c r="AL185" s="117"/>
      <c r="AM185" s="45"/>
      <c r="AN185" s="45"/>
      <c r="AO185" s="45"/>
      <c r="AP185" s="46"/>
      <c r="AQ185" s="47"/>
      <c r="AR185" s="48"/>
      <c r="AS185" s="118"/>
      <c r="AT185" s="109" t="s">
        <v>84</v>
      </c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>
        <v>0.7</v>
      </c>
      <c r="BF185" s="109">
        <v>0</v>
      </c>
      <c r="BG185" s="109">
        <v>3</v>
      </c>
      <c r="BH185" s="109"/>
    </row>
    <row r="186" spans="1:60">
      <c r="A186" s="24">
        <v>1520</v>
      </c>
      <c r="B186" s="24" t="s">
        <v>225</v>
      </c>
      <c r="C186" s="24">
        <v>42</v>
      </c>
      <c r="D186" s="24">
        <v>4</v>
      </c>
      <c r="E186" s="5" t="s">
        <v>46</v>
      </c>
      <c r="F186" s="26">
        <v>429.15</v>
      </c>
      <c r="G186" s="26">
        <v>429.15</v>
      </c>
      <c r="H186" s="25">
        <f t="shared" si="20"/>
        <v>429.15</v>
      </c>
      <c r="I186" s="99">
        <v>63</v>
      </c>
      <c r="J186" s="102">
        <v>63</v>
      </c>
      <c r="K186" s="26">
        <f t="shared" si="21"/>
        <v>63</v>
      </c>
      <c r="M186" s="10">
        <v>270</v>
      </c>
      <c r="N186" s="11">
        <v>1</v>
      </c>
      <c r="O186" s="11">
        <v>0</v>
      </c>
      <c r="P186" s="11">
        <v>1</v>
      </c>
      <c r="Q186" s="68" t="s">
        <v>213</v>
      </c>
      <c r="R186" s="69" t="s">
        <v>213</v>
      </c>
      <c r="S186" s="32">
        <f t="shared" si="22"/>
        <v>-1.7449748351250485E-2</v>
      </c>
      <c r="T186" s="32">
        <f t="shared" si="23"/>
        <v>1.7449748351250488E-2</v>
      </c>
      <c r="U186" s="32">
        <f t="shared" si="24"/>
        <v>0.99969541350954794</v>
      </c>
      <c r="V186" s="14">
        <f t="shared" si="25"/>
        <v>135</v>
      </c>
      <c r="W186" s="14">
        <f t="shared" si="26"/>
        <v>88.585930000671468</v>
      </c>
      <c r="X186" s="33">
        <f t="shared" si="27"/>
        <v>315</v>
      </c>
      <c r="Y186" s="14">
        <f t="shared" si="28"/>
        <v>225</v>
      </c>
      <c r="Z186" s="34">
        <f t="shared" si="29"/>
        <v>1.4140699993285324</v>
      </c>
      <c r="AA186" s="16"/>
      <c r="AB186" s="28"/>
      <c r="AC186" s="9"/>
      <c r="AD186" s="9"/>
      <c r="AE186" s="9"/>
      <c r="AF186" s="17"/>
      <c r="AG186" s="28"/>
      <c r="AH186" s="96"/>
      <c r="AI186" s="10"/>
      <c r="AJ186" s="11"/>
      <c r="AK186" s="116"/>
      <c r="AL186" s="117"/>
      <c r="AM186" s="45"/>
      <c r="AN186" s="45"/>
      <c r="AO186" s="45"/>
      <c r="AP186" s="46"/>
      <c r="AQ186" s="47"/>
      <c r="AR186" s="48"/>
      <c r="AS186" s="118"/>
      <c r="AT186" s="109" t="s">
        <v>84</v>
      </c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>
        <v>0.7</v>
      </c>
      <c r="BF186" s="109">
        <v>0</v>
      </c>
      <c r="BG186" s="109">
        <v>3</v>
      </c>
      <c r="BH186" s="109"/>
    </row>
    <row r="187" spans="1:60">
      <c r="A187" s="24">
        <v>1520</v>
      </c>
      <c r="B187" s="24" t="s">
        <v>225</v>
      </c>
      <c r="C187" s="24">
        <v>43</v>
      </c>
      <c r="D187" s="24">
        <v>1</v>
      </c>
      <c r="E187" s="5" t="s">
        <v>46</v>
      </c>
      <c r="F187" s="26">
        <v>434.14</v>
      </c>
      <c r="G187" s="26">
        <v>434.14</v>
      </c>
      <c r="H187" s="25">
        <f t="shared" si="20"/>
        <v>434.14</v>
      </c>
      <c r="I187" s="99">
        <v>54</v>
      </c>
      <c r="J187" s="102">
        <v>54</v>
      </c>
      <c r="K187" s="26">
        <f t="shared" si="21"/>
        <v>54</v>
      </c>
      <c r="M187" s="10">
        <v>270</v>
      </c>
      <c r="N187" s="11">
        <v>5</v>
      </c>
      <c r="O187" s="11">
        <v>180</v>
      </c>
      <c r="P187" s="11">
        <v>3</v>
      </c>
      <c r="Q187" s="68" t="s">
        <v>213</v>
      </c>
      <c r="R187" s="69" t="s">
        <v>213</v>
      </c>
      <c r="S187" s="32">
        <f t="shared" si="22"/>
        <v>-5.2136802128782245E-2</v>
      </c>
      <c r="T187" s="32">
        <f t="shared" si="23"/>
        <v>-8.7036298831283179E-2</v>
      </c>
      <c r="U187" s="32">
        <f t="shared" si="24"/>
        <v>-0.99482944788033301</v>
      </c>
      <c r="V187" s="14">
        <f t="shared" si="25"/>
        <v>239.07739373007206</v>
      </c>
      <c r="W187" s="14">
        <f t="shared" si="26"/>
        <v>-84.176850498235666</v>
      </c>
      <c r="X187" s="33">
        <f t="shared" si="27"/>
        <v>239.07739373007206</v>
      </c>
      <c r="Y187" s="14">
        <f t="shared" si="28"/>
        <v>149.07739373007206</v>
      </c>
      <c r="Z187" s="34">
        <f t="shared" si="29"/>
        <v>5.823149501764334</v>
      </c>
      <c r="AA187" s="16"/>
      <c r="AB187" s="28"/>
      <c r="AC187" s="9"/>
      <c r="AD187" s="9"/>
      <c r="AE187" s="9"/>
      <c r="AF187" s="17"/>
      <c r="AG187" s="28"/>
      <c r="AH187" s="96"/>
      <c r="AI187" s="10"/>
      <c r="AJ187" s="11"/>
      <c r="AK187" s="116"/>
      <c r="AL187" s="117"/>
      <c r="AM187" s="45"/>
      <c r="AN187" s="45"/>
      <c r="AO187" s="45"/>
      <c r="AP187" s="46"/>
      <c r="AQ187" s="47"/>
      <c r="AR187" s="48"/>
      <c r="AS187" s="118"/>
      <c r="AT187" s="109" t="s">
        <v>84</v>
      </c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>
        <v>0.7</v>
      </c>
      <c r="BF187" s="109">
        <v>0</v>
      </c>
      <c r="BG187" s="109">
        <v>3</v>
      </c>
      <c r="BH187" s="109"/>
    </row>
    <row r="188" spans="1:60">
      <c r="A188" s="24">
        <v>1520</v>
      </c>
      <c r="B188" s="24" t="s">
        <v>225</v>
      </c>
      <c r="C188" s="24">
        <v>44</v>
      </c>
      <c r="D188" s="24">
        <v>1</v>
      </c>
      <c r="E188" s="5" t="s">
        <v>46</v>
      </c>
      <c r="F188" s="26">
        <v>444.1</v>
      </c>
      <c r="G188" s="26">
        <v>444.1</v>
      </c>
      <c r="H188" s="25">
        <f t="shared" si="20"/>
        <v>444.1</v>
      </c>
      <c r="I188" s="99">
        <v>90</v>
      </c>
      <c r="J188" s="102">
        <v>90</v>
      </c>
      <c r="K188" s="26">
        <f t="shared" si="21"/>
        <v>90</v>
      </c>
      <c r="M188" s="10">
        <v>90</v>
      </c>
      <c r="N188" s="11">
        <v>2</v>
      </c>
      <c r="O188" s="11">
        <v>180</v>
      </c>
      <c r="P188" s="11">
        <v>6</v>
      </c>
      <c r="Q188" s="68" t="s">
        <v>213</v>
      </c>
      <c r="R188" s="69" t="s">
        <v>213</v>
      </c>
      <c r="S188" s="32">
        <f t="shared" si="22"/>
        <v>0.10446478735209536</v>
      </c>
      <c r="T188" s="32">
        <f t="shared" si="23"/>
        <v>-3.4708313607970075E-2</v>
      </c>
      <c r="U188" s="32">
        <f t="shared" si="24"/>
        <v>0.99391605950069728</v>
      </c>
      <c r="V188" s="14">
        <f t="shared" si="25"/>
        <v>341.62098802250347</v>
      </c>
      <c r="W188" s="14">
        <f t="shared" si="26"/>
        <v>83.68004299396074</v>
      </c>
      <c r="X188" s="33">
        <f t="shared" si="27"/>
        <v>161.62098802250347</v>
      </c>
      <c r="Y188" s="14">
        <f t="shared" si="28"/>
        <v>71.620988022503468</v>
      </c>
      <c r="Z188" s="34">
        <f t="shared" si="29"/>
        <v>6.3199570060392602</v>
      </c>
      <c r="AA188" s="16"/>
      <c r="AB188" s="28"/>
      <c r="AC188" s="9"/>
      <c r="AD188" s="9"/>
      <c r="AE188" s="9"/>
      <c r="AF188" s="17"/>
      <c r="AG188" s="28"/>
      <c r="AH188" s="96"/>
      <c r="AI188" s="10"/>
      <c r="AJ188" s="11"/>
      <c r="AK188" s="116"/>
      <c r="AL188" s="117"/>
      <c r="AM188" s="45"/>
      <c r="AN188" s="45"/>
      <c r="AO188" s="45"/>
      <c r="AP188" s="46"/>
      <c r="AQ188" s="47"/>
      <c r="AR188" s="48"/>
      <c r="AS188" s="118"/>
      <c r="AT188" s="109" t="s">
        <v>84</v>
      </c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>
        <v>0.7</v>
      </c>
      <c r="BF188" s="109">
        <v>0</v>
      </c>
      <c r="BG188" s="109">
        <v>3</v>
      </c>
      <c r="BH188" s="109"/>
    </row>
    <row r="189" spans="1:60">
      <c r="A189" s="24">
        <v>1520</v>
      </c>
      <c r="B189" s="24" t="s">
        <v>225</v>
      </c>
      <c r="C189" s="24">
        <v>44</v>
      </c>
      <c r="D189" s="24">
        <v>2</v>
      </c>
      <c r="E189" s="5" t="s">
        <v>46</v>
      </c>
      <c r="F189" s="26">
        <v>445.43</v>
      </c>
      <c r="G189" s="26">
        <v>445.43</v>
      </c>
      <c r="H189" s="25">
        <f t="shared" si="20"/>
        <v>445.43</v>
      </c>
      <c r="I189" s="99">
        <v>73</v>
      </c>
      <c r="J189" s="102">
        <v>73</v>
      </c>
      <c r="K189" s="26">
        <f t="shared" si="21"/>
        <v>73</v>
      </c>
      <c r="M189" s="10">
        <v>90</v>
      </c>
      <c r="N189" s="11">
        <v>1</v>
      </c>
      <c r="O189" s="11">
        <v>180</v>
      </c>
      <c r="P189" s="11">
        <v>10</v>
      </c>
      <c r="Q189" s="68" t="s">
        <v>213</v>
      </c>
      <c r="R189" s="69" t="s">
        <v>213</v>
      </c>
      <c r="S189" s="32">
        <f t="shared" si="22"/>
        <v>0.17362173020838784</v>
      </c>
      <c r="T189" s="32">
        <f t="shared" si="23"/>
        <v>-1.7187265168156982E-2</v>
      </c>
      <c r="U189" s="32">
        <f t="shared" si="24"/>
        <v>0.98465776202140087</v>
      </c>
      <c r="V189" s="14">
        <f t="shared" si="25"/>
        <v>354.34656126157915</v>
      </c>
      <c r="W189" s="14">
        <f t="shared" si="26"/>
        <v>79.952115436426354</v>
      </c>
      <c r="X189" s="33">
        <f t="shared" si="27"/>
        <v>174.34656126157915</v>
      </c>
      <c r="Y189" s="14">
        <f t="shared" si="28"/>
        <v>84.346561261579154</v>
      </c>
      <c r="Z189" s="34">
        <f t="shared" si="29"/>
        <v>10.047884563573646</v>
      </c>
      <c r="AA189" s="16"/>
      <c r="AB189" s="28"/>
      <c r="AC189" s="9"/>
      <c r="AD189" s="9"/>
      <c r="AE189" s="9"/>
      <c r="AF189" s="17"/>
      <c r="AG189" s="28"/>
      <c r="AH189" s="96"/>
      <c r="AI189" s="10"/>
      <c r="AJ189" s="11"/>
      <c r="AK189" s="116"/>
      <c r="AL189" s="117"/>
      <c r="AM189" s="45"/>
      <c r="AN189" s="45"/>
      <c r="AO189" s="45"/>
      <c r="AP189" s="46"/>
      <c r="AQ189" s="47"/>
      <c r="AR189" s="48"/>
      <c r="AS189" s="118"/>
      <c r="AT189" s="109" t="s">
        <v>84</v>
      </c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>
        <v>0.7</v>
      </c>
      <c r="BF189" s="109">
        <v>0</v>
      </c>
      <c r="BG189" s="109">
        <v>3</v>
      </c>
      <c r="BH189" s="109"/>
    </row>
    <row r="190" spans="1:60">
      <c r="A190" s="24">
        <v>1520</v>
      </c>
      <c r="B190" s="24" t="s">
        <v>225</v>
      </c>
      <c r="C190" s="24">
        <v>44</v>
      </c>
      <c r="D190" s="24">
        <v>3</v>
      </c>
      <c r="E190" s="5" t="s">
        <v>46</v>
      </c>
      <c r="F190" s="86">
        <v>446.45</v>
      </c>
      <c r="G190" s="86">
        <v>446.45</v>
      </c>
      <c r="H190" s="25">
        <f t="shared" si="20"/>
        <v>446.45</v>
      </c>
      <c r="I190" s="99">
        <v>45</v>
      </c>
      <c r="J190" s="102">
        <v>45</v>
      </c>
      <c r="K190" s="26">
        <f t="shared" si="21"/>
        <v>45</v>
      </c>
      <c r="M190" s="10">
        <v>270</v>
      </c>
      <c r="N190" s="11">
        <v>2</v>
      </c>
      <c r="O190" s="11">
        <v>180</v>
      </c>
      <c r="P190" s="11">
        <v>2</v>
      </c>
      <c r="Q190" s="68" t="s">
        <v>213</v>
      </c>
      <c r="R190" s="69" t="s">
        <v>213</v>
      </c>
      <c r="S190" s="32">
        <f t="shared" si="22"/>
        <v>-3.4878236872062658E-2</v>
      </c>
      <c r="T190" s="32">
        <f t="shared" si="23"/>
        <v>-3.4878236872062644E-2</v>
      </c>
      <c r="U190" s="32">
        <f t="shared" si="24"/>
        <v>-0.99878202512991221</v>
      </c>
      <c r="V190" s="14">
        <f t="shared" si="25"/>
        <v>225</v>
      </c>
      <c r="W190" s="14">
        <f t="shared" si="26"/>
        <v>-87.172720540926477</v>
      </c>
      <c r="X190" s="33">
        <f t="shared" si="27"/>
        <v>225</v>
      </c>
      <c r="Y190" s="14">
        <f t="shared" si="28"/>
        <v>135</v>
      </c>
      <c r="Z190" s="34">
        <f t="shared" si="29"/>
        <v>2.8272794590735231</v>
      </c>
      <c r="AA190" s="16"/>
      <c r="AB190" s="28"/>
      <c r="AC190" s="9"/>
      <c r="AD190" s="9"/>
      <c r="AE190" s="9"/>
      <c r="AF190" s="17"/>
      <c r="AG190" s="28"/>
      <c r="AH190" s="96"/>
      <c r="AI190" s="10"/>
      <c r="AJ190" s="11"/>
      <c r="AK190" s="116"/>
      <c r="AL190" s="117"/>
      <c r="AM190" s="45"/>
      <c r="AN190" s="45"/>
      <c r="AO190" s="45"/>
      <c r="AP190" s="46"/>
      <c r="AQ190" s="47"/>
      <c r="AR190" s="48"/>
      <c r="AS190" s="118"/>
      <c r="AT190" s="109" t="s">
        <v>84</v>
      </c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>
        <v>0.7</v>
      </c>
      <c r="BF190" s="109">
        <v>0</v>
      </c>
      <c r="BG190" s="109">
        <v>3</v>
      </c>
      <c r="BH190" s="109"/>
    </row>
    <row r="191" spans="1:60">
      <c r="A191" s="24">
        <v>1520</v>
      </c>
      <c r="B191" s="24" t="s">
        <v>225</v>
      </c>
      <c r="C191" s="24">
        <v>45</v>
      </c>
      <c r="D191" s="24">
        <v>1</v>
      </c>
      <c r="E191" s="5" t="s">
        <v>46</v>
      </c>
      <c r="F191" s="86">
        <v>453.02</v>
      </c>
      <c r="G191" s="86">
        <v>453.02</v>
      </c>
      <c r="H191" s="25">
        <f t="shared" si="20"/>
        <v>453.02</v>
      </c>
      <c r="I191" s="99">
        <v>32</v>
      </c>
      <c r="J191" s="102">
        <v>32</v>
      </c>
      <c r="K191" s="26">
        <f t="shared" si="21"/>
        <v>32</v>
      </c>
      <c r="M191" s="10">
        <v>270</v>
      </c>
      <c r="N191" s="11">
        <v>1</v>
      </c>
      <c r="O191" s="11">
        <v>0</v>
      </c>
      <c r="P191" s="11">
        <v>7</v>
      </c>
      <c r="Q191" s="68" t="s">
        <v>213</v>
      </c>
      <c r="R191" s="69" t="s">
        <v>213</v>
      </c>
      <c r="S191" s="32">
        <f t="shared" si="22"/>
        <v>-0.12185078211385945</v>
      </c>
      <c r="T191" s="32">
        <f t="shared" si="23"/>
        <v>1.7322318846206004E-2</v>
      </c>
      <c r="U191" s="32">
        <f t="shared" si="24"/>
        <v>0.99239498205492183</v>
      </c>
      <c r="V191" s="14">
        <f t="shared" si="25"/>
        <v>171.90904056270199</v>
      </c>
      <c r="W191" s="14">
        <f t="shared" si="26"/>
        <v>82.930329264025218</v>
      </c>
      <c r="X191" s="33">
        <f t="shared" si="27"/>
        <v>351.90904056270199</v>
      </c>
      <c r="Y191" s="14">
        <f t="shared" si="28"/>
        <v>261.90904056270199</v>
      </c>
      <c r="Z191" s="34">
        <f t="shared" si="29"/>
        <v>7.0696707359747819</v>
      </c>
      <c r="AA191" s="16"/>
      <c r="AB191" s="28"/>
      <c r="AC191" s="9"/>
      <c r="AD191" s="9"/>
      <c r="AE191" s="9"/>
      <c r="AF191" s="17"/>
      <c r="AG191" s="28"/>
      <c r="AH191" s="96"/>
      <c r="AI191" s="10"/>
      <c r="AJ191" s="11"/>
      <c r="AK191" s="116"/>
      <c r="AL191" s="117"/>
      <c r="AM191" s="45"/>
      <c r="AN191" s="45"/>
      <c r="AO191" s="45"/>
      <c r="AP191" s="46"/>
      <c r="AQ191" s="47"/>
      <c r="AR191" s="48"/>
      <c r="AS191" s="118"/>
      <c r="AT191" s="109" t="s">
        <v>84</v>
      </c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>
        <v>0.7</v>
      </c>
      <c r="BF191" s="109">
        <v>0</v>
      </c>
      <c r="BG191" s="109">
        <v>3</v>
      </c>
      <c r="BH191" s="109"/>
    </row>
    <row r="192" spans="1:60">
      <c r="A192" s="24">
        <v>1520</v>
      </c>
      <c r="B192" s="24" t="s">
        <v>225</v>
      </c>
      <c r="C192" s="24">
        <v>45</v>
      </c>
      <c r="D192" s="24">
        <v>1</v>
      </c>
      <c r="E192" s="5" t="s">
        <v>46</v>
      </c>
      <c r="F192" s="86">
        <v>453.37</v>
      </c>
      <c r="G192" s="86">
        <v>453.37</v>
      </c>
      <c r="H192" s="25">
        <f t="shared" si="20"/>
        <v>453.37</v>
      </c>
      <c r="I192" s="99">
        <v>67</v>
      </c>
      <c r="J192" s="102">
        <v>67</v>
      </c>
      <c r="K192" s="26">
        <f t="shared" si="21"/>
        <v>67</v>
      </c>
      <c r="M192" s="10">
        <v>90</v>
      </c>
      <c r="N192" s="11">
        <v>1</v>
      </c>
      <c r="O192" s="11">
        <v>0</v>
      </c>
      <c r="P192" s="11">
        <v>6</v>
      </c>
      <c r="Q192" s="68" t="s">
        <v>213</v>
      </c>
      <c r="R192" s="69" t="s">
        <v>213</v>
      </c>
      <c r="S192" s="32">
        <f t="shared" si="22"/>
        <v>0.10451254307640281</v>
      </c>
      <c r="T192" s="32">
        <f t="shared" si="23"/>
        <v>1.7356800328744645E-2</v>
      </c>
      <c r="U192" s="32">
        <f t="shared" si="24"/>
        <v>-0.99437042486653382</v>
      </c>
      <c r="V192" s="14">
        <f t="shared" si="25"/>
        <v>9.4292710994190578</v>
      </c>
      <c r="W192" s="14">
        <f t="shared" si="26"/>
        <v>-83.918432948729773</v>
      </c>
      <c r="X192" s="33">
        <f t="shared" si="27"/>
        <v>9.4292710994190578</v>
      </c>
      <c r="Y192" s="14">
        <f t="shared" si="28"/>
        <v>279.42927109941905</v>
      </c>
      <c r="Z192" s="34">
        <f t="shared" si="29"/>
        <v>6.0815670512702269</v>
      </c>
      <c r="AA192" s="16"/>
      <c r="AB192" s="28"/>
      <c r="AC192" s="9"/>
      <c r="AD192" s="9"/>
      <c r="AE192" s="9"/>
      <c r="AF192" s="17"/>
      <c r="AG192" s="28"/>
      <c r="AH192" s="96"/>
      <c r="AI192" s="10"/>
      <c r="AJ192" s="11"/>
      <c r="AK192" s="116"/>
      <c r="AL192" s="117"/>
      <c r="AM192" s="45"/>
      <c r="AN192" s="45"/>
      <c r="AO192" s="45"/>
      <c r="AP192" s="46"/>
      <c r="AQ192" s="47"/>
      <c r="AR192" s="48"/>
      <c r="AS192" s="118"/>
      <c r="AT192" s="109" t="s">
        <v>84</v>
      </c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>
        <v>0.7</v>
      </c>
      <c r="BF192" s="109">
        <v>0</v>
      </c>
      <c r="BG192" s="109">
        <v>3</v>
      </c>
      <c r="BH192" s="109"/>
    </row>
    <row r="193" spans="1:60">
      <c r="A193" s="24">
        <v>1520</v>
      </c>
      <c r="B193" s="24" t="s">
        <v>225</v>
      </c>
      <c r="C193" s="24">
        <v>46</v>
      </c>
      <c r="D193" s="24">
        <v>1</v>
      </c>
      <c r="E193" s="5" t="s">
        <v>46</v>
      </c>
      <c r="F193" s="86">
        <v>462.64</v>
      </c>
      <c r="G193" s="86">
        <v>462.64</v>
      </c>
      <c r="H193" s="25">
        <f t="shared" si="20"/>
        <v>462.64</v>
      </c>
      <c r="I193" s="99">
        <v>34</v>
      </c>
      <c r="J193" s="102">
        <v>34</v>
      </c>
      <c r="K193" s="26">
        <f t="shared" si="21"/>
        <v>34</v>
      </c>
      <c r="M193" s="10">
        <v>90</v>
      </c>
      <c r="N193" s="11">
        <v>1</v>
      </c>
      <c r="O193" s="11">
        <v>0</v>
      </c>
      <c r="P193" s="11">
        <v>3</v>
      </c>
      <c r="Q193" s="68" t="s">
        <v>213</v>
      </c>
      <c r="R193" s="69" t="s">
        <v>213</v>
      </c>
      <c r="S193" s="32">
        <f t="shared" si="22"/>
        <v>5.2327985223313132E-2</v>
      </c>
      <c r="T193" s="32">
        <f t="shared" si="23"/>
        <v>1.742848852081216E-2</v>
      </c>
      <c r="U193" s="32">
        <f t="shared" si="24"/>
        <v>-0.99847743863945992</v>
      </c>
      <c r="V193" s="14">
        <f t="shared" si="25"/>
        <v>18.420980799725044</v>
      </c>
      <c r="W193" s="14">
        <f t="shared" si="26"/>
        <v>-86.838299513294743</v>
      </c>
      <c r="X193" s="33">
        <f t="shared" si="27"/>
        <v>18.420980799725044</v>
      </c>
      <c r="Y193" s="14">
        <f t="shared" si="28"/>
        <v>288.42098079972504</v>
      </c>
      <c r="Z193" s="34">
        <f t="shared" si="29"/>
        <v>3.1617004867052572</v>
      </c>
      <c r="AA193" s="16"/>
      <c r="AB193" s="28"/>
      <c r="AC193" s="9"/>
      <c r="AD193" s="9"/>
      <c r="AE193" s="9"/>
      <c r="AF193" s="17"/>
      <c r="AG193" s="28"/>
      <c r="AH193" s="96"/>
      <c r="AI193" s="10"/>
      <c r="AJ193" s="11"/>
      <c r="AK193" s="116"/>
      <c r="AL193" s="117"/>
      <c r="AM193" s="45"/>
      <c r="AN193" s="45"/>
      <c r="AO193" s="45"/>
      <c r="AP193" s="46"/>
      <c r="AQ193" s="47"/>
      <c r="AR193" s="48"/>
      <c r="AS193" s="118"/>
      <c r="AT193" s="109" t="s">
        <v>84</v>
      </c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>
        <v>0.7</v>
      </c>
      <c r="BF193" s="109">
        <v>0</v>
      </c>
      <c r="BG193" s="109">
        <v>3</v>
      </c>
      <c r="BH193" s="109"/>
    </row>
    <row r="194" spans="1:60">
      <c r="A194" s="24">
        <v>1520</v>
      </c>
      <c r="B194" s="24" t="s">
        <v>225</v>
      </c>
      <c r="C194" s="24">
        <v>46</v>
      </c>
      <c r="D194" s="24">
        <v>2</v>
      </c>
      <c r="E194" s="5" t="s">
        <v>46</v>
      </c>
      <c r="F194" s="86">
        <v>464.08</v>
      </c>
      <c r="G194" s="86">
        <v>464.08</v>
      </c>
      <c r="H194" s="25">
        <f t="shared" si="20"/>
        <v>464.08</v>
      </c>
      <c r="I194" s="99">
        <v>43</v>
      </c>
      <c r="J194" s="102">
        <v>43</v>
      </c>
      <c r="K194" s="26">
        <f t="shared" si="21"/>
        <v>43</v>
      </c>
      <c r="M194" s="10">
        <v>90</v>
      </c>
      <c r="N194" s="11">
        <v>4</v>
      </c>
      <c r="O194" s="11">
        <v>0</v>
      </c>
      <c r="P194" s="11">
        <v>5</v>
      </c>
      <c r="Q194" s="68" t="s">
        <v>213</v>
      </c>
      <c r="R194" s="69" t="s">
        <v>213</v>
      </c>
      <c r="S194" s="32">
        <f t="shared" si="22"/>
        <v>8.694343573875718E-2</v>
      </c>
      <c r="T194" s="32">
        <f t="shared" si="23"/>
        <v>6.9491029301473675E-2</v>
      </c>
      <c r="U194" s="32">
        <f t="shared" si="24"/>
        <v>-0.99376801787576441</v>
      </c>
      <c r="V194" s="14">
        <f t="shared" si="25"/>
        <v>38.634194798667842</v>
      </c>
      <c r="W194" s="14">
        <f t="shared" si="26"/>
        <v>-83.609498300707514</v>
      </c>
      <c r="X194" s="33">
        <f t="shared" si="27"/>
        <v>38.634194798667842</v>
      </c>
      <c r="Y194" s="14">
        <f t="shared" si="28"/>
        <v>308.63419479866786</v>
      </c>
      <c r="Z194" s="34">
        <f t="shared" si="29"/>
        <v>6.3905016992924857</v>
      </c>
      <c r="AA194" s="16"/>
      <c r="AB194" s="28"/>
      <c r="AC194" s="9"/>
      <c r="AD194" s="9"/>
      <c r="AE194" s="9"/>
      <c r="AF194" s="17"/>
      <c r="AG194" s="28"/>
      <c r="AH194" s="96"/>
      <c r="AI194" s="10"/>
      <c r="AJ194" s="11"/>
      <c r="AK194" s="116"/>
      <c r="AL194" s="117"/>
      <c r="AM194" s="45"/>
      <c r="AN194" s="45"/>
      <c r="AO194" s="45"/>
      <c r="AP194" s="46"/>
      <c r="AQ194" s="47"/>
      <c r="AR194" s="48"/>
      <c r="AS194" s="118"/>
      <c r="AT194" s="109" t="s">
        <v>84</v>
      </c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>
        <v>0.7</v>
      </c>
      <c r="BF194" s="109">
        <v>0</v>
      </c>
      <c r="BG194" s="109">
        <v>3</v>
      </c>
      <c r="BH194" s="109"/>
    </row>
    <row r="195" spans="1:60">
      <c r="A195" s="24">
        <v>1520</v>
      </c>
      <c r="B195" s="24" t="s">
        <v>225</v>
      </c>
      <c r="C195" s="24">
        <v>46</v>
      </c>
      <c r="D195" s="24">
        <v>2</v>
      </c>
      <c r="E195" s="5" t="s">
        <v>46</v>
      </c>
      <c r="F195" s="86">
        <v>464.49</v>
      </c>
      <c r="G195" s="86">
        <v>464.49</v>
      </c>
      <c r="H195" s="25">
        <f t="shared" ref="H195:H258" si="30">(F195+G195)/2</f>
        <v>464.49</v>
      </c>
      <c r="I195" s="99">
        <v>84</v>
      </c>
      <c r="J195" s="102">
        <v>84</v>
      </c>
      <c r="K195" s="26">
        <f t="shared" ref="K195:K258" si="31">(+I195+J195)/2</f>
        <v>84</v>
      </c>
      <c r="M195" s="10">
        <v>90</v>
      </c>
      <c r="N195" s="11">
        <v>1</v>
      </c>
      <c r="O195" s="11">
        <v>180</v>
      </c>
      <c r="P195" s="11">
        <v>1</v>
      </c>
      <c r="Q195" s="68" t="s">
        <v>213</v>
      </c>
      <c r="R195" s="69" t="s">
        <v>213</v>
      </c>
      <c r="S195" s="32">
        <f t="shared" ref="S195:S258" si="32">COS(N195*PI()/180)*SIN(M195*PI()/180)*(SIN(P195*PI()/180))-(COS(P195*PI()/180)*SIN(O195*PI()/180))*(SIN(N195*PI()/180))</f>
        <v>1.7449748351250481E-2</v>
      </c>
      <c r="T195" s="32">
        <f t="shared" ref="T195:T258" si="33">(SIN(N195*PI()/180))*(COS(P195*PI()/180)*COS(O195*PI()/180))-(SIN(P195*PI()/180))*(COS(N195*PI()/180)*COS(M195*PI()/180))</f>
        <v>-1.7449748351250485E-2</v>
      </c>
      <c r="U195" s="32">
        <f t="shared" ref="U195:U258" si="34">(COS(N195*PI()/180)*COS(M195*PI()/180))*(COS(P195*PI()/180)*SIN(O195*PI()/180))-(COS(N195*PI()/180)*SIN(M195*PI()/180))*(COS(P195*PI()/180)*COS(O195*PI()/180))</f>
        <v>0.99969541350954794</v>
      </c>
      <c r="V195" s="14">
        <f t="shared" ref="V195:V258" si="35">IF(S195=0,IF(T195&gt;=0,90,270),IF(S195&gt;0,IF(T195&gt;=0,ATAN(T195/S195)*180/PI(),ATAN(T195/S195)*180/PI()+360),ATAN(T195/S195)*180/PI()+180))</f>
        <v>315</v>
      </c>
      <c r="W195" s="14">
        <f t="shared" ref="W195:W258" si="36">ASIN(U195/SQRT(S195^2+T195^2+U195^2))*180/PI()</f>
        <v>88.585930000671468</v>
      </c>
      <c r="X195" s="33">
        <f t="shared" ref="X195:X258" si="37">IF(U195&lt;0,V195,IF(V195+180&gt;=360,V195-180,V195+180))</f>
        <v>135</v>
      </c>
      <c r="Y195" s="14">
        <f t="shared" ref="Y195:Y258" si="38">IF(X195-90&lt;0,X195+270,X195-90)</f>
        <v>45</v>
      </c>
      <c r="Z195" s="34">
        <f t="shared" ref="Z195:Z258" si="39">IF(U195&lt;0,90+W195,90-W195)</f>
        <v>1.4140699993285324</v>
      </c>
      <c r="AA195" s="16"/>
      <c r="AB195" s="28"/>
      <c r="AC195" s="9"/>
      <c r="AD195" s="9"/>
      <c r="AE195" s="9"/>
      <c r="AF195" s="17"/>
      <c r="AG195" s="28"/>
      <c r="AH195" s="96"/>
      <c r="AI195" s="10"/>
      <c r="AJ195" s="11"/>
      <c r="AK195" s="116"/>
      <c r="AL195" s="117"/>
      <c r="AM195" s="45"/>
      <c r="AN195" s="45"/>
      <c r="AO195" s="45"/>
      <c r="AP195" s="46"/>
      <c r="AQ195" s="47"/>
      <c r="AR195" s="48"/>
      <c r="AS195" s="118"/>
      <c r="AT195" s="109" t="s">
        <v>84</v>
      </c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>
        <v>0.7</v>
      </c>
      <c r="BF195" s="109">
        <v>0</v>
      </c>
      <c r="BG195" s="109">
        <v>3</v>
      </c>
      <c r="BH195" s="109"/>
    </row>
    <row r="196" spans="1:60">
      <c r="A196" s="24">
        <v>1520</v>
      </c>
      <c r="B196" s="24" t="s">
        <v>225</v>
      </c>
      <c r="C196" s="24">
        <v>47</v>
      </c>
      <c r="D196" s="24">
        <v>1</v>
      </c>
      <c r="E196" s="5" t="s">
        <v>46</v>
      </c>
      <c r="F196" s="86">
        <v>472.44</v>
      </c>
      <c r="G196" s="86">
        <v>472.44</v>
      </c>
      <c r="H196" s="25">
        <f t="shared" si="30"/>
        <v>472.44</v>
      </c>
      <c r="I196" s="99">
        <v>54</v>
      </c>
      <c r="J196" s="102">
        <v>54</v>
      </c>
      <c r="K196" s="26">
        <f t="shared" si="31"/>
        <v>54</v>
      </c>
      <c r="M196" s="10">
        <v>90</v>
      </c>
      <c r="N196" s="11">
        <v>3</v>
      </c>
      <c r="O196" s="11">
        <v>0</v>
      </c>
      <c r="P196" s="11">
        <v>0</v>
      </c>
      <c r="Q196" s="68" t="s">
        <v>213</v>
      </c>
      <c r="R196" s="69" t="s">
        <v>213</v>
      </c>
      <c r="S196" s="32">
        <f t="shared" si="32"/>
        <v>0</v>
      </c>
      <c r="T196" s="32">
        <f t="shared" si="33"/>
        <v>5.2335956242943828E-2</v>
      </c>
      <c r="U196" s="32">
        <f t="shared" si="34"/>
        <v>-0.99862953475457383</v>
      </c>
      <c r="V196" s="14">
        <f t="shared" si="35"/>
        <v>90</v>
      </c>
      <c r="W196" s="14">
        <f t="shared" si="36"/>
        <v>-86.999999999999844</v>
      </c>
      <c r="X196" s="33">
        <f t="shared" si="37"/>
        <v>90</v>
      </c>
      <c r="Y196" s="14">
        <f t="shared" si="38"/>
        <v>0</v>
      </c>
      <c r="Z196" s="34">
        <f t="shared" si="39"/>
        <v>3.0000000000001563</v>
      </c>
      <c r="AA196" s="16"/>
      <c r="AB196" s="28"/>
      <c r="AC196" s="9"/>
      <c r="AD196" s="9"/>
      <c r="AE196" s="9"/>
      <c r="AF196" s="17"/>
      <c r="AG196" s="28"/>
      <c r="AH196" s="96"/>
      <c r="AI196" s="10"/>
      <c r="AJ196" s="11"/>
      <c r="AK196" s="116"/>
      <c r="AL196" s="117"/>
      <c r="AM196" s="45"/>
      <c r="AN196" s="45"/>
      <c r="AO196" s="45"/>
      <c r="AP196" s="46"/>
      <c r="AQ196" s="47"/>
      <c r="AR196" s="48"/>
      <c r="AS196" s="118"/>
      <c r="AT196" s="109" t="s">
        <v>84</v>
      </c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>
        <v>0.7</v>
      </c>
      <c r="BF196" s="109">
        <v>0</v>
      </c>
      <c r="BG196" s="109">
        <v>3</v>
      </c>
      <c r="BH196" s="109"/>
    </row>
    <row r="197" spans="1:60">
      <c r="A197" s="24">
        <v>1520</v>
      </c>
      <c r="B197" s="24" t="s">
        <v>225</v>
      </c>
      <c r="C197" s="24">
        <v>47</v>
      </c>
      <c r="D197" s="24">
        <v>2</v>
      </c>
      <c r="E197" s="5" t="s">
        <v>46</v>
      </c>
      <c r="F197" s="26">
        <v>474.3</v>
      </c>
      <c r="G197" s="26">
        <v>474.3</v>
      </c>
      <c r="H197" s="25">
        <f t="shared" si="30"/>
        <v>474.3</v>
      </c>
      <c r="I197" s="99">
        <v>89</v>
      </c>
      <c r="J197" s="102">
        <v>89</v>
      </c>
      <c r="K197" s="26">
        <f t="shared" si="31"/>
        <v>89</v>
      </c>
      <c r="M197" s="10">
        <v>270</v>
      </c>
      <c r="N197" s="11">
        <v>2</v>
      </c>
      <c r="O197" s="11">
        <v>0</v>
      </c>
      <c r="P197" s="11">
        <v>0</v>
      </c>
      <c r="Q197" s="68" t="s">
        <v>213</v>
      </c>
      <c r="R197" s="69" t="s">
        <v>213</v>
      </c>
      <c r="S197" s="32">
        <f t="shared" si="32"/>
        <v>0</v>
      </c>
      <c r="T197" s="32">
        <f t="shared" si="33"/>
        <v>3.4899496702500969E-2</v>
      </c>
      <c r="U197" s="32">
        <f t="shared" si="34"/>
        <v>0.99939082701909576</v>
      </c>
      <c r="V197" s="14">
        <f t="shared" si="35"/>
        <v>90</v>
      </c>
      <c r="W197" s="14">
        <f t="shared" si="36"/>
        <v>88.000000000000057</v>
      </c>
      <c r="X197" s="33">
        <f t="shared" si="37"/>
        <v>270</v>
      </c>
      <c r="Y197" s="14">
        <f t="shared" si="38"/>
        <v>180</v>
      </c>
      <c r="Z197" s="34">
        <f t="shared" si="39"/>
        <v>1.9999999999999432</v>
      </c>
      <c r="AA197" s="16"/>
      <c r="AB197" s="28"/>
      <c r="AC197" s="9"/>
      <c r="AD197" s="9"/>
      <c r="AE197" s="9"/>
      <c r="AF197" s="17"/>
      <c r="AG197" s="28"/>
      <c r="AH197" s="96"/>
      <c r="AI197" s="10"/>
      <c r="AJ197" s="11"/>
      <c r="AK197" s="116"/>
      <c r="AL197" s="117"/>
      <c r="AM197" s="45"/>
      <c r="AN197" s="45"/>
      <c r="AO197" s="45"/>
      <c r="AP197" s="46"/>
      <c r="AQ197" s="47"/>
      <c r="AR197" s="48"/>
      <c r="AS197" s="118"/>
      <c r="AT197" s="109" t="s">
        <v>84</v>
      </c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>
        <v>0.7</v>
      </c>
      <c r="BF197" s="109">
        <v>0</v>
      </c>
      <c r="BG197" s="109">
        <v>3</v>
      </c>
      <c r="BH197" s="109"/>
    </row>
    <row r="198" spans="1:60">
      <c r="A198" s="24">
        <v>1520</v>
      </c>
      <c r="B198" s="24" t="s">
        <v>225</v>
      </c>
      <c r="C198" s="24">
        <v>47</v>
      </c>
      <c r="D198" s="24">
        <v>3</v>
      </c>
      <c r="E198" s="5" t="s">
        <v>46</v>
      </c>
      <c r="F198" s="26">
        <v>475.46</v>
      </c>
      <c r="G198" s="26">
        <v>475.47</v>
      </c>
      <c r="H198" s="25">
        <f t="shared" si="30"/>
        <v>475.46500000000003</v>
      </c>
      <c r="I198" s="99">
        <v>84</v>
      </c>
      <c r="J198" s="102">
        <v>85</v>
      </c>
      <c r="K198" s="26">
        <f t="shared" si="31"/>
        <v>84.5</v>
      </c>
      <c r="M198" s="10">
        <v>90</v>
      </c>
      <c r="N198" s="11">
        <v>3</v>
      </c>
      <c r="O198" s="11">
        <v>0</v>
      </c>
      <c r="P198" s="11">
        <v>0</v>
      </c>
      <c r="Q198" s="68" t="s">
        <v>213</v>
      </c>
      <c r="R198" s="69" t="s">
        <v>213</v>
      </c>
      <c r="S198" s="32">
        <f t="shared" si="32"/>
        <v>0</v>
      </c>
      <c r="T198" s="32">
        <f t="shared" si="33"/>
        <v>5.2335956242943828E-2</v>
      </c>
      <c r="U198" s="32">
        <f t="shared" si="34"/>
        <v>-0.99862953475457383</v>
      </c>
      <c r="V198" s="14">
        <f t="shared" si="35"/>
        <v>90</v>
      </c>
      <c r="W198" s="14">
        <f t="shared" si="36"/>
        <v>-86.999999999999844</v>
      </c>
      <c r="X198" s="33">
        <f t="shared" si="37"/>
        <v>90</v>
      </c>
      <c r="Y198" s="14">
        <f t="shared" si="38"/>
        <v>0</v>
      </c>
      <c r="Z198" s="34">
        <f t="shared" si="39"/>
        <v>3.0000000000001563</v>
      </c>
      <c r="AA198" s="16"/>
      <c r="AB198" s="28"/>
      <c r="AC198" s="9"/>
      <c r="AD198" s="9"/>
      <c r="AE198" s="9"/>
      <c r="AF198" s="17"/>
      <c r="AG198" s="28"/>
      <c r="AH198" s="96"/>
      <c r="AI198" s="10"/>
      <c r="AJ198" s="11"/>
      <c r="AK198" s="116"/>
      <c r="AL198" s="117"/>
      <c r="AM198" s="45"/>
      <c r="AN198" s="45"/>
      <c r="AO198" s="45"/>
      <c r="AP198" s="46"/>
      <c r="AQ198" s="47"/>
      <c r="AR198" s="48"/>
      <c r="AS198" s="118"/>
      <c r="AT198" s="109" t="s">
        <v>84</v>
      </c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>
        <v>0.7</v>
      </c>
      <c r="BF198" s="109">
        <v>0</v>
      </c>
      <c r="BG198" s="109">
        <v>3</v>
      </c>
      <c r="BH198" s="109"/>
    </row>
    <row r="199" spans="1:60">
      <c r="A199" s="24">
        <v>1520</v>
      </c>
      <c r="B199" s="24" t="s">
        <v>225</v>
      </c>
      <c r="C199" s="24">
        <v>47</v>
      </c>
      <c r="D199" s="24">
        <v>4</v>
      </c>
      <c r="E199" s="5" t="s">
        <v>46</v>
      </c>
      <c r="F199" s="26">
        <v>476.5</v>
      </c>
      <c r="G199" s="26">
        <v>476.5</v>
      </c>
      <c r="H199" s="25">
        <f t="shared" si="30"/>
        <v>476.5</v>
      </c>
      <c r="I199" s="99">
        <v>38</v>
      </c>
      <c r="J199" s="102">
        <v>38</v>
      </c>
      <c r="K199" s="26">
        <f t="shared" si="31"/>
        <v>38</v>
      </c>
      <c r="M199" s="10">
        <v>270</v>
      </c>
      <c r="N199" s="11">
        <v>3</v>
      </c>
      <c r="O199" s="11">
        <v>0</v>
      </c>
      <c r="P199" s="11">
        <v>0</v>
      </c>
      <c r="Q199" s="68" t="s">
        <v>213</v>
      </c>
      <c r="R199" s="69" t="s">
        <v>213</v>
      </c>
      <c r="S199" s="32">
        <f t="shared" si="32"/>
        <v>0</v>
      </c>
      <c r="T199" s="32">
        <f t="shared" si="33"/>
        <v>5.2335956242943828E-2</v>
      </c>
      <c r="U199" s="32">
        <f t="shared" si="34"/>
        <v>0.99862953475457383</v>
      </c>
      <c r="V199" s="14">
        <f t="shared" si="35"/>
        <v>90</v>
      </c>
      <c r="W199" s="14">
        <f t="shared" si="36"/>
        <v>86.999999999999957</v>
      </c>
      <c r="X199" s="33">
        <f t="shared" si="37"/>
        <v>270</v>
      </c>
      <c r="Y199" s="14">
        <f t="shared" si="38"/>
        <v>180</v>
      </c>
      <c r="Z199" s="34">
        <f t="shared" si="39"/>
        <v>3.0000000000000426</v>
      </c>
      <c r="AA199" s="16"/>
      <c r="AB199" s="28"/>
      <c r="AC199" s="9"/>
      <c r="AD199" s="9"/>
      <c r="AE199" s="9"/>
      <c r="AF199" s="17"/>
      <c r="AG199" s="28"/>
      <c r="AH199" s="96"/>
      <c r="AI199" s="10"/>
      <c r="AJ199" s="11"/>
      <c r="AK199" s="116"/>
      <c r="AL199" s="117"/>
      <c r="AM199" s="45"/>
      <c r="AN199" s="45"/>
      <c r="AO199" s="45"/>
      <c r="AP199" s="46"/>
      <c r="AQ199" s="47"/>
      <c r="AR199" s="48"/>
      <c r="AS199" s="118"/>
      <c r="AT199" s="109" t="s">
        <v>84</v>
      </c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>
        <v>0.7</v>
      </c>
      <c r="BF199" s="109">
        <v>0</v>
      </c>
      <c r="BG199" s="109">
        <v>3</v>
      </c>
      <c r="BH199" s="109"/>
    </row>
    <row r="200" spans="1:60">
      <c r="A200" s="24">
        <v>1520</v>
      </c>
      <c r="B200" s="24" t="s">
        <v>225</v>
      </c>
      <c r="C200" s="24">
        <v>48</v>
      </c>
      <c r="D200" s="24">
        <v>1</v>
      </c>
      <c r="E200" s="5" t="s">
        <v>46</v>
      </c>
      <c r="F200" s="26">
        <v>482.14</v>
      </c>
      <c r="G200" s="26">
        <v>482.15</v>
      </c>
      <c r="H200" s="25">
        <f t="shared" si="30"/>
        <v>482.14499999999998</v>
      </c>
      <c r="I200" s="99">
        <v>64</v>
      </c>
      <c r="J200" s="102">
        <v>65</v>
      </c>
      <c r="K200" s="26">
        <f t="shared" si="31"/>
        <v>64.5</v>
      </c>
      <c r="M200" s="10">
        <v>270</v>
      </c>
      <c r="N200" s="11">
        <v>5</v>
      </c>
      <c r="O200" s="11">
        <v>180</v>
      </c>
      <c r="P200" s="11">
        <v>9</v>
      </c>
      <c r="Q200" s="68" t="s">
        <v>213</v>
      </c>
      <c r="R200" s="69" t="s">
        <v>213</v>
      </c>
      <c r="S200" s="32">
        <f t="shared" si="32"/>
        <v>-0.1558391846718965</v>
      </c>
      <c r="T200" s="32">
        <f t="shared" si="33"/>
        <v>-8.6082710927771186E-2</v>
      </c>
      <c r="U200" s="32">
        <f t="shared" si="34"/>
        <v>-0.98392988826791039</v>
      </c>
      <c r="V200" s="14">
        <f t="shared" si="35"/>
        <v>208.91545636591997</v>
      </c>
      <c r="W200" s="14">
        <f t="shared" si="36"/>
        <v>-79.743772977725627</v>
      </c>
      <c r="X200" s="33">
        <f t="shared" si="37"/>
        <v>208.91545636591997</v>
      </c>
      <c r="Y200" s="14">
        <f t="shared" si="38"/>
        <v>118.91545636591997</v>
      </c>
      <c r="Z200" s="34">
        <f t="shared" si="39"/>
        <v>10.256227022274373</v>
      </c>
      <c r="AA200" s="16"/>
      <c r="AB200" s="28"/>
      <c r="AC200" s="9"/>
      <c r="AD200" s="9"/>
      <c r="AE200" s="9"/>
      <c r="AF200" s="17"/>
      <c r="AG200" s="28"/>
      <c r="AH200" s="96"/>
      <c r="AI200" s="10"/>
      <c r="AJ200" s="11"/>
      <c r="AK200" s="116"/>
      <c r="AL200" s="117"/>
      <c r="AM200" s="45"/>
      <c r="AN200" s="45"/>
      <c r="AO200" s="45"/>
      <c r="AP200" s="46"/>
      <c r="AQ200" s="47"/>
      <c r="AR200" s="48"/>
      <c r="AS200" s="118"/>
      <c r="AT200" s="109" t="s">
        <v>84</v>
      </c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>
        <v>0.7</v>
      </c>
      <c r="BF200" s="109">
        <v>0</v>
      </c>
      <c r="BG200" s="109">
        <v>3</v>
      </c>
      <c r="BH200" s="109"/>
    </row>
    <row r="201" spans="1:60">
      <c r="A201" s="24">
        <v>1520</v>
      </c>
      <c r="B201" s="24" t="s">
        <v>225</v>
      </c>
      <c r="C201" s="24">
        <v>49</v>
      </c>
      <c r="D201" s="24">
        <v>1</v>
      </c>
      <c r="E201" s="5" t="s">
        <v>46</v>
      </c>
      <c r="F201" s="26">
        <v>491.95</v>
      </c>
      <c r="G201" s="26">
        <v>491.96</v>
      </c>
      <c r="H201" s="25">
        <f t="shared" si="30"/>
        <v>491.95499999999998</v>
      </c>
      <c r="I201" s="99">
        <v>85</v>
      </c>
      <c r="J201" s="102">
        <v>86</v>
      </c>
      <c r="K201" s="26">
        <f t="shared" si="31"/>
        <v>85.5</v>
      </c>
      <c r="M201" s="10">
        <v>270</v>
      </c>
      <c r="N201" s="11">
        <v>1</v>
      </c>
      <c r="O201" s="11">
        <v>0</v>
      </c>
      <c r="P201" s="11">
        <v>0</v>
      </c>
      <c r="Q201" s="68" t="s">
        <v>213</v>
      </c>
      <c r="R201" s="69" t="s">
        <v>213</v>
      </c>
      <c r="S201" s="32">
        <f t="shared" si="32"/>
        <v>0</v>
      </c>
      <c r="T201" s="32">
        <f t="shared" si="33"/>
        <v>1.7452406437283512E-2</v>
      </c>
      <c r="U201" s="32">
        <f t="shared" si="34"/>
        <v>0.99984769515639127</v>
      </c>
      <c r="V201" s="14">
        <f t="shared" si="35"/>
        <v>90</v>
      </c>
      <c r="W201" s="14">
        <f t="shared" si="36"/>
        <v>89.000000000000099</v>
      </c>
      <c r="X201" s="33">
        <f t="shared" si="37"/>
        <v>270</v>
      </c>
      <c r="Y201" s="14">
        <f t="shared" si="38"/>
        <v>180</v>
      </c>
      <c r="Z201" s="34">
        <f t="shared" si="39"/>
        <v>0.99999999999990052</v>
      </c>
      <c r="AA201" s="16"/>
      <c r="AB201" s="28"/>
      <c r="AC201" s="9"/>
      <c r="AD201" s="9"/>
      <c r="AE201" s="9"/>
      <c r="AF201" s="17"/>
      <c r="AG201" s="28"/>
      <c r="AH201" s="96"/>
      <c r="AI201" s="10"/>
      <c r="AJ201" s="11"/>
      <c r="AK201" s="116"/>
      <c r="AL201" s="117"/>
      <c r="AM201" s="45"/>
      <c r="AN201" s="45"/>
      <c r="AO201" s="45"/>
      <c r="AP201" s="46"/>
      <c r="AQ201" s="47"/>
      <c r="AR201" s="48"/>
      <c r="AS201" s="118"/>
      <c r="AT201" s="109" t="s">
        <v>84</v>
      </c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>
        <v>0.7</v>
      </c>
      <c r="BF201" s="109">
        <v>0</v>
      </c>
      <c r="BG201" s="109">
        <v>3</v>
      </c>
      <c r="BH201" s="109"/>
    </row>
    <row r="202" spans="1:60">
      <c r="A202" s="24">
        <v>1520</v>
      </c>
      <c r="B202" s="24" t="s">
        <v>225</v>
      </c>
      <c r="C202" s="24">
        <v>49</v>
      </c>
      <c r="D202" s="24">
        <v>2</v>
      </c>
      <c r="E202" s="5" t="s">
        <v>46</v>
      </c>
      <c r="F202" s="26">
        <v>492.92</v>
      </c>
      <c r="G202" s="26">
        <v>492.92</v>
      </c>
      <c r="H202" s="25">
        <f t="shared" si="30"/>
        <v>492.92</v>
      </c>
      <c r="I202" s="99">
        <v>32</v>
      </c>
      <c r="J202" s="102">
        <v>32</v>
      </c>
      <c r="K202" s="26">
        <f t="shared" si="31"/>
        <v>32</v>
      </c>
      <c r="M202" s="10">
        <v>270</v>
      </c>
      <c r="N202" s="11">
        <v>1</v>
      </c>
      <c r="O202" s="11">
        <v>0</v>
      </c>
      <c r="P202" s="11">
        <v>1</v>
      </c>
      <c r="Q202" s="68" t="s">
        <v>213</v>
      </c>
      <c r="R202" s="69" t="s">
        <v>213</v>
      </c>
      <c r="S202" s="32">
        <f t="shared" si="32"/>
        <v>-1.7449748351250485E-2</v>
      </c>
      <c r="T202" s="32">
        <f t="shared" si="33"/>
        <v>1.7449748351250488E-2</v>
      </c>
      <c r="U202" s="32">
        <f t="shared" si="34"/>
        <v>0.99969541350954794</v>
      </c>
      <c r="V202" s="14">
        <f t="shared" si="35"/>
        <v>135</v>
      </c>
      <c r="W202" s="14">
        <f t="shared" si="36"/>
        <v>88.585930000671468</v>
      </c>
      <c r="X202" s="33">
        <f t="shared" si="37"/>
        <v>315</v>
      </c>
      <c r="Y202" s="14">
        <f t="shared" si="38"/>
        <v>225</v>
      </c>
      <c r="Z202" s="34">
        <f t="shared" si="39"/>
        <v>1.4140699993285324</v>
      </c>
      <c r="AA202" s="16"/>
      <c r="AB202" s="28"/>
      <c r="AC202" s="9"/>
      <c r="AD202" s="9"/>
      <c r="AE202" s="9"/>
      <c r="AF202" s="17"/>
      <c r="AG202" s="28"/>
      <c r="AH202" s="96"/>
      <c r="AI202" s="10"/>
      <c r="AJ202" s="11"/>
      <c r="AK202" s="116"/>
      <c r="AL202" s="117"/>
      <c r="AM202" s="45"/>
      <c r="AN202" s="45"/>
      <c r="AO202" s="45"/>
      <c r="AP202" s="46"/>
      <c r="AQ202" s="47"/>
      <c r="AR202" s="48"/>
      <c r="AS202" s="118"/>
      <c r="AT202" s="109" t="s">
        <v>84</v>
      </c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>
        <v>0.7</v>
      </c>
      <c r="BF202" s="109">
        <v>0</v>
      </c>
      <c r="BG202" s="109">
        <v>3</v>
      </c>
      <c r="BH202" s="109"/>
    </row>
    <row r="203" spans="1:60">
      <c r="A203" s="24">
        <v>1520</v>
      </c>
      <c r="B203" s="24" t="s">
        <v>225</v>
      </c>
      <c r="C203" s="24">
        <v>49</v>
      </c>
      <c r="D203" s="24">
        <v>3</v>
      </c>
      <c r="E203" s="5" t="s">
        <v>46</v>
      </c>
      <c r="F203" s="26">
        <v>494.4</v>
      </c>
      <c r="G203" s="26">
        <v>494.41</v>
      </c>
      <c r="H203" s="25">
        <f t="shared" si="30"/>
        <v>494.40499999999997</v>
      </c>
      <c r="I203" s="99">
        <v>68</v>
      </c>
      <c r="J203" s="102">
        <v>69</v>
      </c>
      <c r="K203" s="26">
        <f t="shared" si="31"/>
        <v>68.5</v>
      </c>
      <c r="M203" s="10">
        <v>90</v>
      </c>
      <c r="N203" s="11">
        <v>1</v>
      </c>
      <c r="O203" s="11">
        <v>0</v>
      </c>
      <c r="P203" s="11">
        <v>0</v>
      </c>
      <c r="Q203" s="68" t="s">
        <v>213</v>
      </c>
      <c r="R203" s="69" t="s">
        <v>213</v>
      </c>
      <c r="S203" s="32">
        <f t="shared" si="32"/>
        <v>0</v>
      </c>
      <c r="T203" s="32">
        <f t="shared" si="33"/>
        <v>1.7452406437283512E-2</v>
      </c>
      <c r="U203" s="32">
        <f t="shared" si="34"/>
        <v>-0.99984769515639127</v>
      </c>
      <c r="V203" s="14">
        <f t="shared" si="35"/>
        <v>90</v>
      </c>
      <c r="W203" s="14">
        <f t="shared" si="36"/>
        <v>-89.000000000000099</v>
      </c>
      <c r="X203" s="33">
        <f t="shared" si="37"/>
        <v>90</v>
      </c>
      <c r="Y203" s="14">
        <f t="shared" si="38"/>
        <v>0</v>
      </c>
      <c r="Z203" s="34">
        <f t="shared" si="39"/>
        <v>0.99999999999990052</v>
      </c>
      <c r="AA203" s="16"/>
      <c r="AB203" s="28"/>
      <c r="AC203" s="9"/>
      <c r="AD203" s="9"/>
      <c r="AE203" s="9"/>
      <c r="AF203" s="17"/>
      <c r="AG203" s="28"/>
      <c r="AH203" s="96"/>
      <c r="AI203" s="10"/>
      <c r="AJ203" s="11"/>
      <c r="AK203" s="116"/>
      <c r="AL203" s="117"/>
      <c r="AM203" s="45"/>
      <c r="AN203" s="45"/>
      <c r="AO203" s="45"/>
      <c r="AP203" s="46"/>
      <c r="AQ203" s="47"/>
      <c r="AR203" s="48"/>
      <c r="AS203" s="118"/>
      <c r="AT203" s="109" t="s">
        <v>84</v>
      </c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>
        <v>0.7</v>
      </c>
      <c r="BF203" s="109">
        <v>0</v>
      </c>
      <c r="BG203" s="109">
        <v>3</v>
      </c>
      <c r="BH203" s="109"/>
    </row>
    <row r="204" spans="1:60">
      <c r="A204" s="24">
        <v>1520</v>
      </c>
      <c r="B204" s="24" t="s">
        <v>225</v>
      </c>
      <c r="C204" s="24">
        <v>50</v>
      </c>
      <c r="D204" s="24" t="s">
        <v>227</v>
      </c>
      <c r="E204" s="5" t="s">
        <v>46</v>
      </c>
      <c r="F204" s="26">
        <v>501.1</v>
      </c>
      <c r="G204" s="26">
        <v>501.1</v>
      </c>
      <c r="H204" s="25">
        <f t="shared" si="30"/>
        <v>501.1</v>
      </c>
      <c r="I204" s="99">
        <v>40</v>
      </c>
      <c r="J204" s="102">
        <v>40</v>
      </c>
      <c r="K204" s="26">
        <f t="shared" si="31"/>
        <v>40</v>
      </c>
      <c r="M204" s="10">
        <v>90</v>
      </c>
      <c r="N204" s="11">
        <v>2</v>
      </c>
      <c r="O204" s="11">
        <v>0</v>
      </c>
      <c r="P204" s="11">
        <v>0</v>
      </c>
      <c r="Q204" s="68" t="s">
        <v>213</v>
      </c>
      <c r="R204" s="69" t="s">
        <v>213</v>
      </c>
      <c r="S204" s="32">
        <f t="shared" si="32"/>
        <v>0</v>
      </c>
      <c r="T204" s="32">
        <f t="shared" si="33"/>
        <v>3.4899496702500969E-2</v>
      </c>
      <c r="U204" s="32">
        <f t="shared" si="34"/>
        <v>-0.99939082701909576</v>
      </c>
      <c r="V204" s="14">
        <f t="shared" si="35"/>
        <v>90</v>
      </c>
      <c r="W204" s="14">
        <f t="shared" si="36"/>
        <v>-88.000000000000242</v>
      </c>
      <c r="X204" s="33">
        <f t="shared" si="37"/>
        <v>90</v>
      </c>
      <c r="Y204" s="14">
        <f t="shared" si="38"/>
        <v>0</v>
      </c>
      <c r="Z204" s="34">
        <f t="shared" si="39"/>
        <v>1.9999999999997584</v>
      </c>
      <c r="AA204" s="16"/>
      <c r="AB204" s="28"/>
      <c r="AC204" s="9"/>
      <c r="AD204" s="9"/>
      <c r="AE204" s="9"/>
      <c r="AF204" s="17"/>
      <c r="AG204" s="28"/>
      <c r="AH204" s="96"/>
      <c r="AI204" s="10"/>
      <c r="AJ204" s="11"/>
      <c r="AK204" s="116"/>
      <c r="AL204" s="117"/>
      <c r="AM204" s="45"/>
      <c r="AN204" s="45"/>
      <c r="AO204" s="45"/>
      <c r="AP204" s="46"/>
      <c r="AQ204" s="47"/>
      <c r="AR204" s="48"/>
      <c r="AS204" s="118"/>
      <c r="AT204" s="109" t="s">
        <v>84</v>
      </c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>
        <v>0.7</v>
      </c>
      <c r="BF204" s="109">
        <v>0</v>
      </c>
      <c r="BG204" s="109">
        <v>3</v>
      </c>
      <c r="BH204" s="109"/>
    </row>
    <row r="205" spans="1:60">
      <c r="A205" s="24">
        <v>1520</v>
      </c>
      <c r="B205" s="24" t="s">
        <v>225</v>
      </c>
      <c r="C205" s="24">
        <v>51</v>
      </c>
      <c r="D205" s="24">
        <v>1</v>
      </c>
      <c r="E205" s="5" t="s">
        <v>46</v>
      </c>
      <c r="F205" s="26">
        <v>511.07</v>
      </c>
      <c r="G205" s="26">
        <v>511.07</v>
      </c>
      <c r="H205" s="25">
        <f t="shared" si="30"/>
        <v>511.07</v>
      </c>
      <c r="I205" s="99">
        <v>77</v>
      </c>
      <c r="J205" s="102">
        <v>77</v>
      </c>
      <c r="K205" s="26">
        <f t="shared" si="31"/>
        <v>77</v>
      </c>
      <c r="M205" s="10">
        <v>270</v>
      </c>
      <c r="N205" s="11">
        <v>4</v>
      </c>
      <c r="O205" s="11">
        <v>0</v>
      </c>
      <c r="P205" s="11">
        <v>1</v>
      </c>
      <c r="Q205" s="68" t="s">
        <v>213</v>
      </c>
      <c r="R205" s="69" t="s">
        <v>213</v>
      </c>
      <c r="S205" s="32">
        <f t="shared" si="32"/>
        <v>-1.7409893252357169E-2</v>
      </c>
      <c r="T205" s="32">
        <f t="shared" si="33"/>
        <v>6.9745849495301007E-2</v>
      </c>
      <c r="U205" s="32">
        <f t="shared" si="34"/>
        <v>0.99741211642315963</v>
      </c>
      <c r="V205" s="14">
        <f t="shared" si="35"/>
        <v>104.01569916405353</v>
      </c>
      <c r="W205" s="14">
        <f t="shared" si="36"/>
        <v>85.877680539185022</v>
      </c>
      <c r="X205" s="33">
        <f t="shared" si="37"/>
        <v>284.01569916405356</v>
      </c>
      <c r="Y205" s="14">
        <f t="shared" si="38"/>
        <v>194.01569916405356</v>
      </c>
      <c r="Z205" s="34">
        <f t="shared" si="39"/>
        <v>4.1223194608149782</v>
      </c>
      <c r="AA205" s="16"/>
      <c r="AB205" s="28"/>
      <c r="AC205" s="9"/>
      <c r="AD205" s="9"/>
      <c r="AE205" s="9"/>
      <c r="AF205" s="17"/>
      <c r="AG205" s="28"/>
      <c r="AH205" s="96"/>
      <c r="AI205" s="10"/>
      <c r="AJ205" s="11"/>
      <c r="AK205" s="116"/>
      <c r="AL205" s="117"/>
      <c r="AM205" s="45"/>
      <c r="AN205" s="45"/>
      <c r="AO205" s="45"/>
      <c r="AP205" s="46"/>
      <c r="AQ205" s="47"/>
      <c r="AR205" s="48"/>
      <c r="AS205" s="118"/>
      <c r="AT205" s="109" t="s">
        <v>84</v>
      </c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>
        <v>0.7</v>
      </c>
      <c r="BF205" s="109">
        <v>0</v>
      </c>
      <c r="BG205" s="109">
        <v>3</v>
      </c>
      <c r="BH205" s="109"/>
    </row>
    <row r="206" spans="1:60">
      <c r="A206" s="24">
        <v>1520</v>
      </c>
      <c r="B206" s="24" t="s">
        <v>225</v>
      </c>
      <c r="C206" s="24">
        <v>51</v>
      </c>
      <c r="D206" s="24">
        <v>1</v>
      </c>
      <c r="E206" s="5" t="s">
        <v>205</v>
      </c>
      <c r="F206" s="26">
        <v>511.24</v>
      </c>
      <c r="G206" s="26">
        <v>511.28</v>
      </c>
      <c r="H206" s="25">
        <f t="shared" si="30"/>
        <v>511.26</v>
      </c>
      <c r="I206" s="99">
        <v>94</v>
      </c>
      <c r="J206" s="102">
        <v>98</v>
      </c>
      <c r="K206" s="26">
        <f t="shared" si="31"/>
        <v>96</v>
      </c>
      <c r="M206" s="10">
        <v>90</v>
      </c>
      <c r="N206" s="11">
        <v>61</v>
      </c>
      <c r="O206" s="11">
        <v>46</v>
      </c>
      <c r="P206" s="11">
        <v>0</v>
      </c>
      <c r="Q206" s="68" t="s">
        <v>213</v>
      </c>
      <c r="R206" s="69" t="s">
        <v>213</v>
      </c>
      <c r="S206" s="32">
        <f t="shared" si="32"/>
        <v>-0.62914876550590237</v>
      </c>
      <c r="T206" s="32">
        <f t="shared" si="33"/>
        <v>0.60756190053277814</v>
      </c>
      <c r="U206" s="32">
        <f t="shared" si="34"/>
        <v>-0.33677706078316588</v>
      </c>
      <c r="V206" s="14">
        <f t="shared" si="35"/>
        <v>136</v>
      </c>
      <c r="W206" s="14">
        <f t="shared" si="36"/>
        <v>-21.05947108643543</v>
      </c>
      <c r="X206" s="33">
        <f t="shared" si="37"/>
        <v>136</v>
      </c>
      <c r="Y206" s="14">
        <f t="shared" si="38"/>
        <v>46</v>
      </c>
      <c r="Z206" s="34">
        <f t="shared" si="39"/>
        <v>68.940528913564577</v>
      </c>
      <c r="AA206" s="16"/>
      <c r="AB206" s="28"/>
      <c r="AC206" s="9"/>
      <c r="AD206" s="9"/>
      <c r="AE206" s="9"/>
      <c r="AF206" s="17"/>
      <c r="AG206" s="28"/>
      <c r="AH206" s="96"/>
      <c r="AI206" s="10"/>
      <c r="AJ206" s="11"/>
      <c r="AK206" s="116"/>
      <c r="AL206" s="117"/>
      <c r="AM206" s="45"/>
      <c r="AN206" s="45"/>
      <c r="AO206" s="45"/>
      <c r="AP206" s="46"/>
      <c r="AQ206" s="47"/>
      <c r="AR206" s="48"/>
      <c r="AS206" s="118"/>
      <c r="AT206" s="109"/>
      <c r="AU206" s="109" t="s">
        <v>238</v>
      </c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>
        <v>0.6</v>
      </c>
      <c r="BF206" s="109">
        <v>1</v>
      </c>
      <c r="BG206" s="109">
        <v>2</v>
      </c>
      <c r="BH206" s="109" t="s">
        <v>239</v>
      </c>
    </row>
    <row r="207" spans="1:60">
      <c r="A207" s="24">
        <v>1520</v>
      </c>
      <c r="B207" s="24" t="s">
        <v>225</v>
      </c>
      <c r="C207" s="24">
        <v>52</v>
      </c>
      <c r="D207" s="24">
        <v>3</v>
      </c>
      <c r="E207" s="5" t="s">
        <v>46</v>
      </c>
      <c r="F207" s="26">
        <v>523.07000000000005</v>
      </c>
      <c r="G207" s="26">
        <v>523.07000000000005</v>
      </c>
      <c r="H207" s="25">
        <f t="shared" si="30"/>
        <v>523.07000000000005</v>
      </c>
      <c r="I207" s="99">
        <v>42</v>
      </c>
      <c r="J207" s="102">
        <v>42</v>
      </c>
      <c r="K207" s="26">
        <f t="shared" si="31"/>
        <v>42</v>
      </c>
      <c r="M207" s="10">
        <v>270</v>
      </c>
      <c r="N207" s="11">
        <v>32</v>
      </c>
      <c r="O207" s="11">
        <v>0</v>
      </c>
      <c r="P207" s="11">
        <v>4</v>
      </c>
      <c r="Q207" s="68" t="s">
        <v>213</v>
      </c>
      <c r="R207" s="69" t="s">
        <v>213</v>
      </c>
      <c r="S207" s="32">
        <f t="shared" si="32"/>
        <v>-5.915684475329118E-2</v>
      </c>
      <c r="T207" s="32">
        <f t="shared" si="33"/>
        <v>0.52862840753918183</v>
      </c>
      <c r="U207" s="32">
        <f t="shared" si="34"/>
        <v>0.84598229361693711</v>
      </c>
      <c r="V207" s="14">
        <f t="shared" si="35"/>
        <v>96.385192682776818</v>
      </c>
      <c r="W207" s="14">
        <f t="shared" si="36"/>
        <v>57.839558473254016</v>
      </c>
      <c r="X207" s="33">
        <f t="shared" si="37"/>
        <v>276.38519268277685</v>
      </c>
      <c r="Y207" s="14">
        <f t="shared" si="38"/>
        <v>186.38519268277685</v>
      </c>
      <c r="Z207" s="34">
        <f t="shared" si="39"/>
        <v>32.160441526745984</v>
      </c>
      <c r="AA207" s="16"/>
      <c r="AB207" s="28"/>
      <c r="AC207" s="9"/>
      <c r="AD207" s="9"/>
      <c r="AE207" s="9"/>
      <c r="AF207" s="17"/>
      <c r="AG207" s="28"/>
      <c r="AH207" s="96"/>
      <c r="AI207" s="10"/>
      <c r="AJ207" s="11"/>
      <c r="AK207" s="116"/>
      <c r="AL207" s="117"/>
      <c r="AM207" s="45"/>
      <c r="AN207" s="45"/>
      <c r="AO207" s="45"/>
      <c r="AP207" s="46"/>
      <c r="AQ207" s="47"/>
      <c r="AR207" s="48"/>
      <c r="AS207" s="118"/>
      <c r="AT207" s="109" t="s">
        <v>84</v>
      </c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>
        <v>0.7</v>
      </c>
      <c r="BF207" s="109">
        <v>0</v>
      </c>
      <c r="BG207" s="109">
        <v>2</v>
      </c>
      <c r="BH207" s="109"/>
    </row>
    <row r="208" spans="1:60">
      <c r="A208" s="24">
        <v>1520</v>
      </c>
      <c r="B208" s="24" t="s">
        <v>225</v>
      </c>
      <c r="C208" s="24">
        <v>52</v>
      </c>
      <c r="D208" s="24">
        <v>4</v>
      </c>
      <c r="E208" s="5" t="s">
        <v>46</v>
      </c>
      <c r="F208" s="26">
        <v>523.87</v>
      </c>
      <c r="G208" s="26">
        <v>523.87</v>
      </c>
      <c r="H208" s="25">
        <f t="shared" si="30"/>
        <v>523.87</v>
      </c>
      <c r="I208" s="99">
        <v>51</v>
      </c>
      <c r="J208" s="102">
        <v>51</v>
      </c>
      <c r="K208" s="26">
        <f t="shared" si="31"/>
        <v>51</v>
      </c>
      <c r="M208" s="10">
        <v>90</v>
      </c>
      <c r="N208" s="11">
        <v>1</v>
      </c>
      <c r="O208" s="11">
        <v>0</v>
      </c>
      <c r="P208" s="11">
        <v>3</v>
      </c>
      <c r="Q208" s="68" t="s">
        <v>213</v>
      </c>
      <c r="R208" s="69" t="s">
        <v>213</v>
      </c>
      <c r="S208" s="32">
        <f t="shared" si="32"/>
        <v>5.2327985223313132E-2</v>
      </c>
      <c r="T208" s="32">
        <f t="shared" si="33"/>
        <v>1.742848852081216E-2</v>
      </c>
      <c r="U208" s="32">
        <f t="shared" si="34"/>
        <v>-0.99847743863945992</v>
      </c>
      <c r="V208" s="14">
        <f t="shared" si="35"/>
        <v>18.420980799725044</v>
      </c>
      <c r="W208" s="14">
        <f t="shared" si="36"/>
        <v>-86.838299513294743</v>
      </c>
      <c r="X208" s="33">
        <f t="shared" si="37"/>
        <v>18.420980799725044</v>
      </c>
      <c r="Y208" s="14">
        <f t="shared" si="38"/>
        <v>288.42098079972504</v>
      </c>
      <c r="Z208" s="34">
        <f t="shared" si="39"/>
        <v>3.1617004867052572</v>
      </c>
      <c r="AA208" s="16"/>
      <c r="AB208" s="28"/>
      <c r="AC208" s="9"/>
      <c r="AD208" s="9"/>
      <c r="AE208" s="9"/>
      <c r="AF208" s="17"/>
      <c r="AG208" s="28"/>
      <c r="AH208" s="96"/>
      <c r="AI208" s="10"/>
      <c r="AJ208" s="11"/>
      <c r="AK208" s="116"/>
      <c r="AL208" s="117"/>
      <c r="AM208" s="45"/>
      <c r="AN208" s="45"/>
      <c r="AO208" s="45"/>
      <c r="AP208" s="46"/>
      <c r="AQ208" s="47"/>
      <c r="AR208" s="48"/>
      <c r="AS208" s="118"/>
      <c r="AT208" s="109" t="s">
        <v>84</v>
      </c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>
        <v>0.7</v>
      </c>
      <c r="BF208" s="109">
        <v>0</v>
      </c>
      <c r="BG208" s="109">
        <v>2</v>
      </c>
      <c r="BH208" s="109"/>
    </row>
    <row r="209" spans="1:60">
      <c r="A209" s="24">
        <v>1520</v>
      </c>
      <c r="B209" s="24" t="s">
        <v>225</v>
      </c>
      <c r="C209" s="24">
        <v>52</v>
      </c>
      <c r="D209" s="24">
        <v>5</v>
      </c>
      <c r="E209" s="5" t="s">
        <v>46</v>
      </c>
      <c r="F209" s="26">
        <v>524.70000000000005</v>
      </c>
      <c r="G209" s="26">
        <v>524.70000000000005</v>
      </c>
      <c r="H209" s="25">
        <f t="shared" si="30"/>
        <v>524.70000000000005</v>
      </c>
      <c r="I209" s="99">
        <v>33</v>
      </c>
      <c r="J209" s="102">
        <v>33</v>
      </c>
      <c r="K209" s="26">
        <f t="shared" si="31"/>
        <v>33</v>
      </c>
      <c r="M209" s="10">
        <v>270</v>
      </c>
      <c r="N209" s="11">
        <v>1</v>
      </c>
      <c r="O209" s="11">
        <v>0</v>
      </c>
      <c r="P209" s="11">
        <v>3</v>
      </c>
      <c r="Q209" s="68" t="s">
        <v>213</v>
      </c>
      <c r="R209" s="69" t="s">
        <v>213</v>
      </c>
      <c r="S209" s="32">
        <f t="shared" si="32"/>
        <v>-5.2327985223313132E-2</v>
      </c>
      <c r="T209" s="32">
        <f t="shared" si="33"/>
        <v>1.7428488520812174E-2</v>
      </c>
      <c r="U209" s="32">
        <f t="shared" si="34"/>
        <v>0.99847743863945992</v>
      </c>
      <c r="V209" s="14">
        <f t="shared" si="35"/>
        <v>161.57901920027496</v>
      </c>
      <c r="W209" s="14">
        <f t="shared" si="36"/>
        <v>86.838299513294743</v>
      </c>
      <c r="X209" s="33">
        <f t="shared" si="37"/>
        <v>341.57901920027496</v>
      </c>
      <c r="Y209" s="14">
        <f t="shared" si="38"/>
        <v>251.57901920027496</v>
      </c>
      <c r="Z209" s="34">
        <f t="shared" si="39"/>
        <v>3.1617004867052572</v>
      </c>
      <c r="AA209" s="16"/>
      <c r="AB209" s="28"/>
      <c r="AC209" s="9"/>
      <c r="AD209" s="9"/>
      <c r="AE209" s="9"/>
      <c r="AF209" s="17"/>
      <c r="AG209" s="28"/>
      <c r="AH209" s="96"/>
      <c r="AI209" s="10"/>
      <c r="AJ209" s="11"/>
      <c r="AK209" s="116"/>
      <c r="AL209" s="117"/>
      <c r="AM209" s="45"/>
      <c r="AN209" s="45"/>
      <c r="AO209" s="45"/>
      <c r="AP209" s="46"/>
      <c r="AQ209" s="47"/>
      <c r="AR209" s="48"/>
      <c r="AS209" s="118"/>
      <c r="AT209" s="109" t="s">
        <v>84</v>
      </c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>
        <v>0.6</v>
      </c>
      <c r="BF209" s="109">
        <v>0</v>
      </c>
      <c r="BG209" s="109">
        <v>2</v>
      </c>
      <c r="BH209" s="109"/>
    </row>
    <row r="210" spans="1:60">
      <c r="A210" s="24">
        <v>1520</v>
      </c>
      <c r="B210" s="24" t="s">
        <v>225</v>
      </c>
      <c r="C210" s="24">
        <v>53</v>
      </c>
      <c r="D210" s="24">
        <v>2</v>
      </c>
      <c r="E210" s="5" t="s">
        <v>46</v>
      </c>
      <c r="F210" s="26">
        <v>532.04</v>
      </c>
      <c r="G210" s="26">
        <v>532.04</v>
      </c>
      <c r="H210" s="25">
        <f t="shared" si="30"/>
        <v>532.04</v>
      </c>
      <c r="I210" s="99">
        <v>113</v>
      </c>
      <c r="J210" s="102">
        <v>113</v>
      </c>
      <c r="K210" s="26">
        <f t="shared" si="31"/>
        <v>113</v>
      </c>
      <c r="M210" s="10">
        <v>270</v>
      </c>
      <c r="N210" s="11">
        <v>3</v>
      </c>
      <c r="O210" s="11">
        <v>0</v>
      </c>
      <c r="P210" s="11">
        <v>8</v>
      </c>
      <c r="Q210" s="68" t="s">
        <v>213</v>
      </c>
      <c r="R210" s="69" t="s">
        <v>213</v>
      </c>
      <c r="S210" s="32">
        <f t="shared" si="32"/>
        <v>-0.13898236906210149</v>
      </c>
      <c r="T210" s="32">
        <f t="shared" si="33"/>
        <v>5.1826626314443347E-2</v>
      </c>
      <c r="U210" s="32">
        <f t="shared" si="34"/>
        <v>0.98891094076970476</v>
      </c>
      <c r="V210" s="14">
        <f t="shared" si="35"/>
        <v>159.5494780498733</v>
      </c>
      <c r="W210" s="14">
        <f t="shared" si="36"/>
        <v>81.469551638742331</v>
      </c>
      <c r="X210" s="33">
        <f t="shared" si="37"/>
        <v>339.5494780498733</v>
      </c>
      <c r="Y210" s="14">
        <f t="shared" si="38"/>
        <v>249.5494780498733</v>
      </c>
      <c r="Z210" s="34">
        <f t="shared" si="39"/>
        <v>8.5304483612576689</v>
      </c>
      <c r="AA210" s="16"/>
      <c r="AB210" s="28"/>
      <c r="AC210" s="9"/>
      <c r="AD210" s="9"/>
      <c r="AE210" s="9"/>
      <c r="AF210" s="17"/>
      <c r="AG210" s="28"/>
      <c r="AH210" s="96"/>
      <c r="AI210" s="10"/>
      <c r="AJ210" s="11"/>
      <c r="AK210" s="116"/>
      <c r="AL210" s="117"/>
      <c r="AM210" s="45"/>
      <c r="AN210" s="45"/>
      <c r="AO210" s="45"/>
      <c r="AP210" s="46"/>
      <c r="AQ210" s="47"/>
      <c r="AR210" s="48"/>
      <c r="AS210" s="118"/>
      <c r="AT210" s="109" t="s">
        <v>84</v>
      </c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>
        <v>0.7</v>
      </c>
      <c r="BF210" s="109">
        <v>0</v>
      </c>
      <c r="BG210" s="109">
        <v>2</v>
      </c>
      <c r="BH210" s="109"/>
    </row>
    <row r="211" spans="1:60">
      <c r="A211" s="24">
        <v>1520</v>
      </c>
      <c r="B211" s="24" t="s">
        <v>225</v>
      </c>
      <c r="C211" s="24">
        <v>54</v>
      </c>
      <c r="D211" s="24">
        <v>2</v>
      </c>
      <c r="E211" s="5" t="s">
        <v>46</v>
      </c>
      <c r="F211" s="26">
        <v>535.30999999999995</v>
      </c>
      <c r="G211" s="26">
        <v>535.30999999999995</v>
      </c>
      <c r="H211" s="25">
        <f t="shared" si="30"/>
        <v>535.30999999999995</v>
      </c>
      <c r="I211" s="99">
        <v>5</v>
      </c>
      <c r="J211" s="102">
        <v>5</v>
      </c>
      <c r="K211" s="26">
        <f t="shared" si="31"/>
        <v>5</v>
      </c>
      <c r="M211" s="10">
        <v>90</v>
      </c>
      <c r="N211" s="11">
        <v>2</v>
      </c>
      <c r="O211" s="11">
        <v>180</v>
      </c>
      <c r="P211" s="11">
        <v>2</v>
      </c>
      <c r="Q211" s="68" t="s">
        <v>213</v>
      </c>
      <c r="R211" s="69" t="s">
        <v>213</v>
      </c>
      <c r="S211" s="32">
        <f t="shared" si="32"/>
        <v>3.4878236872062644E-2</v>
      </c>
      <c r="T211" s="32">
        <f t="shared" si="33"/>
        <v>-3.4878236872062651E-2</v>
      </c>
      <c r="U211" s="32">
        <f t="shared" si="34"/>
        <v>0.99878202512991221</v>
      </c>
      <c r="V211" s="14">
        <f t="shared" si="35"/>
        <v>315</v>
      </c>
      <c r="W211" s="14">
        <f t="shared" si="36"/>
        <v>87.172720540926477</v>
      </c>
      <c r="X211" s="33">
        <f t="shared" si="37"/>
        <v>135</v>
      </c>
      <c r="Y211" s="14">
        <f t="shared" si="38"/>
        <v>45</v>
      </c>
      <c r="Z211" s="34">
        <f t="shared" si="39"/>
        <v>2.8272794590735231</v>
      </c>
      <c r="AA211" s="16"/>
      <c r="AB211" s="28"/>
      <c r="AC211" s="9"/>
      <c r="AD211" s="9"/>
      <c r="AE211" s="9"/>
      <c r="AF211" s="17"/>
      <c r="AG211" s="28"/>
      <c r="AH211" s="96"/>
      <c r="AI211" s="10"/>
      <c r="AJ211" s="11"/>
      <c r="AK211" s="116"/>
      <c r="AL211" s="117"/>
      <c r="AM211" s="45"/>
      <c r="AN211" s="45"/>
      <c r="AO211" s="45"/>
      <c r="AP211" s="46"/>
      <c r="AQ211" s="47"/>
      <c r="AR211" s="48"/>
      <c r="AS211" s="118"/>
      <c r="AT211" s="109" t="s">
        <v>84</v>
      </c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>
        <v>0.7</v>
      </c>
      <c r="BF211" s="109">
        <v>0</v>
      </c>
      <c r="BG211" s="109">
        <v>2</v>
      </c>
      <c r="BH211" s="109"/>
    </row>
    <row r="212" spans="1:60">
      <c r="A212" s="24">
        <v>1520</v>
      </c>
      <c r="B212" s="24" t="s">
        <v>225</v>
      </c>
      <c r="C212" s="24">
        <v>55</v>
      </c>
      <c r="D212" s="24">
        <v>1</v>
      </c>
      <c r="E212" s="5" t="s">
        <v>46</v>
      </c>
      <c r="F212" s="26">
        <v>539.23</v>
      </c>
      <c r="G212" s="26">
        <v>539.23</v>
      </c>
      <c r="H212" s="25">
        <f t="shared" si="30"/>
        <v>539.23</v>
      </c>
      <c r="I212" s="99">
        <v>23</v>
      </c>
      <c r="J212" s="102">
        <v>23</v>
      </c>
      <c r="K212" s="26">
        <f t="shared" si="31"/>
        <v>23</v>
      </c>
      <c r="M212" s="10">
        <v>270</v>
      </c>
      <c r="N212" s="11">
        <v>3</v>
      </c>
      <c r="O212" s="11">
        <v>180</v>
      </c>
      <c r="P212" s="11">
        <v>2</v>
      </c>
      <c r="Q212" s="68" t="s">
        <v>213</v>
      </c>
      <c r="R212" s="69" t="s">
        <v>213</v>
      </c>
      <c r="S212" s="32">
        <f t="shared" si="32"/>
        <v>-3.4851668155187331E-2</v>
      </c>
      <c r="T212" s="32">
        <f t="shared" si="33"/>
        <v>-5.2304074592470835E-2</v>
      </c>
      <c r="U212" s="32">
        <f t="shared" si="34"/>
        <v>-0.99802119662406841</v>
      </c>
      <c r="V212" s="14">
        <f t="shared" si="35"/>
        <v>236.32336918625154</v>
      </c>
      <c r="W212" s="14">
        <f t="shared" si="36"/>
        <v>-86.39647307521291</v>
      </c>
      <c r="X212" s="33">
        <f t="shared" si="37"/>
        <v>236.32336918625154</v>
      </c>
      <c r="Y212" s="14">
        <f t="shared" si="38"/>
        <v>146.32336918625154</v>
      </c>
      <c r="Z212" s="34">
        <f t="shared" si="39"/>
        <v>3.60352692478709</v>
      </c>
      <c r="AA212" s="16"/>
      <c r="AB212" s="28"/>
      <c r="AC212" s="9"/>
      <c r="AD212" s="9"/>
      <c r="AE212" s="9"/>
      <c r="AF212" s="17"/>
      <c r="AG212" s="28"/>
      <c r="AH212" s="96"/>
      <c r="AI212" s="10"/>
      <c r="AJ212" s="11"/>
      <c r="AK212" s="116"/>
      <c r="AL212" s="117"/>
      <c r="AM212" s="45"/>
      <c r="AN212" s="45"/>
      <c r="AO212" s="45"/>
      <c r="AP212" s="46"/>
      <c r="AQ212" s="47"/>
      <c r="AR212" s="48"/>
      <c r="AS212" s="118"/>
      <c r="AT212" s="109" t="s">
        <v>84</v>
      </c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>
        <v>0.7</v>
      </c>
      <c r="BF212" s="109">
        <v>0</v>
      </c>
      <c r="BG212" s="109">
        <v>3</v>
      </c>
      <c r="BH212" s="109"/>
    </row>
    <row r="213" spans="1:60">
      <c r="A213" s="24">
        <v>1520</v>
      </c>
      <c r="B213" s="24" t="s">
        <v>225</v>
      </c>
      <c r="C213" s="24">
        <v>55</v>
      </c>
      <c r="D213" s="24">
        <v>2</v>
      </c>
      <c r="E213" s="5" t="s">
        <v>46</v>
      </c>
      <c r="F213" s="26">
        <v>540.94000000000005</v>
      </c>
      <c r="G213" s="26">
        <v>540.94000000000005</v>
      </c>
      <c r="H213" s="25">
        <f t="shared" si="30"/>
        <v>540.94000000000005</v>
      </c>
      <c r="I213" s="99">
        <v>42</v>
      </c>
      <c r="J213" s="102">
        <v>42</v>
      </c>
      <c r="K213" s="26">
        <f t="shared" si="31"/>
        <v>42</v>
      </c>
      <c r="M213" s="10">
        <v>90</v>
      </c>
      <c r="N213" s="11">
        <v>3</v>
      </c>
      <c r="O213" s="11">
        <v>0</v>
      </c>
      <c r="P213" s="11">
        <v>8</v>
      </c>
      <c r="Q213" s="68" t="s">
        <v>213</v>
      </c>
      <c r="R213" s="69" t="s">
        <v>213</v>
      </c>
      <c r="S213" s="32">
        <f t="shared" si="32"/>
        <v>0.13898236906210149</v>
      </c>
      <c r="T213" s="32">
        <f t="shared" si="33"/>
        <v>5.1826626314443312E-2</v>
      </c>
      <c r="U213" s="32">
        <f t="shared" si="34"/>
        <v>-0.98891094076970476</v>
      </c>
      <c r="V213" s="14">
        <f t="shared" si="35"/>
        <v>20.450521950126692</v>
      </c>
      <c r="W213" s="14">
        <f t="shared" si="36"/>
        <v>-81.469551638742331</v>
      </c>
      <c r="X213" s="33">
        <f t="shared" si="37"/>
        <v>20.450521950126692</v>
      </c>
      <c r="Y213" s="14">
        <f t="shared" si="38"/>
        <v>290.4505219501267</v>
      </c>
      <c r="Z213" s="34">
        <f t="shared" si="39"/>
        <v>8.5304483612576689</v>
      </c>
      <c r="AA213" s="16"/>
      <c r="AB213" s="28"/>
      <c r="AC213" s="9"/>
      <c r="AD213" s="9"/>
      <c r="AE213" s="9"/>
      <c r="AF213" s="17"/>
      <c r="AG213" s="28"/>
      <c r="AH213" s="96"/>
      <c r="AI213" s="10"/>
      <c r="AJ213" s="11"/>
      <c r="AK213" s="116"/>
      <c r="AL213" s="117"/>
      <c r="AM213" s="45"/>
      <c r="AN213" s="45"/>
      <c r="AO213" s="45"/>
      <c r="AP213" s="46"/>
      <c r="AQ213" s="47"/>
      <c r="AR213" s="48"/>
      <c r="AS213" s="118"/>
      <c r="AT213" s="109" t="s">
        <v>84</v>
      </c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>
        <v>0.7</v>
      </c>
      <c r="BF213" s="109">
        <v>0</v>
      </c>
      <c r="BG213" s="109">
        <v>3</v>
      </c>
      <c r="BH213" s="109"/>
    </row>
    <row r="214" spans="1:60">
      <c r="A214" s="24">
        <v>1520</v>
      </c>
      <c r="B214" s="24" t="s">
        <v>225</v>
      </c>
      <c r="C214" s="24">
        <v>55</v>
      </c>
      <c r="D214" s="24">
        <v>2</v>
      </c>
      <c r="E214" s="5" t="s">
        <v>46</v>
      </c>
      <c r="F214" s="26">
        <v>541.36</v>
      </c>
      <c r="G214" s="26">
        <v>541.36</v>
      </c>
      <c r="H214" s="25">
        <f t="shared" si="30"/>
        <v>541.36</v>
      </c>
      <c r="I214" s="99">
        <v>84</v>
      </c>
      <c r="J214" s="102">
        <v>84</v>
      </c>
      <c r="K214" s="26">
        <f t="shared" si="31"/>
        <v>84</v>
      </c>
      <c r="M214" s="10">
        <v>90</v>
      </c>
      <c r="N214" s="11">
        <v>5</v>
      </c>
      <c r="O214" s="11">
        <v>180</v>
      </c>
      <c r="P214" s="11">
        <v>5</v>
      </c>
      <c r="Q214" s="68" t="s">
        <v>213</v>
      </c>
      <c r="R214" s="69" t="s">
        <v>213</v>
      </c>
      <c r="S214" s="32">
        <f t="shared" si="32"/>
        <v>8.6824088833465152E-2</v>
      </c>
      <c r="T214" s="32">
        <f t="shared" si="33"/>
        <v>-8.6824088833465166E-2</v>
      </c>
      <c r="U214" s="32">
        <f t="shared" si="34"/>
        <v>0.99240387650610407</v>
      </c>
      <c r="V214" s="14">
        <f t="shared" si="35"/>
        <v>315</v>
      </c>
      <c r="W214" s="14">
        <f t="shared" si="36"/>
        <v>82.946773343201372</v>
      </c>
      <c r="X214" s="33">
        <f t="shared" si="37"/>
        <v>135</v>
      </c>
      <c r="Y214" s="14">
        <f t="shared" si="38"/>
        <v>45</v>
      </c>
      <c r="Z214" s="34">
        <f t="shared" si="39"/>
        <v>7.0532266567986284</v>
      </c>
      <c r="AA214" s="16"/>
      <c r="AB214" s="28"/>
      <c r="AC214" s="9"/>
      <c r="AD214" s="9"/>
      <c r="AE214" s="9"/>
      <c r="AF214" s="17"/>
      <c r="AG214" s="28"/>
      <c r="AH214" s="96"/>
      <c r="AI214" s="10"/>
      <c r="AJ214" s="11"/>
      <c r="AK214" s="116"/>
      <c r="AL214" s="117"/>
      <c r="AM214" s="45"/>
      <c r="AN214" s="45"/>
      <c r="AO214" s="45"/>
      <c r="AP214" s="46"/>
      <c r="AQ214" s="47"/>
      <c r="AR214" s="48"/>
      <c r="AS214" s="118"/>
      <c r="AT214" s="109" t="s">
        <v>84</v>
      </c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>
        <v>0.7</v>
      </c>
      <c r="BF214" s="109">
        <v>0</v>
      </c>
      <c r="BG214" s="109">
        <v>3</v>
      </c>
      <c r="BH214" s="109" t="s">
        <v>240</v>
      </c>
    </row>
    <row r="215" spans="1:60">
      <c r="A215" s="24">
        <v>1520</v>
      </c>
      <c r="B215" s="24" t="s">
        <v>225</v>
      </c>
      <c r="C215" s="24">
        <v>55</v>
      </c>
      <c r="D215" s="24">
        <v>3</v>
      </c>
      <c r="E215" s="5" t="s">
        <v>49</v>
      </c>
      <c r="F215" s="26">
        <v>542.29999999999995</v>
      </c>
      <c r="G215" s="26">
        <v>542.35</v>
      </c>
      <c r="H215" s="25">
        <f t="shared" si="30"/>
        <v>542.32500000000005</v>
      </c>
      <c r="I215" s="99">
        <v>28</v>
      </c>
      <c r="J215" s="102">
        <v>33</v>
      </c>
      <c r="K215" s="26">
        <f t="shared" si="31"/>
        <v>30.5</v>
      </c>
      <c r="M215" s="10">
        <v>90</v>
      </c>
      <c r="N215" s="11">
        <v>40</v>
      </c>
      <c r="O215" s="11">
        <v>0</v>
      </c>
      <c r="P215" s="11">
        <v>3</v>
      </c>
      <c r="Q215" s="68" t="s">
        <v>213</v>
      </c>
      <c r="R215" s="69" t="s">
        <v>213</v>
      </c>
      <c r="S215" s="32">
        <f t="shared" si="32"/>
        <v>4.0091668455225105E-2</v>
      </c>
      <c r="T215" s="32">
        <f t="shared" si="33"/>
        <v>0.64190669160727332</v>
      </c>
      <c r="U215" s="32">
        <f t="shared" si="34"/>
        <v>-0.76499460583323164</v>
      </c>
      <c r="V215" s="14">
        <f t="shared" si="35"/>
        <v>86.426110675283667</v>
      </c>
      <c r="W215" s="14">
        <f t="shared" si="36"/>
        <v>-49.945070455466293</v>
      </c>
      <c r="X215" s="33">
        <f t="shared" si="37"/>
        <v>86.426110675283667</v>
      </c>
      <c r="Y215" s="14">
        <f t="shared" si="38"/>
        <v>356.42611067528367</v>
      </c>
      <c r="Z215" s="34">
        <f t="shared" si="39"/>
        <v>40.054929544533707</v>
      </c>
      <c r="AA215" s="16"/>
      <c r="AB215" s="28"/>
      <c r="AC215" s="9"/>
      <c r="AD215" s="9"/>
      <c r="AE215" s="9"/>
      <c r="AF215" s="17"/>
      <c r="AG215" s="28"/>
      <c r="AH215" s="96">
        <v>1</v>
      </c>
      <c r="AI215" s="10"/>
      <c r="AJ215" s="11"/>
      <c r="AK215" s="116"/>
      <c r="AL215" s="117"/>
      <c r="AM215" s="45"/>
      <c r="AN215" s="45"/>
      <c r="AO215" s="45"/>
      <c r="AP215" s="46"/>
      <c r="AQ215" s="47"/>
      <c r="AR215" s="48"/>
      <c r="AS215" s="118"/>
      <c r="AT215" s="109"/>
      <c r="AU215" s="109" t="s">
        <v>49</v>
      </c>
      <c r="AV215" s="109"/>
      <c r="AW215" s="109" t="s">
        <v>50</v>
      </c>
      <c r="AX215" s="109"/>
      <c r="AY215" s="109"/>
      <c r="AZ215" s="109"/>
      <c r="BA215" s="109">
        <v>3</v>
      </c>
      <c r="BB215" s="109"/>
      <c r="BC215" s="109"/>
      <c r="BD215" s="109"/>
      <c r="BE215" s="109">
        <v>0.7</v>
      </c>
      <c r="BF215" s="109">
        <v>1</v>
      </c>
      <c r="BG215" s="109">
        <v>2</v>
      </c>
      <c r="BH215" s="109"/>
    </row>
    <row r="216" spans="1:60">
      <c r="A216" s="24">
        <v>1520</v>
      </c>
      <c r="B216" s="24" t="s">
        <v>225</v>
      </c>
      <c r="C216" s="24">
        <v>58</v>
      </c>
      <c r="D216" s="24">
        <v>1</v>
      </c>
      <c r="E216" s="90" t="s">
        <v>46</v>
      </c>
      <c r="F216" s="26">
        <v>567.98</v>
      </c>
      <c r="G216" s="26">
        <v>567.99</v>
      </c>
      <c r="H216" s="25">
        <f t="shared" si="30"/>
        <v>567.98500000000001</v>
      </c>
      <c r="I216" s="99">
        <v>28</v>
      </c>
      <c r="J216" s="102">
        <v>29</v>
      </c>
      <c r="K216" s="26">
        <f t="shared" si="31"/>
        <v>28.5</v>
      </c>
      <c r="M216" s="10">
        <v>270</v>
      </c>
      <c r="N216" s="11">
        <v>4</v>
      </c>
      <c r="O216" s="11">
        <v>180</v>
      </c>
      <c r="P216" s="11">
        <v>3</v>
      </c>
      <c r="Q216" s="68" t="s">
        <v>213</v>
      </c>
      <c r="R216" s="69" t="s">
        <v>213</v>
      </c>
      <c r="S216" s="32">
        <f t="shared" si="32"/>
        <v>-5.2208468483931986E-2</v>
      </c>
      <c r="T216" s="32">
        <f t="shared" si="33"/>
        <v>-6.9660874921215477E-2</v>
      </c>
      <c r="U216" s="32">
        <f t="shared" si="34"/>
        <v>-0.99619692339885657</v>
      </c>
      <c r="V216" s="14">
        <f t="shared" si="35"/>
        <v>233.14968288059936</v>
      </c>
      <c r="W216" s="14">
        <f t="shared" si="36"/>
        <v>-85.005830606894122</v>
      </c>
      <c r="X216" s="33">
        <f t="shared" si="37"/>
        <v>233.14968288059936</v>
      </c>
      <c r="Y216" s="14">
        <f t="shared" si="38"/>
        <v>143.14968288059936</v>
      </c>
      <c r="Z216" s="34">
        <f t="shared" si="39"/>
        <v>4.9941693931058779</v>
      </c>
      <c r="AA216" s="16"/>
      <c r="AB216" s="28"/>
      <c r="AC216" s="9"/>
      <c r="AD216" s="9"/>
      <c r="AE216" s="9"/>
      <c r="AF216" s="17"/>
      <c r="AG216" s="28"/>
      <c r="AH216" s="96"/>
      <c r="AI216" s="10"/>
      <c r="AJ216" s="11"/>
      <c r="AK216" s="116"/>
      <c r="AL216" s="117"/>
      <c r="AM216" s="45"/>
      <c r="AN216" s="45"/>
      <c r="AO216" s="45"/>
      <c r="AP216" s="46"/>
      <c r="AQ216" s="47"/>
      <c r="AR216" s="48"/>
      <c r="AS216" s="118"/>
      <c r="AT216" s="109" t="s">
        <v>84</v>
      </c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>
        <v>0.7</v>
      </c>
      <c r="BF216" s="109">
        <v>0</v>
      </c>
      <c r="BG216" s="109">
        <v>3</v>
      </c>
      <c r="BH216" s="109"/>
    </row>
    <row r="217" spans="1:60">
      <c r="A217" s="24">
        <v>1520</v>
      </c>
      <c r="B217" s="24" t="s">
        <v>225</v>
      </c>
      <c r="C217" s="24">
        <v>58</v>
      </c>
      <c r="D217" s="24">
        <v>2</v>
      </c>
      <c r="E217" s="5" t="s">
        <v>205</v>
      </c>
      <c r="F217" s="26">
        <v>569.28</v>
      </c>
      <c r="G217" s="26">
        <v>569.35</v>
      </c>
      <c r="H217" s="25">
        <f t="shared" si="30"/>
        <v>569.31500000000005</v>
      </c>
      <c r="I217" s="99">
        <v>98</v>
      </c>
      <c r="J217" s="102">
        <v>105</v>
      </c>
      <c r="K217" s="26">
        <f t="shared" si="31"/>
        <v>101.5</v>
      </c>
      <c r="M217" s="10">
        <v>270</v>
      </c>
      <c r="N217" s="11">
        <v>54</v>
      </c>
      <c r="O217" s="11">
        <v>0</v>
      </c>
      <c r="P217" s="11">
        <v>48</v>
      </c>
      <c r="Q217" s="68" t="s">
        <v>213</v>
      </c>
      <c r="R217" s="69" t="s">
        <v>213</v>
      </c>
      <c r="S217" s="32">
        <f t="shared" si="32"/>
        <v>-0.43680956873307603</v>
      </c>
      <c r="T217" s="32">
        <f t="shared" si="33"/>
        <v>0.54133803200072972</v>
      </c>
      <c r="U217" s="32">
        <f t="shared" si="34"/>
        <v>0.393305102275257</v>
      </c>
      <c r="V217" s="14">
        <f t="shared" si="35"/>
        <v>128.90031039211019</v>
      </c>
      <c r="W217" s="14">
        <f t="shared" si="36"/>
        <v>29.484871689719661</v>
      </c>
      <c r="X217" s="33">
        <f t="shared" si="37"/>
        <v>308.90031039211021</v>
      </c>
      <c r="Y217" s="14">
        <f t="shared" si="38"/>
        <v>218.90031039211021</v>
      </c>
      <c r="Z217" s="34">
        <f t="shared" si="39"/>
        <v>60.515128310280339</v>
      </c>
      <c r="AA217" s="16"/>
      <c r="AB217" s="28"/>
      <c r="AC217" s="9"/>
      <c r="AD217" s="9"/>
      <c r="AE217" s="9"/>
      <c r="AF217" s="17"/>
      <c r="AG217" s="28"/>
      <c r="AH217" s="96"/>
      <c r="AI217" s="10"/>
      <c r="AJ217" s="11"/>
      <c r="AK217" s="116"/>
      <c r="AL217" s="117"/>
      <c r="AM217" s="45"/>
      <c r="AN217" s="45"/>
      <c r="AO217" s="45"/>
      <c r="AP217" s="46"/>
      <c r="AQ217" s="47"/>
      <c r="AR217" s="48"/>
      <c r="AS217" s="118"/>
      <c r="AT217" s="109"/>
      <c r="AU217" s="109" t="s">
        <v>238</v>
      </c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>
        <v>0.5</v>
      </c>
      <c r="BF217" s="109">
        <v>1</v>
      </c>
      <c r="BG217" s="109">
        <v>2</v>
      </c>
      <c r="BH217" s="109" t="s">
        <v>241</v>
      </c>
    </row>
    <row r="218" spans="1:60">
      <c r="A218" s="24">
        <v>1520</v>
      </c>
      <c r="B218" s="24" t="s">
        <v>225</v>
      </c>
      <c r="C218" s="24">
        <v>60</v>
      </c>
      <c r="D218" s="24">
        <v>1</v>
      </c>
      <c r="E218" s="5" t="s">
        <v>46</v>
      </c>
      <c r="F218" s="26">
        <v>587.41</v>
      </c>
      <c r="G218" s="26">
        <v>587.41</v>
      </c>
      <c r="H218" s="25">
        <f t="shared" si="30"/>
        <v>587.41</v>
      </c>
      <c r="I218" s="99">
        <v>61</v>
      </c>
      <c r="J218" s="102">
        <v>61</v>
      </c>
      <c r="K218" s="26">
        <f t="shared" si="31"/>
        <v>61</v>
      </c>
      <c r="M218" s="10">
        <v>90</v>
      </c>
      <c r="N218" s="11">
        <v>2</v>
      </c>
      <c r="O218" s="11">
        <v>180</v>
      </c>
      <c r="P218" s="11">
        <v>2</v>
      </c>
      <c r="Q218" s="68" t="s">
        <v>213</v>
      </c>
      <c r="R218" s="69" t="s">
        <v>213</v>
      </c>
      <c r="S218" s="32">
        <f t="shared" si="32"/>
        <v>3.4878236872062644E-2</v>
      </c>
      <c r="T218" s="32">
        <f t="shared" si="33"/>
        <v>-3.4878236872062651E-2</v>
      </c>
      <c r="U218" s="32">
        <f t="shared" si="34"/>
        <v>0.99878202512991221</v>
      </c>
      <c r="V218" s="14">
        <f t="shared" si="35"/>
        <v>315</v>
      </c>
      <c r="W218" s="14">
        <f t="shared" si="36"/>
        <v>87.172720540926477</v>
      </c>
      <c r="X218" s="33">
        <f t="shared" si="37"/>
        <v>135</v>
      </c>
      <c r="Y218" s="14">
        <f t="shared" si="38"/>
        <v>45</v>
      </c>
      <c r="Z218" s="34">
        <f t="shared" si="39"/>
        <v>2.8272794590735231</v>
      </c>
      <c r="AA218" s="16"/>
      <c r="AB218" s="28"/>
      <c r="AC218" s="9"/>
      <c r="AD218" s="9"/>
      <c r="AE218" s="9"/>
      <c r="AF218" s="17"/>
      <c r="AG218" s="28"/>
      <c r="AH218" s="96"/>
      <c r="AI218" s="10"/>
      <c r="AJ218" s="11"/>
      <c r="AK218" s="116"/>
      <c r="AL218" s="117"/>
      <c r="AM218" s="45"/>
      <c r="AN218" s="45"/>
      <c r="AO218" s="45"/>
      <c r="AP218" s="46"/>
      <c r="AQ218" s="47"/>
      <c r="AR218" s="48"/>
      <c r="AS218" s="118"/>
      <c r="AT218" s="109" t="s">
        <v>89</v>
      </c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>
        <v>0.7</v>
      </c>
      <c r="BF218" s="109">
        <v>0</v>
      </c>
      <c r="BG218" s="109">
        <v>3</v>
      </c>
      <c r="BH218" s="109"/>
    </row>
    <row r="219" spans="1:60">
      <c r="A219" s="24">
        <v>1520</v>
      </c>
      <c r="B219" s="24" t="s">
        <v>225</v>
      </c>
      <c r="C219" s="24">
        <v>62</v>
      </c>
      <c r="D219" s="24">
        <v>1</v>
      </c>
      <c r="E219" s="5" t="s">
        <v>49</v>
      </c>
      <c r="F219" s="26">
        <v>596.70000000000005</v>
      </c>
      <c r="G219" s="26">
        <v>596.74</v>
      </c>
      <c r="H219" s="25">
        <f t="shared" si="30"/>
        <v>596.72</v>
      </c>
      <c r="I219" s="99">
        <v>30</v>
      </c>
      <c r="J219" s="102">
        <v>34</v>
      </c>
      <c r="K219" s="26">
        <f t="shared" si="31"/>
        <v>32</v>
      </c>
      <c r="M219" s="10">
        <v>90</v>
      </c>
      <c r="N219" s="11">
        <v>62</v>
      </c>
      <c r="O219" s="11">
        <v>20</v>
      </c>
      <c r="P219" s="11">
        <v>0</v>
      </c>
      <c r="Q219" s="68" t="s">
        <v>213</v>
      </c>
      <c r="R219" s="69" t="s">
        <v>213</v>
      </c>
      <c r="S219" s="32">
        <f t="shared" si="32"/>
        <v>-0.30198586225866436</v>
      </c>
      <c r="T219" s="32">
        <f t="shared" si="33"/>
        <v>0.82969933755021419</v>
      </c>
      <c r="U219" s="32">
        <f t="shared" si="34"/>
        <v>-0.44115896321872994</v>
      </c>
      <c r="V219" s="14">
        <f t="shared" si="35"/>
        <v>110</v>
      </c>
      <c r="W219" s="14">
        <f t="shared" si="36"/>
        <v>-26.548704850690974</v>
      </c>
      <c r="X219" s="33">
        <f t="shared" si="37"/>
        <v>110</v>
      </c>
      <c r="Y219" s="14">
        <f t="shared" si="38"/>
        <v>20</v>
      </c>
      <c r="Z219" s="34">
        <f t="shared" si="39"/>
        <v>63.451295149309026</v>
      </c>
      <c r="AA219" s="16"/>
      <c r="AB219" s="28"/>
      <c r="AC219" s="9"/>
      <c r="AD219" s="9"/>
      <c r="AE219" s="9"/>
      <c r="AF219" s="17"/>
      <c r="AG219" s="28"/>
      <c r="AH219" s="96">
        <v>1</v>
      </c>
      <c r="AI219" s="10"/>
      <c r="AJ219" s="11"/>
      <c r="AK219" s="116"/>
      <c r="AL219" s="117"/>
      <c r="AM219" s="45"/>
      <c r="AN219" s="45"/>
      <c r="AO219" s="45"/>
      <c r="AP219" s="46"/>
      <c r="AQ219" s="47"/>
      <c r="AR219" s="48"/>
      <c r="AS219" s="118"/>
      <c r="AT219" s="109"/>
      <c r="AU219" s="109" t="s">
        <v>49</v>
      </c>
      <c r="AV219" s="109"/>
      <c r="AW219" s="109" t="s">
        <v>50</v>
      </c>
      <c r="AX219" s="109"/>
      <c r="AY219" s="109"/>
      <c r="AZ219" s="109"/>
      <c r="BA219" s="109">
        <v>3</v>
      </c>
      <c r="BB219" s="109"/>
      <c r="BC219" s="109"/>
      <c r="BD219" s="109"/>
      <c r="BE219" s="109">
        <v>0.7</v>
      </c>
      <c r="BF219" s="109">
        <v>1</v>
      </c>
      <c r="BG219" s="109">
        <v>2</v>
      </c>
      <c r="BH219" s="109" t="s">
        <v>242</v>
      </c>
    </row>
    <row r="220" spans="1:60">
      <c r="A220" s="24">
        <v>1520</v>
      </c>
      <c r="B220" s="24" t="s">
        <v>225</v>
      </c>
      <c r="C220" s="24">
        <v>62</v>
      </c>
      <c r="D220" s="24">
        <v>2</v>
      </c>
      <c r="E220" s="5" t="s">
        <v>49</v>
      </c>
      <c r="F220" s="26">
        <v>597.47</v>
      </c>
      <c r="G220" s="26">
        <v>597.5</v>
      </c>
      <c r="H220" s="25">
        <f t="shared" si="30"/>
        <v>597.48500000000001</v>
      </c>
      <c r="I220" s="99">
        <v>56</v>
      </c>
      <c r="J220" s="102">
        <v>59</v>
      </c>
      <c r="K220" s="26">
        <f t="shared" si="31"/>
        <v>57.5</v>
      </c>
      <c r="M220" s="10">
        <v>90</v>
      </c>
      <c r="N220" s="11">
        <v>30</v>
      </c>
      <c r="O220" s="11">
        <v>325</v>
      </c>
      <c r="P220" s="11">
        <v>0</v>
      </c>
      <c r="Q220" s="68" t="s">
        <v>213</v>
      </c>
      <c r="R220" s="69" t="s">
        <v>213</v>
      </c>
      <c r="S220" s="32">
        <f t="shared" si="32"/>
        <v>0.28678821817552319</v>
      </c>
      <c r="T220" s="32">
        <f t="shared" si="33"/>
        <v>0.40957602214449573</v>
      </c>
      <c r="U220" s="32">
        <f t="shared" si="34"/>
        <v>-0.7094064799162223</v>
      </c>
      <c r="V220" s="14">
        <f t="shared" si="35"/>
        <v>54.999999999999986</v>
      </c>
      <c r="W220" s="14">
        <f t="shared" si="36"/>
        <v>-54.823262224798292</v>
      </c>
      <c r="X220" s="33">
        <f t="shared" si="37"/>
        <v>54.999999999999986</v>
      </c>
      <c r="Y220" s="14">
        <f t="shared" si="38"/>
        <v>325</v>
      </c>
      <c r="Z220" s="34">
        <f t="shared" si="39"/>
        <v>35.176737775201708</v>
      </c>
      <c r="AA220" s="16"/>
      <c r="AB220" s="28"/>
      <c r="AC220" s="9"/>
      <c r="AD220" s="9"/>
      <c r="AE220" s="9"/>
      <c r="AF220" s="17"/>
      <c r="AG220" s="28"/>
      <c r="AH220" s="96">
        <v>1</v>
      </c>
      <c r="AI220" s="10"/>
      <c r="AJ220" s="11"/>
      <c r="AK220" s="116"/>
      <c r="AL220" s="117"/>
      <c r="AM220" s="45"/>
      <c r="AN220" s="45"/>
      <c r="AO220" s="45"/>
      <c r="AP220" s="46"/>
      <c r="AQ220" s="47"/>
      <c r="AR220" s="48"/>
      <c r="AS220" s="118"/>
      <c r="AT220" s="109"/>
      <c r="AU220" s="109" t="s">
        <v>49</v>
      </c>
      <c r="AV220" s="109"/>
      <c r="AW220" s="109" t="s">
        <v>50</v>
      </c>
      <c r="AX220" s="109"/>
      <c r="AY220" s="109"/>
      <c r="AZ220" s="109"/>
      <c r="BA220" s="109">
        <v>3</v>
      </c>
      <c r="BB220" s="109"/>
      <c r="BC220" s="109"/>
      <c r="BD220" s="109"/>
      <c r="BE220" s="109">
        <v>0.7</v>
      </c>
      <c r="BF220" s="109">
        <v>1</v>
      </c>
      <c r="BG220" s="109">
        <v>3</v>
      </c>
      <c r="BH220" s="109" t="s">
        <v>228</v>
      </c>
    </row>
    <row r="221" spans="1:60">
      <c r="A221" s="24">
        <v>1520</v>
      </c>
      <c r="B221" s="24" t="s">
        <v>225</v>
      </c>
      <c r="C221" s="24">
        <v>62</v>
      </c>
      <c r="D221" s="24">
        <v>2</v>
      </c>
      <c r="E221" s="5" t="s">
        <v>228</v>
      </c>
      <c r="F221" s="26">
        <v>597.52</v>
      </c>
      <c r="G221" s="26">
        <v>597.52</v>
      </c>
      <c r="H221" s="25">
        <f t="shared" si="30"/>
        <v>597.52</v>
      </c>
      <c r="I221" s="99">
        <v>61</v>
      </c>
      <c r="J221" s="102">
        <v>61</v>
      </c>
      <c r="K221" s="26">
        <f t="shared" si="31"/>
        <v>61</v>
      </c>
      <c r="M221" s="10">
        <v>90</v>
      </c>
      <c r="N221" s="11">
        <v>4</v>
      </c>
      <c r="O221" s="11">
        <v>0</v>
      </c>
      <c r="P221" s="11">
        <v>0</v>
      </c>
      <c r="Q221" s="68" t="s">
        <v>213</v>
      </c>
      <c r="R221" s="69" t="s">
        <v>213</v>
      </c>
      <c r="S221" s="32">
        <f t="shared" si="32"/>
        <v>0</v>
      </c>
      <c r="T221" s="32">
        <f t="shared" si="33"/>
        <v>6.9756473744125302E-2</v>
      </c>
      <c r="U221" s="32">
        <f t="shared" si="34"/>
        <v>-0.9975640502598242</v>
      </c>
      <c r="V221" s="14">
        <f t="shared" si="35"/>
        <v>90</v>
      </c>
      <c r="W221" s="14">
        <f t="shared" si="36"/>
        <v>-85.999999999999957</v>
      </c>
      <c r="X221" s="33">
        <f t="shared" si="37"/>
        <v>90</v>
      </c>
      <c r="Y221" s="14">
        <f t="shared" si="38"/>
        <v>0</v>
      </c>
      <c r="Z221" s="34">
        <f t="shared" si="39"/>
        <v>4.0000000000000426</v>
      </c>
      <c r="AA221" s="16"/>
      <c r="AB221" s="28"/>
      <c r="AC221" s="9"/>
      <c r="AD221" s="9"/>
      <c r="AE221" s="9"/>
      <c r="AF221" s="17"/>
      <c r="AG221" s="28"/>
      <c r="AH221" s="96"/>
      <c r="AI221" s="10"/>
      <c r="AJ221" s="11"/>
      <c r="AK221" s="116"/>
      <c r="AL221" s="117"/>
      <c r="AM221" s="45"/>
      <c r="AN221" s="45"/>
      <c r="AO221" s="45"/>
      <c r="AP221" s="46"/>
      <c r="AQ221" s="47"/>
      <c r="AR221" s="48"/>
      <c r="AS221" s="118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>
        <v>0.7</v>
      </c>
      <c r="BF221" s="109">
        <v>0</v>
      </c>
      <c r="BG221" s="109">
        <v>3</v>
      </c>
      <c r="BH221" s="109"/>
    </row>
    <row r="222" spans="1:60">
      <c r="A222" s="24">
        <v>1520</v>
      </c>
      <c r="B222" s="24" t="s">
        <v>225</v>
      </c>
      <c r="C222" s="24">
        <v>64</v>
      </c>
      <c r="D222" s="24">
        <v>2</v>
      </c>
      <c r="E222" s="5" t="s">
        <v>228</v>
      </c>
      <c r="F222" s="26">
        <v>616.80999999999995</v>
      </c>
      <c r="G222" s="26">
        <v>616.82000000000005</v>
      </c>
      <c r="H222" s="25">
        <f t="shared" si="30"/>
        <v>616.81500000000005</v>
      </c>
      <c r="I222" s="99">
        <v>21</v>
      </c>
      <c r="J222" s="102">
        <v>22</v>
      </c>
      <c r="K222" s="26">
        <f t="shared" si="31"/>
        <v>21.5</v>
      </c>
      <c r="M222" s="10">
        <v>90</v>
      </c>
      <c r="N222" s="11">
        <v>10</v>
      </c>
      <c r="O222" s="11">
        <v>180</v>
      </c>
      <c r="P222" s="11">
        <v>9</v>
      </c>
      <c r="Q222" s="68" t="s">
        <v>213</v>
      </c>
      <c r="R222" s="69" t="s">
        <v>213</v>
      </c>
      <c r="S222" s="32">
        <f t="shared" si="32"/>
        <v>0.15405787400993654</v>
      </c>
      <c r="T222" s="32">
        <f t="shared" si="33"/>
        <v>-0.17151028044722008</v>
      </c>
      <c r="U222" s="32">
        <f t="shared" si="34"/>
        <v>0.972683135377854</v>
      </c>
      <c r="V222" s="14">
        <f t="shared" si="35"/>
        <v>311.93153938286099</v>
      </c>
      <c r="W222" s="14">
        <f t="shared" si="36"/>
        <v>76.666006174649482</v>
      </c>
      <c r="X222" s="33">
        <f t="shared" si="37"/>
        <v>131.93153938286099</v>
      </c>
      <c r="Y222" s="14">
        <f t="shared" si="38"/>
        <v>41.93153938286099</v>
      </c>
      <c r="Z222" s="34">
        <f t="shared" si="39"/>
        <v>13.333993825350518</v>
      </c>
      <c r="AA222" s="16"/>
      <c r="AB222" s="28"/>
      <c r="AC222" s="9"/>
      <c r="AD222" s="9"/>
      <c r="AE222" s="9"/>
      <c r="AF222" s="17"/>
      <c r="AG222" s="28"/>
      <c r="AH222" s="96"/>
      <c r="AI222" s="10"/>
      <c r="AJ222" s="11"/>
      <c r="AK222" s="116"/>
      <c r="AL222" s="117"/>
      <c r="AM222" s="45"/>
      <c r="AN222" s="45"/>
      <c r="AO222" s="45"/>
      <c r="AP222" s="46"/>
      <c r="AQ222" s="47"/>
      <c r="AR222" s="48"/>
      <c r="AS222" s="118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>
        <v>0.6</v>
      </c>
      <c r="BF222" s="109">
        <v>0</v>
      </c>
      <c r="BG222" s="109">
        <v>3</v>
      </c>
      <c r="BH222" s="109" t="s">
        <v>243</v>
      </c>
    </row>
    <row r="223" spans="1:60">
      <c r="A223" s="24">
        <v>1520</v>
      </c>
      <c r="B223" s="24" t="s">
        <v>225</v>
      </c>
      <c r="C223" s="24">
        <v>64</v>
      </c>
      <c r="D223" s="24">
        <v>2</v>
      </c>
      <c r="E223" s="5" t="s">
        <v>46</v>
      </c>
      <c r="F223" s="26">
        <v>617.16999999999996</v>
      </c>
      <c r="G223" s="26">
        <v>617.17999999999995</v>
      </c>
      <c r="H223" s="25">
        <f t="shared" si="30"/>
        <v>617.17499999999995</v>
      </c>
      <c r="I223" s="99">
        <v>57</v>
      </c>
      <c r="J223" s="102">
        <v>58</v>
      </c>
      <c r="K223" s="26">
        <f t="shared" si="31"/>
        <v>57.5</v>
      </c>
      <c r="M223" s="10">
        <v>270</v>
      </c>
      <c r="N223" s="11">
        <v>15</v>
      </c>
      <c r="O223" s="11">
        <v>0</v>
      </c>
      <c r="P223" s="11">
        <v>10</v>
      </c>
      <c r="Q223" s="68" t="s">
        <v>213</v>
      </c>
      <c r="R223" s="69" t="s">
        <v>213</v>
      </c>
      <c r="S223" s="32">
        <f t="shared" si="32"/>
        <v>-0.16773125949652062</v>
      </c>
      <c r="T223" s="32">
        <f t="shared" si="33"/>
        <v>0.25488700224417882</v>
      </c>
      <c r="U223" s="32">
        <f t="shared" si="34"/>
        <v>0.95125124256419769</v>
      </c>
      <c r="V223" s="14">
        <f t="shared" si="35"/>
        <v>123.34736539017194</v>
      </c>
      <c r="W223" s="14">
        <f t="shared" si="36"/>
        <v>72.215756423426498</v>
      </c>
      <c r="X223" s="33">
        <f t="shared" si="37"/>
        <v>303.34736539017194</v>
      </c>
      <c r="Y223" s="14">
        <f t="shared" si="38"/>
        <v>213.34736539017194</v>
      </c>
      <c r="Z223" s="34">
        <f t="shared" si="39"/>
        <v>17.784243576573502</v>
      </c>
      <c r="AA223" s="16"/>
      <c r="AB223" s="28"/>
      <c r="AC223" s="9"/>
      <c r="AD223" s="9"/>
      <c r="AE223" s="9"/>
      <c r="AF223" s="17"/>
      <c r="AG223" s="28"/>
      <c r="AH223" s="96"/>
      <c r="AI223" s="10"/>
      <c r="AJ223" s="11"/>
      <c r="AK223" s="116"/>
      <c r="AL223" s="117"/>
      <c r="AM223" s="45"/>
      <c r="AN223" s="45"/>
      <c r="AO223" s="45"/>
      <c r="AP223" s="46"/>
      <c r="AQ223" s="47"/>
      <c r="AR223" s="48"/>
      <c r="AS223" s="118"/>
      <c r="AT223" s="109" t="s">
        <v>89</v>
      </c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>
        <v>0.6</v>
      </c>
      <c r="BF223" s="109">
        <v>0</v>
      </c>
      <c r="BG223" s="109">
        <v>3</v>
      </c>
      <c r="BH223" s="109" t="s">
        <v>244</v>
      </c>
    </row>
    <row r="224" spans="1:60">
      <c r="A224" s="24">
        <v>1520</v>
      </c>
      <c r="B224" s="24" t="s">
        <v>225</v>
      </c>
      <c r="C224" s="24">
        <v>64</v>
      </c>
      <c r="D224" s="24">
        <v>3</v>
      </c>
      <c r="E224" s="5" t="s">
        <v>49</v>
      </c>
      <c r="F224" s="26">
        <v>617.76</v>
      </c>
      <c r="G224" s="26">
        <v>617.80999999999995</v>
      </c>
      <c r="H224" s="25">
        <f t="shared" si="30"/>
        <v>617.78499999999997</v>
      </c>
      <c r="I224" s="99">
        <v>16</v>
      </c>
      <c r="J224" s="102">
        <v>21</v>
      </c>
      <c r="K224" s="26">
        <f t="shared" si="31"/>
        <v>18.5</v>
      </c>
      <c r="M224" s="10">
        <v>90</v>
      </c>
      <c r="N224" s="11">
        <v>56</v>
      </c>
      <c r="O224" s="11">
        <v>60</v>
      </c>
      <c r="P224" s="11">
        <v>0</v>
      </c>
      <c r="Q224" s="11">
        <v>19</v>
      </c>
      <c r="R224" s="94">
        <v>270</v>
      </c>
      <c r="S224" s="32">
        <f t="shared" si="32"/>
        <v>-0.7179675985244508</v>
      </c>
      <c r="T224" s="32">
        <f t="shared" si="33"/>
        <v>0.41451878627752098</v>
      </c>
      <c r="U224" s="32">
        <f t="shared" si="34"/>
        <v>-0.2795964517353734</v>
      </c>
      <c r="V224" s="14">
        <f t="shared" si="35"/>
        <v>150</v>
      </c>
      <c r="W224" s="14">
        <f t="shared" si="36"/>
        <v>-18.6368976511651</v>
      </c>
      <c r="X224" s="33">
        <f t="shared" si="37"/>
        <v>150</v>
      </c>
      <c r="Y224" s="14">
        <f t="shared" si="38"/>
        <v>60</v>
      </c>
      <c r="Z224" s="34">
        <f t="shared" si="39"/>
        <v>71.3631023488349</v>
      </c>
      <c r="AA224" s="16">
        <f>IF(-T224&lt;0,180-ACOS(SIN((X224-90)*PI()/180)*U224/SQRT(T224^2+U224^2))*180/PI(),ACOS(SIN((X224-90)*PI()/180)*U224/SQRT(T224^2+U224^2))*180/PI())</f>
        <v>61.034999674351539</v>
      </c>
      <c r="AB224" s="28">
        <f>IF(R224=90,IF(AA224-Q224&lt;0,AA224-Q224+180,AA224-Q224),IF(AA224+Q224&gt;180,AA224+Q224-180,AA224+Q224))</f>
        <v>80.034999674351539</v>
      </c>
      <c r="AC224" s="9">
        <f>COS(AB224*PI()/180)</f>
        <v>0.17304656608065588</v>
      </c>
      <c r="AD224" s="9">
        <f>SIN(AB224*PI()/180)*COS(Z224*PI()/180)</f>
        <v>0.31474845156677161</v>
      </c>
      <c r="AE224" s="9">
        <f>SIN(AB224*PI()/180)*SIN(Z224*PI()/180)</f>
        <v>0.93326753838543686</v>
      </c>
      <c r="AF224" s="17">
        <f>IF(IF(AC224=0,IF(AD224&gt;=0,90,270),IF(AC224&gt;0,IF(AD224&gt;=0,ATAN(AD224/AC224)*180/PI(),ATAN(AD224/AC224)*180/PI()+360),ATAN(AD224/AC224)*180/PI()+180))-(360-Y224)&lt;0,IF(AC224=0,IF(AD224&gt;=0,90,270),IF(AC224&gt;0,IF(AD224&gt;=0,ATAN(AD224/AC224)*180/PI(),ATAN(AD224/AC224)*180/PI()+360),ATAN(AD224/AC224)*180/PI()+180))+Y224,IF(AC224=0,IF(AD224&gt;=0,90,270),IF(AC224&gt;0,IF(AD224&gt;=0,ATAN(AD224/AC224)*180/PI(),ATAN(AD224/AC224)*180/PI()+360),ATAN(AD224/AC224)*180/PI()+180))-(360-Y224))</f>
        <v>121.19830291743887</v>
      </c>
      <c r="AG224" s="28">
        <f>ASIN(AE224/SQRT(AC224^2+AD224^2+AE224^2))*180/PI()</f>
        <v>68.95003228027835</v>
      </c>
      <c r="AH224" s="96">
        <v>1</v>
      </c>
      <c r="AI224" s="10"/>
      <c r="AJ224" s="11"/>
      <c r="AK224" s="116"/>
      <c r="AL224" s="117"/>
      <c r="AM224" s="45"/>
      <c r="AN224" s="45"/>
      <c r="AO224" s="45"/>
      <c r="AP224" s="46"/>
      <c r="AQ224" s="47"/>
      <c r="AR224" s="48"/>
      <c r="AS224" s="118"/>
      <c r="AT224" s="109"/>
      <c r="AU224" s="109" t="s">
        <v>49</v>
      </c>
      <c r="AV224" s="109"/>
      <c r="AW224" s="109" t="s">
        <v>50</v>
      </c>
      <c r="AX224" s="109"/>
      <c r="AY224" s="109"/>
      <c r="AZ224" s="109"/>
      <c r="BA224" s="109">
        <v>23</v>
      </c>
      <c r="BB224" s="109"/>
      <c r="BC224" s="109"/>
      <c r="BD224" s="109"/>
      <c r="BE224" s="109">
        <v>0.8</v>
      </c>
      <c r="BF224" s="109">
        <v>1</v>
      </c>
      <c r="BG224" s="109">
        <v>3</v>
      </c>
      <c r="BH224" s="109" t="s">
        <v>245</v>
      </c>
    </row>
    <row r="225" spans="1:65">
      <c r="A225" s="24">
        <v>1520</v>
      </c>
      <c r="B225" s="24" t="s">
        <v>225</v>
      </c>
      <c r="C225" s="24">
        <v>65</v>
      </c>
      <c r="D225" s="24">
        <v>1</v>
      </c>
      <c r="E225" s="90" t="s">
        <v>46</v>
      </c>
      <c r="F225" s="26">
        <v>620.38</v>
      </c>
      <c r="G225" s="26">
        <v>620.38</v>
      </c>
      <c r="H225" s="25">
        <f t="shared" si="30"/>
        <v>620.38</v>
      </c>
      <c r="I225" s="99">
        <v>28</v>
      </c>
      <c r="J225" s="102">
        <v>28</v>
      </c>
      <c r="K225" s="26">
        <f t="shared" si="31"/>
        <v>28</v>
      </c>
      <c r="M225" s="10">
        <v>90</v>
      </c>
      <c r="N225" s="11">
        <v>10</v>
      </c>
      <c r="O225" s="11">
        <v>0</v>
      </c>
      <c r="P225" s="11">
        <v>5</v>
      </c>
      <c r="Q225" s="68" t="s">
        <v>213</v>
      </c>
      <c r="R225" s="69" t="s">
        <v>213</v>
      </c>
      <c r="S225" s="32">
        <f t="shared" si="32"/>
        <v>8.5831651177431287E-2</v>
      </c>
      <c r="T225" s="32">
        <f t="shared" si="33"/>
        <v>0.17298739392508944</v>
      </c>
      <c r="U225" s="32">
        <f t="shared" si="34"/>
        <v>-0.98106026219040687</v>
      </c>
      <c r="V225" s="14">
        <f t="shared" si="35"/>
        <v>63.61064009110688</v>
      </c>
      <c r="W225" s="14">
        <f t="shared" si="36"/>
        <v>-78.864336058805264</v>
      </c>
      <c r="X225" s="33">
        <f t="shared" si="37"/>
        <v>63.61064009110688</v>
      </c>
      <c r="Y225" s="14">
        <f t="shared" si="38"/>
        <v>333.61064009110686</v>
      </c>
      <c r="Z225" s="34">
        <f t="shared" si="39"/>
        <v>11.135663941194736</v>
      </c>
      <c r="AA225" s="16"/>
      <c r="AB225" s="28"/>
      <c r="AC225" s="9"/>
      <c r="AD225" s="9"/>
      <c r="AE225" s="9"/>
      <c r="AF225" s="17"/>
      <c r="AG225" s="28"/>
      <c r="AH225" s="96"/>
      <c r="AI225" s="10"/>
      <c r="AJ225" s="11"/>
      <c r="AK225" s="116"/>
      <c r="AL225" s="117"/>
      <c r="AM225" s="45"/>
      <c r="AN225" s="45"/>
      <c r="AO225" s="45"/>
      <c r="AP225" s="46"/>
      <c r="AQ225" s="47"/>
      <c r="AR225" s="48"/>
      <c r="AS225" s="118"/>
      <c r="AT225" s="109" t="s">
        <v>89</v>
      </c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>
        <v>0.7</v>
      </c>
      <c r="BF225" s="109">
        <v>0</v>
      </c>
      <c r="BG225" s="109">
        <v>3</v>
      </c>
      <c r="BH225" s="109" t="s">
        <v>246</v>
      </c>
    </row>
    <row r="226" spans="1:65">
      <c r="A226" s="24">
        <v>1520</v>
      </c>
      <c r="B226" s="24" t="s">
        <v>225</v>
      </c>
      <c r="C226" s="24">
        <v>65</v>
      </c>
      <c r="D226" s="24">
        <v>1</v>
      </c>
      <c r="E226" s="90" t="s">
        <v>49</v>
      </c>
      <c r="F226" s="26">
        <v>620.88</v>
      </c>
      <c r="G226" s="26">
        <v>620.9</v>
      </c>
      <c r="H226" s="25">
        <f t="shared" si="30"/>
        <v>620.89</v>
      </c>
      <c r="I226" s="99">
        <v>78</v>
      </c>
      <c r="J226" s="102">
        <v>80</v>
      </c>
      <c r="K226" s="26">
        <f t="shared" si="31"/>
        <v>79</v>
      </c>
      <c r="M226" s="10">
        <v>270</v>
      </c>
      <c r="N226" s="11">
        <v>54</v>
      </c>
      <c r="O226" s="11">
        <v>0</v>
      </c>
      <c r="P226" s="11">
        <v>52</v>
      </c>
      <c r="Q226" s="11">
        <v>45</v>
      </c>
      <c r="R226" s="94">
        <v>270</v>
      </c>
      <c r="S226" s="32">
        <f t="shared" si="32"/>
        <v>-0.46318109961790899</v>
      </c>
      <c r="T226" s="32">
        <f t="shared" si="33"/>
        <v>0.49808059632041007</v>
      </c>
      <c r="U226" s="32">
        <f t="shared" si="34"/>
        <v>0.36187673560104827</v>
      </c>
      <c r="V226" s="14">
        <f t="shared" si="35"/>
        <v>132.9207368790648</v>
      </c>
      <c r="W226" s="14">
        <f t="shared" si="36"/>
        <v>28.014966204630305</v>
      </c>
      <c r="X226" s="33">
        <f t="shared" si="37"/>
        <v>312.9207368790648</v>
      </c>
      <c r="Y226" s="14">
        <f t="shared" si="38"/>
        <v>222.9207368790648</v>
      </c>
      <c r="Z226" s="34">
        <f t="shared" si="39"/>
        <v>61.985033795369695</v>
      </c>
      <c r="AA226" s="16">
        <f>IF(-T226&lt;0,180-ACOS(SIN((X226-90)*PI()/180)*U226/SQRT(T226^2+U226^2))*180/PI(),ACOS(SIN((X226-90)*PI()/180)*U226/SQRT(T226^2+U226^2))*180/PI())</f>
        <v>66.404722655490318</v>
      </c>
      <c r="AB226" s="28">
        <f>IF(R226=90,IF(AA226-Q226&lt;0,AA226-Q226+180,AA226-Q226),IF(AA226+Q226&gt;180,AA226+Q226-180,AA226+Q226))</f>
        <v>111.40472265549032</v>
      </c>
      <c r="AC226" s="9">
        <f>COS(AB226*PI()/180)</f>
        <v>-0.36495352620020238</v>
      </c>
      <c r="AD226" s="9">
        <f>SIN(AB226*PI()/180)*COS(Z226*PI()/180)</f>
        <v>0.43730481952787476</v>
      </c>
      <c r="AE226" s="9">
        <f>SIN(AB226*PI()/180)*SIN(Z226*PI()/180)</f>
        <v>0.82193273358087593</v>
      </c>
      <c r="AF226" s="17">
        <f>IF(IF(AC226=0,IF(AD226&gt;=0,90,270),IF(AC226&gt;0,IF(AD226&gt;=0,ATAN(AD226/AC226)*180/PI(),ATAN(AD226/AC226)*180/PI()+360),ATAN(AD226/AC226)*180/PI()+180))-(360-Y226)&lt;0,IF(AC226=0,IF(AD226&gt;=0,90,270),IF(AC226&gt;0,IF(AD226&gt;=0,ATAN(AD226/AC226)*180/PI(),ATAN(AD226/AC226)*180/PI()+360),ATAN(AD226/AC226)*180/PI()+180))+Y226,IF(AC226=0,IF(AD226&gt;=0,90,270),IF(AC226&gt;0,IF(AD226&gt;=0,ATAN(AD226/AC226)*180/PI(),ATAN(AD226/AC226)*180/PI()+360),ATAN(AD226/AC226)*180/PI()+180))-(360-Y226))</f>
        <v>352.76748455055582</v>
      </c>
      <c r="AG226" s="28">
        <f>ASIN(AE226/SQRT(AC226^2+AD226^2+AE226^2))*180/PI()</f>
        <v>55.278738420157126</v>
      </c>
      <c r="AH226" s="96">
        <v>0</v>
      </c>
      <c r="AI226" s="10"/>
      <c r="AJ226" s="11"/>
      <c r="AK226" s="116"/>
      <c r="AL226" s="117"/>
      <c r="AM226" s="45"/>
      <c r="AN226" s="45"/>
      <c r="AO226" s="45"/>
      <c r="AP226" s="46"/>
      <c r="AQ226" s="47"/>
      <c r="AR226" s="48"/>
      <c r="AS226" s="118"/>
      <c r="AT226" s="109"/>
      <c r="AU226" s="109" t="s">
        <v>49</v>
      </c>
      <c r="AV226" s="109"/>
      <c r="AW226" s="109" t="s">
        <v>78</v>
      </c>
      <c r="AX226" s="109"/>
      <c r="AY226" s="109"/>
      <c r="AZ226" s="109"/>
      <c r="BA226" s="109"/>
      <c r="BB226" s="109"/>
      <c r="BC226" s="109"/>
      <c r="BD226" s="109"/>
      <c r="BE226" s="109">
        <v>0.8</v>
      </c>
      <c r="BF226" s="109">
        <v>1</v>
      </c>
      <c r="BG226" s="109">
        <v>3</v>
      </c>
      <c r="BH226" s="109" t="s">
        <v>247</v>
      </c>
    </row>
    <row r="227" spans="1:65">
      <c r="A227" s="24">
        <v>1520</v>
      </c>
      <c r="B227" s="24" t="s">
        <v>225</v>
      </c>
      <c r="C227" s="24">
        <v>65</v>
      </c>
      <c r="D227" s="24">
        <v>1</v>
      </c>
      <c r="E227" s="90" t="s">
        <v>49</v>
      </c>
      <c r="F227" s="26">
        <v>620.91999999999996</v>
      </c>
      <c r="G227" s="26">
        <v>621.1</v>
      </c>
      <c r="H227" s="25">
        <f t="shared" si="30"/>
        <v>621.01</v>
      </c>
      <c r="I227" s="99">
        <v>82</v>
      </c>
      <c r="J227" s="102">
        <v>100</v>
      </c>
      <c r="K227" s="26">
        <f t="shared" si="31"/>
        <v>91</v>
      </c>
      <c r="M227" s="10">
        <v>270</v>
      </c>
      <c r="N227" s="11">
        <v>58</v>
      </c>
      <c r="O227" s="11">
        <v>0</v>
      </c>
      <c r="P227" s="11">
        <v>38</v>
      </c>
      <c r="Q227" s="11">
        <v>40</v>
      </c>
      <c r="R227" s="94">
        <v>270</v>
      </c>
      <c r="S227" s="32">
        <f t="shared" si="32"/>
        <v>-0.32625087602130221</v>
      </c>
      <c r="T227" s="32">
        <f t="shared" si="33"/>
        <v>0.6682710193469712</v>
      </c>
      <c r="U227" s="32">
        <f t="shared" si="34"/>
        <v>0.41758207875912745</v>
      </c>
      <c r="V227" s="14">
        <f t="shared" si="35"/>
        <v>116.02169705937521</v>
      </c>
      <c r="W227" s="14">
        <f t="shared" si="36"/>
        <v>29.315303143413512</v>
      </c>
      <c r="X227" s="33">
        <f t="shared" si="37"/>
        <v>296.02169705937524</v>
      </c>
      <c r="Y227" s="14">
        <f t="shared" si="38"/>
        <v>206.02169705937524</v>
      </c>
      <c r="Z227" s="34">
        <f t="shared" si="39"/>
        <v>60.684696856586484</v>
      </c>
      <c r="AA227" s="16">
        <f>IF(-T227&lt;0,180-ACOS(SIN((X227-90)*PI()/180)*U227/SQRT(T227^2+U227^2))*180/PI(),ACOS(SIN((X227-90)*PI()/180)*U227/SQRT(T227^2+U227^2))*180/PI())</f>
        <v>76.556778267618796</v>
      </c>
      <c r="AB227" s="28">
        <f>IF(R227=90,IF(AA227-Q227&lt;0,AA227-Q227+180,AA227-Q227),IF(AA227+Q227&gt;180,AA227+Q227-180,AA227+Q227))</f>
        <v>116.5567782676188</v>
      </c>
      <c r="AC227" s="9">
        <f>COS(AB227*PI()/180)</f>
        <v>-0.44708444493582833</v>
      </c>
      <c r="AD227" s="9">
        <f>SIN(AB227*PI()/180)*COS(Z227*PI()/180)</f>
        <v>0.4379568984162111</v>
      </c>
      <c r="AE227" s="9">
        <f>SIN(AB227*PI()/180)*SIN(Z227*PI()/180)</f>
        <v>0.77994182746284024</v>
      </c>
      <c r="AF227" s="17">
        <f>IF(IF(AC227=0,IF(AD227&gt;=0,90,270),IF(AC227&gt;0,IF(AD227&gt;=0,ATAN(AD227/AC227)*180/PI(),ATAN(AD227/AC227)*180/PI()+360),ATAN(AD227/AC227)*180/PI()+180))-(360-Y227)&lt;0,IF(AC227=0,IF(AD227&gt;=0,90,270),IF(AC227&gt;0,IF(AD227&gt;=0,ATAN(AD227/AC227)*180/PI(),ATAN(AD227/AC227)*180/PI()+360),ATAN(AD227/AC227)*180/PI()+180))+Y227,IF(AC227=0,IF(AD227&gt;=0,90,270),IF(AC227&gt;0,IF(AD227&gt;=0,ATAN(AD227/AC227)*180/PI(),ATAN(AD227/AC227)*180/PI()+360),ATAN(AD227/AC227)*180/PI()+180))-(360-Y227))</f>
        <v>341.61257493966298</v>
      </c>
      <c r="AG227" s="28">
        <f>ASIN(AE227/SQRT(AC227^2+AD227^2+AE227^2))*180/PI()</f>
        <v>51.255249488277251</v>
      </c>
      <c r="AH227" s="96">
        <v>0</v>
      </c>
      <c r="AI227" s="10"/>
      <c r="AJ227" s="11"/>
      <c r="AK227" s="116"/>
      <c r="AL227" s="117"/>
      <c r="AM227" s="45"/>
      <c r="AN227" s="45"/>
      <c r="AO227" s="45"/>
      <c r="AP227" s="46"/>
      <c r="AQ227" s="47"/>
      <c r="AR227" s="48"/>
      <c r="AS227" s="118"/>
      <c r="AT227" s="109"/>
      <c r="AU227" s="109" t="s">
        <v>49</v>
      </c>
      <c r="AV227" s="109"/>
      <c r="AW227" s="109" t="s">
        <v>78</v>
      </c>
      <c r="AX227" s="109"/>
      <c r="AY227" s="109"/>
      <c r="AZ227" s="109"/>
      <c r="BA227" s="109"/>
      <c r="BB227" s="109"/>
      <c r="BC227" s="109"/>
      <c r="BD227" s="109"/>
      <c r="BE227" s="109">
        <v>0.8</v>
      </c>
      <c r="BF227" s="109">
        <v>1</v>
      </c>
      <c r="BG227" s="109">
        <v>3</v>
      </c>
      <c r="BH227" s="109" t="s">
        <v>247</v>
      </c>
    </row>
    <row r="228" spans="1:65">
      <c r="A228" s="24">
        <v>1520</v>
      </c>
      <c r="B228" s="24" t="s">
        <v>225</v>
      </c>
      <c r="C228" s="24">
        <v>65</v>
      </c>
      <c r="D228" s="24">
        <v>1</v>
      </c>
      <c r="E228" s="90" t="s">
        <v>49</v>
      </c>
      <c r="F228" s="26">
        <v>621.16</v>
      </c>
      <c r="G228" s="26">
        <v>621.25</v>
      </c>
      <c r="H228" s="25">
        <f t="shared" si="30"/>
        <v>621.20499999999993</v>
      </c>
      <c r="I228" s="99">
        <v>106</v>
      </c>
      <c r="J228" s="102">
        <v>115</v>
      </c>
      <c r="K228" s="26">
        <f t="shared" si="31"/>
        <v>110.5</v>
      </c>
      <c r="M228" s="10">
        <v>270</v>
      </c>
      <c r="N228" s="11">
        <v>58</v>
      </c>
      <c r="O228" s="11">
        <v>0</v>
      </c>
      <c r="P228" s="11">
        <v>29</v>
      </c>
      <c r="Q228" s="11">
        <v>30</v>
      </c>
      <c r="R228" s="94">
        <v>270</v>
      </c>
      <c r="S228" s="32">
        <f t="shared" si="32"/>
        <v>-0.25690995725411842</v>
      </c>
      <c r="T228" s="32">
        <f t="shared" si="33"/>
        <v>0.74171957750045536</v>
      </c>
      <c r="U228" s="32">
        <f t="shared" si="34"/>
        <v>0.46347783169116974</v>
      </c>
      <c r="V228" s="14">
        <f t="shared" si="35"/>
        <v>109.10458852634861</v>
      </c>
      <c r="W228" s="14">
        <f t="shared" si="36"/>
        <v>30.559864140940974</v>
      </c>
      <c r="X228" s="33">
        <f t="shared" si="37"/>
        <v>289.10458852634861</v>
      </c>
      <c r="Y228" s="14">
        <f t="shared" si="38"/>
        <v>199.10458852634861</v>
      </c>
      <c r="Z228" s="34">
        <f t="shared" si="39"/>
        <v>59.440135859059026</v>
      </c>
      <c r="AA228" s="16">
        <f>IF(-T228&lt;0,180-ACOS(SIN((X228-90)*PI()/180)*U228/SQRT(T228^2+U228^2))*180/PI(),ACOS(SIN((X228-90)*PI()/180)*U228/SQRT(T228^2+U228^2))*180/PI())</f>
        <v>80.012159770030578</v>
      </c>
      <c r="AB228" s="28">
        <f>IF(R228=90,IF(AA228-Q228&lt;0,AA228-Q228+180,AA228-Q228),IF(AA228+Q228&gt;180,AA228+Q228-180,AA228+Q228))</f>
        <v>110.01215977003058</v>
      </c>
      <c r="AC228" s="9">
        <f>COS(AB228*PI()/180)</f>
        <v>-0.34221956472918919</v>
      </c>
      <c r="AD228" s="9">
        <f>SIN(AB228*PI()/180)*COS(Z228*PI()/180)</f>
        <v>0.47773883853794857</v>
      </c>
      <c r="AE228" s="9">
        <f>SIN(AB228*PI()/180)*SIN(Z228*PI()/180)</f>
        <v>0.80910529084228355</v>
      </c>
      <c r="AF228" s="17">
        <f>IF(IF(AC228=0,IF(AD228&gt;=0,90,270),IF(AC228&gt;0,IF(AD228&gt;=0,ATAN(AD228/AC228)*180/PI(),ATAN(AD228/AC228)*180/PI()+360),ATAN(AD228/AC228)*180/PI()+180))-(360-Y228)&lt;0,IF(AC228=0,IF(AD228&gt;=0,90,270),IF(AC228&gt;0,IF(AD228&gt;=0,ATAN(AD228/AC228)*180/PI(),ATAN(AD228/AC228)*180/PI()+360),ATAN(AD228/AC228)*180/PI()+180))+Y228,IF(AC228=0,IF(AD228&gt;=0,90,270),IF(AC228&gt;0,IF(AD228&gt;=0,ATAN(AD228/AC228)*180/PI(),ATAN(AD228/AC228)*180/PI()+360),ATAN(AD228/AC228)*180/PI()+180))-(360-Y228))</f>
        <v>324.71982124146393</v>
      </c>
      <c r="AG228" s="28">
        <f>ASIN(AE228/SQRT(AC228^2+AD228^2+AE228^2))*180/PI()</f>
        <v>54.008607800262396</v>
      </c>
      <c r="AH228" s="96">
        <v>0</v>
      </c>
      <c r="AI228" s="10"/>
      <c r="AJ228" s="11"/>
      <c r="AK228" s="116"/>
      <c r="AL228" s="117"/>
      <c r="AM228" s="45"/>
      <c r="AN228" s="45"/>
      <c r="AO228" s="45"/>
      <c r="AP228" s="46"/>
      <c r="AQ228" s="47"/>
      <c r="AR228" s="48"/>
      <c r="AS228" s="118"/>
      <c r="AT228" s="109"/>
      <c r="AU228" s="109" t="s">
        <v>49</v>
      </c>
      <c r="AV228" s="109"/>
      <c r="AW228" s="109" t="s">
        <v>78</v>
      </c>
      <c r="AX228" s="109"/>
      <c r="AY228" s="109"/>
      <c r="AZ228" s="109"/>
      <c r="BA228" s="109"/>
      <c r="BB228" s="109"/>
      <c r="BC228" s="109"/>
      <c r="BD228" s="109"/>
      <c r="BE228" s="109">
        <v>0.8</v>
      </c>
      <c r="BF228" s="109">
        <v>1</v>
      </c>
      <c r="BG228" s="109">
        <v>3</v>
      </c>
      <c r="BH228" s="109" t="s">
        <v>247</v>
      </c>
    </row>
    <row r="229" spans="1:65">
      <c r="A229" s="24">
        <v>1520</v>
      </c>
      <c r="B229" s="24" t="s">
        <v>225</v>
      </c>
      <c r="C229" s="24">
        <v>65</v>
      </c>
      <c r="D229" s="24">
        <v>1</v>
      </c>
      <c r="E229" s="90" t="s">
        <v>49</v>
      </c>
      <c r="F229" s="26">
        <v>621.32000000000005</v>
      </c>
      <c r="G229" s="26">
        <v>621.36</v>
      </c>
      <c r="H229" s="25">
        <f t="shared" si="30"/>
        <v>621.34</v>
      </c>
      <c r="I229" s="99">
        <v>122</v>
      </c>
      <c r="J229" s="102">
        <v>126</v>
      </c>
      <c r="K229" s="26">
        <f t="shared" si="31"/>
        <v>124</v>
      </c>
      <c r="M229" s="10">
        <v>90</v>
      </c>
      <c r="N229" s="11">
        <v>58</v>
      </c>
      <c r="O229" s="11">
        <v>33</v>
      </c>
      <c r="P229" s="11">
        <v>0</v>
      </c>
      <c r="Q229" s="68" t="s">
        <v>213</v>
      </c>
      <c r="R229" s="69" t="s">
        <v>213</v>
      </c>
      <c r="S229" s="32">
        <f t="shared" si="32"/>
        <v>-0.46188009673696673</v>
      </c>
      <c r="T229" s="32">
        <f t="shared" si="33"/>
        <v>0.71123297844854538</v>
      </c>
      <c r="U229" s="32">
        <f t="shared" si="34"/>
        <v>-0.44442769029968321</v>
      </c>
      <c r="V229" s="14">
        <f t="shared" si="35"/>
        <v>123</v>
      </c>
      <c r="W229" s="14">
        <f t="shared" si="36"/>
        <v>-27.657214642222741</v>
      </c>
      <c r="X229" s="33">
        <f t="shared" si="37"/>
        <v>123</v>
      </c>
      <c r="Y229" s="14">
        <f t="shared" si="38"/>
        <v>33</v>
      </c>
      <c r="Z229" s="34">
        <f t="shared" si="39"/>
        <v>62.342785357777259</v>
      </c>
      <c r="AA229" s="16"/>
      <c r="AB229" s="28"/>
      <c r="AC229" s="9"/>
      <c r="AD229" s="9"/>
      <c r="AE229" s="9"/>
      <c r="AF229" s="17"/>
      <c r="AG229" s="28"/>
      <c r="AH229" s="96">
        <v>0</v>
      </c>
      <c r="AI229" s="10"/>
      <c r="AJ229" s="11"/>
      <c r="AK229" s="116"/>
      <c r="AL229" s="117"/>
      <c r="AM229" s="45"/>
      <c r="AN229" s="45"/>
      <c r="AO229" s="45"/>
      <c r="AP229" s="46"/>
      <c r="AQ229" s="47"/>
      <c r="AR229" s="48"/>
      <c r="AS229" s="118"/>
      <c r="AT229" s="109"/>
      <c r="AU229" s="109" t="s">
        <v>49</v>
      </c>
      <c r="AV229" s="109"/>
      <c r="AW229" s="109" t="s">
        <v>78</v>
      </c>
      <c r="AX229" s="109"/>
      <c r="AY229" s="109"/>
      <c r="AZ229" s="109"/>
      <c r="BA229" s="109"/>
      <c r="BB229" s="109"/>
      <c r="BC229" s="109"/>
      <c r="BD229" s="109"/>
      <c r="BE229" s="109">
        <v>0.8</v>
      </c>
      <c r="BF229" s="109">
        <v>1</v>
      </c>
      <c r="BG229" s="109">
        <v>3</v>
      </c>
      <c r="BH229" s="109" t="s">
        <v>248</v>
      </c>
    </row>
    <row r="230" spans="1:65">
      <c r="A230" s="24">
        <v>1520</v>
      </c>
      <c r="B230" s="24" t="s">
        <v>225</v>
      </c>
      <c r="C230" s="24">
        <v>65</v>
      </c>
      <c r="D230" s="24">
        <v>1</v>
      </c>
      <c r="E230" s="90" t="s">
        <v>49</v>
      </c>
      <c r="F230" s="26">
        <v>621.32000000000005</v>
      </c>
      <c r="G230" s="26">
        <v>621.36</v>
      </c>
      <c r="H230" s="25">
        <f t="shared" si="30"/>
        <v>621.34</v>
      </c>
      <c r="I230" s="99">
        <v>122</v>
      </c>
      <c r="J230" s="102">
        <v>126</v>
      </c>
      <c r="K230" s="26">
        <f t="shared" si="31"/>
        <v>124</v>
      </c>
      <c r="M230" s="10">
        <v>270</v>
      </c>
      <c r="N230" s="11">
        <v>45</v>
      </c>
      <c r="O230" s="11">
        <v>27</v>
      </c>
      <c r="P230" s="11">
        <v>0</v>
      </c>
      <c r="Q230" s="68" t="s">
        <v>213</v>
      </c>
      <c r="R230" s="69" t="s">
        <v>213</v>
      </c>
      <c r="S230" s="32">
        <f t="shared" si="32"/>
        <v>-0.32101976096010304</v>
      </c>
      <c r="T230" s="32">
        <f t="shared" si="33"/>
        <v>0.63003675533505044</v>
      </c>
      <c r="U230" s="32">
        <f t="shared" si="34"/>
        <v>0.63003675533505044</v>
      </c>
      <c r="V230" s="14">
        <f t="shared" si="35"/>
        <v>117</v>
      </c>
      <c r="W230" s="14">
        <f t="shared" si="36"/>
        <v>41.701246432595994</v>
      </c>
      <c r="X230" s="33">
        <f t="shared" si="37"/>
        <v>297</v>
      </c>
      <c r="Y230" s="14">
        <f t="shared" si="38"/>
        <v>207</v>
      </c>
      <c r="Z230" s="34">
        <f t="shared" si="39"/>
        <v>48.298753567404006</v>
      </c>
      <c r="AA230" s="16"/>
      <c r="AB230" s="28"/>
      <c r="AC230" s="9"/>
      <c r="AD230" s="9"/>
      <c r="AE230" s="9"/>
      <c r="AF230" s="17"/>
      <c r="AG230" s="28"/>
      <c r="AH230" s="96">
        <v>0</v>
      </c>
      <c r="AI230" s="10"/>
      <c r="AJ230" s="11"/>
      <c r="AK230" s="116"/>
      <c r="AL230" s="117"/>
      <c r="AM230" s="45"/>
      <c r="AN230" s="45"/>
      <c r="AO230" s="45"/>
      <c r="AP230" s="46"/>
      <c r="AQ230" s="47"/>
      <c r="AR230" s="48"/>
      <c r="AS230" s="118"/>
      <c r="AT230" s="109"/>
      <c r="AU230" s="109" t="s">
        <v>49</v>
      </c>
      <c r="AV230" s="109"/>
      <c r="AW230" s="109" t="s">
        <v>78</v>
      </c>
      <c r="AX230" s="109"/>
      <c r="AY230" s="109"/>
      <c r="AZ230" s="109"/>
      <c r="BA230" s="109"/>
      <c r="BB230" s="109"/>
      <c r="BC230" s="109"/>
      <c r="BD230" s="109"/>
      <c r="BE230" s="109">
        <v>0.8</v>
      </c>
      <c r="BF230" s="109">
        <v>1</v>
      </c>
      <c r="BG230" s="109">
        <v>3</v>
      </c>
      <c r="BH230" s="109" t="s">
        <v>249</v>
      </c>
    </row>
    <row r="231" spans="1:65">
      <c r="A231" s="24">
        <v>1520</v>
      </c>
      <c r="B231" s="24" t="s">
        <v>225</v>
      </c>
      <c r="C231" s="24">
        <v>65</v>
      </c>
      <c r="D231" s="24">
        <v>1</v>
      </c>
      <c r="E231" s="5" t="s">
        <v>49</v>
      </c>
      <c r="F231" s="26">
        <v>621.38</v>
      </c>
      <c r="G231" s="26">
        <v>621.45000000000005</v>
      </c>
      <c r="H231" s="25">
        <f t="shared" si="30"/>
        <v>621.41499999999996</v>
      </c>
      <c r="I231" s="99">
        <v>128</v>
      </c>
      <c r="J231" s="102">
        <v>135</v>
      </c>
      <c r="K231" s="26">
        <f t="shared" si="31"/>
        <v>131.5</v>
      </c>
      <c r="M231" s="10">
        <v>270</v>
      </c>
      <c r="N231" s="11">
        <v>78</v>
      </c>
      <c r="O231" s="11">
        <v>358</v>
      </c>
      <c r="P231" s="11">
        <v>0</v>
      </c>
      <c r="Q231" s="11">
        <v>5</v>
      </c>
      <c r="R231" s="94">
        <v>90</v>
      </c>
      <c r="S231" s="32">
        <f t="shared" si="32"/>
        <v>3.413685896636854E-2</v>
      </c>
      <c r="T231" s="32">
        <f t="shared" si="33"/>
        <v>0.97755173964410225</v>
      </c>
      <c r="U231" s="32">
        <f t="shared" si="34"/>
        <v>0.20778503663329917</v>
      </c>
      <c r="V231" s="14">
        <f t="shared" si="35"/>
        <v>88.000000000000014</v>
      </c>
      <c r="W231" s="14">
        <f t="shared" si="36"/>
        <v>11.992901640292123</v>
      </c>
      <c r="X231" s="33">
        <f t="shared" si="37"/>
        <v>268</v>
      </c>
      <c r="Y231" s="14">
        <f t="shared" si="38"/>
        <v>178</v>
      </c>
      <c r="Z231" s="34">
        <f t="shared" si="39"/>
        <v>78.007098359707882</v>
      </c>
      <c r="AA231" s="16">
        <f>IF(-T231&lt;0,180-ACOS(SIN((X231-90)*PI()/180)*U231/SQRT(T231^2+U231^2))*180/PI(),ACOS(SIN((X231-90)*PI()/180)*U231/SQRT(T231^2+U231^2))*180/PI())</f>
        <v>90.415742590259896</v>
      </c>
      <c r="AB231" s="28">
        <f>IF(R231=90,IF(AA231-Q231&lt;0,AA231-Q231+180,AA231-Q231),IF(AA231+Q231&gt;180,AA231+Q231-180,AA231+Q231))</f>
        <v>85.415742590259896</v>
      </c>
      <c r="AC231" s="9">
        <f>COS(AB231*PI()/180)</f>
        <v>7.9925046307706762E-2</v>
      </c>
      <c r="AD231" s="9">
        <f>SIN(AB231*PI()/180)*COS(Z231*PI()/180)</f>
        <v>0.20712575922546334</v>
      </c>
      <c r="AE231" s="9">
        <f>SIN(AB231*PI()/180)*SIN(Z231*PI()/180)</f>
        <v>0.97504405379346126</v>
      </c>
      <c r="AF231" s="17">
        <f>IF(IF(AC231=0,IF(AD231&gt;=0,90,270),IF(AC231&gt;0,IF(AD231&gt;=0,ATAN(AD231/AC231)*180/PI(),ATAN(AD231/AC231)*180/PI()+360),ATAN(AD231/AC231)*180/PI()+180))-(360-Y231)&lt;0,IF(AC231=0,IF(AD231&gt;=0,90,270),IF(AC231&gt;0,IF(AD231&gt;=0,ATAN(AD231/AC231)*180/PI(),ATAN(AD231/AC231)*180/PI()+360),ATAN(AD231/AC231)*180/PI()+180))+Y231,IF(AC231=0,IF(AD231&gt;=0,90,270),IF(AC231&gt;0,IF(AD231&gt;=0,ATAN(AD231/AC231)*180/PI(),ATAN(AD231/AC231)*180/PI()+360),ATAN(AD231/AC231)*180/PI()+180))-(360-Y231))</f>
        <v>246.8995503615015</v>
      </c>
      <c r="AG231" s="28">
        <f>ASIN(AE231/SQRT(AC231^2+AD231^2+AE231^2))*180/PI()</f>
        <v>77.172796125708487</v>
      </c>
      <c r="AH231" s="96">
        <v>1</v>
      </c>
      <c r="AI231" s="10"/>
      <c r="AJ231" s="11"/>
      <c r="AK231" s="116"/>
      <c r="AL231" s="117"/>
      <c r="AM231" s="45"/>
      <c r="AN231" s="45"/>
      <c r="AO231" s="45"/>
      <c r="AP231" s="46"/>
      <c r="AQ231" s="47"/>
      <c r="AR231" s="48"/>
      <c r="AS231" s="118"/>
      <c r="AT231" s="109"/>
      <c r="AU231" s="109"/>
      <c r="AV231" s="109"/>
      <c r="AW231" s="109" t="s">
        <v>50</v>
      </c>
      <c r="AX231" s="109"/>
      <c r="AY231" s="109"/>
      <c r="AZ231" s="109"/>
      <c r="BA231" s="109"/>
      <c r="BB231" s="109"/>
      <c r="BC231" s="109"/>
      <c r="BD231" s="109"/>
      <c r="BE231" s="109">
        <v>0.8</v>
      </c>
      <c r="BF231" s="109">
        <v>1</v>
      </c>
      <c r="BG231" s="109">
        <v>3</v>
      </c>
      <c r="BH231" s="109" t="s">
        <v>250</v>
      </c>
    </row>
    <row r="232" spans="1:65">
      <c r="A232" s="24">
        <v>1520</v>
      </c>
      <c r="B232" s="24" t="s">
        <v>225</v>
      </c>
      <c r="C232" s="24">
        <v>66</v>
      </c>
      <c r="D232" s="24">
        <v>1</v>
      </c>
      <c r="E232" s="90" t="s">
        <v>46</v>
      </c>
      <c r="F232" s="26">
        <v>625.71</v>
      </c>
      <c r="G232" s="26">
        <v>625.72</v>
      </c>
      <c r="H232" s="25">
        <f t="shared" si="30"/>
        <v>625.71500000000003</v>
      </c>
      <c r="I232" s="99">
        <v>61</v>
      </c>
      <c r="J232" s="102">
        <v>62</v>
      </c>
      <c r="K232" s="26">
        <f t="shared" si="31"/>
        <v>61.5</v>
      </c>
      <c r="M232" s="10">
        <v>90</v>
      </c>
      <c r="N232" s="11">
        <v>5</v>
      </c>
      <c r="O232" s="11">
        <v>180</v>
      </c>
      <c r="P232" s="11">
        <v>2</v>
      </c>
      <c r="Q232" s="68" t="s">
        <v>213</v>
      </c>
      <c r="R232" s="69" t="s">
        <v>213</v>
      </c>
      <c r="S232" s="32">
        <f t="shared" si="32"/>
        <v>3.4766693581101807E-2</v>
      </c>
      <c r="T232" s="32">
        <f t="shared" si="33"/>
        <v>-8.7102649824045655E-2</v>
      </c>
      <c r="U232" s="32">
        <f t="shared" si="34"/>
        <v>0.99558784319794802</v>
      </c>
      <c r="V232" s="14">
        <f t="shared" si="35"/>
        <v>291.75922647955758</v>
      </c>
      <c r="W232" s="14">
        <f t="shared" si="36"/>
        <v>84.618591521009023</v>
      </c>
      <c r="X232" s="33">
        <f t="shared" si="37"/>
        <v>111.75922647955758</v>
      </c>
      <c r="Y232" s="14">
        <f t="shared" si="38"/>
        <v>21.759226479557583</v>
      </c>
      <c r="Z232" s="34">
        <f t="shared" si="39"/>
        <v>5.3814084789909771</v>
      </c>
      <c r="AA232" s="16"/>
      <c r="AB232" s="28"/>
      <c r="AC232" s="9"/>
      <c r="AD232" s="9"/>
      <c r="AE232" s="9"/>
      <c r="AF232" s="17"/>
      <c r="AG232" s="28"/>
      <c r="AH232" s="96"/>
      <c r="AI232" s="10"/>
      <c r="AJ232" s="11"/>
      <c r="AK232" s="116"/>
      <c r="AL232" s="117"/>
      <c r="AM232" s="45"/>
      <c r="AN232" s="45"/>
      <c r="AO232" s="45"/>
      <c r="AP232" s="46"/>
      <c r="AQ232" s="47"/>
      <c r="AR232" s="48"/>
      <c r="AS232" s="118"/>
      <c r="AT232" s="109" t="s">
        <v>89</v>
      </c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>
        <v>0.8</v>
      </c>
      <c r="BF232" s="109">
        <v>1</v>
      </c>
      <c r="BG232" s="109">
        <v>3</v>
      </c>
      <c r="BH232" s="109"/>
    </row>
    <row r="233" spans="1:65">
      <c r="A233" s="24">
        <v>1520</v>
      </c>
      <c r="B233" s="24" t="s">
        <v>225</v>
      </c>
      <c r="C233" s="24">
        <v>67</v>
      </c>
      <c r="D233" s="24" t="s">
        <v>226</v>
      </c>
      <c r="E233" s="5" t="s">
        <v>49</v>
      </c>
      <c r="F233" s="26">
        <v>636.11</v>
      </c>
      <c r="G233" s="26">
        <v>636.13</v>
      </c>
      <c r="H233" s="25">
        <f t="shared" si="30"/>
        <v>636.12</v>
      </c>
      <c r="I233" s="99">
        <v>19</v>
      </c>
      <c r="J233" s="102">
        <v>21</v>
      </c>
      <c r="K233" s="26">
        <f t="shared" si="31"/>
        <v>20</v>
      </c>
      <c r="M233" s="10">
        <v>90</v>
      </c>
      <c r="N233" s="11">
        <v>42</v>
      </c>
      <c r="O233" s="11">
        <v>180</v>
      </c>
      <c r="P233" s="11">
        <v>12</v>
      </c>
      <c r="Q233" s="68" t="s">
        <v>213</v>
      </c>
      <c r="R233" s="69" t="s">
        <v>213</v>
      </c>
      <c r="S233" s="32">
        <f t="shared" si="32"/>
        <v>0.15450849718747361</v>
      </c>
      <c r="T233" s="32">
        <f t="shared" si="33"/>
        <v>-0.65450849718747373</v>
      </c>
      <c r="U233" s="32">
        <f t="shared" si="34"/>
        <v>0.72690532803845598</v>
      </c>
      <c r="V233" s="14">
        <f t="shared" si="35"/>
        <v>283.28252558853899</v>
      </c>
      <c r="W233" s="14">
        <f t="shared" si="36"/>
        <v>47.226456464501481</v>
      </c>
      <c r="X233" s="33">
        <f t="shared" si="37"/>
        <v>103.28252558853899</v>
      </c>
      <c r="Y233" s="14">
        <f t="shared" si="38"/>
        <v>13.282525588538988</v>
      </c>
      <c r="Z233" s="34">
        <f t="shared" si="39"/>
        <v>42.773543535498519</v>
      </c>
      <c r="AA233" s="16"/>
      <c r="AB233" s="28"/>
      <c r="AC233" s="9"/>
      <c r="AD233" s="9"/>
      <c r="AE233" s="9"/>
      <c r="AF233" s="17"/>
      <c r="AG233" s="28"/>
      <c r="AH233" s="96">
        <v>0</v>
      </c>
      <c r="AI233" s="10"/>
      <c r="AJ233" s="11"/>
      <c r="AK233" s="116"/>
      <c r="AL233" s="117"/>
      <c r="AM233" s="45"/>
      <c r="AN233" s="45"/>
      <c r="AO233" s="45"/>
      <c r="AP233" s="46"/>
      <c r="AQ233" s="47"/>
      <c r="AR233" s="48"/>
      <c r="AS233" s="118"/>
      <c r="AT233" s="109"/>
      <c r="AU233" s="109" t="s">
        <v>49</v>
      </c>
      <c r="AV233" s="109" t="s">
        <v>251</v>
      </c>
      <c r="AW233" s="109" t="s">
        <v>50</v>
      </c>
      <c r="AX233" s="109"/>
      <c r="AY233" s="109"/>
      <c r="AZ233" s="109"/>
      <c r="BA233" s="109">
        <v>3</v>
      </c>
      <c r="BB233" s="109"/>
      <c r="BC233" s="109"/>
      <c r="BD233" s="109"/>
      <c r="BE233" s="109">
        <v>0.8</v>
      </c>
      <c r="BF233" s="109">
        <v>1</v>
      </c>
      <c r="BG233" s="109">
        <v>2</v>
      </c>
      <c r="BH233" s="109"/>
    </row>
    <row r="234" spans="1:65">
      <c r="A234" s="24">
        <v>1520</v>
      </c>
      <c r="B234" s="24" t="s">
        <v>225</v>
      </c>
      <c r="C234" s="24">
        <v>67</v>
      </c>
      <c r="D234" s="24" t="s">
        <v>226</v>
      </c>
      <c r="E234" s="5" t="s">
        <v>46</v>
      </c>
      <c r="F234" s="26">
        <v>636.13</v>
      </c>
      <c r="G234" s="26">
        <v>636.13</v>
      </c>
      <c r="H234" s="25">
        <f t="shared" si="30"/>
        <v>636.13</v>
      </c>
      <c r="I234" s="99">
        <v>21</v>
      </c>
      <c r="J234" s="102">
        <v>21</v>
      </c>
      <c r="K234" s="26">
        <f t="shared" si="31"/>
        <v>21</v>
      </c>
      <c r="M234" s="10">
        <v>90</v>
      </c>
      <c r="N234" s="11">
        <v>3</v>
      </c>
      <c r="O234" s="11">
        <v>180</v>
      </c>
      <c r="P234" s="11">
        <v>6</v>
      </c>
      <c r="Q234" s="68" t="s">
        <v>213</v>
      </c>
      <c r="R234" s="69" t="s">
        <v>213</v>
      </c>
      <c r="S234" s="32">
        <f t="shared" si="32"/>
        <v>0.10438521064158733</v>
      </c>
      <c r="T234" s="32">
        <f t="shared" si="33"/>
        <v>-5.2049254398643517E-2</v>
      </c>
      <c r="U234" s="32">
        <f t="shared" si="34"/>
        <v>0.99315893767485575</v>
      </c>
      <c r="V234" s="14">
        <f t="shared" si="35"/>
        <v>333.49793026401858</v>
      </c>
      <c r="W234" s="14">
        <f t="shared" si="36"/>
        <v>83.301547020700255</v>
      </c>
      <c r="X234" s="33">
        <f t="shared" si="37"/>
        <v>153.49793026401858</v>
      </c>
      <c r="Y234" s="14">
        <f t="shared" si="38"/>
        <v>63.497930264018578</v>
      </c>
      <c r="Z234" s="34">
        <f t="shared" si="39"/>
        <v>6.6984529792997449</v>
      </c>
      <c r="AA234" s="16"/>
      <c r="AB234" s="28"/>
      <c r="AC234" s="9"/>
      <c r="AD234" s="9"/>
      <c r="AE234" s="9"/>
      <c r="AF234" s="17"/>
      <c r="AG234" s="28"/>
      <c r="AH234" s="96"/>
      <c r="AI234" s="10"/>
      <c r="AJ234" s="11"/>
      <c r="AK234" s="116"/>
      <c r="AL234" s="117"/>
      <c r="AM234" s="45"/>
      <c r="AN234" s="45"/>
      <c r="AO234" s="45"/>
      <c r="AP234" s="46"/>
      <c r="AQ234" s="47"/>
      <c r="AR234" s="48"/>
      <c r="AS234" s="118"/>
      <c r="AT234" s="109" t="s">
        <v>84</v>
      </c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>
        <v>0.7</v>
      </c>
      <c r="BF234" s="109">
        <v>0</v>
      </c>
      <c r="BG234" s="109">
        <v>3</v>
      </c>
      <c r="BH234" s="109"/>
      <c r="BL234" s="24">
        <v>1</v>
      </c>
      <c r="BM234" s="24" t="s">
        <v>217</v>
      </c>
    </row>
    <row r="235" spans="1:65">
      <c r="A235" s="24">
        <v>1520</v>
      </c>
      <c r="B235" s="24" t="s">
        <v>47</v>
      </c>
      <c r="C235" s="24">
        <v>2</v>
      </c>
      <c r="D235" s="24">
        <v>1</v>
      </c>
      <c r="E235" s="5" t="s">
        <v>49</v>
      </c>
      <c r="F235" s="81">
        <v>646.04</v>
      </c>
      <c r="G235" s="81">
        <v>646.09</v>
      </c>
      <c r="H235" s="25">
        <f t="shared" si="30"/>
        <v>646.06500000000005</v>
      </c>
      <c r="I235" s="37">
        <v>4</v>
      </c>
      <c r="J235" s="38">
        <v>9</v>
      </c>
      <c r="K235" s="26">
        <f t="shared" si="31"/>
        <v>6.5</v>
      </c>
      <c r="L235" s="27"/>
      <c r="M235" s="10">
        <v>270</v>
      </c>
      <c r="N235" s="11">
        <v>11</v>
      </c>
      <c r="O235" s="11">
        <v>180</v>
      </c>
      <c r="P235" s="11">
        <v>52</v>
      </c>
      <c r="Q235" s="11">
        <v>76</v>
      </c>
      <c r="R235" s="67">
        <v>90</v>
      </c>
      <c r="S235" s="32">
        <f t="shared" si="32"/>
        <v>-0.77353277658943764</v>
      </c>
      <c r="T235" s="32">
        <f t="shared" si="33"/>
        <v>-0.11747374759893014</v>
      </c>
      <c r="U235" s="32">
        <f t="shared" si="34"/>
        <v>-0.60435003998115944</v>
      </c>
      <c r="V235" s="14">
        <f t="shared" si="35"/>
        <v>188.63532850666098</v>
      </c>
      <c r="W235" s="14">
        <f t="shared" si="36"/>
        <v>-37.683537204271779</v>
      </c>
      <c r="X235" s="33">
        <f t="shared" si="37"/>
        <v>188.63532850666098</v>
      </c>
      <c r="Y235" s="14">
        <f t="shared" si="38"/>
        <v>98.635328506660983</v>
      </c>
      <c r="Z235" s="34">
        <f t="shared" si="39"/>
        <v>52.316462795728221</v>
      </c>
      <c r="AA235" s="16">
        <f>IF(-T235&lt;0,180-ACOS(SIN((X235-90)*PI()/180)*U235/SQRT(T235^2+U235^2))*180/PI(),ACOS(SIN((X235-90)*PI()/180)*U235/SQRT(T235^2+U235^2))*180/PI())</f>
        <v>166.04833029173241</v>
      </c>
      <c r="AB235" s="28">
        <f>IF(R235=90,IF(AA235-Q235&lt;0,AA235-Q235+180,AA235-Q235),IF(AA235+Q235&gt;180,AA235+Q235-180,AA235+Q235))</f>
        <v>90.048330291732412</v>
      </c>
      <c r="AC235" s="9">
        <f>COS(AB235*PI()/180)</f>
        <v>-8.435226191479975E-4</v>
      </c>
      <c r="AD235" s="9">
        <f>SIN(AB235*PI()/180)*COS(Z235*PI()/180)</f>
        <v>0.6112994552169313</v>
      </c>
      <c r="AE235" s="9">
        <f>SIN(AB235*PI()/180)*SIN(Z235*PI()/180)</f>
        <v>0.7913989288096579</v>
      </c>
      <c r="AF235" s="17">
        <f>IF(IF(AC235=0,IF(AD235&gt;=0,90,270),IF(AC235&gt;0,IF(AD235&gt;=0,ATAN(AD235/AC235)*180/PI(),ATAN(AD235/AC235)*180/PI()+360),ATAN(AD235/AC235)*180/PI()+180))-(360-Y235)&lt;0,IF(AC235=0,IF(AD235&gt;=0,90,270),IF(AC235&gt;0,IF(AD235&gt;=0,ATAN(AD235/AC235)*180/PI(),ATAN(AD235/AC235)*180/PI()+360),ATAN(AD235/AC235)*180/PI()+180))+Y235,IF(AC235=0,IF(AD235&gt;=0,90,270),IF(AC235&gt;0,IF(AD235&gt;=0,ATAN(AD235/AC235)*180/PI(),ATAN(AD235/AC235)*180/PI()+360),ATAN(AD235/AC235)*180/PI()+180))-(360-Y235))</f>
        <v>188.71439001230056</v>
      </c>
      <c r="AG235" s="28">
        <f>ASIN(AE235/SQRT(AC235^2+AD235^2+AE235^2))*180/PI()</f>
        <v>52.316436406450762</v>
      </c>
      <c r="AH235" s="96">
        <v>0</v>
      </c>
      <c r="AI235" s="10">
        <v>1</v>
      </c>
      <c r="AJ235" s="11">
        <v>79</v>
      </c>
      <c r="AK235" s="119">
        <v>330</v>
      </c>
      <c r="AL235" s="77">
        <v>-60</v>
      </c>
      <c r="AM235" s="45">
        <f t="shared" ref="AM235:AM298" si="40">IF(AL235&lt;=0,IF(X235&gt;=AK235,X235-AK235,X235-AK235+360),IF((X235-AK235-180)&lt;0,IF(X235-AK235+180&lt;0,X235-AK235+540,X235-AK235+180),X235-AK235-180))</f>
        <v>218.63532850666098</v>
      </c>
      <c r="AN235" s="45">
        <f t="shared" ref="AN235:AN298" si="41">IF(AM235-90&lt;0,AM235+270,AM235-90)</f>
        <v>128.63532850666098</v>
      </c>
      <c r="AO235" s="45">
        <f t="shared" ref="AO235:AO298" si="42">Z235</f>
        <v>52.316462795728221</v>
      </c>
      <c r="AP235" s="46">
        <f t="shared" ref="AP235:AP251" si="43">AB235</f>
        <v>90.048330291732412</v>
      </c>
      <c r="AQ235" s="47">
        <f t="shared" ref="AQ235:AQ298" si="44">IF(AL235&lt;=0,IF(AF235&gt;=AK235,AF235-AK235,AF235-AK235+360),IF((AF235-AK235-180)&lt;0,IF(AF235-AK235+180&lt;0,AF235-AK235+540,AF235-AK235+180),AF235-AK235-180))</f>
        <v>218.71439001230056</v>
      </c>
      <c r="AR235" s="48">
        <f t="shared" ref="AR235:AR251" si="45">AG235</f>
        <v>52.316436406450762</v>
      </c>
      <c r="AS235" s="118"/>
      <c r="AT235" s="81"/>
      <c r="AU235" s="81" t="s">
        <v>49</v>
      </c>
      <c r="AV235" s="81"/>
      <c r="AW235" s="81" t="s">
        <v>78</v>
      </c>
      <c r="AX235" s="81"/>
      <c r="AY235" s="81"/>
      <c r="AZ235" s="81"/>
      <c r="BA235" s="81"/>
      <c r="BB235" s="81"/>
      <c r="BC235" s="81"/>
      <c r="BD235" s="81"/>
      <c r="BE235" s="81" t="s">
        <v>79</v>
      </c>
      <c r="BF235" s="81">
        <v>1</v>
      </c>
      <c r="BG235" s="81">
        <v>3</v>
      </c>
      <c r="BH235" s="81" t="s">
        <v>80</v>
      </c>
      <c r="BI235" s="81">
        <v>0</v>
      </c>
      <c r="BL235" s="24">
        <v>2</v>
      </c>
      <c r="BM235" s="24" t="s">
        <v>218</v>
      </c>
    </row>
    <row r="236" spans="1:65">
      <c r="A236" s="24">
        <v>1520</v>
      </c>
      <c r="B236" s="24" t="s">
        <v>47</v>
      </c>
      <c r="C236" s="24">
        <v>2</v>
      </c>
      <c r="D236" s="24">
        <v>1</v>
      </c>
      <c r="E236" s="5" t="s">
        <v>203</v>
      </c>
      <c r="F236" s="81">
        <v>646.30999999999995</v>
      </c>
      <c r="G236" s="81">
        <v>646.33000000000004</v>
      </c>
      <c r="H236" s="25">
        <f t="shared" si="30"/>
        <v>646.31999999999994</v>
      </c>
      <c r="I236" s="37">
        <v>31</v>
      </c>
      <c r="J236" s="38">
        <v>33</v>
      </c>
      <c r="K236" s="26">
        <f t="shared" si="31"/>
        <v>32</v>
      </c>
      <c r="L236" s="27"/>
      <c r="M236" s="10">
        <v>270</v>
      </c>
      <c r="N236" s="11">
        <v>2</v>
      </c>
      <c r="O236" s="11">
        <v>0</v>
      </c>
      <c r="P236" s="11">
        <v>5</v>
      </c>
      <c r="Q236" s="68" t="s">
        <v>213</v>
      </c>
      <c r="R236" s="69" t="s">
        <v>213</v>
      </c>
      <c r="S236" s="32">
        <f t="shared" si="32"/>
        <v>-8.7102649824045655E-2</v>
      </c>
      <c r="T236" s="32">
        <f t="shared" si="33"/>
        <v>3.4766693581101835E-2</v>
      </c>
      <c r="U236" s="32">
        <f t="shared" si="34"/>
        <v>0.99558784319794802</v>
      </c>
      <c r="V236" s="14">
        <f t="shared" si="35"/>
        <v>158.24077352044239</v>
      </c>
      <c r="W236" s="14">
        <f t="shared" si="36"/>
        <v>84.618591521009023</v>
      </c>
      <c r="X236" s="33">
        <f t="shared" si="37"/>
        <v>338.24077352044242</v>
      </c>
      <c r="Y236" s="14">
        <f t="shared" si="38"/>
        <v>248.24077352044242</v>
      </c>
      <c r="Z236" s="34">
        <f t="shared" si="39"/>
        <v>5.3814084789909771</v>
      </c>
      <c r="AA236" s="16"/>
      <c r="AB236" s="28"/>
      <c r="AC236" s="9"/>
      <c r="AD236" s="9"/>
      <c r="AE236" s="9"/>
      <c r="AF236" s="17"/>
      <c r="AG236" s="28"/>
      <c r="AH236" s="96"/>
      <c r="AI236" s="10">
        <v>1</v>
      </c>
      <c r="AJ236" s="11">
        <v>79</v>
      </c>
      <c r="AK236" s="119">
        <v>330</v>
      </c>
      <c r="AL236" s="77">
        <v>-60</v>
      </c>
      <c r="AM236" s="45">
        <f t="shared" si="40"/>
        <v>8.2407735204424171</v>
      </c>
      <c r="AN236" s="45">
        <f t="shared" si="41"/>
        <v>278.24077352044242</v>
      </c>
      <c r="AO236" s="45">
        <f t="shared" si="42"/>
        <v>5.3814084789909771</v>
      </c>
      <c r="AP236" s="46">
        <f t="shared" si="43"/>
        <v>0</v>
      </c>
      <c r="AQ236" s="47">
        <f t="shared" si="44"/>
        <v>30</v>
      </c>
      <c r="AR236" s="48">
        <f t="shared" si="45"/>
        <v>0</v>
      </c>
      <c r="AS236" s="118"/>
      <c r="AT236" s="81"/>
      <c r="AU236" s="81"/>
      <c r="AV236" s="81" t="s">
        <v>81</v>
      </c>
      <c r="AW236" s="81"/>
      <c r="AX236" s="81"/>
      <c r="AY236" s="81"/>
      <c r="AZ236" s="81"/>
      <c r="BA236" s="81"/>
      <c r="BB236" s="81"/>
      <c r="BC236" s="81"/>
      <c r="BD236" s="81">
        <v>20</v>
      </c>
      <c r="BE236" s="81" t="s">
        <v>82</v>
      </c>
      <c r="BF236" s="81">
        <v>1</v>
      </c>
      <c r="BG236" s="81">
        <v>3</v>
      </c>
      <c r="BH236" s="81" t="s">
        <v>83</v>
      </c>
      <c r="BI236" s="81">
        <v>0</v>
      </c>
      <c r="BK236" s="24" t="s">
        <v>215</v>
      </c>
      <c r="BL236" s="24">
        <v>3</v>
      </c>
      <c r="BM236" s="24" t="s">
        <v>219</v>
      </c>
    </row>
    <row r="237" spans="1:65">
      <c r="A237" s="24">
        <v>1520</v>
      </c>
      <c r="B237" s="24" t="s">
        <v>47</v>
      </c>
      <c r="C237" s="24">
        <v>2</v>
      </c>
      <c r="D237" s="24">
        <v>1</v>
      </c>
      <c r="E237" s="5" t="s">
        <v>46</v>
      </c>
      <c r="F237" s="81">
        <v>646.79</v>
      </c>
      <c r="G237" s="81">
        <v>646.79</v>
      </c>
      <c r="H237" s="25">
        <f t="shared" si="30"/>
        <v>646.79</v>
      </c>
      <c r="I237" s="37">
        <v>79</v>
      </c>
      <c r="J237" s="38">
        <v>79</v>
      </c>
      <c r="K237" s="26">
        <f t="shared" si="31"/>
        <v>79</v>
      </c>
      <c r="L237" s="27"/>
      <c r="M237" s="10">
        <v>270</v>
      </c>
      <c r="N237" s="11">
        <v>7</v>
      </c>
      <c r="O237" s="11">
        <v>0</v>
      </c>
      <c r="P237" s="11">
        <v>3</v>
      </c>
      <c r="Q237" s="68" t="s">
        <v>213</v>
      </c>
      <c r="R237" s="69" t="s">
        <v>213</v>
      </c>
      <c r="S237" s="32">
        <f t="shared" si="32"/>
        <v>-5.1945851961402514E-2</v>
      </c>
      <c r="T237" s="32">
        <f t="shared" si="33"/>
        <v>0.12170232570552783</v>
      </c>
      <c r="U237" s="32">
        <f t="shared" si="34"/>
        <v>0.99118590163601605</v>
      </c>
      <c r="V237" s="14">
        <f t="shared" si="35"/>
        <v>113.11410337936557</v>
      </c>
      <c r="W237" s="14">
        <f t="shared" si="36"/>
        <v>82.395895546307358</v>
      </c>
      <c r="X237" s="33">
        <f t="shared" si="37"/>
        <v>293.11410337936559</v>
      </c>
      <c r="Y237" s="14">
        <f t="shared" si="38"/>
        <v>203.11410337936559</v>
      </c>
      <c r="Z237" s="34">
        <f t="shared" si="39"/>
        <v>7.6041044536926421</v>
      </c>
      <c r="AA237" s="16"/>
      <c r="AB237" s="28"/>
      <c r="AC237" s="9"/>
      <c r="AD237" s="9"/>
      <c r="AE237" s="9"/>
      <c r="AF237" s="17"/>
      <c r="AG237" s="28"/>
      <c r="AH237" s="96"/>
      <c r="AI237" s="10">
        <v>1</v>
      </c>
      <c r="AJ237" s="11">
        <v>79</v>
      </c>
      <c r="AK237" s="119">
        <v>330</v>
      </c>
      <c r="AL237" s="77">
        <v>-60</v>
      </c>
      <c r="AM237" s="45">
        <f t="shared" si="40"/>
        <v>323.11410337936559</v>
      </c>
      <c r="AN237" s="45">
        <f t="shared" si="41"/>
        <v>233.11410337936559</v>
      </c>
      <c r="AO237" s="45">
        <f t="shared" si="42"/>
        <v>7.6041044536926421</v>
      </c>
      <c r="AP237" s="46">
        <f t="shared" si="43"/>
        <v>0</v>
      </c>
      <c r="AQ237" s="47">
        <f t="shared" si="44"/>
        <v>30</v>
      </c>
      <c r="AR237" s="48">
        <f t="shared" si="45"/>
        <v>0</v>
      </c>
      <c r="AS237" s="118"/>
      <c r="AT237" s="81" t="s">
        <v>84</v>
      </c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 t="s">
        <v>82</v>
      </c>
      <c r="BF237" s="81">
        <v>0</v>
      </c>
      <c r="BG237" s="81">
        <v>3</v>
      </c>
      <c r="BH237" s="81"/>
      <c r="BI237" s="81">
        <v>0</v>
      </c>
      <c r="BL237" s="24">
        <v>4</v>
      </c>
      <c r="BM237" s="24" t="s">
        <v>216</v>
      </c>
    </row>
    <row r="238" spans="1:65">
      <c r="A238" s="24">
        <v>1520</v>
      </c>
      <c r="B238" s="24" t="s">
        <v>47</v>
      </c>
      <c r="C238" s="24">
        <v>3</v>
      </c>
      <c r="D238" s="24">
        <v>3</v>
      </c>
      <c r="E238" s="5" t="s">
        <v>49</v>
      </c>
      <c r="F238" s="81">
        <v>654.67999999999995</v>
      </c>
      <c r="G238" s="81">
        <v>654.72</v>
      </c>
      <c r="H238" s="25">
        <f t="shared" si="30"/>
        <v>654.70000000000005</v>
      </c>
      <c r="I238" s="37">
        <v>80</v>
      </c>
      <c r="J238" s="38">
        <v>84</v>
      </c>
      <c r="K238" s="26">
        <f t="shared" si="31"/>
        <v>82</v>
      </c>
      <c r="L238" s="27"/>
      <c r="M238" s="10">
        <v>270</v>
      </c>
      <c r="N238" s="11">
        <v>45</v>
      </c>
      <c r="O238" s="11">
        <v>0</v>
      </c>
      <c r="P238" s="11">
        <v>3</v>
      </c>
      <c r="Q238" s="68" t="s">
        <v>213</v>
      </c>
      <c r="R238" s="69" t="s">
        <v>213</v>
      </c>
      <c r="S238" s="32">
        <f t="shared" si="32"/>
        <v>-3.700710955926801E-2</v>
      </c>
      <c r="T238" s="32">
        <f t="shared" si="33"/>
        <v>0.70613771591812613</v>
      </c>
      <c r="U238" s="32">
        <f t="shared" si="34"/>
        <v>0.70613771591812624</v>
      </c>
      <c r="V238" s="14">
        <f t="shared" si="35"/>
        <v>92.999999999999986</v>
      </c>
      <c r="W238" s="14">
        <f t="shared" si="36"/>
        <v>44.960712147569041</v>
      </c>
      <c r="X238" s="33">
        <f t="shared" si="37"/>
        <v>273</v>
      </c>
      <c r="Y238" s="14">
        <f t="shared" si="38"/>
        <v>183</v>
      </c>
      <c r="Z238" s="34">
        <f t="shared" si="39"/>
        <v>45.039287852430959</v>
      </c>
      <c r="AA238" s="16"/>
      <c r="AB238" s="28"/>
      <c r="AC238" s="9"/>
      <c r="AD238" s="9"/>
      <c r="AE238" s="9"/>
      <c r="AF238" s="17"/>
      <c r="AG238" s="28"/>
      <c r="AH238" s="96">
        <v>0</v>
      </c>
      <c r="AI238" s="10">
        <v>69</v>
      </c>
      <c r="AJ238" s="11">
        <v>123</v>
      </c>
      <c r="AK238" s="120">
        <v>300</v>
      </c>
      <c r="AL238" s="77">
        <v>60</v>
      </c>
      <c r="AM238" s="41">
        <f t="shared" si="40"/>
        <v>153</v>
      </c>
      <c r="AN238" s="41">
        <f t="shared" si="41"/>
        <v>63</v>
      </c>
      <c r="AO238" s="45">
        <f t="shared" si="42"/>
        <v>45.039287852430959</v>
      </c>
      <c r="AP238" s="46">
        <f t="shared" si="43"/>
        <v>0</v>
      </c>
      <c r="AQ238" s="47">
        <f t="shared" si="44"/>
        <v>240</v>
      </c>
      <c r="AR238" s="48">
        <f t="shared" si="45"/>
        <v>0</v>
      </c>
      <c r="AS238" s="118"/>
      <c r="AT238" s="81"/>
      <c r="AU238" s="81" t="s">
        <v>49</v>
      </c>
      <c r="AV238" s="81"/>
      <c r="AW238" s="81" t="s">
        <v>78</v>
      </c>
      <c r="AX238" s="81"/>
      <c r="AY238" s="81"/>
      <c r="AZ238" s="81"/>
      <c r="BA238" s="81"/>
      <c r="BB238" s="81"/>
      <c r="BC238" s="81"/>
      <c r="BD238" s="81"/>
      <c r="BE238" s="81" t="s">
        <v>82</v>
      </c>
      <c r="BF238" s="81">
        <v>0</v>
      </c>
      <c r="BG238" s="81">
        <v>3</v>
      </c>
      <c r="BH238" s="81" t="s">
        <v>85</v>
      </c>
      <c r="BI238" s="81">
        <v>0</v>
      </c>
    </row>
    <row r="239" spans="1:65">
      <c r="A239" s="24">
        <v>1520</v>
      </c>
      <c r="B239" s="24" t="s">
        <v>47</v>
      </c>
      <c r="C239" s="24">
        <v>3</v>
      </c>
      <c r="D239" s="24">
        <v>3</v>
      </c>
      <c r="E239" s="5" t="s">
        <v>49</v>
      </c>
      <c r="F239" s="81">
        <v>654.76</v>
      </c>
      <c r="G239" s="81">
        <v>654.79999999999995</v>
      </c>
      <c r="H239" s="25">
        <f t="shared" si="30"/>
        <v>654.78</v>
      </c>
      <c r="I239" s="37">
        <v>88</v>
      </c>
      <c r="J239" s="38">
        <v>92</v>
      </c>
      <c r="K239" s="26">
        <f t="shared" si="31"/>
        <v>90</v>
      </c>
      <c r="L239" s="27"/>
      <c r="M239" s="10">
        <v>270</v>
      </c>
      <c r="N239" s="11">
        <v>49</v>
      </c>
      <c r="O239" s="11">
        <v>0</v>
      </c>
      <c r="P239" s="11">
        <v>21</v>
      </c>
      <c r="Q239" s="68" t="s">
        <v>213</v>
      </c>
      <c r="R239" s="69" t="s">
        <v>213</v>
      </c>
      <c r="S239" s="32">
        <f t="shared" si="32"/>
        <v>-0.23511052900000881</v>
      </c>
      <c r="T239" s="32">
        <f t="shared" si="33"/>
        <v>0.70458209178589959</v>
      </c>
      <c r="U239" s="32">
        <f t="shared" si="34"/>
        <v>0.61248386809229782</v>
      </c>
      <c r="V239" s="14">
        <f t="shared" si="35"/>
        <v>108.45323129590955</v>
      </c>
      <c r="W239" s="14">
        <f t="shared" si="36"/>
        <v>39.508652536013727</v>
      </c>
      <c r="X239" s="33">
        <f t="shared" si="37"/>
        <v>288.45323129590952</v>
      </c>
      <c r="Y239" s="14">
        <f t="shared" si="38"/>
        <v>198.45323129590952</v>
      </c>
      <c r="Z239" s="34">
        <f t="shared" si="39"/>
        <v>50.491347463986273</v>
      </c>
      <c r="AA239" s="16"/>
      <c r="AB239" s="28"/>
      <c r="AC239" s="9"/>
      <c r="AD239" s="9"/>
      <c r="AE239" s="9"/>
      <c r="AF239" s="17"/>
      <c r="AG239" s="28"/>
      <c r="AH239" s="96">
        <v>0</v>
      </c>
      <c r="AI239" s="10">
        <v>69</v>
      </c>
      <c r="AJ239" s="11">
        <v>123</v>
      </c>
      <c r="AK239" s="120">
        <v>300</v>
      </c>
      <c r="AL239" s="77">
        <v>60</v>
      </c>
      <c r="AM239" s="41">
        <f t="shared" si="40"/>
        <v>168.45323129590952</v>
      </c>
      <c r="AN239" s="41">
        <f t="shared" si="41"/>
        <v>78.453231295909518</v>
      </c>
      <c r="AO239" s="45">
        <f t="shared" si="42"/>
        <v>50.491347463986273</v>
      </c>
      <c r="AP239" s="46">
        <f t="shared" si="43"/>
        <v>0</v>
      </c>
      <c r="AQ239" s="47">
        <f t="shared" si="44"/>
        <v>240</v>
      </c>
      <c r="AR239" s="48">
        <f t="shared" si="45"/>
        <v>0</v>
      </c>
      <c r="AS239" s="118"/>
      <c r="AT239" s="81"/>
      <c r="AU239" s="81" t="s">
        <v>49</v>
      </c>
      <c r="AV239" s="81"/>
      <c r="AW239" s="81" t="s">
        <v>78</v>
      </c>
      <c r="AX239" s="81"/>
      <c r="AY239" s="81"/>
      <c r="AZ239" s="81"/>
      <c r="BA239" s="81"/>
      <c r="BB239" s="81"/>
      <c r="BC239" s="81"/>
      <c r="BD239" s="81"/>
      <c r="BE239" s="81" t="s">
        <v>82</v>
      </c>
      <c r="BF239" s="81">
        <v>1</v>
      </c>
      <c r="BG239" s="81">
        <v>3</v>
      </c>
      <c r="BH239" s="81" t="s">
        <v>206</v>
      </c>
      <c r="BI239" s="81">
        <v>0</v>
      </c>
      <c r="BJ239" s="72"/>
    </row>
    <row r="240" spans="1:65">
      <c r="A240" s="24">
        <v>1520</v>
      </c>
      <c r="B240" s="24" t="s">
        <v>47</v>
      </c>
      <c r="C240" s="24">
        <v>3</v>
      </c>
      <c r="D240" s="24">
        <v>3</v>
      </c>
      <c r="E240" s="5" t="s">
        <v>49</v>
      </c>
      <c r="F240" s="81">
        <v>655.07000000000005</v>
      </c>
      <c r="G240" s="81">
        <v>655.1</v>
      </c>
      <c r="H240" s="25">
        <f t="shared" si="30"/>
        <v>655.08500000000004</v>
      </c>
      <c r="I240" s="37">
        <v>119</v>
      </c>
      <c r="J240" s="38">
        <v>122</v>
      </c>
      <c r="K240" s="26">
        <f t="shared" si="31"/>
        <v>120.5</v>
      </c>
      <c r="L240" s="27"/>
      <c r="M240" s="10">
        <v>270</v>
      </c>
      <c r="N240" s="11">
        <v>42</v>
      </c>
      <c r="O240" s="11">
        <v>180</v>
      </c>
      <c r="P240" s="11">
        <v>20</v>
      </c>
      <c r="Q240" s="68" t="s">
        <v>213</v>
      </c>
      <c r="R240" s="69" t="s">
        <v>213</v>
      </c>
      <c r="S240" s="32">
        <f t="shared" si="32"/>
        <v>-0.25417049972150751</v>
      </c>
      <c r="T240" s="32">
        <f t="shared" si="33"/>
        <v>-0.62877709313741958</v>
      </c>
      <c r="U240" s="32">
        <f t="shared" si="34"/>
        <v>-0.69832770867633909</v>
      </c>
      <c r="V240" s="14">
        <f t="shared" si="35"/>
        <v>247.98996878348981</v>
      </c>
      <c r="W240" s="14">
        <f t="shared" si="36"/>
        <v>-45.837474063025468</v>
      </c>
      <c r="X240" s="33">
        <f t="shared" si="37"/>
        <v>247.98996878348981</v>
      </c>
      <c r="Y240" s="14">
        <f t="shared" si="38"/>
        <v>157.98996878348981</v>
      </c>
      <c r="Z240" s="34">
        <f t="shared" si="39"/>
        <v>44.162525936974532</v>
      </c>
      <c r="AA240" s="16"/>
      <c r="AB240" s="28"/>
      <c r="AC240" s="9"/>
      <c r="AD240" s="9"/>
      <c r="AE240" s="9"/>
      <c r="AF240" s="17"/>
      <c r="AG240" s="28"/>
      <c r="AH240" s="96">
        <v>0</v>
      </c>
      <c r="AI240" s="10">
        <v>69</v>
      </c>
      <c r="AJ240" s="11">
        <v>123</v>
      </c>
      <c r="AK240" s="120">
        <v>300</v>
      </c>
      <c r="AL240" s="77">
        <v>60</v>
      </c>
      <c r="AM240" s="41">
        <f t="shared" si="40"/>
        <v>127.98996878348981</v>
      </c>
      <c r="AN240" s="41">
        <f t="shared" si="41"/>
        <v>37.989968783489815</v>
      </c>
      <c r="AO240" s="45">
        <f t="shared" si="42"/>
        <v>44.162525936974532</v>
      </c>
      <c r="AP240" s="46">
        <f t="shared" si="43"/>
        <v>0</v>
      </c>
      <c r="AQ240" s="47">
        <f t="shared" si="44"/>
        <v>240</v>
      </c>
      <c r="AR240" s="48">
        <f t="shared" si="45"/>
        <v>0</v>
      </c>
      <c r="AS240" s="118"/>
      <c r="AT240" s="81"/>
      <c r="AU240" s="81" t="s">
        <v>49</v>
      </c>
      <c r="AV240" s="81"/>
      <c r="AW240" s="81" t="s">
        <v>78</v>
      </c>
      <c r="AX240" s="81"/>
      <c r="AY240" s="81"/>
      <c r="AZ240" s="81"/>
      <c r="BA240" s="81"/>
      <c r="BB240" s="81"/>
      <c r="BC240" s="81"/>
      <c r="BD240" s="81"/>
      <c r="BE240" s="81" t="s">
        <v>82</v>
      </c>
      <c r="BF240" s="81">
        <v>1</v>
      </c>
      <c r="BG240" s="81">
        <v>3</v>
      </c>
      <c r="BH240" s="81" t="s">
        <v>86</v>
      </c>
      <c r="BI240" s="81">
        <v>0</v>
      </c>
    </row>
    <row r="241" spans="1:62">
      <c r="A241" s="24">
        <v>1520</v>
      </c>
      <c r="B241" s="24" t="s">
        <v>47</v>
      </c>
      <c r="C241" s="24">
        <v>4</v>
      </c>
      <c r="D241" s="24">
        <v>2</v>
      </c>
      <c r="E241" s="5" t="s">
        <v>49</v>
      </c>
      <c r="F241" s="82">
        <v>662.75</v>
      </c>
      <c r="G241" s="82">
        <v>662.8</v>
      </c>
      <c r="H241" s="25">
        <f t="shared" si="30"/>
        <v>662.77499999999998</v>
      </c>
      <c r="I241" s="37">
        <v>67</v>
      </c>
      <c r="J241" s="38">
        <v>72</v>
      </c>
      <c r="K241" s="26">
        <f t="shared" si="31"/>
        <v>69.5</v>
      </c>
      <c r="L241" s="27"/>
      <c r="M241" s="10">
        <v>90</v>
      </c>
      <c r="N241" s="11">
        <v>42</v>
      </c>
      <c r="O241" s="11">
        <v>180</v>
      </c>
      <c r="P241" s="11">
        <v>4</v>
      </c>
      <c r="Q241" s="11">
        <v>29</v>
      </c>
      <c r="R241" s="67">
        <v>270</v>
      </c>
      <c r="S241" s="32">
        <f t="shared" si="32"/>
        <v>5.1839162506496346E-2</v>
      </c>
      <c r="T241" s="32">
        <f t="shared" si="33"/>
        <v>-0.66750063783215474</v>
      </c>
      <c r="U241" s="32">
        <f t="shared" si="34"/>
        <v>0.74133456203285963</v>
      </c>
      <c r="V241" s="14">
        <f t="shared" si="35"/>
        <v>274.44076789087012</v>
      </c>
      <c r="W241" s="14">
        <f t="shared" si="36"/>
        <v>47.914325660267913</v>
      </c>
      <c r="X241" s="33">
        <f t="shared" si="37"/>
        <v>94.44076789087012</v>
      </c>
      <c r="Y241" s="14">
        <f t="shared" si="38"/>
        <v>4.44076789087012</v>
      </c>
      <c r="Z241" s="34">
        <f t="shared" si="39"/>
        <v>42.085674339732087</v>
      </c>
      <c r="AA241" s="16">
        <f>IF(-T241&lt;0,180-ACOS(SIN((X241-90)*PI()/180)*U241/SQRT(T241^2+U241^2))*180/PI(),ACOS(SIN((X241-90)*PI()/180)*U241/SQRT(T241^2+U241^2))*180/PI())</f>
        <v>86.701347443090398</v>
      </c>
      <c r="AB241" s="28">
        <f>IF(R241=90,IF(AA241-Q241&lt;0,AA241-Q241+180,AA241-Q241),IF(AA241+Q241&gt;180,AA241+Q241-180,AA241+Q241))</f>
        <v>115.7013474430904</v>
      </c>
      <c r="AC241" s="9">
        <f>COS(AB241*PI()/180)</f>
        <v>-0.43368027538284482</v>
      </c>
      <c r="AD241" s="9">
        <f>SIN(AB241*PI()/180)*COS(Z241*PI()/180)</f>
        <v>0.66872083543736383</v>
      </c>
      <c r="AE241" s="9">
        <f>SIN(AB241*PI()/180)*SIN(Z241*PI()/180)</f>
        <v>0.60393200196364327</v>
      </c>
      <c r="AF241" s="17">
        <f>IF(IF(AC241=0,IF(AD241&gt;=0,90,270),IF(AC241&gt;0,IF(AD241&gt;=0,ATAN(AD241/AC241)*180/PI(),ATAN(AD241/AC241)*180/PI()+360),ATAN(AD241/AC241)*180/PI()+180))-(360-Y241)&lt;0,IF(AC241=0,IF(AD241&gt;=0,90,270),IF(AC241&gt;0,IF(AD241&gt;=0,ATAN(AD241/AC241)*180/PI(),ATAN(AD241/AC241)*180/PI()+360),ATAN(AD241/AC241)*180/PI()+180))+Y241,IF(AC241=0,IF(AD241&gt;=0,90,270),IF(AC241&gt;0,IF(AD241&gt;=0,ATAN(AD241/AC241)*180/PI(),ATAN(AD241/AC241)*180/PI()+360),ATAN(AD241/AC241)*180/PI()+180))-(360-Y241))</f>
        <v>127.40507015122307</v>
      </c>
      <c r="AG241" s="28">
        <f>ASIN(AE241/SQRT(AC241^2+AD241^2+AE241^2))*180/PI()</f>
        <v>37.152028648922673</v>
      </c>
      <c r="AH241" s="96">
        <v>0</v>
      </c>
      <c r="AI241" s="10">
        <v>67</v>
      </c>
      <c r="AJ241" s="11">
        <v>90</v>
      </c>
      <c r="AK241" s="116">
        <v>200</v>
      </c>
      <c r="AL241" s="117">
        <v>-60</v>
      </c>
      <c r="AM241" s="41">
        <f t="shared" si="40"/>
        <v>254.44076789087012</v>
      </c>
      <c r="AN241" s="41">
        <f t="shared" si="41"/>
        <v>164.44076789087012</v>
      </c>
      <c r="AO241" s="41">
        <f t="shared" si="42"/>
        <v>42.085674339732087</v>
      </c>
      <c r="AP241" s="42">
        <f t="shared" si="43"/>
        <v>115.7013474430904</v>
      </c>
      <c r="AQ241" s="43">
        <f t="shared" si="44"/>
        <v>287.40507015122307</v>
      </c>
      <c r="AR241" s="44">
        <f t="shared" si="45"/>
        <v>37.152028648922673</v>
      </c>
      <c r="AS241" s="118"/>
      <c r="AT241" s="82"/>
      <c r="AU241" s="82" t="s">
        <v>49</v>
      </c>
      <c r="AV241" s="82"/>
      <c r="AW241" s="82" t="s">
        <v>78</v>
      </c>
      <c r="AX241" s="82"/>
      <c r="AY241" s="82"/>
      <c r="AZ241" s="82"/>
      <c r="BA241" s="82"/>
      <c r="BB241" s="82"/>
      <c r="BC241" s="82"/>
      <c r="BD241" s="82"/>
      <c r="BE241" s="82" t="s">
        <v>82</v>
      </c>
      <c r="BF241" s="82">
        <v>1</v>
      </c>
      <c r="BG241" s="82">
        <v>3</v>
      </c>
      <c r="BH241" s="82" t="s">
        <v>49</v>
      </c>
      <c r="BI241" s="82">
        <v>0</v>
      </c>
    </row>
    <row r="242" spans="1:62">
      <c r="A242" s="24">
        <v>1520</v>
      </c>
      <c r="B242" s="24" t="s">
        <v>47</v>
      </c>
      <c r="C242" s="24">
        <v>4</v>
      </c>
      <c r="D242" s="24">
        <v>2</v>
      </c>
      <c r="E242" s="5" t="s">
        <v>49</v>
      </c>
      <c r="F242" s="82">
        <v>663.02</v>
      </c>
      <c r="G242" s="82">
        <v>663.06</v>
      </c>
      <c r="H242" s="25">
        <f t="shared" si="30"/>
        <v>663.04</v>
      </c>
      <c r="I242" s="37">
        <v>94</v>
      </c>
      <c r="J242" s="38">
        <v>98</v>
      </c>
      <c r="K242" s="26">
        <f t="shared" si="31"/>
        <v>96</v>
      </c>
      <c r="L242" s="27"/>
      <c r="M242" s="10">
        <v>270</v>
      </c>
      <c r="N242" s="11">
        <v>40</v>
      </c>
      <c r="O242" s="11">
        <v>180</v>
      </c>
      <c r="P242" s="11">
        <v>45</v>
      </c>
      <c r="Q242" s="11">
        <v>23</v>
      </c>
      <c r="R242" s="67">
        <v>90</v>
      </c>
      <c r="S242" s="32">
        <f t="shared" si="32"/>
        <v>-0.54167522041970195</v>
      </c>
      <c r="T242" s="32">
        <f t="shared" si="33"/>
        <v>-0.45451947767204354</v>
      </c>
      <c r="U242" s="32">
        <f t="shared" si="34"/>
        <v>-0.54167522041970184</v>
      </c>
      <c r="V242" s="14">
        <f t="shared" si="35"/>
        <v>220</v>
      </c>
      <c r="W242" s="14">
        <f t="shared" si="36"/>
        <v>-37.453719557105146</v>
      </c>
      <c r="X242" s="33">
        <f t="shared" si="37"/>
        <v>220</v>
      </c>
      <c r="Y242" s="14">
        <f t="shared" si="38"/>
        <v>130</v>
      </c>
      <c r="Z242" s="34">
        <f t="shared" si="39"/>
        <v>52.546280442894854</v>
      </c>
      <c r="AA242" s="16">
        <f>IF(-T242&lt;0,180-ACOS(SIN((X242-90)*PI()/180)*U242/SQRT(T242^2+U242^2))*180/PI(),ACOS(SIN((X242-90)*PI()/180)*U242/SQRT(T242^2+U242^2))*180/PI())</f>
        <v>125.93195832035028</v>
      </c>
      <c r="AB242" s="28">
        <f>IF(R242=90,IF(AA242-Q242&lt;0,AA242-Q242+180,AA242-Q242),IF(AA242+Q242&gt;180,AA242+Q242-180,AA242+Q242))</f>
        <v>102.93195832035028</v>
      </c>
      <c r="AC242" s="9">
        <f>COS(AB242*PI()/180)</f>
        <v>-0.22379378151947166</v>
      </c>
      <c r="AD242" s="9">
        <f>SIN(AB242*PI()/180)*COS(Z242*PI()/180)</f>
        <v>0.59269635188474312</v>
      </c>
      <c r="AE242" s="9">
        <f>SIN(AB242*PI()/180)*SIN(Z242*PI()/180)</f>
        <v>0.77371013811099287</v>
      </c>
      <c r="AF242" s="17">
        <f>IF(IF(AC242=0,IF(AD242&gt;=0,90,270),IF(AC242&gt;0,IF(AD242&gt;=0,ATAN(AD242/AC242)*180/PI(),ATAN(AD242/AC242)*180/PI()+360),ATAN(AD242/AC242)*180/PI()+180))-(360-Y242)&lt;0,IF(AC242=0,IF(AD242&gt;=0,90,270),IF(AC242&gt;0,IF(AD242&gt;=0,ATAN(AD242/AC242)*180/PI(),ATAN(AD242/AC242)*180/PI()+360),ATAN(AD242/AC242)*180/PI()+180))+Y242,IF(AC242=0,IF(AD242&gt;=0,90,270),IF(AC242&gt;0,IF(AD242&gt;=0,ATAN(AD242/AC242)*180/PI(),ATAN(AD242/AC242)*180/PI()+360),ATAN(AD242/AC242)*180/PI()+180))-(360-Y242))</f>
        <v>240.68582903977676</v>
      </c>
      <c r="AG242" s="28">
        <f>ASIN(AE242/SQRT(AC242^2+AD242^2+AE242^2))*180/PI()</f>
        <v>50.688235167365775</v>
      </c>
      <c r="AH242" s="96">
        <v>1</v>
      </c>
      <c r="AI242" s="10">
        <v>91</v>
      </c>
      <c r="AJ242" s="11">
        <v>114</v>
      </c>
      <c r="AK242" s="120">
        <v>150</v>
      </c>
      <c r="AL242" s="121">
        <v>-60</v>
      </c>
      <c r="AM242" s="41">
        <f t="shared" si="40"/>
        <v>70</v>
      </c>
      <c r="AN242" s="41">
        <f t="shared" si="41"/>
        <v>340</v>
      </c>
      <c r="AO242" s="41">
        <f t="shared" si="42"/>
        <v>52.546280442894854</v>
      </c>
      <c r="AP242" s="42">
        <f t="shared" si="43"/>
        <v>102.93195832035028</v>
      </c>
      <c r="AQ242" s="43">
        <f t="shared" si="44"/>
        <v>90.685829039776763</v>
      </c>
      <c r="AR242" s="44">
        <f t="shared" si="45"/>
        <v>50.688235167365775</v>
      </c>
      <c r="AS242" s="118"/>
      <c r="AT242" s="82"/>
      <c r="AU242" s="82" t="s">
        <v>49</v>
      </c>
      <c r="AV242" s="82"/>
      <c r="AW242" s="82" t="s">
        <v>50</v>
      </c>
      <c r="AX242" s="82"/>
      <c r="AY242" s="82"/>
      <c r="AZ242" s="82"/>
      <c r="BA242" s="82"/>
      <c r="BB242" s="82"/>
      <c r="BC242" s="82"/>
      <c r="BD242" s="82"/>
      <c r="BE242" s="82" t="s">
        <v>82</v>
      </c>
      <c r="BF242" s="82">
        <v>1</v>
      </c>
      <c r="BG242" s="82">
        <v>3</v>
      </c>
      <c r="BH242" s="82" t="s">
        <v>51</v>
      </c>
      <c r="BI242" s="82">
        <v>0</v>
      </c>
    </row>
    <row r="243" spans="1:62">
      <c r="A243" s="24">
        <v>1520</v>
      </c>
      <c r="B243" s="24" t="s">
        <v>47</v>
      </c>
      <c r="C243" s="24">
        <v>4</v>
      </c>
      <c r="D243" s="24">
        <v>2</v>
      </c>
      <c r="E243" s="5" t="s">
        <v>49</v>
      </c>
      <c r="F243" s="82">
        <v>663.07</v>
      </c>
      <c r="G243" s="82">
        <v>663.1</v>
      </c>
      <c r="H243" s="25">
        <f t="shared" si="30"/>
        <v>663.08500000000004</v>
      </c>
      <c r="I243" s="37">
        <v>99</v>
      </c>
      <c r="J243" s="38">
        <v>102</v>
      </c>
      <c r="K243" s="26">
        <f t="shared" si="31"/>
        <v>100.5</v>
      </c>
      <c r="L243" s="27"/>
      <c r="M243" s="10">
        <v>270</v>
      </c>
      <c r="N243" s="11">
        <v>25</v>
      </c>
      <c r="O243" s="11">
        <v>180</v>
      </c>
      <c r="P243" s="11">
        <v>13</v>
      </c>
      <c r="Q243" s="68" t="s">
        <v>213</v>
      </c>
      <c r="R243" s="69" t="s">
        <v>213</v>
      </c>
      <c r="S243" s="32">
        <f t="shared" si="32"/>
        <v>-0.20387489225394953</v>
      </c>
      <c r="T243" s="32">
        <f t="shared" si="33"/>
        <v>-0.41178658307170879</v>
      </c>
      <c r="U243" s="32">
        <f t="shared" si="34"/>
        <v>-0.88307917717026374</v>
      </c>
      <c r="V243" s="14">
        <f t="shared" si="35"/>
        <v>243.66006028081586</v>
      </c>
      <c r="W243" s="14">
        <f t="shared" si="36"/>
        <v>-62.510702580512437</v>
      </c>
      <c r="X243" s="33">
        <f t="shared" si="37"/>
        <v>243.66006028081586</v>
      </c>
      <c r="Y243" s="14">
        <f t="shared" si="38"/>
        <v>153.66006028081586</v>
      </c>
      <c r="Z243" s="34">
        <f t="shared" si="39"/>
        <v>27.489297419487563</v>
      </c>
      <c r="AA243" s="16"/>
      <c r="AB243" s="28"/>
      <c r="AC243" s="9"/>
      <c r="AD243" s="9"/>
      <c r="AE243" s="9"/>
      <c r="AF243" s="17"/>
      <c r="AG243" s="28"/>
      <c r="AH243" s="96">
        <v>1</v>
      </c>
      <c r="AI243" s="10">
        <v>91</v>
      </c>
      <c r="AJ243" s="11">
        <v>114</v>
      </c>
      <c r="AK243" s="120">
        <v>150</v>
      </c>
      <c r="AL243" s="121">
        <v>-60</v>
      </c>
      <c r="AM243" s="41">
        <f t="shared" si="40"/>
        <v>93.660060280815856</v>
      </c>
      <c r="AN243" s="41">
        <f t="shared" si="41"/>
        <v>3.6600602808158555</v>
      </c>
      <c r="AO243" s="41">
        <f t="shared" si="42"/>
        <v>27.489297419487563</v>
      </c>
      <c r="AP243" s="42">
        <f t="shared" si="43"/>
        <v>0</v>
      </c>
      <c r="AQ243" s="43">
        <f t="shared" si="44"/>
        <v>210</v>
      </c>
      <c r="AR243" s="44">
        <f t="shared" si="45"/>
        <v>0</v>
      </c>
      <c r="AS243" s="118"/>
      <c r="AT243" s="82"/>
      <c r="AU243" s="82" t="s">
        <v>49</v>
      </c>
      <c r="AV243" s="82"/>
      <c r="AW243" s="82" t="s">
        <v>50</v>
      </c>
      <c r="AX243" s="82"/>
      <c r="AY243" s="82"/>
      <c r="AZ243" s="82"/>
      <c r="BA243" s="82">
        <v>7</v>
      </c>
      <c r="BB243" s="82"/>
      <c r="BC243" s="82"/>
      <c r="BD243" s="82"/>
      <c r="BE243" s="82" t="s">
        <v>82</v>
      </c>
      <c r="BF243" s="82">
        <v>1</v>
      </c>
      <c r="BG243" s="82">
        <v>3</v>
      </c>
      <c r="BH243" s="82" t="s">
        <v>87</v>
      </c>
      <c r="BI243" s="82">
        <v>0</v>
      </c>
    </row>
    <row r="244" spans="1:62">
      <c r="A244" s="24">
        <v>1520</v>
      </c>
      <c r="B244" s="24" t="s">
        <v>47</v>
      </c>
      <c r="C244" s="24">
        <v>4</v>
      </c>
      <c r="D244" s="24">
        <v>3</v>
      </c>
      <c r="E244" s="5" t="s">
        <v>49</v>
      </c>
      <c r="F244" s="82">
        <v>663.31</v>
      </c>
      <c r="G244" s="82">
        <v>663.37</v>
      </c>
      <c r="H244" s="25">
        <f t="shared" si="30"/>
        <v>663.33999999999992</v>
      </c>
      <c r="I244" s="37">
        <v>7</v>
      </c>
      <c r="J244" s="38">
        <v>13</v>
      </c>
      <c r="K244" s="26">
        <f t="shared" si="31"/>
        <v>10</v>
      </c>
      <c r="L244" s="27"/>
      <c r="M244" s="10">
        <v>270</v>
      </c>
      <c r="N244" s="11">
        <v>49</v>
      </c>
      <c r="O244" s="11">
        <v>180</v>
      </c>
      <c r="P244" s="11">
        <v>0</v>
      </c>
      <c r="Q244" s="11">
        <v>0</v>
      </c>
      <c r="R244" s="67">
        <v>90</v>
      </c>
      <c r="S244" s="32">
        <f t="shared" si="32"/>
        <v>-9.2463127611466237E-17</v>
      </c>
      <c r="T244" s="32">
        <f t="shared" si="33"/>
        <v>-0.75470958022277201</v>
      </c>
      <c r="U244" s="32">
        <f t="shared" si="34"/>
        <v>-0.65605902899050728</v>
      </c>
      <c r="V244" s="14">
        <f t="shared" si="35"/>
        <v>270</v>
      </c>
      <c r="W244" s="14">
        <f t="shared" si="36"/>
        <v>-41</v>
      </c>
      <c r="X244" s="33">
        <f t="shared" si="37"/>
        <v>270</v>
      </c>
      <c r="Y244" s="14">
        <f t="shared" si="38"/>
        <v>180</v>
      </c>
      <c r="Z244" s="34">
        <f t="shared" si="39"/>
        <v>49</v>
      </c>
      <c r="AA244" s="16">
        <f>IF(-T244&lt;0,180-ACOS(SIN((X244-90)*PI()/180)*U244/SQRT(T244^2+U244^2))*180/PI(),ACOS(SIN((X244-90)*PI()/180)*U244/SQRT(T244^2+U244^2))*180/PI())</f>
        <v>90</v>
      </c>
      <c r="AB244" s="28">
        <f>IF(R244=90,IF(AA244-Q244&lt;0,AA244-Q244+180,AA244-Q244),IF(AA244+Q244&gt;180,AA244+Q244-180,AA244+Q244))</f>
        <v>90</v>
      </c>
      <c r="AC244" s="9">
        <f>COS(AB244*PI()/180)</f>
        <v>6.1257422745431001E-17</v>
      </c>
      <c r="AD244" s="9">
        <f>SIN(AB244*PI()/180)*COS(Z244*PI()/180)</f>
        <v>0.65605902899050728</v>
      </c>
      <c r="AE244" s="9">
        <f>SIN(AB244*PI()/180)*SIN(Z244*PI()/180)</f>
        <v>0.75470958022277201</v>
      </c>
      <c r="AF244" s="17">
        <f>IF(IF(AC244=0,IF(AD244&gt;=0,90,270),IF(AC244&gt;0,IF(AD244&gt;=0,ATAN(AD244/AC244)*180/PI(),ATAN(AD244/AC244)*180/PI()+360),ATAN(AD244/AC244)*180/PI()+180))-(360-Y244)&lt;0,IF(AC244=0,IF(AD244&gt;=0,90,270),IF(AC244&gt;0,IF(AD244&gt;=0,ATAN(AD244/AC244)*180/PI(),ATAN(AD244/AC244)*180/PI()+360),ATAN(AD244/AC244)*180/PI()+180))+Y244,IF(AC244=0,IF(AD244&gt;=0,90,270),IF(AC244&gt;0,IF(AD244&gt;=0,ATAN(AD244/AC244)*180/PI(),ATAN(AD244/AC244)*180/PI()+360),ATAN(AD244/AC244)*180/PI()+180))-(360-Y244))</f>
        <v>270</v>
      </c>
      <c r="AG244" s="28">
        <f>ASIN(AE244/SQRT(AC244^2+AD244^2+AE244^2))*180/PI()</f>
        <v>49.000000000000007</v>
      </c>
      <c r="AH244" s="96">
        <v>0</v>
      </c>
      <c r="AI244" s="10">
        <v>1</v>
      </c>
      <c r="AJ244" s="11">
        <v>76</v>
      </c>
      <c r="AK244" s="120">
        <v>320</v>
      </c>
      <c r="AL244" s="121">
        <v>-60</v>
      </c>
      <c r="AM244" s="41">
        <f t="shared" si="40"/>
        <v>310</v>
      </c>
      <c r="AN244" s="41">
        <f t="shared" si="41"/>
        <v>220</v>
      </c>
      <c r="AO244" s="41">
        <f t="shared" si="42"/>
        <v>49</v>
      </c>
      <c r="AP244" s="42">
        <f t="shared" si="43"/>
        <v>90</v>
      </c>
      <c r="AQ244" s="43">
        <f t="shared" si="44"/>
        <v>310</v>
      </c>
      <c r="AR244" s="44">
        <f t="shared" si="45"/>
        <v>49.000000000000007</v>
      </c>
      <c r="AS244" s="118"/>
      <c r="AT244" s="82"/>
      <c r="AU244" s="82" t="s">
        <v>49</v>
      </c>
      <c r="AV244" s="82"/>
      <c r="AW244" s="82" t="s">
        <v>78</v>
      </c>
      <c r="AX244" s="82"/>
      <c r="AY244" s="82"/>
      <c r="AZ244" s="82"/>
      <c r="BA244" s="82"/>
      <c r="BB244" s="82"/>
      <c r="BC244" s="82"/>
      <c r="BD244" s="82"/>
      <c r="BE244" s="82" t="s">
        <v>82</v>
      </c>
      <c r="BF244" s="82">
        <v>1</v>
      </c>
      <c r="BG244" s="82">
        <v>3</v>
      </c>
      <c r="BH244" s="82" t="s">
        <v>88</v>
      </c>
      <c r="BI244" s="82">
        <v>0</v>
      </c>
    </row>
    <row r="245" spans="1:62">
      <c r="A245" s="24">
        <v>1520</v>
      </c>
      <c r="B245" s="24" t="s">
        <v>47</v>
      </c>
      <c r="C245" s="24">
        <v>4</v>
      </c>
      <c r="D245" s="24">
        <v>3</v>
      </c>
      <c r="E245" s="5" t="s">
        <v>49</v>
      </c>
      <c r="F245" s="82">
        <v>663.73</v>
      </c>
      <c r="G245" s="82">
        <v>663.76</v>
      </c>
      <c r="H245" s="25">
        <f t="shared" si="30"/>
        <v>663.745</v>
      </c>
      <c r="I245" s="37">
        <v>49</v>
      </c>
      <c r="J245" s="38">
        <v>52</v>
      </c>
      <c r="K245" s="26">
        <f t="shared" si="31"/>
        <v>50.5</v>
      </c>
      <c r="L245" s="27"/>
      <c r="M245" s="10">
        <v>90</v>
      </c>
      <c r="N245" s="11">
        <v>40</v>
      </c>
      <c r="O245" s="11">
        <v>180</v>
      </c>
      <c r="P245" s="11">
        <v>17</v>
      </c>
      <c r="Q245" s="11">
        <v>5</v>
      </c>
      <c r="R245" s="67">
        <v>270</v>
      </c>
      <c r="S245" s="32">
        <f t="shared" si="32"/>
        <v>0.22396971972807508</v>
      </c>
      <c r="T245" s="32">
        <f t="shared" si="33"/>
        <v>-0.61470084821734883</v>
      </c>
      <c r="U245" s="32">
        <f t="shared" si="34"/>
        <v>0.73257194423373362</v>
      </c>
      <c r="V245" s="14">
        <f t="shared" si="35"/>
        <v>290.01949648720813</v>
      </c>
      <c r="W245" s="14">
        <f t="shared" si="36"/>
        <v>48.233175242122563</v>
      </c>
      <c r="X245" s="33">
        <f t="shared" si="37"/>
        <v>110.01949648720813</v>
      </c>
      <c r="Y245" s="14">
        <f t="shared" si="38"/>
        <v>20.01949648720813</v>
      </c>
      <c r="Z245" s="34">
        <f t="shared" si="39"/>
        <v>41.766824757877437</v>
      </c>
      <c r="AA245" s="16">
        <f>IF(-T245&lt;0,180-ACOS(SIN((X245-90)*PI()/180)*U245/SQRT(T245^2+U245^2))*180/PI(),ACOS(SIN((X245-90)*PI()/180)*U245/SQRT(T245^2+U245^2))*180/PI())</f>
        <v>74.796533535041164</v>
      </c>
      <c r="AB245" s="28">
        <f>IF(R245=90,IF(AA245-Q245&lt;0,AA245-Q245+180,AA245-Q245),IF(AA245+Q245&gt;180,AA245+Q245-180,AA245+Q245))</f>
        <v>79.796533535041164</v>
      </c>
      <c r="AC245" s="9">
        <f>COS(AB245*PI()/180)</f>
        <v>0.17714428503727464</v>
      </c>
      <c r="AD245" s="9">
        <f>SIN(AB245*PI()/180)*COS(Z245*PI()/180)</f>
        <v>0.73406592365255041</v>
      </c>
      <c r="AE245" s="9">
        <f>SIN(AB245*PI()/180)*SIN(Z245*PI()/180)</f>
        <v>0.65556626057993617</v>
      </c>
      <c r="AF245" s="17">
        <f>IF(IF(AC245=0,IF(AD245&gt;=0,90,270),IF(AC245&gt;0,IF(AD245&gt;=0,ATAN(AD245/AC245)*180/PI(),ATAN(AD245/AC245)*180/PI()+360),ATAN(AD245/AC245)*180/PI()+180))-(360-Y245)&lt;0,IF(AC245=0,IF(AD245&gt;=0,90,270),IF(AC245&gt;0,IF(AD245&gt;=0,ATAN(AD245/AC245)*180/PI(),ATAN(AD245/AC245)*180/PI()+360),ATAN(AD245/AC245)*180/PI()+180))+Y245,IF(AC245=0,IF(AD245&gt;=0,90,270),IF(AC245&gt;0,IF(AD245&gt;=0,ATAN(AD245/AC245)*180/PI(),ATAN(AD245/AC245)*180/PI()+360),ATAN(AD245/AC245)*180/PI()+180))-(360-Y245))</f>
        <v>96.45231043275497</v>
      </c>
      <c r="AG245" s="28">
        <f>ASIN(AE245/SQRT(AC245^2+AD245^2+AE245^2))*180/PI()</f>
        <v>40.962600786964266</v>
      </c>
      <c r="AH245" s="96">
        <v>0</v>
      </c>
      <c r="AI245" s="10">
        <v>1</v>
      </c>
      <c r="AJ245" s="11">
        <v>76</v>
      </c>
      <c r="AK245" s="119">
        <v>320</v>
      </c>
      <c r="AL245" s="77">
        <v>-60</v>
      </c>
      <c r="AM245" s="45">
        <f t="shared" si="40"/>
        <v>150.01949648720813</v>
      </c>
      <c r="AN245" s="45">
        <f t="shared" si="41"/>
        <v>60.01949648720813</v>
      </c>
      <c r="AO245" s="45">
        <f t="shared" si="42"/>
        <v>41.766824757877437</v>
      </c>
      <c r="AP245" s="46">
        <f t="shared" si="43"/>
        <v>79.796533535041164</v>
      </c>
      <c r="AQ245" s="47">
        <f t="shared" si="44"/>
        <v>136.45231043275498</v>
      </c>
      <c r="AR245" s="48">
        <f t="shared" si="45"/>
        <v>40.962600786964266</v>
      </c>
      <c r="AS245" s="118"/>
      <c r="AT245" s="82"/>
      <c r="AU245" s="82" t="s">
        <v>49</v>
      </c>
      <c r="AV245" s="82"/>
      <c r="AW245" s="82" t="s">
        <v>78</v>
      </c>
      <c r="AX245" s="82"/>
      <c r="AY245" s="82"/>
      <c r="AZ245" s="82"/>
      <c r="BA245" s="82"/>
      <c r="BB245" s="82"/>
      <c r="BC245" s="82"/>
      <c r="BD245" s="82"/>
      <c r="BE245" s="82" t="s">
        <v>82</v>
      </c>
      <c r="BF245" s="82">
        <v>1</v>
      </c>
      <c r="BG245" s="82">
        <v>3</v>
      </c>
      <c r="BH245" s="82" t="s">
        <v>49</v>
      </c>
      <c r="BI245" s="82">
        <v>0</v>
      </c>
    </row>
    <row r="246" spans="1:62">
      <c r="A246" s="24">
        <v>1520</v>
      </c>
      <c r="B246" s="24" t="s">
        <v>47</v>
      </c>
      <c r="C246" s="24">
        <v>4</v>
      </c>
      <c r="D246" s="24">
        <v>3</v>
      </c>
      <c r="E246" s="5" t="s">
        <v>49</v>
      </c>
      <c r="F246" s="82">
        <v>663.79</v>
      </c>
      <c r="G246" s="82">
        <v>663.81</v>
      </c>
      <c r="H246" s="25">
        <f t="shared" si="30"/>
        <v>663.8</v>
      </c>
      <c r="I246" s="37">
        <v>55</v>
      </c>
      <c r="J246" s="38">
        <v>57</v>
      </c>
      <c r="K246" s="26">
        <f t="shared" si="31"/>
        <v>56</v>
      </c>
      <c r="L246" s="27"/>
      <c r="M246" s="10">
        <v>90</v>
      </c>
      <c r="N246" s="11">
        <v>27</v>
      </c>
      <c r="O246" s="11">
        <v>180</v>
      </c>
      <c r="P246" s="11">
        <v>21</v>
      </c>
      <c r="Q246" s="68" t="s">
        <v>213</v>
      </c>
      <c r="R246" s="69" t="s">
        <v>213</v>
      </c>
      <c r="S246" s="32">
        <f t="shared" si="32"/>
        <v>0.31930818110487036</v>
      </c>
      <c r="T246" s="32">
        <f t="shared" si="33"/>
        <v>-0.42383664437252383</v>
      </c>
      <c r="U246" s="32">
        <f t="shared" si="34"/>
        <v>0.83182625086356576</v>
      </c>
      <c r="V246" s="14">
        <f t="shared" si="35"/>
        <v>306.99347765905793</v>
      </c>
      <c r="W246" s="14">
        <f t="shared" si="36"/>
        <v>57.46455696742494</v>
      </c>
      <c r="X246" s="33">
        <f t="shared" si="37"/>
        <v>126.99347765905793</v>
      </c>
      <c r="Y246" s="14">
        <f t="shared" si="38"/>
        <v>36.99347765905793</v>
      </c>
      <c r="Z246" s="34">
        <f t="shared" si="39"/>
        <v>32.53544303257506</v>
      </c>
      <c r="AA246" s="16"/>
      <c r="AB246" s="28"/>
      <c r="AC246" s="9"/>
      <c r="AD246" s="9"/>
      <c r="AE246" s="9"/>
      <c r="AF246" s="17"/>
      <c r="AG246" s="28"/>
      <c r="AH246" s="96">
        <v>0</v>
      </c>
      <c r="AI246" s="10">
        <v>1</v>
      </c>
      <c r="AJ246" s="11">
        <v>76</v>
      </c>
      <c r="AK246" s="119">
        <v>320</v>
      </c>
      <c r="AL246" s="77">
        <v>-60</v>
      </c>
      <c r="AM246" s="45">
        <f t="shared" si="40"/>
        <v>166.99347765905793</v>
      </c>
      <c r="AN246" s="45">
        <f t="shared" si="41"/>
        <v>76.99347765905793</v>
      </c>
      <c r="AO246" s="45">
        <f t="shared" si="42"/>
        <v>32.53544303257506</v>
      </c>
      <c r="AP246" s="46">
        <f t="shared" si="43"/>
        <v>0</v>
      </c>
      <c r="AQ246" s="47">
        <f t="shared" si="44"/>
        <v>40</v>
      </c>
      <c r="AR246" s="48">
        <f t="shared" si="45"/>
        <v>0</v>
      </c>
      <c r="AS246" s="118"/>
      <c r="AT246" s="82"/>
      <c r="AU246" s="82" t="s">
        <v>49</v>
      </c>
      <c r="AV246" s="82"/>
      <c r="AW246" s="82" t="s">
        <v>78</v>
      </c>
      <c r="AX246" s="82"/>
      <c r="AY246" s="82"/>
      <c r="AZ246" s="82"/>
      <c r="BA246" s="82"/>
      <c r="BB246" s="82"/>
      <c r="BC246" s="82"/>
      <c r="BD246" s="82"/>
      <c r="BE246" s="82" t="s">
        <v>82</v>
      </c>
      <c r="BF246" s="82">
        <v>1</v>
      </c>
      <c r="BG246" s="82">
        <v>3</v>
      </c>
      <c r="BH246" s="82" t="s">
        <v>49</v>
      </c>
      <c r="BI246" s="82">
        <v>0</v>
      </c>
    </row>
    <row r="247" spans="1:62">
      <c r="A247" s="24">
        <v>1520</v>
      </c>
      <c r="B247" s="24" t="s">
        <v>47</v>
      </c>
      <c r="C247" s="24">
        <v>4</v>
      </c>
      <c r="D247" s="24">
        <v>3</v>
      </c>
      <c r="E247" s="5" t="s">
        <v>49</v>
      </c>
      <c r="F247" s="82">
        <v>663.8</v>
      </c>
      <c r="G247" s="82">
        <v>663.84</v>
      </c>
      <c r="H247" s="25">
        <f t="shared" si="30"/>
        <v>663.81999999999994</v>
      </c>
      <c r="I247" s="37">
        <v>56</v>
      </c>
      <c r="J247" s="38">
        <v>60</v>
      </c>
      <c r="K247" s="26">
        <f t="shared" si="31"/>
        <v>58</v>
      </c>
      <c r="L247" s="27"/>
      <c r="M247" s="10">
        <v>90</v>
      </c>
      <c r="N247" s="11">
        <v>30</v>
      </c>
      <c r="O247" s="11">
        <v>0</v>
      </c>
      <c r="P247" s="11">
        <v>10</v>
      </c>
      <c r="Q247" s="11">
        <v>25</v>
      </c>
      <c r="R247" s="67">
        <v>90</v>
      </c>
      <c r="S247" s="32">
        <f t="shared" si="32"/>
        <v>0.1503837331804353</v>
      </c>
      <c r="T247" s="32">
        <f t="shared" si="33"/>
        <v>0.49240387650610395</v>
      </c>
      <c r="U247" s="32">
        <f t="shared" si="34"/>
        <v>-0.85286853195244328</v>
      </c>
      <c r="V247" s="14">
        <f t="shared" si="35"/>
        <v>73.016946654031358</v>
      </c>
      <c r="W247" s="14">
        <f t="shared" si="36"/>
        <v>-58.881633577545294</v>
      </c>
      <c r="X247" s="33">
        <f t="shared" si="37"/>
        <v>73.016946654031358</v>
      </c>
      <c r="Y247" s="14">
        <f t="shared" si="38"/>
        <v>343.01694665403136</v>
      </c>
      <c r="Z247" s="34">
        <f t="shared" si="39"/>
        <v>31.118366422454706</v>
      </c>
      <c r="AA247" s="16">
        <f>IF(-T247&lt;0,180-ACOS(SIN((X247-90)*PI()/180)*U247/SQRT(T247^2+U247^2))*180/PI(),ACOS(SIN((X247-90)*PI()/180)*U247/SQRT(T247^2+U247^2))*180/PI())</f>
        <v>104.65252335207111</v>
      </c>
      <c r="AB247" s="28">
        <f>IF(R247=90,IF(AA247-Q247&lt;0,AA247-Q247+180,AA247-Q247),IF(AA247+Q247&gt;180,AA247+Q247-180,AA247+Q247))</f>
        <v>79.652523352071114</v>
      </c>
      <c r="AC247" s="9">
        <f>COS(AB247*PI()/180)</f>
        <v>0.17961742422137222</v>
      </c>
      <c r="AD247" s="9">
        <f>SIN(AB247*PI()/180)*COS(Z247*PI()/180)</f>
        <v>0.84217829193858151</v>
      </c>
      <c r="AE247" s="9">
        <f>SIN(AB247*PI()/180)*SIN(Z247*PI()/180)</f>
        <v>0.50840270013395183</v>
      </c>
      <c r="AF247" s="17">
        <f>IF(IF(AC247=0,IF(AD247&gt;=0,90,270),IF(AC247&gt;0,IF(AD247&gt;=0,ATAN(AD247/AC247)*180/PI(),ATAN(AD247/AC247)*180/PI()+360),ATAN(AD247/AC247)*180/PI()+180))-(360-Y247)&lt;0,IF(AC247=0,IF(AD247&gt;=0,90,270),IF(AC247&gt;0,IF(AD247&gt;=0,ATAN(AD247/AC247)*180/PI(),ATAN(AD247/AC247)*180/PI()+360),ATAN(AD247/AC247)*180/PI()+180))+Y247,IF(AC247=0,IF(AD247&gt;=0,90,270),IF(AC247&gt;0,IF(AD247&gt;=0,ATAN(AD247/AC247)*180/PI(),ATAN(AD247/AC247)*180/PI()+360),ATAN(AD247/AC247)*180/PI()+180))-(360-Y247))</f>
        <v>60.97744799434966</v>
      </c>
      <c r="AG247" s="28">
        <f>ASIN(AE247/SQRT(AC247^2+AD247^2+AE247^2))*180/PI()</f>
        <v>30.557492855149459</v>
      </c>
      <c r="AH247" s="96">
        <v>0</v>
      </c>
      <c r="AI247" s="10">
        <v>1</v>
      </c>
      <c r="AJ247" s="11">
        <v>76</v>
      </c>
      <c r="AK247" s="119">
        <v>320</v>
      </c>
      <c r="AL247" s="77">
        <v>-60</v>
      </c>
      <c r="AM247" s="45">
        <f t="shared" si="40"/>
        <v>113.01694665403136</v>
      </c>
      <c r="AN247" s="45">
        <f t="shared" si="41"/>
        <v>23.016946654031358</v>
      </c>
      <c r="AO247" s="45">
        <f t="shared" si="42"/>
        <v>31.118366422454706</v>
      </c>
      <c r="AP247" s="46">
        <f t="shared" si="43"/>
        <v>79.652523352071114</v>
      </c>
      <c r="AQ247" s="47">
        <f t="shared" si="44"/>
        <v>100.97744799434963</v>
      </c>
      <c r="AR247" s="48">
        <f t="shared" si="45"/>
        <v>30.557492855149459</v>
      </c>
      <c r="AS247" s="118"/>
      <c r="AT247" s="82"/>
      <c r="AU247" s="82" t="s">
        <v>49</v>
      </c>
      <c r="AV247" s="82"/>
      <c r="AW247" s="82" t="s">
        <v>78</v>
      </c>
      <c r="AX247" s="82"/>
      <c r="AY247" s="82"/>
      <c r="AZ247" s="82"/>
      <c r="BA247" s="82"/>
      <c r="BB247" s="82"/>
      <c r="BC247" s="82"/>
      <c r="BD247" s="82"/>
      <c r="BE247" s="82" t="s">
        <v>82</v>
      </c>
      <c r="BF247" s="82">
        <v>1</v>
      </c>
      <c r="BG247" s="82">
        <v>3</v>
      </c>
      <c r="BH247" s="82" t="s">
        <v>49</v>
      </c>
      <c r="BI247" s="82">
        <v>0</v>
      </c>
    </row>
    <row r="248" spans="1:62">
      <c r="A248" s="18">
        <v>1520</v>
      </c>
      <c r="B248" s="18" t="s">
        <v>47</v>
      </c>
      <c r="C248" s="18">
        <v>4</v>
      </c>
      <c r="D248" s="18">
        <v>3</v>
      </c>
      <c r="E248" s="19" t="s">
        <v>49</v>
      </c>
      <c r="F248" s="18">
        <v>663.93</v>
      </c>
      <c r="G248" s="18">
        <v>663.94</v>
      </c>
      <c r="H248" s="20">
        <f t="shared" si="30"/>
        <v>663.93499999999995</v>
      </c>
      <c r="I248" s="35">
        <v>69</v>
      </c>
      <c r="J248" s="36">
        <v>70</v>
      </c>
      <c r="K248" s="21">
        <f t="shared" si="31"/>
        <v>69.5</v>
      </c>
      <c r="L248" s="22"/>
      <c r="M248" s="13">
        <v>270</v>
      </c>
      <c r="N248" s="2">
        <v>20</v>
      </c>
      <c r="O248" s="2">
        <v>180</v>
      </c>
      <c r="P248" s="2">
        <v>20</v>
      </c>
      <c r="Q248" s="2">
        <v>0</v>
      </c>
      <c r="R248" s="23">
        <v>90</v>
      </c>
      <c r="S248" s="29">
        <f t="shared" si="32"/>
        <v>-0.32139380484326974</v>
      </c>
      <c r="T248" s="29">
        <f t="shared" si="33"/>
        <v>-0.32139380484326963</v>
      </c>
      <c r="U248" s="29">
        <f t="shared" si="34"/>
        <v>-0.88302222155948906</v>
      </c>
      <c r="V248" s="12">
        <f t="shared" si="35"/>
        <v>225</v>
      </c>
      <c r="W248" s="12">
        <f t="shared" si="36"/>
        <v>-62.763686524829282</v>
      </c>
      <c r="X248" s="30">
        <f t="shared" si="37"/>
        <v>225</v>
      </c>
      <c r="Y248" s="12">
        <f t="shared" si="38"/>
        <v>135</v>
      </c>
      <c r="Z248" s="31">
        <f t="shared" si="39"/>
        <v>27.236313475170718</v>
      </c>
      <c r="AA248" s="16">
        <f>IF(-T248&lt;0,180-ACOS(SIN((X248-90)*PI()/180)*U248/SQRT(T248^2+U248^2))*180/PI(),ACOS(SIN((X248-90)*PI()/180)*U248/SQRT(T248^2+U248^2))*180/PI())</f>
        <v>131.6411432679098</v>
      </c>
      <c r="AB248" s="28">
        <f>IF(R248=90,IF(AA248-Q248&lt;0,AA248-Q248+180,AA248-Q248),IF(AA248+Q248&gt;180,AA248+Q248-180,AA248+Q248))</f>
        <v>131.6411432679098</v>
      </c>
      <c r="AC248" s="9">
        <f>COS(AB248*PI()/180)</f>
        <v>-0.66446302438867466</v>
      </c>
      <c r="AD248" s="9">
        <f>SIN(AB248*PI()/180)*COS(Z248*PI()/180)</f>
        <v>0.66446302438867477</v>
      </c>
      <c r="AE248" s="9">
        <f>SIN(AB248*PI()/180)*SIN(Z248*PI()/180)</f>
        <v>0.3420201433256686</v>
      </c>
      <c r="AF248" s="17">
        <f>IF(IF(AC248=0,IF(AD248&gt;=0,90,270),IF(AC248&gt;0,IF(AD248&gt;=0,ATAN(AD248/AC248)*180/PI(),ATAN(AD248/AC248)*180/PI()+360),ATAN(AD248/AC248)*180/PI()+180))-(360-Y248)&lt;0,IF(AC248=0,IF(AD248&gt;=0,90,270),IF(AC248&gt;0,IF(AD248&gt;=0,ATAN(AD248/AC248)*180/PI(),ATAN(AD248/AC248)*180/PI()+360),ATAN(AD248/AC248)*180/PI()+180))+Y248,IF(AC248=0,IF(AD248&gt;=0,90,270),IF(AC248&gt;0,IF(AD248&gt;=0,ATAN(AD248/AC248)*180/PI(),ATAN(AD248/AC248)*180/PI()+360),ATAN(AD248/AC248)*180/PI()+180))-(360-Y248))</f>
        <v>270</v>
      </c>
      <c r="AG248" s="28">
        <f>ASIN(AE248/SQRT(AC248^2+AD248^2+AE248^2))*180/PI()</f>
        <v>19.999999999999993</v>
      </c>
      <c r="AH248" s="97">
        <v>0</v>
      </c>
      <c r="AI248" s="13">
        <v>1</v>
      </c>
      <c r="AJ248" s="2">
        <v>76</v>
      </c>
      <c r="AK248" s="120">
        <v>320</v>
      </c>
      <c r="AL248" s="121">
        <v>-60</v>
      </c>
      <c r="AM248" s="41">
        <f t="shared" si="40"/>
        <v>265</v>
      </c>
      <c r="AN248" s="41">
        <f t="shared" si="41"/>
        <v>175</v>
      </c>
      <c r="AO248" s="41">
        <f t="shared" si="42"/>
        <v>27.236313475170718</v>
      </c>
      <c r="AP248" s="42">
        <f t="shared" si="43"/>
        <v>131.6411432679098</v>
      </c>
      <c r="AQ248" s="43">
        <f t="shared" si="44"/>
        <v>310</v>
      </c>
      <c r="AR248" s="44">
        <f t="shared" si="45"/>
        <v>19.999999999999993</v>
      </c>
      <c r="AS248" s="122"/>
      <c r="AT248" s="18"/>
      <c r="AU248" s="18" t="s">
        <v>49</v>
      </c>
      <c r="AV248" s="18"/>
      <c r="AW248" s="18" t="s">
        <v>78</v>
      </c>
      <c r="AX248" s="18"/>
      <c r="AY248" s="18"/>
      <c r="AZ248" s="18"/>
      <c r="BA248" s="18"/>
      <c r="BB248" s="18"/>
      <c r="BC248" s="18"/>
      <c r="BD248" s="18"/>
      <c r="BE248" s="18" t="s">
        <v>82</v>
      </c>
      <c r="BF248" s="18">
        <v>1</v>
      </c>
      <c r="BG248" s="18">
        <v>3</v>
      </c>
      <c r="BH248" s="18" t="s">
        <v>49</v>
      </c>
      <c r="BI248" s="18">
        <v>0</v>
      </c>
    </row>
    <row r="249" spans="1:62">
      <c r="A249" s="24">
        <v>1520</v>
      </c>
      <c r="B249" s="24" t="s">
        <v>47</v>
      </c>
      <c r="C249" s="24">
        <v>4</v>
      </c>
      <c r="D249" s="24">
        <v>3</v>
      </c>
      <c r="E249" s="5" t="s">
        <v>49</v>
      </c>
      <c r="F249" s="24">
        <v>664.08</v>
      </c>
      <c r="G249" s="24">
        <v>664.12</v>
      </c>
      <c r="H249" s="25">
        <f t="shared" si="30"/>
        <v>664.1</v>
      </c>
      <c r="I249" s="37">
        <v>84</v>
      </c>
      <c r="J249" s="38">
        <v>88</v>
      </c>
      <c r="K249" s="21">
        <f t="shared" si="31"/>
        <v>86</v>
      </c>
      <c r="L249" s="22"/>
      <c r="M249" s="13">
        <v>270</v>
      </c>
      <c r="N249" s="2">
        <v>48</v>
      </c>
      <c r="O249" s="2">
        <v>0</v>
      </c>
      <c r="P249" s="2">
        <v>0</v>
      </c>
      <c r="Q249" s="2">
        <v>28</v>
      </c>
      <c r="R249" s="23">
        <v>90</v>
      </c>
      <c r="S249" s="29">
        <f t="shared" si="32"/>
        <v>0</v>
      </c>
      <c r="T249" s="29">
        <f t="shared" si="33"/>
        <v>0.74314482547739413</v>
      </c>
      <c r="U249" s="29">
        <f t="shared" si="34"/>
        <v>0.66913060635885824</v>
      </c>
      <c r="V249" s="12">
        <f t="shared" si="35"/>
        <v>90</v>
      </c>
      <c r="W249" s="12">
        <f t="shared" si="36"/>
        <v>42.000000000000014</v>
      </c>
      <c r="X249" s="30">
        <f t="shared" si="37"/>
        <v>270</v>
      </c>
      <c r="Y249" s="12">
        <f t="shared" si="38"/>
        <v>180</v>
      </c>
      <c r="Z249" s="31">
        <f t="shared" si="39"/>
        <v>47.999999999999986</v>
      </c>
      <c r="AA249" s="16">
        <f>IF(-T249&lt;0,180-ACOS(SIN((X249-90)*PI()/180)*U249/SQRT(T249^2+U249^2))*180/PI(),ACOS(SIN((X249-90)*PI()/180)*U249/SQRT(T249^2+U249^2))*180/PI())</f>
        <v>90</v>
      </c>
      <c r="AB249" s="28">
        <f>IF(R249=90,IF(AA249-Q249&lt;0,AA249-Q249+180,AA249-Q249),IF(AA249+Q249&gt;180,AA249+Q249-180,AA249+Q249))</f>
        <v>62</v>
      </c>
      <c r="AC249" s="9">
        <f>COS(AB249*PI()/180)</f>
        <v>0.46947156278589086</v>
      </c>
      <c r="AD249" s="9">
        <f>SIN(AB249*PI()/180)*COS(Z249*PI()/180)</f>
        <v>0.59080725819278823</v>
      </c>
      <c r="AE249" s="9">
        <f>SIN(AB249*PI()/180)*SIN(Z249*PI()/180)</f>
        <v>0.65615793480083229</v>
      </c>
      <c r="AF249" s="17">
        <f>IF(IF(AC249=0,IF(AD249&gt;=0,90,270),IF(AC249&gt;0,IF(AD249&gt;=0,ATAN(AD249/AC249)*180/PI(),ATAN(AD249/AC249)*180/PI()+360),ATAN(AD249/AC249)*180/PI()+180))-(360-Y249)&lt;0,IF(AC249=0,IF(AD249&gt;=0,90,270),IF(AC249&gt;0,IF(AD249&gt;=0,ATAN(AD249/AC249)*180/PI(),ATAN(AD249/AC249)*180/PI()+360),ATAN(AD249/AC249)*180/PI()+180))+Y249,IF(AC249=0,IF(AD249&gt;=0,90,270),IF(AC249&gt;0,IF(AD249&gt;=0,ATAN(AD249/AC249)*180/PI(),ATAN(AD249/AC249)*180/PI()+360),ATAN(AD249/AC249)*180/PI()+180))-(360-Y249))</f>
        <v>231.52838817851395</v>
      </c>
      <c r="AG249" s="28">
        <f>ASIN(AE249/SQRT(AC249^2+AD249^2+AE249^2))*180/PI()</f>
        <v>41.007509124691126</v>
      </c>
      <c r="AH249" s="97">
        <v>0</v>
      </c>
      <c r="AI249" s="13">
        <v>84</v>
      </c>
      <c r="AJ249" s="2">
        <v>94</v>
      </c>
      <c r="AK249" s="120">
        <v>0</v>
      </c>
      <c r="AL249" s="121">
        <v>-60</v>
      </c>
      <c r="AM249" s="41">
        <f t="shared" si="40"/>
        <v>270</v>
      </c>
      <c r="AN249" s="41">
        <f t="shared" si="41"/>
        <v>180</v>
      </c>
      <c r="AO249" s="41">
        <f t="shared" si="42"/>
        <v>47.999999999999986</v>
      </c>
      <c r="AP249" s="42">
        <f t="shared" si="43"/>
        <v>62</v>
      </c>
      <c r="AQ249" s="43">
        <f t="shared" si="44"/>
        <v>231.52838817851395</v>
      </c>
      <c r="AR249" s="44">
        <f t="shared" si="45"/>
        <v>41.007509124691126</v>
      </c>
      <c r="AS249" s="118"/>
      <c r="AT249" s="82"/>
      <c r="AU249" s="82" t="s">
        <v>49</v>
      </c>
      <c r="AV249" s="82"/>
      <c r="AW249" s="82" t="s">
        <v>78</v>
      </c>
      <c r="AX249" s="82"/>
      <c r="AY249" s="82"/>
      <c r="AZ249" s="82"/>
      <c r="BA249" s="82"/>
      <c r="BB249" s="82"/>
      <c r="BC249" s="82"/>
      <c r="BD249" s="82"/>
      <c r="BE249" s="82" t="s">
        <v>82</v>
      </c>
      <c r="BF249" s="82">
        <v>1</v>
      </c>
      <c r="BG249" s="82">
        <v>3</v>
      </c>
      <c r="BH249" s="82" t="s">
        <v>49</v>
      </c>
      <c r="BI249" s="82">
        <v>0</v>
      </c>
    </row>
    <row r="250" spans="1:62">
      <c r="A250" s="24">
        <v>1520</v>
      </c>
      <c r="B250" s="24" t="s">
        <v>47</v>
      </c>
      <c r="C250" s="24">
        <v>4</v>
      </c>
      <c r="D250" s="24">
        <v>3</v>
      </c>
      <c r="E250" s="5" t="s">
        <v>49</v>
      </c>
      <c r="F250" s="24">
        <v>664.14</v>
      </c>
      <c r="G250" s="24">
        <v>664.17</v>
      </c>
      <c r="H250" s="25">
        <f t="shared" si="30"/>
        <v>664.15499999999997</v>
      </c>
      <c r="I250" s="37">
        <v>90</v>
      </c>
      <c r="J250" s="38">
        <v>93</v>
      </c>
      <c r="K250" s="21">
        <f t="shared" si="31"/>
        <v>91.5</v>
      </c>
      <c r="L250" s="22"/>
      <c r="M250" s="13">
        <v>90</v>
      </c>
      <c r="N250" s="2">
        <v>52</v>
      </c>
      <c r="O250" s="2">
        <v>180</v>
      </c>
      <c r="P250" s="2">
        <v>8</v>
      </c>
      <c r="Q250" s="2">
        <v>0</v>
      </c>
      <c r="R250" s="23">
        <v>90</v>
      </c>
      <c r="S250" s="32">
        <f t="shared" si="32"/>
        <v>8.5683516662720574E-2</v>
      </c>
      <c r="T250" s="32">
        <f t="shared" si="33"/>
        <v>-0.78034188712171804</v>
      </c>
      <c r="U250" s="32">
        <f t="shared" si="34"/>
        <v>0.60966990016932565</v>
      </c>
      <c r="V250" s="14">
        <f t="shared" si="35"/>
        <v>276.26611954887602</v>
      </c>
      <c r="W250" s="14">
        <f t="shared" si="36"/>
        <v>37.833555560164463</v>
      </c>
      <c r="X250" s="33">
        <f t="shared" si="37"/>
        <v>96.26611954887602</v>
      </c>
      <c r="Y250" s="14">
        <f t="shared" si="38"/>
        <v>6.26611954887602</v>
      </c>
      <c r="Z250" s="34">
        <f t="shared" si="39"/>
        <v>52.166444439835537</v>
      </c>
      <c r="AA250" s="16">
        <f>IF(-T250&lt;0,180-ACOS(SIN((X250-90)*PI()/180)*U250/SQRT(T250^2+U250^2))*180/PI(),ACOS(SIN((X250-90)*PI()/180)*U250/SQRT(T250^2+U250^2))*180/PI())</f>
        <v>86.146973835940983</v>
      </c>
      <c r="AB250" s="28">
        <f>IF(R250=90,IF(AA250-Q250&lt;0,AA250-Q250+180,AA250-Q250),IF(AA250+Q250&gt;180,AA250+Q250-180,AA250+Q250))</f>
        <v>86.146973835940983</v>
      </c>
      <c r="AC250" s="9">
        <f>COS(AB250*PI()/180)</f>
        <v>6.7197318338744622E-2</v>
      </c>
      <c r="AD250" s="9">
        <f>SIN(AB250*PI()/180)*COS(Z250*PI()/180)</f>
        <v>0.61198331072689194</v>
      </c>
      <c r="AE250" s="9">
        <f>SIN(AB250*PI()/180)*SIN(Z250*PI()/180)</f>
        <v>0.78801075360672201</v>
      </c>
      <c r="AF250" s="17">
        <f>IF(IF(AC250=0,IF(AD250&gt;=0,90,270),IF(AC250&gt;0,IF(AD250&gt;=0,ATAN(AD250/AC250)*180/PI(),ATAN(AD250/AC250)*180/PI()+360),ATAN(AD250/AC250)*180/PI()+180))-(360-Y250)&lt;0,IF(AC250=0,IF(AD250&gt;=0,90,270),IF(AC250&gt;0,IF(AD250&gt;=0,ATAN(AD250/AC250)*180/PI(),ATAN(AD250/AC250)*180/PI()+360),ATAN(AD250/AC250)*180/PI()+180))+Y250,IF(AC250=0,IF(AD250&gt;=0,90,270),IF(AC250&gt;0,IF(AD250&gt;=0,ATAN(AD250/AC250)*180/PI(),ATAN(AD250/AC250)*180/PI()+360),ATAN(AD250/AC250)*180/PI()+180))-(360-Y250))</f>
        <v>89.999999999999972</v>
      </c>
      <c r="AG250" s="28">
        <f>ASIN(AE250/SQRT(AC250^2+AD250^2+AE250^2))*180/PI()</f>
        <v>52.000000000000007</v>
      </c>
      <c r="AH250" s="97">
        <v>0</v>
      </c>
      <c r="AI250" s="13">
        <v>84</v>
      </c>
      <c r="AJ250" s="2">
        <v>94</v>
      </c>
      <c r="AK250" s="120">
        <v>0</v>
      </c>
      <c r="AL250" s="121">
        <v>-60</v>
      </c>
      <c r="AM250" s="41">
        <f t="shared" si="40"/>
        <v>96.26611954887602</v>
      </c>
      <c r="AN250" s="41">
        <f t="shared" si="41"/>
        <v>6.26611954887602</v>
      </c>
      <c r="AO250" s="41">
        <f t="shared" si="42"/>
        <v>52.166444439835537</v>
      </c>
      <c r="AP250" s="42">
        <f t="shared" si="43"/>
        <v>86.146973835940983</v>
      </c>
      <c r="AQ250" s="43">
        <f t="shared" si="44"/>
        <v>89.999999999999972</v>
      </c>
      <c r="AR250" s="44">
        <f t="shared" si="45"/>
        <v>52.000000000000007</v>
      </c>
      <c r="AS250" s="122"/>
      <c r="AT250" s="18"/>
      <c r="AU250" s="18" t="s">
        <v>49</v>
      </c>
      <c r="AV250" s="18"/>
      <c r="AW250" s="18" t="s">
        <v>78</v>
      </c>
      <c r="AX250" s="18"/>
      <c r="AY250" s="18"/>
      <c r="AZ250" s="18"/>
      <c r="BA250" s="18"/>
      <c r="BB250" s="18"/>
      <c r="BC250" s="18"/>
      <c r="BD250" s="18"/>
      <c r="BE250" s="18" t="s">
        <v>82</v>
      </c>
      <c r="BF250" s="18">
        <v>1</v>
      </c>
      <c r="BG250" s="18">
        <v>3</v>
      </c>
      <c r="BH250" s="18" t="s">
        <v>49</v>
      </c>
      <c r="BI250" s="18">
        <v>0</v>
      </c>
    </row>
    <row r="251" spans="1:62">
      <c r="A251" s="24">
        <v>1520</v>
      </c>
      <c r="B251" s="24" t="s">
        <v>47</v>
      </c>
      <c r="C251" s="24">
        <v>4</v>
      </c>
      <c r="D251" s="24">
        <v>3</v>
      </c>
      <c r="E251" s="5" t="s">
        <v>49</v>
      </c>
      <c r="F251" s="24">
        <v>664.16</v>
      </c>
      <c r="G251" s="24">
        <v>664.17</v>
      </c>
      <c r="H251" s="25">
        <f t="shared" si="30"/>
        <v>664.16499999999996</v>
      </c>
      <c r="I251" s="37">
        <v>92</v>
      </c>
      <c r="J251" s="38">
        <v>93</v>
      </c>
      <c r="K251" s="21">
        <f t="shared" si="31"/>
        <v>92.5</v>
      </c>
      <c r="L251" s="22"/>
      <c r="M251" s="13">
        <v>90</v>
      </c>
      <c r="N251" s="2">
        <v>33</v>
      </c>
      <c r="O251" s="2">
        <v>0</v>
      </c>
      <c r="P251" s="2">
        <v>8</v>
      </c>
      <c r="Q251" s="2">
        <v>26</v>
      </c>
      <c r="R251" s="23">
        <v>90</v>
      </c>
      <c r="S251" s="32">
        <f t="shared" si="32"/>
        <v>0.11672038362490392</v>
      </c>
      <c r="T251" s="32">
        <f t="shared" si="33"/>
        <v>0.53933864536560339</v>
      </c>
      <c r="U251" s="32">
        <f t="shared" si="34"/>
        <v>-0.83050868362971109</v>
      </c>
      <c r="V251" s="14">
        <f t="shared" si="35"/>
        <v>77.788710722804808</v>
      </c>
      <c r="W251" s="14">
        <f t="shared" si="36"/>
        <v>-56.398304000941955</v>
      </c>
      <c r="X251" s="33">
        <f t="shared" si="37"/>
        <v>77.788710722804808</v>
      </c>
      <c r="Y251" s="14">
        <f t="shared" si="38"/>
        <v>347.78871072280481</v>
      </c>
      <c r="Z251" s="34">
        <f t="shared" si="39"/>
        <v>33.601695999058045</v>
      </c>
      <c r="AA251" s="16">
        <f>IF(-T251&lt;0,180-ACOS(SIN((X251-90)*PI()/180)*U251/SQRT(T251^2+U251^2))*180/PI(),ACOS(SIN((X251-90)*PI()/180)*U251/SQRT(T251^2+U251^2))*180/PI())</f>
        <v>100.2179693426298</v>
      </c>
      <c r="AB251" s="28">
        <f>IF(R251=90,IF(AA251-Q251&lt;0,AA251-Q251+180,AA251-Q251),IF(AA251+Q251&gt;180,AA251+Q251-180,AA251+Q251))</f>
        <v>74.2179693426298</v>
      </c>
      <c r="AC251" s="9">
        <f>COS(AB251*PI()/180)</f>
        <v>0.27197845881275279</v>
      </c>
      <c r="AD251" s="9">
        <f>SIN(AB251*PI()/180)*COS(Z251*PI()/180)</f>
        <v>0.80150712812747438</v>
      </c>
      <c r="AE251" s="9">
        <f>SIN(AB251*PI()/180)*SIN(Z251*PI()/180)</f>
        <v>0.53255426155715646</v>
      </c>
      <c r="AF251" s="17">
        <f>IF(IF(AC251=0,IF(AD251&gt;=0,90,270),IF(AC251&gt;0,IF(AD251&gt;=0,ATAN(AD251/AC251)*180/PI(),ATAN(AD251/AC251)*180/PI()+360),ATAN(AD251/AC251)*180/PI()+180))-(360-Y251)&lt;0,IF(AC251=0,IF(AD251&gt;=0,90,270),IF(AC251&gt;0,IF(AD251&gt;=0,ATAN(AD251/AC251)*180/PI(),ATAN(AD251/AC251)*180/PI()+360),ATAN(AD251/AC251)*180/PI()+180))+Y251,IF(AC251=0,IF(AD251&gt;=0,90,270),IF(AC251&gt;0,IF(AD251&gt;=0,ATAN(AD251/AC251)*180/PI(),ATAN(AD251/AC251)*180/PI()+360),ATAN(AD251/AC251)*180/PI()+180))-(360-Y251))</f>
        <v>59.044899663811037</v>
      </c>
      <c r="AG251" s="28">
        <f>ASIN(AE251/SQRT(AC251^2+AD251^2+AE251^2))*180/PI()</f>
        <v>32.178198993353547</v>
      </c>
      <c r="AH251" s="97">
        <v>0</v>
      </c>
      <c r="AI251" s="13">
        <v>84</v>
      </c>
      <c r="AJ251" s="2">
        <v>94</v>
      </c>
      <c r="AK251" s="120">
        <v>0</v>
      </c>
      <c r="AL251" s="121">
        <v>-60</v>
      </c>
      <c r="AM251" s="41">
        <f t="shared" si="40"/>
        <v>77.788710722804808</v>
      </c>
      <c r="AN251" s="41">
        <f t="shared" si="41"/>
        <v>347.78871072280481</v>
      </c>
      <c r="AO251" s="41">
        <f t="shared" si="42"/>
        <v>33.601695999058045</v>
      </c>
      <c r="AP251" s="42">
        <f t="shared" si="43"/>
        <v>74.2179693426298</v>
      </c>
      <c r="AQ251" s="43">
        <f t="shared" si="44"/>
        <v>59.044899663811037</v>
      </c>
      <c r="AR251" s="44">
        <f t="shared" si="45"/>
        <v>32.178198993353547</v>
      </c>
      <c r="AS251" s="122"/>
      <c r="AT251" s="18"/>
      <c r="AU251" s="18" t="s">
        <v>49</v>
      </c>
      <c r="AV251" s="18"/>
      <c r="AW251" s="18" t="s">
        <v>78</v>
      </c>
      <c r="AX251" s="18"/>
      <c r="AY251" s="18"/>
      <c r="AZ251" s="18"/>
      <c r="BA251" s="18"/>
      <c r="BB251" s="18"/>
      <c r="BC251" s="18"/>
      <c r="BD251" s="18"/>
      <c r="BE251" s="18" t="s">
        <v>82</v>
      </c>
      <c r="BF251" s="18">
        <v>1</v>
      </c>
      <c r="BG251" s="18">
        <v>3</v>
      </c>
      <c r="BH251" s="18" t="s">
        <v>49</v>
      </c>
      <c r="BI251" s="18">
        <v>0</v>
      </c>
    </row>
    <row r="252" spans="1:62">
      <c r="A252" s="24">
        <v>1520</v>
      </c>
      <c r="B252" s="24" t="s">
        <v>47</v>
      </c>
      <c r="C252" s="24">
        <v>4</v>
      </c>
      <c r="D252" s="24">
        <v>4</v>
      </c>
      <c r="E252" s="5" t="s">
        <v>46</v>
      </c>
      <c r="F252" s="82">
        <v>665.29</v>
      </c>
      <c r="G252" s="82">
        <v>665.29</v>
      </c>
      <c r="H252" s="25">
        <f t="shared" si="30"/>
        <v>665.29</v>
      </c>
      <c r="I252" s="37">
        <v>80</v>
      </c>
      <c r="J252" s="38">
        <v>80</v>
      </c>
      <c r="K252" s="26">
        <f t="shared" si="31"/>
        <v>80</v>
      </c>
      <c r="L252" s="27"/>
      <c r="M252" s="10">
        <v>270</v>
      </c>
      <c r="N252" s="11">
        <v>5</v>
      </c>
      <c r="O252" s="11">
        <v>0</v>
      </c>
      <c r="P252" s="11">
        <v>4</v>
      </c>
      <c r="Q252" s="68" t="s">
        <v>213</v>
      </c>
      <c r="R252" s="69" t="s">
        <v>213</v>
      </c>
      <c r="S252" s="32">
        <f t="shared" si="32"/>
        <v>-6.9491029301473675E-2</v>
      </c>
      <c r="T252" s="32">
        <f t="shared" si="33"/>
        <v>8.6943435738757194E-2</v>
      </c>
      <c r="U252" s="32">
        <f t="shared" si="34"/>
        <v>0.99376801787576441</v>
      </c>
      <c r="V252" s="14">
        <f t="shared" si="35"/>
        <v>128.63419479866783</v>
      </c>
      <c r="W252" s="14">
        <f t="shared" si="36"/>
        <v>83.609498300707472</v>
      </c>
      <c r="X252" s="33">
        <f t="shared" si="37"/>
        <v>308.63419479866786</v>
      </c>
      <c r="Y252" s="14">
        <f t="shared" si="38"/>
        <v>218.63419479866786</v>
      </c>
      <c r="Z252" s="34">
        <f t="shared" si="39"/>
        <v>6.3905016992925283</v>
      </c>
      <c r="AA252" s="16"/>
      <c r="AB252" s="28"/>
      <c r="AC252" s="9"/>
      <c r="AD252" s="9"/>
      <c r="AE252" s="9"/>
      <c r="AF252" s="17"/>
      <c r="AG252" s="28"/>
      <c r="AH252" s="96"/>
      <c r="AI252" s="10">
        <v>20</v>
      </c>
      <c r="AJ252" s="11">
        <v>143</v>
      </c>
      <c r="AK252" s="119">
        <v>270</v>
      </c>
      <c r="AL252" s="77">
        <v>-60</v>
      </c>
      <c r="AM252" s="45">
        <f t="shared" si="40"/>
        <v>38.634194798667863</v>
      </c>
      <c r="AN252" s="45">
        <f t="shared" si="41"/>
        <v>308.63419479866786</v>
      </c>
      <c r="AO252" s="45">
        <f t="shared" si="42"/>
        <v>6.3905016992925283</v>
      </c>
      <c r="AP252" s="46"/>
      <c r="AQ252" s="47">
        <f t="shared" si="44"/>
        <v>90</v>
      </c>
      <c r="AR252" s="48"/>
      <c r="AS252" s="118"/>
      <c r="AT252" s="82" t="s">
        <v>89</v>
      </c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 t="s">
        <v>82</v>
      </c>
      <c r="BF252" s="82">
        <v>0</v>
      </c>
      <c r="BG252" s="82">
        <v>3</v>
      </c>
      <c r="BH252" s="82" t="s">
        <v>46</v>
      </c>
      <c r="BI252" s="82">
        <v>0</v>
      </c>
      <c r="BJ252" s="24" t="s">
        <v>220</v>
      </c>
    </row>
    <row r="253" spans="1:62">
      <c r="A253" s="24">
        <v>1520</v>
      </c>
      <c r="B253" s="24" t="s">
        <v>47</v>
      </c>
      <c r="C253" s="24">
        <v>4</v>
      </c>
      <c r="D253" s="24">
        <v>4</v>
      </c>
      <c r="E253" s="5" t="s">
        <v>49</v>
      </c>
      <c r="F253" s="24">
        <v>665.36</v>
      </c>
      <c r="G253" s="24">
        <v>665.39</v>
      </c>
      <c r="H253" s="25">
        <f t="shared" si="30"/>
        <v>665.375</v>
      </c>
      <c r="I253" s="37">
        <v>87</v>
      </c>
      <c r="J253" s="38">
        <v>90</v>
      </c>
      <c r="K253" s="26">
        <f t="shared" si="31"/>
        <v>88.5</v>
      </c>
      <c r="L253" s="27"/>
      <c r="M253" s="10">
        <v>270</v>
      </c>
      <c r="N253" s="11">
        <v>20</v>
      </c>
      <c r="O253" s="11">
        <v>0</v>
      </c>
      <c r="P253" s="11">
        <v>50</v>
      </c>
      <c r="Q253" s="2" t="s">
        <v>222</v>
      </c>
      <c r="R253" s="23" t="s">
        <v>223</v>
      </c>
      <c r="S253" s="32">
        <f t="shared" si="32"/>
        <v>-0.71984631039295421</v>
      </c>
      <c r="T253" s="32">
        <f t="shared" si="33"/>
        <v>0.21984631039295432</v>
      </c>
      <c r="U253" s="32">
        <f t="shared" si="34"/>
        <v>0.60402277355505374</v>
      </c>
      <c r="V253" s="14">
        <f t="shared" si="35"/>
        <v>163.01694665403136</v>
      </c>
      <c r="W253" s="14">
        <f t="shared" si="36"/>
        <v>38.747304142622369</v>
      </c>
      <c r="X253" s="33">
        <f t="shared" si="37"/>
        <v>343.01694665403136</v>
      </c>
      <c r="Y253" s="14">
        <f t="shared" si="38"/>
        <v>253.01694665403136</v>
      </c>
      <c r="Z253" s="34">
        <f t="shared" si="39"/>
        <v>51.252695857377631</v>
      </c>
      <c r="AA253" s="16"/>
      <c r="AB253" s="28"/>
      <c r="AC253" s="9"/>
      <c r="AD253" s="9"/>
      <c r="AE253" s="9"/>
      <c r="AF253" s="17"/>
      <c r="AG253" s="28"/>
      <c r="AH253" s="96">
        <v>0</v>
      </c>
      <c r="AI253" s="10">
        <v>20</v>
      </c>
      <c r="AJ253" s="11">
        <v>143</v>
      </c>
      <c r="AK253" s="119">
        <v>270</v>
      </c>
      <c r="AL253" s="77">
        <v>-60</v>
      </c>
      <c r="AM253" s="45">
        <f t="shared" si="40"/>
        <v>73.016946654031358</v>
      </c>
      <c r="AN253" s="45">
        <f t="shared" si="41"/>
        <v>343.01694665403136</v>
      </c>
      <c r="AO253" s="45">
        <f t="shared" si="42"/>
        <v>51.252695857377631</v>
      </c>
      <c r="AP253" s="42">
        <f t="shared" ref="AP253:AP316" si="46">AB253</f>
        <v>0</v>
      </c>
      <c r="AQ253" s="43">
        <f t="shared" si="44"/>
        <v>90</v>
      </c>
      <c r="AR253" s="44">
        <f t="shared" ref="AR253:AR316" si="47">AG253</f>
        <v>0</v>
      </c>
      <c r="AS253" s="123"/>
      <c r="AU253" s="24" t="s">
        <v>49</v>
      </c>
      <c r="AW253" s="24" t="s">
        <v>78</v>
      </c>
      <c r="BE253" s="24" t="s">
        <v>82</v>
      </c>
      <c r="BF253" s="24">
        <v>1</v>
      </c>
      <c r="BG253" s="24">
        <v>3</v>
      </c>
      <c r="BH253" s="24" t="s">
        <v>49</v>
      </c>
      <c r="BI253" s="24">
        <v>0</v>
      </c>
    </row>
    <row r="254" spans="1:62">
      <c r="A254" s="24">
        <v>1520</v>
      </c>
      <c r="B254" s="24" t="s">
        <v>47</v>
      </c>
      <c r="C254" s="24">
        <v>4</v>
      </c>
      <c r="D254" s="24">
        <v>4</v>
      </c>
      <c r="E254" s="5" t="s">
        <v>49</v>
      </c>
      <c r="F254" s="82">
        <v>665.45</v>
      </c>
      <c r="G254" s="82">
        <v>665.5</v>
      </c>
      <c r="H254" s="25">
        <f t="shared" si="30"/>
        <v>665.47500000000002</v>
      </c>
      <c r="I254" s="37">
        <v>96</v>
      </c>
      <c r="J254" s="38">
        <v>101</v>
      </c>
      <c r="K254" s="26">
        <f t="shared" si="31"/>
        <v>98.5</v>
      </c>
      <c r="L254" s="27"/>
      <c r="M254" s="10">
        <v>90</v>
      </c>
      <c r="N254" s="11">
        <v>44</v>
      </c>
      <c r="O254" s="11">
        <v>180</v>
      </c>
      <c r="P254" s="11">
        <v>15</v>
      </c>
      <c r="Q254" s="11">
        <v>2</v>
      </c>
      <c r="R254" s="67">
        <v>270</v>
      </c>
      <c r="S254" s="32">
        <f t="shared" si="32"/>
        <v>0.18617884022788755</v>
      </c>
      <c r="T254" s="32">
        <f t="shared" si="33"/>
        <v>-0.67098846047422467</v>
      </c>
      <c r="U254" s="32">
        <f t="shared" si="34"/>
        <v>0.69482889102472511</v>
      </c>
      <c r="V254" s="14">
        <f t="shared" si="35"/>
        <v>285.50771253903588</v>
      </c>
      <c r="W254" s="14">
        <f t="shared" si="36"/>
        <v>44.937803492480867</v>
      </c>
      <c r="X254" s="33">
        <f t="shared" si="37"/>
        <v>105.50771253903588</v>
      </c>
      <c r="Y254" s="14">
        <f t="shared" si="38"/>
        <v>15.507712539035879</v>
      </c>
      <c r="Z254" s="34">
        <f t="shared" si="39"/>
        <v>45.062196507519133</v>
      </c>
      <c r="AA254" s="16">
        <f>IF(-T254&lt;0,180-ACOS(SIN((X254-90)*PI()/180)*U254/SQRT(T254^2+U254^2))*180/PI(),ACOS(SIN((X254-90)*PI()/180)*U254/SQRT(T254^2+U254^2))*180/PI())</f>
        <v>78.911295541065186</v>
      </c>
      <c r="AB254" s="28">
        <f>IF(R254=90,IF(AA254-Q254&lt;0,AA254-Q254+180,AA254-Q254),IF(AA254+Q254&gt;180,AA254+Q254-180,AA254+Q254))</f>
        <v>80.911295541065186</v>
      </c>
      <c r="AC254" s="9">
        <f>COS(AB254*PI()/180)</f>
        <v>0.15796340109717907</v>
      </c>
      <c r="AD254" s="9">
        <f>SIN(AB254*PI()/180)*COS(Z254*PI()/180)</f>
        <v>0.69747067010929442</v>
      </c>
      <c r="AE254" s="9">
        <f>SIN(AB254*PI()/180)*SIN(Z254*PI()/180)</f>
        <v>0.6989865722967098</v>
      </c>
      <c r="AF254" s="17">
        <f>IF(IF(AC254=0,IF(AD254&gt;=0,90,270),IF(AC254&gt;0,IF(AD254&gt;=0,ATAN(AD254/AC254)*180/PI(),ATAN(AD254/AC254)*180/PI()+360),ATAN(AD254/AC254)*180/PI()+180))-(360-Y254)&lt;0,IF(AC254=0,IF(AD254&gt;=0,90,270),IF(AC254&gt;0,IF(AD254&gt;=0,ATAN(AD254/AC254)*180/PI(),ATAN(AD254/AC254)*180/PI()+360),ATAN(AD254/AC254)*180/PI()+180))+Y254,IF(AC254=0,IF(AD254&gt;=0,90,270),IF(AC254&gt;0,IF(AD254&gt;=0,ATAN(AD254/AC254)*180/PI(),ATAN(AD254/AC254)*180/PI()+360),ATAN(AD254/AC254)*180/PI()+180))-(360-Y254))</f>
        <v>92.746623906549601</v>
      </c>
      <c r="AG254" s="28">
        <f>ASIN(AE254/SQRT(AC254^2+AD254^2+AE254^2))*180/PI()</f>
        <v>44.345752998111102</v>
      </c>
      <c r="AH254" s="96">
        <v>0</v>
      </c>
      <c r="AI254" s="10">
        <v>20</v>
      </c>
      <c r="AJ254" s="11">
        <v>143</v>
      </c>
      <c r="AK254" s="119">
        <v>270</v>
      </c>
      <c r="AL254" s="77">
        <v>-60</v>
      </c>
      <c r="AM254" s="45">
        <f t="shared" si="40"/>
        <v>195.50771253903588</v>
      </c>
      <c r="AN254" s="45">
        <f t="shared" si="41"/>
        <v>105.50771253903588</v>
      </c>
      <c r="AO254" s="45">
        <f t="shared" si="42"/>
        <v>45.062196507519133</v>
      </c>
      <c r="AP254" s="46">
        <f t="shared" si="46"/>
        <v>80.911295541065186</v>
      </c>
      <c r="AQ254" s="47">
        <f t="shared" si="44"/>
        <v>182.74662390654959</v>
      </c>
      <c r="AR254" s="48">
        <f t="shared" si="47"/>
        <v>44.345752998111102</v>
      </c>
      <c r="AS254" s="118"/>
      <c r="AT254" s="82"/>
      <c r="AU254" s="82" t="s">
        <v>49</v>
      </c>
      <c r="AV254" s="82"/>
      <c r="AW254" s="82" t="s">
        <v>78</v>
      </c>
      <c r="AX254" s="82"/>
      <c r="AY254" s="82"/>
      <c r="AZ254" s="82"/>
      <c r="BA254" s="82"/>
      <c r="BB254" s="82"/>
      <c r="BC254" s="82"/>
      <c r="BD254" s="82"/>
      <c r="BE254" s="82" t="s">
        <v>82</v>
      </c>
      <c r="BF254" s="82">
        <v>1</v>
      </c>
      <c r="BG254" s="82">
        <v>3</v>
      </c>
      <c r="BH254" s="82" t="s">
        <v>49</v>
      </c>
      <c r="BI254" s="82">
        <v>0</v>
      </c>
    </row>
    <row r="255" spans="1:62">
      <c r="A255" s="24">
        <v>1520</v>
      </c>
      <c r="B255" s="24" t="s">
        <v>47</v>
      </c>
      <c r="C255" s="24">
        <v>4</v>
      </c>
      <c r="D255" s="24">
        <v>4</v>
      </c>
      <c r="E255" s="5" t="s">
        <v>49</v>
      </c>
      <c r="F255" s="82">
        <v>665.89</v>
      </c>
      <c r="G255" s="82">
        <v>665.91</v>
      </c>
      <c r="H255" s="25">
        <f t="shared" si="30"/>
        <v>665.9</v>
      </c>
      <c r="I255" s="37">
        <v>140</v>
      </c>
      <c r="J255" s="38">
        <v>142</v>
      </c>
      <c r="K255" s="26">
        <f t="shared" si="31"/>
        <v>141</v>
      </c>
      <c r="L255" s="27"/>
      <c r="M255" s="10">
        <v>90</v>
      </c>
      <c r="N255" s="11">
        <v>52</v>
      </c>
      <c r="O255" s="11">
        <v>180</v>
      </c>
      <c r="P255" s="11">
        <v>13</v>
      </c>
      <c r="Q255" s="11">
        <v>0</v>
      </c>
      <c r="R255" s="67">
        <v>90</v>
      </c>
      <c r="S255" s="32">
        <f t="shared" si="32"/>
        <v>0.13849369799340619</v>
      </c>
      <c r="T255" s="32">
        <f t="shared" si="33"/>
        <v>-0.76781408904324377</v>
      </c>
      <c r="U255" s="32">
        <f t="shared" si="34"/>
        <v>0.5998821115988352</v>
      </c>
      <c r="V255" s="14">
        <f t="shared" si="35"/>
        <v>280.22472845420833</v>
      </c>
      <c r="W255" s="14">
        <f t="shared" si="36"/>
        <v>37.555895031137425</v>
      </c>
      <c r="X255" s="33">
        <f t="shared" si="37"/>
        <v>100.22472845420833</v>
      </c>
      <c r="Y255" s="14">
        <f t="shared" si="38"/>
        <v>10.224728454208332</v>
      </c>
      <c r="Z255" s="34">
        <f t="shared" si="39"/>
        <v>52.444104968862575</v>
      </c>
      <c r="AA255" s="16">
        <f>IF(-T255&lt;0,180-ACOS(SIN((X255-90)*PI()/180)*U255/SQRT(T255^2+U255^2))*180/PI(),ACOS(SIN((X255-90)*PI()/180)*U255/SQRT(T255^2+U255^2))*180/PI())</f>
        <v>83.725855703246197</v>
      </c>
      <c r="AB255" s="28">
        <f>IF(R255=90,IF(AA255-Q255&lt;0,AA255-Q255+180,AA255-Q255),IF(AA255+Q255&gt;180,AA255+Q255-180,AA255+Q255))</f>
        <v>83.725855703246197</v>
      </c>
      <c r="AC255" s="9">
        <f>COS(AB255*PI()/180)</f>
        <v>0.10928575800337786</v>
      </c>
      <c r="AD255" s="9">
        <f>SIN(AB255*PI()/180)*COS(Z255*PI()/180)</f>
        <v>0.60588420948048594</v>
      </c>
      <c r="AE255" s="9">
        <f>SIN(AB255*PI()/180)*SIN(Z255*PI()/180)</f>
        <v>0.78801075360672201</v>
      </c>
      <c r="AF255" s="17">
        <f>IF(IF(AC255=0,IF(AD255&gt;=0,90,270),IF(AC255&gt;0,IF(AD255&gt;=0,ATAN(AD255/AC255)*180/PI(),ATAN(AD255/AC255)*180/PI()+360),ATAN(AD255/AC255)*180/PI()+180))-(360-Y255)&lt;0,IF(AC255=0,IF(AD255&gt;=0,90,270),IF(AC255&gt;0,IF(AD255&gt;=0,ATAN(AD255/AC255)*180/PI(),ATAN(AD255/AC255)*180/PI()+360),ATAN(AD255/AC255)*180/PI()+180))+Y255,IF(AC255=0,IF(AD255&gt;=0,90,270),IF(AC255&gt;0,IF(AD255&gt;=0,ATAN(AD255/AC255)*180/PI(),ATAN(AD255/AC255)*180/PI()+360),ATAN(AD255/AC255)*180/PI()+180))-(360-Y255))</f>
        <v>89.999999999999986</v>
      </c>
      <c r="AG255" s="28">
        <f>ASIN(AE255/SQRT(AC255^2+AD255^2+AE255^2))*180/PI()</f>
        <v>52.000000000000007</v>
      </c>
      <c r="AH255" s="96">
        <v>0</v>
      </c>
      <c r="AI255" s="10">
        <v>20</v>
      </c>
      <c r="AJ255" s="11">
        <v>143</v>
      </c>
      <c r="AK255" s="119">
        <v>270</v>
      </c>
      <c r="AL255" s="77">
        <v>-60</v>
      </c>
      <c r="AM255" s="45">
        <f t="shared" si="40"/>
        <v>190.22472845420833</v>
      </c>
      <c r="AN255" s="45">
        <f t="shared" si="41"/>
        <v>100.22472845420833</v>
      </c>
      <c r="AO255" s="45">
        <f t="shared" si="42"/>
        <v>52.444104968862575</v>
      </c>
      <c r="AP255" s="46">
        <f t="shared" si="46"/>
        <v>83.725855703246197</v>
      </c>
      <c r="AQ255" s="47">
        <f t="shared" si="44"/>
        <v>180</v>
      </c>
      <c r="AR255" s="48">
        <f t="shared" si="47"/>
        <v>52.000000000000007</v>
      </c>
      <c r="AS255" s="123"/>
      <c r="AT255" s="82"/>
      <c r="AU255" s="82" t="s">
        <v>49</v>
      </c>
      <c r="AV255" s="82"/>
      <c r="AW255" s="82" t="s">
        <v>78</v>
      </c>
      <c r="AX255" s="82"/>
      <c r="AY255" s="82"/>
      <c r="AZ255" s="82"/>
      <c r="BA255" s="82"/>
      <c r="BB255" s="82"/>
      <c r="BC255" s="82"/>
      <c r="BD255" s="82"/>
      <c r="BE255" s="82" t="s">
        <v>82</v>
      </c>
      <c r="BF255" s="82">
        <v>1</v>
      </c>
      <c r="BG255" s="82">
        <v>3</v>
      </c>
      <c r="BH255" s="82" t="s">
        <v>49</v>
      </c>
      <c r="BI255" s="82">
        <v>0</v>
      </c>
    </row>
    <row r="256" spans="1:62">
      <c r="A256" s="24">
        <v>1520</v>
      </c>
      <c r="B256" s="24" t="s">
        <v>47</v>
      </c>
      <c r="C256" s="24">
        <v>4</v>
      </c>
      <c r="D256" s="24">
        <v>5</v>
      </c>
      <c r="E256" s="5" t="s">
        <v>49</v>
      </c>
      <c r="F256" s="82">
        <v>665.92</v>
      </c>
      <c r="G256" s="82">
        <v>666.1</v>
      </c>
      <c r="H256" s="25">
        <f t="shared" si="30"/>
        <v>666.01</v>
      </c>
      <c r="I256" s="37">
        <v>0</v>
      </c>
      <c r="J256" s="38">
        <v>18</v>
      </c>
      <c r="K256" s="26">
        <f t="shared" si="31"/>
        <v>9</v>
      </c>
      <c r="L256" s="27"/>
      <c r="M256" s="10">
        <v>90</v>
      </c>
      <c r="N256" s="11">
        <v>46</v>
      </c>
      <c r="O256" s="11">
        <v>0</v>
      </c>
      <c r="P256" s="11">
        <v>38</v>
      </c>
      <c r="Q256" s="68" t="s">
        <v>213</v>
      </c>
      <c r="R256" s="69" t="s">
        <v>213</v>
      </c>
      <c r="S256" s="32">
        <f t="shared" si="32"/>
        <v>0.42767439720410394</v>
      </c>
      <c r="T256" s="32">
        <f t="shared" si="33"/>
        <v>0.56684749816416935</v>
      </c>
      <c r="U256" s="32">
        <f t="shared" si="34"/>
        <v>-0.54739826600461194</v>
      </c>
      <c r="V256" s="14">
        <f t="shared" si="35"/>
        <v>52.966222144043932</v>
      </c>
      <c r="W256" s="14">
        <f t="shared" si="36"/>
        <v>-37.628291617349397</v>
      </c>
      <c r="X256" s="33">
        <f t="shared" si="37"/>
        <v>52.966222144043932</v>
      </c>
      <c r="Y256" s="14">
        <f t="shared" si="38"/>
        <v>322.96622214404391</v>
      </c>
      <c r="Z256" s="34">
        <f t="shared" si="39"/>
        <v>52.371708382650603</v>
      </c>
      <c r="AA256" s="16"/>
      <c r="AB256" s="28"/>
      <c r="AC256" s="9"/>
      <c r="AD256" s="9"/>
      <c r="AE256" s="9"/>
      <c r="AF256" s="17"/>
      <c r="AG256" s="28"/>
      <c r="AH256" s="96">
        <v>1</v>
      </c>
      <c r="AI256" s="10">
        <v>0</v>
      </c>
      <c r="AJ256" s="11">
        <v>63</v>
      </c>
      <c r="AK256" s="119">
        <v>270</v>
      </c>
      <c r="AL256" s="77">
        <v>-60</v>
      </c>
      <c r="AM256" s="45">
        <f t="shared" si="40"/>
        <v>142.96622214404394</v>
      </c>
      <c r="AN256" s="45">
        <f t="shared" si="41"/>
        <v>52.96622214404394</v>
      </c>
      <c r="AO256" s="45">
        <f t="shared" si="42"/>
        <v>52.371708382650603</v>
      </c>
      <c r="AP256" s="46">
        <f t="shared" si="46"/>
        <v>0</v>
      </c>
      <c r="AQ256" s="47">
        <f t="shared" si="44"/>
        <v>90</v>
      </c>
      <c r="AR256" s="48">
        <f t="shared" si="47"/>
        <v>0</v>
      </c>
      <c r="AS256" s="118"/>
      <c r="AT256" s="82"/>
      <c r="AU256" s="82" t="s">
        <v>49</v>
      </c>
      <c r="AV256" s="82"/>
      <c r="AW256" s="82" t="s">
        <v>50</v>
      </c>
      <c r="AX256" s="82"/>
      <c r="AY256" s="82"/>
      <c r="AZ256" s="82"/>
      <c r="BA256" s="82">
        <v>7</v>
      </c>
      <c r="BB256" s="82"/>
      <c r="BC256" s="82"/>
      <c r="BD256" s="82"/>
      <c r="BE256" s="82" t="s">
        <v>82</v>
      </c>
      <c r="BF256" s="82">
        <v>1</v>
      </c>
      <c r="BG256" s="82">
        <v>3</v>
      </c>
      <c r="BH256" s="82" t="s">
        <v>90</v>
      </c>
      <c r="BI256" s="82">
        <v>0</v>
      </c>
    </row>
    <row r="257" spans="1:61">
      <c r="A257" s="24">
        <v>1520</v>
      </c>
      <c r="B257" s="24" t="s">
        <v>47</v>
      </c>
      <c r="C257" s="24">
        <v>4</v>
      </c>
      <c r="D257" s="24">
        <v>5</v>
      </c>
      <c r="E257" s="5" t="s">
        <v>49</v>
      </c>
      <c r="F257" s="82">
        <v>666.4</v>
      </c>
      <c r="G257" s="82">
        <v>666.45</v>
      </c>
      <c r="H257" s="25">
        <f t="shared" si="30"/>
        <v>666.42499999999995</v>
      </c>
      <c r="I257" s="37">
        <v>48</v>
      </c>
      <c r="J257" s="38">
        <v>53</v>
      </c>
      <c r="K257" s="26">
        <f t="shared" si="31"/>
        <v>50.5</v>
      </c>
      <c r="L257" s="27"/>
      <c r="M257" s="10">
        <v>90</v>
      </c>
      <c r="N257" s="11">
        <v>45</v>
      </c>
      <c r="O257" s="11">
        <v>180</v>
      </c>
      <c r="P257" s="11">
        <v>26</v>
      </c>
      <c r="Q257" s="11">
        <v>20</v>
      </c>
      <c r="R257" s="67">
        <v>270</v>
      </c>
      <c r="S257" s="32">
        <f t="shared" si="32"/>
        <v>0.30997521057108002</v>
      </c>
      <c r="T257" s="32">
        <f t="shared" si="33"/>
        <v>-0.63554336502823672</v>
      </c>
      <c r="U257" s="32">
        <f t="shared" si="34"/>
        <v>0.63554336502823683</v>
      </c>
      <c r="V257" s="14">
        <f t="shared" si="35"/>
        <v>296</v>
      </c>
      <c r="W257" s="14">
        <f t="shared" si="36"/>
        <v>41.949014979185641</v>
      </c>
      <c r="X257" s="33">
        <f t="shared" si="37"/>
        <v>116</v>
      </c>
      <c r="Y257" s="14">
        <f t="shared" si="38"/>
        <v>26</v>
      </c>
      <c r="Z257" s="34">
        <f t="shared" si="39"/>
        <v>48.050985020814359</v>
      </c>
      <c r="AA257" s="16">
        <f>IF(-T257&lt;0,180-ACOS(SIN((X257-90)*PI()/180)*U257/SQRT(T257^2+U257^2))*180/PI(),ACOS(SIN((X257-90)*PI()/180)*U257/SQRT(T257^2+U257^2))*180/PI())</f>
        <v>71.942263428437727</v>
      </c>
      <c r="AB257" s="28">
        <f>IF(R257=90,IF(AA257-Q257&lt;0,AA257-Q257+180,AA257-Q257),IF(AA257+Q257&gt;180,AA257+Q257-180,AA257+Q257))</f>
        <v>91.942263428437727</v>
      </c>
      <c r="AC257" s="9">
        <f>COS(AB257*PI()/180)</f>
        <v>-3.3892399740608634E-2</v>
      </c>
      <c r="AD257" s="9">
        <f>SIN(AB257*PI()/180)*COS(Z257*PI()/180)</f>
        <v>0.66808500551603411</v>
      </c>
      <c r="AE257" s="9">
        <f>SIN(AB257*PI()/180)*SIN(Z257*PI()/180)</f>
        <v>0.74331267353951636</v>
      </c>
      <c r="AF257" s="17">
        <f>IF(IF(AC257=0,IF(AD257&gt;=0,90,270),IF(AC257&gt;0,IF(AD257&gt;=0,ATAN(AD257/AC257)*180/PI(),ATAN(AD257/AC257)*180/PI()+360),ATAN(AD257/AC257)*180/PI()+180))-(360-Y257)&lt;0,IF(AC257=0,IF(AD257&gt;=0,90,270),IF(AC257&gt;0,IF(AD257&gt;=0,ATAN(AD257/AC257)*180/PI(),ATAN(AD257/AC257)*180/PI()+360),ATAN(AD257/AC257)*180/PI()+180))+Y257,IF(AC257=0,IF(AD257&gt;=0,90,270),IF(AC257&gt;0,IF(AD257&gt;=0,ATAN(AD257/AC257)*180/PI(),ATAN(AD257/AC257)*180/PI()+360),ATAN(AD257/AC257)*180/PI()+180))-(360-Y257))</f>
        <v>118.90416358675436</v>
      </c>
      <c r="AG257" s="28">
        <f>ASIN(AE257/SQRT(AC257^2+AD257^2+AE257^2))*180/PI()</f>
        <v>48.014374362116364</v>
      </c>
      <c r="AH257" s="96">
        <v>0</v>
      </c>
      <c r="AI257" s="10">
        <v>0</v>
      </c>
      <c r="AJ257" s="11">
        <v>63</v>
      </c>
      <c r="AK257" s="119">
        <v>240</v>
      </c>
      <c r="AL257" s="77">
        <v>-60</v>
      </c>
      <c r="AM257" s="45">
        <f t="shared" si="40"/>
        <v>236</v>
      </c>
      <c r="AN257" s="45">
        <f t="shared" si="41"/>
        <v>146</v>
      </c>
      <c r="AO257" s="45">
        <f t="shared" si="42"/>
        <v>48.050985020814359</v>
      </c>
      <c r="AP257" s="46">
        <f t="shared" si="46"/>
        <v>91.942263428437727</v>
      </c>
      <c r="AQ257" s="47">
        <f t="shared" si="44"/>
        <v>238.90416358675435</v>
      </c>
      <c r="AR257" s="48">
        <f t="shared" si="47"/>
        <v>48.014374362116364</v>
      </c>
      <c r="AS257" s="118"/>
      <c r="AT257" s="82"/>
      <c r="AU257" s="82" t="s">
        <v>49</v>
      </c>
      <c r="AV257" s="82"/>
      <c r="AW257" s="82" t="s">
        <v>78</v>
      </c>
      <c r="AX257" s="82"/>
      <c r="AY257" s="82"/>
      <c r="AZ257" s="82"/>
      <c r="BA257" s="82"/>
      <c r="BB257" s="82"/>
      <c r="BC257" s="82"/>
      <c r="BD257" s="82"/>
      <c r="BE257" s="82" t="s">
        <v>82</v>
      </c>
      <c r="BF257" s="82">
        <v>1</v>
      </c>
      <c r="BG257" s="82">
        <v>3</v>
      </c>
      <c r="BH257" s="82" t="s">
        <v>49</v>
      </c>
      <c r="BI257" s="82">
        <v>0</v>
      </c>
    </row>
    <row r="258" spans="1:61">
      <c r="A258" s="24">
        <v>1520</v>
      </c>
      <c r="B258" s="24" t="s">
        <v>47</v>
      </c>
      <c r="C258" s="24">
        <v>4</v>
      </c>
      <c r="D258" s="24">
        <v>5</v>
      </c>
      <c r="E258" s="5" t="s">
        <v>49</v>
      </c>
      <c r="F258" s="82">
        <v>666.47</v>
      </c>
      <c r="G258" s="82">
        <v>666.54</v>
      </c>
      <c r="H258" s="25">
        <f t="shared" si="30"/>
        <v>666.505</v>
      </c>
      <c r="I258" s="37">
        <v>55</v>
      </c>
      <c r="J258" s="38">
        <v>62</v>
      </c>
      <c r="K258" s="26">
        <f t="shared" si="31"/>
        <v>58.5</v>
      </c>
      <c r="L258" s="27"/>
      <c r="M258" s="10">
        <v>90</v>
      </c>
      <c r="N258" s="11">
        <v>32</v>
      </c>
      <c r="O258" s="11">
        <v>0</v>
      </c>
      <c r="P258" s="11">
        <v>18</v>
      </c>
      <c r="Q258" s="68" t="s">
        <v>213</v>
      </c>
      <c r="R258" s="69" t="s">
        <v>213</v>
      </c>
      <c r="S258" s="32">
        <f t="shared" si="32"/>
        <v>0.26206127375965516</v>
      </c>
      <c r="T258" s="32">
        <f t="shared" si="33"/>
        <v>0.50398316935932286</v>
      </c>
      <c r="U258" s="32">
        <f t="shared" si="34"/>
        <v>-0.80654166798126781</v>
      </c>
      <c r="V258" s="14">
        <f t="shared" si="35"/>
        <v>62.526460964452113</v>
      </c>
      <c r="W258" s="14">
        <f t="shared" si="36"/>
        <v>-54.843071428163434</v>
      </c>
      <c r="X258" s="33">
        <f t="shared" si="37"/>
        <v>62.526460964452113</v>
      </c>
      <c r="Y258" s="14">
        <f t="shared" si="38"/>
        <v>332.5264609644521</v>
      </c>
      <c r="Z258" s="34">
        <f t="shared" si="39"/>
        <v>35.156928571836566</v>
      </c>
      <c r="AA258" s="16"/>
      <c r="AB258" s="28"/>
      <c r="AC258" s="9"/>
      <c r="AD258" s="9"/>
      <c r="AE258" s="9"/>
      <c r="AF258" s="17"/>
      <c r="AG258" s="28"/>
      <c r="AH258" s="96">
        <v>0</v>
      </c>
      <c r="AI258" s="10">
        <v>0</v>
      </c>
      <c r="AJ258" s="11">
        <v>63</v>
      </c>
      <c r="AK258" s="119">
        <v>240</v>
      </c>
      <c r="AL258" s="77">
        <v>-60</v>
      </c>
      <c r="AM258" s="45">
        <f t="shared" si="40"/>
        <v>182.5264609644521</v>
      </c>
      <c r="AN258" s="45">
        <f t="shared" si="41"/>
        <v>92.526460964452099</v>
      </c>
      <c r="AO258" s="45">
        <f t="shared" si="42"/>
        <v>35.156928571836566</v>
      </c>
      <c r="AP258" s="46">
        <f t="shared" si="46"/>
        <v>0</v>
      </c>
      <c r="AQ258" s="47">
        <f t="shared" si="44"/>
        <v>120</v>
      </c>
      <c r="AR258" s="48">
        <f t="shared" si="47"/>
        <v>0</v>
      </c>
      <c r="AS258" s="118"/>
      <c r="AT258" s="82"/>
      <c r="AU258" s="82" t="s">
        <v>49</v>
      </c>
      <c r="AV258" s="82"/>
      <c r="AW258" s="82" t="s">
        <v>78</v>
      </c>
      <c r="AX258" s="82"/>
      <c r="AY258" s="82"/>
      <c r="AZ258" s="82"/>
      <c r="BA258" s="82"/>
      <c r="BB258" s="82"/>
      <c r="BC258" s="82"/>
      <c r="BD258" s="82"/>
      <c r="BE258" s="82" t="s">
        <v>82</v>
      </c>
      <c r="BF258" s="82">
        <v>1</v>
      </c>
      <c r="BG258" s="82">
        <v>3</v>
      </c>
      <c r="BH258" s="82" t="s">
        <v>49</v>
      </c>
      <c r="BI258" s="82">
        <v>0</v>
      </c>
    </row>
    <row r="259" spans="1:61">
      <c r="A259" s="24">
        <v>1520</v>
      </c>
      <c r="B259" s="24" t="s">
        <v>47</v>
      </c>
      <c r="C259" s="24">
        <v>4</v>
      </c>
      <c r="D259" s="24">
        <v>5</v>
      </c>
      <c r="E259" s="5" t="s">
        <v>49</v>
      </c>
      <c r="F259" s="82">
        <v>666.76</v>
      </c>
      <c r="G259" s="82">
        <v>666.79</v>
      </c>
      <c r="H259" s="25">
        <f t="shared" ref="H259:H322" si="48">(F259+G259)/2</f>
        <v>666.77499999999998</v>
      </c>
      <c r="I259" s="37">
        <v>84</v>
      </c>
      <c r="J259" s="38">
        <v>87</v>
      </c>
      <c r="K259" s="26">
        <f t="shared" ref="K259:K322" si="49">(+I259+J259)/2</f>
        <v>85.5</v>
      </c>
      <c r="L259" s="27"/>
      <c r="M259" s="10">
        <v>90</v>
      </c>
      <c r="N259" s="11">
        <v>42</v>
      </c>
      <c r="O259" s="11">
        <v>0</v>
      </c>
      <c r="P259" s="11">
        <v>45</v>
      </c>
      <c r="Q259" s="11">
        <v>90</v>
      </c>
      <c r="R259" s="67">
        <v>25</v>
      </c>
      <c r="S259" s="32">
        <f t="shared" ref="S259:S322" si="50">COS(N259*PI()/180)*SIN(M259*PI()/180)*(SIN(P259*PI()/180))-(COS(P259*PI()/180)*SIN(O259*PI()/180))*(SIN(N259*PI()/180))</f>
        <v>0.52548274549875884</v>
      </c>
      <c r="T259" s="32">
        <f t="shared" ref="T259:T322" si="51">(SIN(N259*PI()/180))*(COS(P259*PI()/180)*COS(O259*PI()/180))-(SIN(P259*PI()/180))*(COS(N259*PI()/180)*COS(M259*PI()/180))</f>
        <v>0.47314678925581499</v>
      </c>
      <c r="U259" s="32">
        <f t="shared" ref="U259:U322" si="52">(COS(N259*PI()/180)*COS(M259*PI()/180))*(COS(P259*PI()/180)*SIN(O259*PI()/180))-(COS(N259*PI()/180)*SIN(M259*PI()/180))*(COS(P259*PI()/180)*COS(O259*PI()/180))</f>
        <v>-0.52548274549875884</v>
      </c>
      <c r="V259" s="14">
        <f t="shared" ref="V259:V322" si="53">IF(S259=0,IF(T259&gt;=0,90,270),IF(S259&gt;0,IF(T259&gt;=0,ATAN(T259/S259)*180/PI(),ATAN(T259/S259)*180/PI()+360),ATAN(T259/S259)*180/PI()+180))</f>
        <v>42</v>
      </c>
      <c r="W259" s="14">
        <f t="shared" ref="W259:W322" si="54">ASIN(U259/SQRT(S259^2+T259^2+U259^2))*180/PI()</f>
        <v>-36.617694956996594</v>
      </c>
      <c r="X259" s="33">
        <f t="shared" ref="X259:X322" si="55">IF(U259&lt;0,V259,IF(V259+180&gt;=360,V259-180,V259+180))</f>
        <v>42</v>
      </c>
      <c r="Y259" s="14">
        <f t="shared" ref="Y259:Y322" si="56">IF(X259-90&lt;0,X259+270,X259-90)</f>
        <v>312</v>
      </c>
      <c r="Z259" s="34">
        <f t="shared" ref="Z259:Z322" si="57">IF(U259&lt;0,90+W259,90-W259)</f>
        <v>53.382305043003406</v>
      </c>
      <c r="AA259" s="16">
        <f>IF(-T259&lt;0,180-ACOS(SIN((X259-90)*PI()/180)*U259/SQRT(T259^2+U259^2))*180/PI(),ACOS(SIN((X259-90)*PI()/180)*U259/SQRT(T259^2+U259^2))*180/PI())</f>
        <v>123.52248781407008</v>
      </c>
      <c r="AB259" s="28">
        <f>IF(R259=90,IF(AA259-Q259&lt;0,AA259-Q259+180,AA259-Q259),IF(AA259+Q259&gt;180,AA259+Q259-180,AA259+Q259))</f>
        <v>33.522487814070075</v>
      </c>
      <c r="AC259" s="9">
        <f>COS(AB259*PI()/180)</f>
        <v>0.83366913008573074</v>
      </c>
      <c r="AD259" s="9">
        <f>SIN(AB259*PI()/180)*COS(Z259*PI()/180)</f>
        <v>0.32941058422787906</v>
      </c>
      <c r="AE259" s="9">
        <f>SIN(AB259*PI()/180)*SIN(Z259*PI()/180)</f>
        <v>0.443265663615792</v>
      </c>
      <c r="AF259" s="17">
        <f>IF(IF(AC259=0,IF(AD259&gt;=0,90,270),IF(AC259&gt;0,IF(AD259&gt;=0,ATAN(AD259/AC259)*180/PI(),ATAN(AD259/AC259)*180/PI()+360),ATAN(AD259/AC259)*180/PI()+180))-(360-Y259)&lt;0,IF(AC259=0,IF(AD259&gt;=0,90,270),IF(AC259&gt;0,IF(AD259&gt;=0,ATAN(AD259/AC259)*180/PI(),ATAN(AD259/AC259)*180/PI()+360),ATAN(AD259/AC259)*180/PI()+180))+Y259,IF(AC259=0,IF(AD259&gt;=0,90,270),IF(AC259&gt;0,IF(AD259&gt;=0,ATAN(AD259/AC259)*180/PI(),ATAN(AD259/AC259)*180/PI()+360),ATAN(AD259/AC259)*180/PI()+180))-(360-Y259))</f>
        <v>333.560635236255</v>
      </c>
      <c r="AG259" s="28">
        <f>ASIN(AE259/SQRT(AC259^2+AD259^2+AE259^2))*180/PI()</f>
        <v>26.312429711447564</v>
      </c>
      <c r="AH259" s="96">
        <v>1</v>
      </c>
      <c r="AI259" s="10">
        <v>63</v>
      </c>
      <c r="AJ259" s="11">
        <v>125</v>
      </c>
      <c r="AK259" s="119">
        <v>240</v>
      </c>
      <c r="AL259" s="77">
        <v>-60</v>
      </c>
      <c r="AM259" s="45">
        <f t="shared" si="40"/>
        <v>162</v>
      </c>
      <c r="AN259" s="45">
        <f t="shared" si="41"/>
        <v>72</v>
      </c>
      <c r="AO259" s="45">
        <f t="shared" si="42"/>
        <v>53.382305043003406</v>
      </c>
      <c r="AP259" s="46">
        <f t="shared" si="46"/>
        <v>33.522487814070075</v>
      </c>
      <c r="AQ259" s="47">
        <f t="shared" si="44"/>
        <v>93.560635236254996</v>
      </c>
      <c r="AR259" s="48">
        <f t="shared" si="47"/>
        <v>26.312429711447564</v>
      </c>
      <c r="AS259" s="118"/>
      <c r="AT259" s="82"/>
      <c r="AU259" s="82" t="s">
        <v>49</v>
      </c>
      <c r="AV259" s="82"/>
      <c r="AW259" s="82" t="s">
        <v>50</v>
      </c>
      <c r="AX259" s="82"/>
      <c r="AY259" s="82"/>
      <c r="AZ259" s="82"/>
      <c r="BA259" s="82"/>
      <c r="BB259" s="82"/>
      <c r="BC259" s="82"/>
      <c r="BD259" s="82"/>
      <c r="BE259" s="82" t="s">
        <v>82</v>
      </c>
      <c r="BF259" s="82">
        <v>1</v>
      </c>
      <c r="BG259" s="82">
        <v>3</v>
      </c>
      <c r="BH259" s="82" t="s">
        <v>91</v>
      </c>
      <c r="BI259" s="82">
        <v>0</v>
      </c>
    </row>
    <row r="260" spans="1:61">
      <c r="A260" s="24">
        <v>1520</v>
      </c>
      <c r="B260" s="24" t="s">
        <v>47</v>
      </c>
      <c r="C260" s="24">
        <v>4</v>
      </c>
      <c r="D260" s="24">
        <v>5</v>
      </c>
      <c r="E260" s="5" t="s">
        <v>49</v>
      </c>
      <c r="F260" s="82">
        <v>666.79</v>
      </c>
      <c r="G260" s="82">
        <v>666.85</v>
      </c>
      <c r="H260" s="25">
        <f t="shared" si="48"/>
        <v>666.81999999999994</v>
      </c>
      <c r="I260" s="37">
        <v>87</v>
      </c>
      <c r="J260" s="38">
        <v>93</v>
      </c>
      <c r="K260" s="26">
        <f t="shared" si="49"/>
        <v>90</v>
      </c>
      <c r="L260" s="27"/>
      <c r="M260" s="10">
        <v>90</v>
      </c>
      <c r="N260" s="11">
        <v>60</v>
      </c>
      <c r="O260" s="11">
        <v>180</v>
      </c>
      <c r="P260" s="11">
        <v>27</v>
      </c>
      <c r="Q260" s="11">
        <v>2</v>
      </c>
      <c r="R260" s="67">
        <v>90</v>
      </c>
      <c r="S260" s="32">
        <f t="shared" si="50"/>
        <v>0.22699524986977335</v>
      </c>
      <c r="T260" s="32">
        <f t="shared" si="51"/>
        <v>-0.77163428488480046</v>
      </c>
      <c r="U260" s="32">
        <f t="shared" si="52"/>
        <v>0.44550326209418406</v>
      </c>
      <c r="V260" s="14">
        <f t="shared" si="53"/>
        <v>286.39254656757561</v>
      </c>
      <c r="W260" s="14">
        <f t="shared" si="54"/>
        <v>28.981252303562588</v>
      </c>
      <c r="X260" s="33">
        <f t="shared" si="55"/>
        <v>106.39254656757561</v>
      </c>
      <c r="Y260" s="14">
        <f t="shared" si="56"/>
        <v>16.392546567575607</v>
      </c>
      <c r="Z260" s="34">
        <f t="shared" si="57"/>
        <v>61.018747696437416</v>
      </c>
      <c r="AA260" s="16">
        <f>IF(-T260&lt;0,180-ACOS(SIN((X260-90)*PI()/180)*U260/SQRT(T260^2+U260^2))*180/PI(),ACOS(SIN((X260-90)*PI()/180)*U260/SQRT(T260^2+U260^2))*180/PI())</f>
        <v>81.88801439907111</v>
      </c>
      <c r="AB260" s="28">
        <f>IF(R260=90,IF(AA260-Q260&lt;0,AA260-Q260+180,AA260-Q260),IF(AA260+Q260&gt;180,AA260+Q260-180,AA260+Q260))</f>
        <v>79.88801439907111</v>
      </c>
      <c r="AC260" s="9">
        <f>COS(AB260*PI()/180)</f>
        <v>0.17557266870065436</v>
      </c>
      <c r="AD260" s="9">
        <f>SIN(AB260*PI()/180)*COS(Z260*PI()/180)</f>
        <v>0.47699705372792844</v>
      </c>
      <c r="AE260" s="9">
        <f>SIN(AB260*PI()/180)*SIN(Z260*PI()/180)</f>
        <v>0.86118990283224173</v>
      </c>
      <c r="AF260" s="17">
        <f>IF(IF(AC260=0,IF(AD260&gt;=0,90,270),IF(AC260&gt;0,IF(AD260&gt;=0,ATAN(AD260/AC260)*180/PI(),ATAN(AD260/AC260)*180/PI()+360),ATAN(AD260/AC260)*180/PI()+180))-(360-Y260)&lt;0,IF(AC260=0,IF(AD260&gt;=0,90,270),IF(AC260&gt;0,IF(AD260&gt;=0,ATAN(AD260/AC260)*180/PI(),ATAN(AD260/AC260)*180/PI()+360),ATAN(AD260/AC260)*180/PI()+180))+Y260,IF(AC260=0,IF(AD260&gt;=0,90,270),IF(AC260&gt;0,IF(AD260&gt;=0,ATAN(AD260/AC260)*180/PI(),ATAN(AD260/AC260)*180/PI()+360),ATAN(AD260/AC260)*180/PI()+180))-(360-Y260))</f>
        <v>86.184937580298097</v>
      </c>
      <c r="AG260" s="28">
        <f>ASIN(AE260/SQRT(AC260^2+AD260^2+AE260^2))*180/PI()</f>
        <v>59.450448773541694</v>
      </c>
      <c r="AH260" s="96">
        <v>0</v>
      </c>
      <c r="AI260" s="10">
        <v>63</v>
      </c>
      <c r="AJ260" s="11">
        <v>125</v>
      </c>
      <c r="AK260" s="119">
        <v>240</v>
      </c>
      <c r="AL260" s="77">
        <v>-60</v>
      </c>
      <c r="AM260" s="45">
        <f t="shared" si="40"/>
        <v>226.39254656757561</v>
      </c>
      <c r="AN260" s="45">
        <f t="shared" si="41"/>
        <v>136.39254656757561</v>
      </c>
      <c r="AO260" s="45">
        <f t="shared" si="42"/>
        <v>61.018747696437416</v>
      </c>
      <c r="AP260" s="46">
        <f t="shared" si="46"/>
        <v>79.88801439907111</v>
      </c>
      <c r="AQ260" s="47">
        <f t="shared" si="44"/>
        <v>206.18493758029808</v>
      </c>
      <c r="AR260" s="48">
        <f t="shared" si="47"/>
        <v>59.450448773541694</v>
      </c>
      <c r="AS260" s="118"/>
      <c r="AT260" s="82"/>
      <c r="AU260" s="82" t="s">
        <v>49</v>
      </c>
      <c r="AV260" s="82"/>
      <c r="AW260" s="82" t="s">
        <v>78</v>
      </c>
      <c r="AX260" s="82"/>
      <c r="AY260" s="82"/>
      <c r="AZ260" s="82"/>
      <c r="BA260" s="82"/>
      <c r="BB260" s="82"/>
      <c r="BC260" s="82"/>
      <c r="BD260" s="82"/>
      <c r="BE260" s="82" t="s">
        <v>82</v>
      </c>
      <c r="BF260" s="82">
        <v>1</v>
      </c>
      <c r="BG260" s="82">
        <v>3</v>
      </c>
      <c r="BH260" s="82" t="s">
        <v>49</v>
      </c>
      <c r="BI260" s="82">
        <v>0</v>
      </c>
    </row>
    <row r="261" spans="1:61">
      <c r="A261" s="24">
        <v>1520</v>
      </c>
      <c r="B261" s="24" t="s">
        <v>47</v>
      </c>
      <c r="C261" s="24">
        <v>4</v>
      </c>
      <c r="D261" s="24">
        <v>5</v>
      </c>
      <c r="E261" s="5" t="s">
        <v>49</v>
      </c>
      <c r="F261" s="82">
        <v>666.84</v>
      </c>
      <c r="G261" s="82">
        <v>666.88</v>
      </c>
      <c r="H261" s="25">
        <f t="shared" si="48"/>
        <v>666.86</v>
      </c>
      <c r="I261" s="37">
        <v>92</v>
      </c>
      <c r="J261" s="38">
        <v>96</v>
      </c>
      <c r="K261" s="26">
        <f t="shared" si="49"/>
        <v>94</v>
      </c>
      <c r="L261" s="27"/>
      <c r="M261" s="10">
        <v>90</v>
      </c>
      <c r="N261" s="11">
        <v>41</v>
      </c>
      <c r="O261" s="11">
        <v>180</v>
      </c>
      <c r="P261" s="11">
        <v>15</v>
      </c>
      <c r="Q261" s="11">
        <v>30</v>
      </c>
      <c r="R261" s="67">
        <v>90</v>
      </c>
      <c r="S261" s="32">
        <f t="shared" si="50"/>
        <v>0.19533321288298208</v>
      </c>
      <c r="T261" s="32">
        <f t="shared" si="51"/>
        <v>-0.6337043596720594</v>
      </c>
      <c r="U261" s="32">
        <f t="shared" si="52"/>
        <v>0.72899347488495703</v>
      </c>
      <c r="V261" s="14">
        <f t="shared" si="53"/>
        <v>287.13140597617695</v>
      </c>
      <c r="W261" s="14">
        <f t="shared" si="54"/>
        <v>47.708896402342454</v>
      </c>
      <c r="X261" s="33">
        <f t="shared" si="55"/>
        <v>107.13140597617695</v>
      </c>
      <c r="Y261" s="14">
        <f t="shared" si="56"/>
        <v>17.13140597617695</v>
      </c>
      <c r="Z261" s="34">
        <f t="shared" si="57"/>
        <v>42.291103597657546</v>
      </c>
      <c r="AA261" s="16">
        <f>IF(-T261&lt;0,180-ACOS(SIN((X261-90)*PI()/180)*U261/SQRT(T261^2+U261^2))*180/PI(),ACOS(SIN((X261-90)*PI()/180)*U261/SQRT(T261^2+U261^2))*180/PI())</f>
        <v>77.155228932978474</v>
      </c>
      <c r="AB261" s="28">
        <f>IF(R261=90,IF(AA261-Q261&lt;0,AA261-Q261+180,AA261-Q261),IF(AA261+Q261&gt;180,AA261+Q261-180,AA261+Q261))</f>
        <v>47.155228932978474</v>
      </c>
      <c r="AC261" s="9">
        <f>COS(AB261*PI()/180)</f>
        <v>0.68001443514501836</v>
      </c>
      <c r="AD261" s="9">
        <f>SIN(AB261*PI()/180)*COS(Z261*PI()/180)</f>
        <v>0.54237318711255644</v>
      </c>
      <c r="AE261" s="9">
        <f>SIN(AB261*PI()/180)*SIN(Z261*PI()/180)</f>
        <v>0.4933677065797572</v>
      </c>
      <c r="AF261" s="17">
        <f>IF(IF(AC261=0,IF(AD261&gt;=0,90,270),IF(AC261&gt;0,IF(AD261&gt;=0,ATAN(AD261/AC261)*180/PI(),ATAN(AD261/AC261)*180/PI()+360),ATAN(AD261/AC261)*180/PI()+180))-(360-Y261)&lt;0,IF(AC261=0,IF(AD261&gt;=0,90,270),IF(AC261&gt;0,IF(AD261&gt;=0,ATAN(AD261/AC261)*180/PI(),ATAN(AD261/AC261)*180/PI()+360),ATAN(AD261/AC261)*180/PI()+180))+Y261,IF(AC261=0,IF(AD261&gt;=0,90,270),IF(AC261&gt;0,IF(AD261&gt;=0,ATAN(AD261/AC261)*180/PI(),ATAN(AD261/AC261)*180/PI()+360),ATAN(AD261/AC261)*180/PI()+180))-(360-Y261))</f>
        <v>55.706942743710599</v>
      </c>
      <c r="AG261" s="28">
        <f>ASIN(AE261/SQRT(AC261^2+AD261^2+AE261^2))*180/PI()</f>
        <v>29.562172545930398</v>
      </c>
      <c r="AH261" s="96">
        <v>0</v>
      </c>
      <c r="AI261" s="10">
        <v>63</v>
      </c>
      <c r="AJ261" s="11">
        <v>125</v>
      </c>
      <c r="AK261" s="119">
        <v>240</v>
      </c>
      <c r="AL261" s="77">
        <v>-60</v>
      </c>
      <c r="AM261" s="45">
        <f t="shared" si="40"/>
        <v>227.13140597617695</v>
      </c>
      <c r="AN261" s="45">
        <f t="shared" si="41"/>
        <v>137.13140597617695</v>
      </c>
      <c r="AO261" s="45">
        <f t="shared" si="42"/>
        <v>42.291103597657546</v>
      </c>
      <c r="AP261" s="46">
        <f t="shared" si="46"/>
        <v>47.155228932978474</v>
      </c>
      <c r="AQ261" s="47">
        <f t="shared" si="44"/>
        <v>175.70694274371061</v>
      </c>
      <c r="AR261" s="48">
        <f t="shared" si="47"/>
        <v>29.562172545930398</v>
      </c>
      <c r="AS261" s="118"/>
      <c r="AT261" s="82"/>
      <c r="AU261" s="82" t="s">
        <v>49</v>
      </c>
      <c r="AV261" s="82"/>
      <c r="AW261" s="82" t="s">
        <v>78</v>
      </c>
      <c r="AX261" s="82"/>
      <c r="AY261" s="82"/>
      <c r="AZ261" s="82"/>
      <c r="BA261" s="82"/>
      <c r="BB261" s="82"/>
      <c r="BC261" s="82"/>
      <c r="BD261" s="82"/>
      <c r="BE261" s="82" t="s">
        <v>82</v>
      </c>
      <c r="BF261" s="82">
        <v>1</v>
      </c>
      <c r="BG261" s="82">
        <v>3</v>
      </c>
      <c r="BH261" s="82" t="s">
        <v>49</v>
      </c>
      <c r="BI261" s="82">
        <v>0</v>
      </c>
    </row>
    <row r="262" spans="1:61">
      <c r="A262" s="24">
        <v>1520</v>
      </c>
      <c r="B262" s="24" t="s">
        <v>47</v>
      </c>
      <c r="C262" s="24">
        <v>4</v>
      </c>
      <c r="D262" s="24">
        <v>5</v>
      </c>
      <c r="E262" s="5" t="s">
        <v>49</v>
      </c>
      <c r="F262" s="82">
        <v>666.92</v>
      </c>
      <c r="G262" s="82">
        <v>666.98</v>
      </c>
      <c r="H262" s="25">
        <f t="shared" si="48"/>
        <v>666.95</v>
      </c>
      <c r="I262" s="37">
        <v>100</v>
      </c>
      <c r="J262" s="38">
        <v>106</v>
      </c>
      <c r="K262" s="26">
        <f t="shared" si="49"/>
        <v>103</v>
      </c>
      <c r="L262" s="27"/>
      <c r="M262" s="10">
        <v>90</v>
      </c>
      <c r="N262" s="11">
        <v>46</v>
      </c>
      <c r="O262" s="11">
        <v>180</v>
      </c>
      <c r="P262" s="11">
        <v>0</v>
      </c>
      <c r="Q262" s="11">
        <v>10</v>
      </c>
      <c r="R262" s="67">
        <v>90</v>
      </c>
      <c r="S262" s="32">
        <f t="shared" si="50"/>
        <v>-8.8129804493917355E-17</v>
      </c>
      <c r="T262" s="32">
        <f t="shared" si="51"/>
        <v>-0.71933980033865108</v>
      </c>
      <c r="U262" s="32">
        <f t="shared" si="52"/>
        <v>0.69465837045899737</v>
      </c>
      <c r="V262" s="14">
        <f t="shared" si="53"/>
        <v>270</v>
      </c>
      <c r="W262" s="14">
        <f t="shared" si="54"/>
        <v>44.000000000000014</v>
      </c>
      <c r="X262" s="33">
        <f t="shared" si="55"/>
        <v>90</v>
      </c>
      <c r="Y262" s="14">
        <f t="shared" si="56"/>
        <v>0</v>
      </c>
      <c r="Z262" s="34">
        <f t="shared" si="57"/>
        <v>45.999999999999986</v>
      </c>
      <c r="AA262" s="16">
        <f>IF(-T262&lt;0,180-ACOS(SIN((X262-90)*PI()/180)*U262/SQRT(T262^2+U262^2))*180/PI(),ACOS(SIN((X262-90)*PI()/180)*U262/SQRT(T262^2+U262^2))*180/PI())</f>
        <v>90</v>
      </c>
      <c r="AB262" s="28">
        <f>IF(R262=90,IF(AA262-Q262&lt;0,AA262-Q262+180,AA262-Q262),IF(AA262+Q262&gt;180,AA262+Q262-180,AA262+Q262))</f>
        <v>80</v>
      </c>
      <c r="AC262" s="9">
        <f>COS(AB262*PI()/180)</f>
        <v>0.17364817766693041</v>
      </c>
      <c r="AD262" s="9">
        <f>SIN(AB262*PI()/180)*COS(Z262*PI()/180)</f>
        <v>0.68410494892284723</v>
      </c>
      <c r="AE262" s="9">
        <f>SIN(AB262*PI()/180)*SIN(Z262*PI()/180)</f>
        <v>0.70841141242375727</v>
      </c>
      <c r="AF262" s="17">
        <f>IF(IF(AC262=0,IF(AD262&gt;=0,90,270),IF(AC262&gt;0,IF(AD262&gt;=0,ATAN(AD262/AC262)*180/PI(),ATAN(AD262/AC262)*180/PI()+360),ATAN(AD262/AC262)*180/PI()+180))-(360-Y262)&lt;0,IF(AC262=0,IF(AD262&gt;=0,90,270),IF(AC262&gt;0,IF(AD262&gt;=0,ATAN(AD262/AC262)*180/PI(),ATAN(AD262/AC262)*180/PI()+360),ATAN(AD262/AC262)*180/PI()+180))+Y262,IF(AC262=0,IF(AD262&gt;=0,90,270),IF(AC262&gt;0,IF(AD262&gt;=0,ATAN(AD262/AC262)*180/PI(),ATAN(AD262/AC262)*180/PI()+360),ATAN(AD262/AC262)*180/PI()+180))-(360-Y262))</f>
        <v>75.757265862981427</v>
      </c>
      <c r="AG262" s="28">
        <f>ASIN(AE262/SQRT(AC262^2+AD262^2+AE262^2))*180/PI()</f>
        <v>45.105810032626962</v>
      </c>
      <c r="AH262" s="96">
        <v>0</v>
      </c>
      <c r="AI262" s="10">
        <v>63</v>
      </c>
      <c r="AJ262" s="11">
        <v>125</v>
      </c>
      <c r="AK262" s="119">
        <v>240</v>
      </c>
      <c r="AL262" s="77">
        <v>-60</v>
      </c>
      <c r="AM262" s="45">
        <f t="shared" si="40"/>
        <v>210</v>
      </c>
      <c r="AN262" s="45">
        <f t="shared" si="41"/>
        <v>120</v>
      </c>
      <c r="AO262" s="45">
        <f t="shared" si="42"/>
        <v>45.999999999999986</v>
      </c>
      <c r="AP262" s="46">
        <f t="shared" si="46"/>
        <v>80</v>
      </c>
      <c r="AQ262" s="47">
        <f t="shared" si="44"/>
        <v>195.75726586298143</v>
      </c>
      <c r="AR262" s="48">
        <f t="shared" si="47"/>
        <v>45.105810032626962</v>
      </c>
      <c r="AS262" s="118"/>
      <c r="AT262" s="82"/>
      <c r="AU262" s="82" t="s">
        <v>49</v>
      </c>
      <c r="AV262" s="82"/>
      <c r="AW262" s="82" t="s">
        <v>78</v>
      </c>
      <c r="AX262" s="82"/>
      <c r="AY262" s="82"/>
      <c r="AZ262" s="82"/>
      <c r="BA262" s="82"/>
      <c r="BB262" s="82"/>
      <c r="BC262" s="82"/>
      <c r="BD262" s="82"/>
      <c r="BE262" s="82" t="s">
        <v>82</v>
      </c>
      <c r="BF262" s="82">
        <v>1</v>
      </c>
      <c r="BG262" s="82">
        <v>3</v>
      </c>
      <c r="BH262" s="82" t="s">
        <v>49</v>
      </c>
      <c r="BI262" s="82">
        <v>0</v>
      </c>
    </row>
    <row r="263" spans="1:61">
      <c r="A263" s="24">
        <v>1520</v>
      </c>
      <c r="B263" s="24" t="s">
        <v>47</v>
      </c>
      <c r="C263" s="24">
        <v>4</v>
      </c>
      <c r="D263" s="24">
        <v>5</v>
      </c>
      <c r="E263" s="5" t="s">
        <v>49</v>
      </c>
      <c r="F263" s="82">
        <v>667</v>
      </c>
      <c r="G263" s="82">
        <v>667.02</v>
      </c>
      <c r="H263" s="25">
        <f t="shared" si="48"/>
        <v>667.01</v>
      </c>
      <c r="I263" s="37">
        <v>108</v>
      </c>
      <c r="J263" s="38">
        <v>110</v>
      </c>
      <c r="K263" s="26">
        <f t="shared" si="49"/>
        <v>109</v>
      </c>
      <c r="L263" s="27"/>
      <c r="M263" s="10">
        <v>90</v>
      </c>
      <c r="N263" s="11">
        <v>45</v>
      </c>
      <c r="O263" s="11">
        <v>0</v>
      </c>
      <c r="P263" s="11">
        <v>37</v>
      </c>
      <c r="Q263" s="68" t="s">
        <v>213</v>
      </c>
      <c r="R263" s="69" t="s">
        <v>213</v>
      </c>
      <c r="S263" s="32">
        <f t="shared" si="50"/>
        <v>0.42554748389075248</v>
      </c>
      <c r="T263" s="32">
        <f t="shared" si="51"/>
        <v>0.56472058485081778</v>
      </c>
      <c r="U263" s="32">
        <f t="shared" si="52"/>
        <v>-0.56472058485081789</v>
      </c>
      <c r="V263" s="14">
        <f t="shared" si="53"/>
        <v>52.999999999999993</v>
      </c>
      <c r="W263" s="14">
        <f t="shared" si="54"/>
        <v>-38.612106078037328</v>
      </c>
      <c r="X263" s="33">
        <f t="shared" si="55"/>
        <v>52.999999999999993</v>
      </c>
      <c r="Y263" s="14">
        <f t="shared" si="56"/>
        <v>323</v>
      </c>
      <c r="Z263" s="34">
        <f t="shared" si="57"/>
        <v>51.387893921962672</v>
      </c>
      <c r="AA263" s="16"/>
      <c r="AB263" s="28"/>
      <c r="AC263" s="9"/>
      <c r="AD263" s="9"/>
      <c r="AE263" s="9"/>
      <c r="AF263" s="17"/>
      <c r="AG263" s="28"/>
      <c r="AH263" s="96">
        <v>0</v>
      </c>
      <c r="AI263" s="10">
        <v>63</v>
      </c>
      <c r="AJ263" s="11">
        <v>125</v>
      </c>
      <c r="AK263" s="119">
        <v>240</v>
      </c>
      <c r="AL263" s="77">
        <v>-60</v>
      </c>
      <c r="AM263" s="45">
        <f t="shared" si="40"/>
        <v>173</v>
      </c>
      <c r="AN263" s="45">
        <f t="shared" si="41"/>
        <v>83</v>
      </c>
      <c r="AO263" s="45">
        <f t="shared" si="42"/>
        <v>51.387893921962672</v>
      </c>
      <c r="AP263" s="46">
        <f t="shared" si="46"/>
        <v>0</v>
      </c>
      <c r="AQ263" s="47">
        <f t="shared" si="44"/>
        <v>120</v>
      </c>
      <c r="AR263" s="48">
        <f t="shared" si="47"/>
        <v>0</v>
      </c>
      <c r="AS263" s="118"/>
      <c r="AT263" s="82"/>
      <c r="AU263" s="82" t="s">
        <v>49</v>
      </c>
      <c r="AV263" s="82"/>
      <c r="AW263" s="82" t="s">
        <v>78</v>
      </c>
      <c r="AX263" s="82"/>
      <c r="AY263" s="82"/>
      <c r="AZ263" s="82"/>
      <c r="BA263" s="82"/>
      <c r="BB263" s="82"/>
      <c r="BC263" s="82"/>
      <c r="BD263" s="82"/>
      <c r="BE263" s="82" t="s">
        <v>82</v>
      </c>
      <c r="BF263" s="82">
        <v>1</v>
      </c>
      <c r="BG263" s="82">
        <v>3</v>
      </c>
      <c r="BH263" s="82" t="s">
        <v>49</v>
      </c>
      <c r="BI263" s="82">
        <v>0</v>
      </c>
    </row>
    <row r="264" spans="1:61">
      <c r="A264" s="24">
        <v>1520</v>
      </c>
      <c r="B264" s="24" t="s">
        <v>47</v>
      </c>
      <c r="C264" s="24">
        <v>4</v>
      </c>
      <c r="D264" s="24">
        <v>5</v>
      </c>
      <c r="E264" s="5" t="s">
        <v>49</v>
      </c>
      <c r="F264" s="82">
        <v>667.09</v>
      </c>
      <c r="G264" s="82">
        <v>667.16</v>
      </c>
      <c r="H264" s="25">
        <f t="shared" si="48"/>
        <v>667.125</v>
      </c>
      <c r="I264" s="37">
        <v>117</v>
      </c>
      <c r="J264" s="38">
        <v>124</v>
      </c>
      <c r="K264" s="26">
        <f t="shared" si="49"/>
        <v>120.5</v>
      </c>
      <c r="L264" s="27"/>
      <c r="M264" s="10">
        <v>90</v>
      </c>
      <c r="N264" s="11">
        <v>42</v>
      </c>
      <c r="O264" s="11">
        <v>0</v>
      </c>
      <c r="P264" s="11">
        <v>51</v>
      </c>
      <c r="Q264" s="68" t="s">
        <v>213</v>
      </c>
      <c r="R264" s="69" t="s">
        <v>213</v>
      </c>
      <c r="S264" s="32">
        <f t="shared" si="50"/>
        <v>0.57753199989740234</v>
      </c>
      <c r="T264" s="32">
        <f t="shared" si="51"/>
        <v>0.4210975348571715</v>
      </c>
      <c r="U264" s="32">
        <f t="shared" si="52"/>
        <v>-0.46767619217609702</v>
      </c>
      <c r="V264" s="14">
        <f t="shared" si="53"/>
        <v>36.09701778654852</v>
      </c>
      <c r="W264" s="14">
        <f t="shared" si="54"/>
        <v>-33.19761202353871</v>
      </c>
      <c r="X264" s="33">
        <f t="shared" si="55"/>
        <v>36.09701778654852</v>
      </c>
      <c r="Y264" s="14">
        <f t="shared" si="56"/>
        <v>306.09701778654852</v>
      </c>
      <c r="Z264" s="34">
        <f t="shared" si="57"/>
        <v>56.80238797646129</v>
      </c>
      <c r="AA264" s="16"/>
      <c r="AB264" s="28"/>
      <c r="AC264" s="9"/>
      <c r="AD264" s="9"/>
      <c r="AE264" s="9"/>
      <c r="AF264" s="17"/>
      <c r="AG264" s="28"/>
      <c r="AH264" s="96">
        <v>1</v>
      </c>
      <c r="AI264" s="10">
        <v>63</v>
      </c>
      <c r="AJ264" s="11">
        <v>125</v>
      </c>
      <c r="AK264" s="119">
        <v>240</v>
      </c>
      <c r="AL264" s="77">
        <v>-60</v>
      </c>
      <c r="AM264" s="45">
        <f t="shared" si="40"/>
        <v>156.09701778654852</v>
      </c>
      <c r="AN264" s="45">
        <f t="shared" si="41"/>
        <v>66.09701778654852</v>
      </c>
      <c r="AO264" s="45">
        <f t="shared" si="42"/>
        <v>56.80238797646129</v>
      </c>
      <c r="AP264" s="46">
        <f t="shared" si="46"/>
        <v>0</v>
      </c>
      <c r="AQ264" s="47">
        <f t="shared" si="44"/>
        <v>120</v>
      </c>
      <c r="AR264" s="48">
        <f t="shared" si="47"/>
        <v>0</v>
      </c>
      <c r="AS264" s="118"/>
      <c r="AT264" s="82"/>
      <c r="AU264" s="82" t="s">
        <v>49</v>
      </c>
      <c r="AV264" s="82"/>
      <c r="AW264" s="82" t="s">
        <v>50</v>
      </c>
      <c r="AX264" s="82"/>
      <c r="AY264" s="82"/>
      <c r="AZ264" s="82"/>
      <c r="BA264" s="82"/>
      <c r="BB264" s="82"/>
      <c r="BC264" s="82"/>
      <c r="BD264" s="82"/>
      <c r="BE264" s="82" t="s">
        <v>82</v>
      </c>
      <c r="BF264" s="82">
        <v>1</v>
      </c>
      <c r="BG264" s="82">
        <v>3</v>
      </c>
      <c r="BH264" s="82" t="s">
        <v>92</v>
      </c>
      <c r="BI264" s="82">
        <v>0</v>
      </c>
    </row>
    <row r="265" spans="1:61">
      <c r="A265" s="24">
        <v>1520</v>
      </c>
      <c r="B265" s="24" t="s">
        <v>47</v>
      </c>
      <c r="C265" s="24">
        <v>4</v>
      </c>
      <c r="D265" s="24">
        <v>6</v>
      </c>
      <c r="E265" s="5" t="s">
        <v>49</v>
      </c>
      <c r="F265" s="82">
        <v>667.17</v>
      </c>
      <c r="G265" s="82">
        <v>667.21</v>
      </c>
      <c r="H265" s="25">
        <f t="shared" si="48"/>
        <v>667.19</v>
      </c>
      <c r="I265" s="37">
        <v>0</v>
      </c>
      <c r="J265" s="38">
        <v>4</v>
      </c>
      <c r="K265" s="26">
        <f t="shared" si="49"/>
        <v>2</v>
      </c>
      <c r="L265" s="27"/>
      <c r="M265" s="10">
        <v>90</v>
      </c>
      <c r="N265" s="11">
        <v>36</v>
      </c>
      <c r="O265" s="11">
        <v>0</v>
      </c>
      <c r="P265" s="11">
        <v>6</v>
      </c>
      <c r="Q265" s="11">
        <v>10</v>
      </c>
      <c r="R265" s="67">
        <v>90</v>
      </c>
      <c r="S265" s="32">
        <f t="shared" si="50"/>
        <v>8.4565303179429105E-2</v>
      </c>
      <c r="T265" s="32">
        <f t="shared" si="51"/>
        <v>0.58456530317942912</v>
      </c>
      <c r="U265" s="32">
        <f t="shared" si="52"/>
        <v>-0.80458511463091642</v>
      </c>
      <c r="V265" s="14">
        <f t="shared" si="53"/>
        <v>81.768492804527611</v>
      </c>
      <c r="W265" s="14">
        <f t="shared" si="54"/>
        <v>-53.717401314096868</v>
      </c>
      <c r="X265" s="33">
        <f t="shared" si="55"/>
        <v>81.768492804527611</v>
      </c>
      <c r="Y265" s="14">
        <f t="shared" si="56"/>
        <v>351.76849280452763</v>
      </c>
      <c r="Z265" s="34">
        <f t="shared" si="57"/>
        <v>36.282598685903132</v>
      </c>
      <c r="AA265" s="16">
        <f>IF(-T265&lt;0,180-ACOS(SIN((X265-90)*PI()/180)*U265/SQRT(T265^2+U265^2))*180/PI(),ACOS(SIN((X265-90)*PI()/180)*U265/SQRT(T265^2+U265^2))*180/PI())</f>
        <v>96.651474370289819</v>
      </c>
      <c r="AB265" s="28">
        <f>IF(R265=90,IF(AA265-Q265&lt;0,AA265-Q265+180,AA265-Q265),IF(AA265+Q265&gt;180,AA265+Q265-180,AA265+Q265))</f>
        <v>86.651474370289819</v>
      </c>
      <c r="AC265" s="9">
        <f>COS(AB265*PI()/180)</f>
        <v>5.8409533854783965E-2</v>
      </c>
      <c r="AD265" s="9">
        <f>SIN(AB265*PI()/180)*COS(Z265*PI()/180)</f>
        <v>0.80473178190168571</v>
      </c>
      <c r="AE265" s="9">
        <f>SIN(AB265*PI()/180)*SIN(Z265*PI()/180)</f>
        <v>0.59075806008230192</v>
      </c>
      <c r="AF265" s="17">
        <f>IF(IF(AC265=0,IF(AD265&gt;=0,90,270),IF(AC265&gt;0,IF(AD265&gt;=0,ATAN(AD265/AC265)*180/PI(),ATAN(AD265/AC265)*180/PI()+360),ATAN(AD265/AC265)*180/PI()+180))-(360-Y265)&lt;0,IF(AC265=0,IF(AD265&gt;=0,90,270),IF(AC265&gt;0,IF(AD265&gt;=0,ATAN(AD265/AC265)*180/PI(),ATAN(AD265/AC265)*180/PI()+360),ATAN(AD265/AC265)*180/PI()+180))+Y265,IF(AC265=0,IF(AD265&gt;=0,90,270),IF(AC265&gt;0,IF(AD265&gt;=0,ATAN(AD265/AC265)*180/PI(),ATAN(AD265/AC265)*180/PI()+360),ATAN(AD265/AC265)*180/PI()+180))-(360-Y265))</f>
        <v>77.617095496250499</v>
      </c>
      <c r="AG265" s="28">
        <f>ASIN(AE265/SQRT(AC265^2+AD265^2+AE265^2))*180/PI()</f>
        <v>36.21082091440956</v>
      </c>
      <c r="AH265" s="96">
        <v>1</v>
      </c>
      <c r="AI265" s="10">
        <v>0</v>
      </c>
      <c r="AJ265" s="11">
        <v>53</v>
      </c>
      <c r="AK265" s="119">
        <v>240</v>
      </c>
      <c r="AL265" s="77">
        <v>-60</v>
      </c>
      <c r="AM265" s="45">
        <f t="shared" si="40"/>
        <v>201.76849280452763</v>
      </c>
      <c r="AN265" s="45">
        <f t="shared" si="41"/>
        <v>111.76849280452763</v>
      </c>
      <c r="AO265" s="45">
        <f t="shared" si="42"/>
        <v>36.282598685903132</v>
      </c>
      <c r="AP265" s="46">
        <f t="shared" si="46"/>
        <v>86.651474370289819</v>
      </c>
      <c r="AQ265" s="47">
        <f t="shared" si="44"/>
        <v>197.6170954962505</v>
      </c>
      <c r="AR265" s="48">
        <f t="shared" si="47"/>
        <v>36.21082091440956</v>
      </c>
      <c r="AS265" s="118"/>
      <c r="AT265" s="82"/>
      <c r="AU265" s="82" t="s">
        <v>49</v>
      </c>
      <c r="AV265" s="82"/>
      <c r="AW265" s="82" t="s">
        <v>50</v>
      </c>
      <c r="AX265" s="82"/>
      <c r="AY265" s="82"/>
      <c r="AZ265" s="82"/>
      <c r="BA265" s="82"/>
      <c r="BB265" s="82"/>
      <c r="BC265" s="82"/>
      <c r="BD265" s="82"/>
      <c r="BE265" s="82" t="s">
        <v>82</v>
      </c>
      <c r="BF265" s="82">
        <v>1</v>
      </c>
      <c r="BG265" s="82">
        <v>3</v>
      </c>
      <c r="BH265" s="82" t="s">
        <v>49</v>
      </c>
      <c r="BI265" s="82">
        <v>0</v>
      </c>
    </row>
    <row r="266" spans="1:61">
      <c r="A266" s="24">
        <v>1520</v>
      </c>
      <c r="B266" s="24" t="s">
        <v>47</v>
      </c>
      <c r="C266" s="24">
        <v>4</v>
      </c>
      <c r="D266" s="24">
        <v>6</v>
      </c>
      <c r="E266" s="5" t="s">
        <v>49</v>
      </c>
      <c r="F266" s="82">
        <v>667.23</v>
      </c>
      <c r="G266" s="82">
        <v>667.29</v>
      </c>
      <c r="H266" s="25">
        <f t="shared" si="48"/>
        <v>667.26</v>
      </c>
      <c r="I266" s="37">
        <v>6</v>
      </c>
      <c r="J266" s="38">
        <v>12</v>
      </c>
      <c r="K266" s="26">
        <f t="shared" si="49"/>
        <v>9</v>
      </c>
      <c r="L266" s="27"/>
      <c r="M266" s="10">
        <v>90</v>
      </c>
      <c r="N266" s="11">
        <v>49</v>
      </c>
      <c r="O266" s="11">
        <v>180</v>
      </c>
      <c r="P266" s="11">
        <v>5</v>
      </c>
      <c r="Q266" s="11">
        <v>14</v>
      </c>
      <c r="R266" s="67">
        <v>90</v>
      </c>
      <c r="S266" s="32">
        <f t="shared" si="50"/>
        <v>5.7179311957974974E-2</v>
      </c>
      <c r="T266" s="32">
        <f t="shared" si="51"/>
        <v>-0.75183768241697235</v>
      </c>
      <c r="U266" s="32">
        <f t="shared" si="52"/>
        <v>0.65356252631556211</v>
      </c>
      <c r="V266" s="14">
        <f t="shared" si="53"/>
        <v>274.34912847864985</v>
      </c>
      <c r="W266" s="14">
        <f t="shared" si="54"/>
        <v>40.91820921304128</v>
      </c>
      <c r="X266" s="33">
        <f t="shared" si="55"/>
        <v>94.349128478649845</v>
      </c>
      <c r="Y266" s="14">
        <f t="shared" si="56"/>
        <v>4.3491284786498454</v>
      </c>
      <c r="Z266" s="34">
        <f t="shared" si="57"/>
        <v>49.08179078695872</v>
      </c>
      <c r="AA266" s="16">
        <f>IF(-T266&lt;0,180-ACOS(SIN((X266-90)*PI()/180)*U266/SQRT(T266^2+U266^2))*180/PI(),ACOS(SIN((X266-90)*PI()/180)*U266/SQRT(T266^2+U266^2))*180/PI())</f>
        <v>87.148276961972229</v>
      </c>
      <c r="AB266" s="28">
        <f>IF(R266=90,IF(AA266-Q266&lt;0,AA266-Q266+180,AA266-Q266),IF(AA266+Q266&gt;180,AA266+Q266-180,AA266+Q266))</f>
        <v>73.148276961972229</v>
      </c>
      <c r="AC266" s="9">
        <f>COS(AB266*PI()/180)</f>
        <v>0.28989588708670222</v>
      </c>
      <c r="AD266" s="9">
        <f>SIN(AB266*PI()/180)*COS(Z266*PI()/180)</f>
        <v>0.62685492786808639</v>
      </c>
      <c r="AE266" s="9">
        <f>SIN(AB266*PI()/180)*SIN(Z266*PI()/180)</f>
        <v>0.72319656667997967</v>
      </c>
      <c r="AF266" s="17">
        <f>IF(IF(AC266=0,IF(AD266&gt;=0,90,270),IF(AC266&gt;0,IF(AD266&gt;=0,ATAN(AD266/AC266)*180/PI(),ATAN(AD266/AC266)*180/PI()+360),ATAN(AD266/AC266)*180/PI()+180))-(360-Y266)&lt;0,IF(AC266=0,IF(AD266&gt;=0,90,270),IF(AC266&gt;0,IF(AD266&gt;=0,ATAN(AD266/AC266)*180/PI(),ATAN(AD266/AC266)*180/PI()+360),ATAN(AD266/AC266)*180/PI()+180))+Y266,IF(AC266=0,IF(AD266&gt;=0,90,270),IF(AC266&gt;0,IF(AD266&gt;=0,ATAN(AD266/AC266)*180/PI(),ATAN(AD266/AC266)*180/PI()+360),ATAN(AD266/AC266)*180/PI()+180))-(360-Y266))</f>
        <v>69.530433200411451</v>
      </c>
      <c r="AG266" s="28">
        <f>ASIN(AE266/SQRT(AC266^2+AD266^2+AE266^2))*180/PI()</f>
        <v>46.31902947094391</v>
      </c>
      <c r="AH266" s="96">
        <v>0</v>
      </c>
      <c r="AI266" s="10">
        <v>0</v>
      </c>
      <c r="AJ266" s="11">
        <v>53</v>
      </c>
      <c r="AK266" s="119">
        <v>240</v>
      </c>
      <c r="AL266" s="77">
        <v>-60</v>
      </c>
      <c r="AM266" s="45">
        <f t="shared" si="40"/>
        <v>214.34912847864985</v>
      </c>
      <c r="AN266" s="45">
        <f t="shared" si="41"/>
        <v>124.34912847864985</v>
      </c>
      <c r="AO266" s="45">
        <f t="shared" si="42"/>
        <v>49.08179078695872</v>
      </c>
      <c r="AP266" s="46">
        <f t="shared" si="46"/>
        <v>73.148276961972229</v>
      </c>
      <c r="AQ266" s="47">
        <f t="shared" si="44"/>
        <v>189.53043320041144</v>
      </c>
      <c r="AR266" s="48">
        <f t="shared" si="47"/>
        <v>46.31902947094391</v>
      </c>
      <c r="AS266" s="118"/>
      <c r="AT266" s="82"/>
      <c r="AU266" s="82" t="s">
        <v>49</v>
      </c>
      <c r="AV266" s="82"/>
      <c r="AW266" s="82" t="s">
        <v>78</v>
      </c>
      <c r="AX266" s="82"/>
      <c r="AY266" s="82"/>
      <c r="AZ266" s="82"/>
      <c r="BA266" s="82"/>
      <c r="BB266" s="82"/>
      <c r="BC266" s="82"/>
      <c r="BD266" s="82"/>
      <c r="BE266" s="82" t="s">
        <v>82</v>
      </c>
      <c r="BF266" s="82">
        <v>1</v>
      </c>
      <c r="BG266" s="82">
        <v>3</v>
      </c>
      <c r="BH266" s="82" t="s">
        <v>49</v>
      </c>
      <c r="BI266" s="82">
        <v>0</v>
      </c>
    </row>
    <row r="267" spans="1:61">
      <c r="A267" s="24">
        <v>1520</v>
      </c>
      <c r="B267" s="24" t="s">
        <v>47</v>
      </c>
      <c r="C267" s="24">
        <v>5</v>
      </c>
      <c r="D267" s="24">
        <v>1</v>
      </c>
      <c r="E267" s="5" t="s">
        <v>49</v>
      </c>
      <c r="F267" s="82">
        <v>670.49</v>
      </c>
      <c r="G267" s="82">
        <v>670.53</v>
      </c>
      <c r="H267" s="25">
        <f t="shared" si="48"/>
        <v>670.51</v>
      </c>
      <c r="I267" s="37">
        <v>9</v>
      </c>
      <c r="J267" s="38">
        <v>13</v>
      </c>
      <c r="K267" s="26">
        <f t="shared" si="49"/>
        <v>11</v>
      </c>
      <c r="L267" s="27"/>
      <c r="M267" s="10">
        <v>90</v>
      </c>
      <c r="N267" s="11">
        <v>39</v>
      </c>
      <c r="O267" s="11">
        <v>0</v>
      </c>
      <c r="P267" s="11">
        <v>48</v>
      </c>
      <c r="Q267" s="11">
        <v>50</v>
      </c>
      <c r="R267" s="67">
        <v>90</v>
      </c>
      <c r="S267" s="32">
        <f t="shared" si="50"/>
        <v>0.57753199989740234</v>
      </c>
      <c r="T267" s="32">
        <f t="shared" si="51"/>
        <v>0.42109753485717144</v>
      </c>
      <c r="U267" s="32">
        <f t="shared" si="52"/>
        <v>-0.52001214841904086</v>
      </c>
      <c r="V267" s="14">
        <f t="shared" si="53"/>
        <v>36.097017786548513</v>
      </c>
      <c r="W267" s="14">
        <f t="shared" si="54"/>
        <v>-36.037574280098418</v>
      </c>
      <c r="X267" s="33">
        <f t="shared" si="55"/>
        <v>36.097017786548513</v>
      </c>
      <c r="Y267" s="14">
        <f t="shared" si="56"/>
        <v>306.09701778654852</v>
      </c>
      <c r="Z267" s="34">
        <f t="shared" si="57"/>
        <v>53.962425719901582</v>
      </c>
      <c r="AA267" s="16">
        <f>IF(-T267&lt;0,180-ACOS(SIN((X267-90)*PI()/180)*U267/SQRT(T267^2+U267^2))*180/PI(),ACOS(SIN((X267-90)*PI()/180)*U267/SQRT(T267^2+U267^2))*180/PI())</f>
        <v>128.89903185371367</v>
      </c>
      <c r="AB267" s="28">
        <f>IF(R267=90,IF(AA267-Q267&lt;0,AA267-Q267+180,AA267-Q267),IF(AA267+Q267&gt;180,AA267+Q267-180,AA267+Q267))</f>
        <v>78.899031853713666</v>
      </c>
      <c r="AC267" s="9">
        <f>COS(AB267*PI()/180)</f>
        <v>0.19253854773453646</v>
      </c>
      <c r="AD267" s="9">
        <f>SIN(AB267*PI()/180)*COS(Z267*PI()/180)</f>
        <v>0.57730794213138892</v>
      </c>
      <c r="AE267" s="9">
        <f>SIN(AB267*PI()/180)*SIN(Z267*PI()/180)</f>
        <v>0.79350138474251986</v>
      </c>
      <c r="AF267" s="17">
        <f>IF(IF(AC267=0,IF(AD267&gt;=0,90,270),IF(AC267&gt;0,IF(AD267&gt;=0,ATAN(AD267/AC267)*180/PI(),ATAN(AD267/AC267)*180/PI()+360),ATAN(AD267/AC267)*180/PI()+180))-(360-Y267)&lt;0,IF(AC267=0,IF(AD267&gt;=0,90,270),IF(AC267&gt;0,IF(AD267&gt;=0,ATAN(AD267/AC267)*180/PI(),ATAN(AD267/AC267)*180/PI()+360),ATAN(AD267/AC267)*180/PI()+180))+Y267,IF(AC267=0,IF(AD267&gt;=0,90,270),IF(AC267&gt;0,IF(AD267&gt;=0,ATAN(AD267/AC267)*180/PI(),ATAN(AD267/AC267)*180/PI()+360),ATAN(AD267/AC267)*180/PI()+180))-(360-Y267))</f>
        <v>17.652907977744619</v>
      </c>
      <c r="AG267" s="28">
        <f>ASIN(AE267/SQRT(AC267^2+AD267^2+AE267^2))*180/PI()</f>
        <v>52.51393594682478</v>
      </c>
      <c r="AH267" s="96">
        <v>0</v>
      </c>
      <c r="AI267" s="10">
        <v>0</v>
      </c>
      <c r="AJ267" s="11">
        <v>39</v>
      </c>
      <c r="AK267" s="119">
        <v>180</v>
      </c>
      <c r="AL267" s="77">
        <v>-60</v>
      </c>
      <c r="AM267" s="45">
        <f t="shared" si="40"/>
        <v>216.09701778654852</v>
      </c>
      <c r="AN267" s="45">
        <f t="shared" si="41"/>
        <v>126.09701778654852</v>
      </c>
      <c r="AO267" s="45">
        <f t="shared" si="42"/>
        <v>53.962425719901582</v>
      </c>
      <c r="AP267" s="46">
        <f t="shared" si="46"/>
        <v>78.899031853713666</v>
      </c>
      <c r="AQ267" s="47">
        <f t="shared" si="44"/>
        <v>197.65290797774463</v>
      </c>
      <c r="AR267" s="48">
        <f t="shared" si="47"/>
        <v>52.51393594682478</v>
      </c>
      <c r="AS267" s="118"/>
      <c r="AT267" s="82"/>
      <c r="AU267" s="82" t="s">
        <v>49</v>
      </c>
      <c r="AV267" s="82"/>
      <c r="AW267" s="82" t="s">
        <v>78</v>
      </c>
      <c r="AX267" s="82"/>
      <c r="AY267" s="82"/>
      <c r="AZ267" s="82"/>
      <c r="BA267" s="82"/>
      <c r="BB267" s="82"/>
      <c r="BC267" s="82"/>
      <c r="BD267" s="82"/>
      <c r="BE267" s="82" t="s">
        <v>82</v>
      </c>
      <c r="BF267" s="82">
        <v>1</v>
      </c>
      <c r="BG267" s="82">
        <v>3</v>
      </c>
      <c r="BH267" s="82" t="s">
        <v>93</v>
      </c>
      <c r="BI267" s="82">
        <v>0</v>
      </c>
    </row>
    <row r="268" spans="1:61">
      <c r="A268" s="24">
        <v>1520</v>
      </c>
      <c r="B268" s="24" t="s">
        <v>47</v>
      </c>
      <c r="C268" s="24">
        <v>5</v>
      </c>
      <c r="D268" s="24">
        <v>1</v>
      </c>
      <c r="E268" s="5" t="s">
        <v>49</v>
      </c>
      <c r="F268" s="82">
        <v>671.32</v>
      </c>
      <c r="G268" s="82">
        <v>671.36</v>
      </c>
      <c r="H268" s="25">
        <f t="shared" si="48"/>
        <v>671.34</v>
      </c>
      <c r="I268" s="37">
        <v>92</v>
      </c>
      <c r="J268" s="38">
        <v>96</v>
      </c>
      <c r="K268" s="26">
        <f t="shared" si="49"/>
        <v>94</v>
      </c>
      <c r="L268" s="27"/>
      <c r="M268" s="10">
        <v>270</v>
      </c>
      <c r="N268" s="11">
        <v>36</v>
      </c>
      <c r="O268" s="11">
        <v>0</v>
      </c>
      <c r="P268" s="11">
        <v>52</v>
      </c>
      <c r="Q268" s="2">
        <v>38</v>
      </c>
      <c r="R268" s="67">
        <v>270</v>
      </c>
      <c r="S268" s="32">
        <f t="shared" si="50"/>
        <v>-0.63751409141804749</v>
      </c>
      <c r="T268" s="32">
        <f t="shared" si="51"/>
        <v>0.36187673560104838</v>
      </c>
      <c r="U268" s="32">
        <f t="shared" si="52"/>
        <v>0.49808059632040996</v>
      </c>
      <c r="V268" s="14">
        <f t="shared" si="53"/>
        <v>150.41914234602115</v>
      </c>
      <c r="W268" s="14">
        <f t="shared" si="54"/>
        <v>34.194257150864559</v>
      </c>
      <c r="X268" s="33">
        <f t="shared" si="55"/>
        <v>330.41914234602115</v>
      </c>
      <c r="Y268" s="14">
        <f t="shared" si="56"/>
        <v>240.41914234602115</v>
      </c>
      <c r="Z268" s="34">
        <f t="shared" si="57"/>
        <v>55.805742849135441</v>
      </c>
      <c r="AA268" s="16">
        <f>IF(-T268&lt;0,180-ACOS(SIN((X268-90)*PI()/180)*U268/SQRT(T268^2+U268^2))*180/PI(),ACOS(SIN((X268-90)*PI()/180)*U268/SQRT(T268^2+U268^2))*180/PI())</f>
        <v>45.285896801213426</v>
      </c>
      <c r="AB268" s="28">
        <f>IF(R268=90,IF(AA268-Q268&lt;0,AA268-Q268+180,AA268-Q268),IF(AA268+Q268&gt;180,AA268+Q268-180,AA268+Q268))</f>
        <v>83.285896801213426</v>
      </c>
      <c r="AC268" s="9">
        <f>COS(AB268*PI()/180)</f>
        <v>0.11691519979044078</v>
      </c>
      <c r="AD268" s="9">
        <f>SIN(AB268*PI()/180)*COS(Z268*PI()/180)</f>
        <v>0.55814622065149022</v>
      </c>
      <c r="AE268" s="9">
        <f>SIN(AB268*PI()/180)*SIN(Z268*PI()/180)</f>
        <v>0.82146432206786646</v>
      </c>
      <c r="AF268" s="17">
        <f>IF(IF(AC268=0,IF(AD268&gt;=0,90,270),IF(AC268&gt;0,IF(AD268&gt;=0,ATAN(AD268/AC268)*180/PI(),ATAN(AD268/AC268)*180/PI()+360),ATAN(AD268/AC268)*180/PI()+180))-(360-Y268)&lt;0,IF(AC268=0,IF(AD268&gt;=0,90,270),IF(AC268&gt;0,IF(AD268&gt;=0,ATAN(AD268/AC268)*180/PI(),ATAN(AD268/AC268)*180/PI()+360),ATAN(AD268/AC268)*180/PI()+180))+Y268,IF(AC268=0,IF(AD268&gt;=0,90,270),IF(AC268&gt;0,IF(AD268&gt;=0,ATAN(AD268/AC268)*180/PI(),ATAN(AD268/AC268)*180/PI()+360),ATAN(AD268/AC268)*180/PI()+180))-(360-Y268))</f>
        <v>318.58841989677126</v>
      </c>
      <c r="AG268" s="28">
        <f>ASIN(AE268/SQRT(AC268^2+AD268^2+AE268^2))*180/PI()</f>
        <v>55.231647783327602</v>
      </c>
      <c r="AH268" s="96">
        <v>0</v>
      </c>
      <c r="AI268" s="10">
        <v>86</v>
      </c>
      <c r="AJ268" s="11">
        <v>134</v>
      </c>
      <c r="AK268" s="120">
        <v>285</v>
      </c>
      <c r="AL268" s="77">
        <v>-60</v>
      </c>
      <c r="AM268" s="41">
        <f t="shared" si="40"/>
        <v>45.419142346021147</v>
      </c>
      <c r="AN268" s="41">
        <f t="shared" si="41"/>
        <v>315.41914234602115</v>
      </c>
      <c r="AO268" s="45">
        <f t="shared" si="42"/>
        <v>55.805742849135441</v>
      </c>
      <c r="AP268" s="42">
        <f t="shared" si="46"/>
        <v>83.285896801213426</v>
      </c>
      <c r="AQ268" s="43">
        <f t="shared" si="44"/>
        <v>33.588419896771256</v>
      </c>
      <c r="AR268" s="48">
        <f t="shared" si="47"/>
        <v>55.231647783327602</v>
      </c>
      <c r="AS268" s="118"/>
      <c r="AT268" s="82"/>
      <c r="AU268" s="82" t="s">
        <v>49</v>
      </c>
      <c r="AV268" s="82"/>
      <c r="AW268" s="82" t="s">
        <v>78</v>
      </c>
      <c r="AX268" s="82"/>
      <c r="AY268" s="82"/>
      <c r="AZ268" s="82"/>
      <c r="BA268" s="82"/>
      <c r="BB268" s="82"/>
      <c r="BC268" s="82"/>
      <c r="BD268" s="82"/>
      <c r="BE268" s="82" t="s">
        <v>82</v>
      </c>
      <c r="BF268" s="82">
        <v>1</v>
      </c>
      <c r="BG268" s="82">
        <v>3</v>
      </c>
      <c r="BH268" s="82" t="s">
        <v>49</v>
      </c>
      <c r="BI268" s="82">
        <v>0</v>
      </c>
    </row>
    <row r="269" spans="1:61">
      <c r="A269" s="24">
        <v>1520</v>
      </c>
      <c r="B269" s="24" t="s">
        <v>47</v>
      </c>
      <c r="C269" s="24">
        <v>5</v>
      </c>
      <c r="D269" s="24">
        <v>1</v>
      </c>
      <c r="E269" s="5" t="s">
        <v>48</v>
      </c>
      <c r="F269" s="82">
        <v>671.34</v>
      </c>
      <c r="G269" s="82">
        <v>671.45</v>
      </c>
      <c r="H269" s="25">
        <f t="shared" si="48"/>
        <v>671.39499999999998</v>
      </c>
      <c r="I269" s="37">
        <v>94</v>
      </c>
      <c r="J269" s="38">
        <v>105</v>
      </c>
      <c r="K269" s="26">
        <f t="shared" si="49"/>
        <v>99.5</v>
      </c>
      <c r="L269" s="27"/>
      <c r="M269" s="10">
        <v>270</v>
      </c>
      <c r="N269" s="11">
        <v>58</v>
      </c>
      <c r="O269" s="11">
        <v>0</v>
      </c>
      <c r="P269" s="11">
        <v>24</v>
      </c>
      <c r="Q269" s="11">
        <v>22</v>
      </c>
      <c r="R269" s="67">
        <v>270</v>
      </c>
      <c r="S269" s="32">
        <f t="shared" si="50"/>
        <v>-0.2155375826354117</v>
      </c>
      <c r="T269" s="32">
        <f t="shared" si="51"/>
        <v>0.77473048610615858</v>
      </c>
      <c r="U269" s="32">
        <f t="shared" si="52"/>
        <v>0.48410533675755352</v>
      </c>
      <c r="V269" s="14">
        <f t="shared" si="53"/>
        <v>105.547086219446</v>
      </c>
      <c r="W269" s="14">
        <f t="shared" si="54"/>
        <v>31.048180413149083</v>
      </c>
      <c r="X269" s="33">
        <f t="shared" si="55"/>
        <v>285.54708621944599</v>
      </c>
      <c r="Y269" s="14">
        <f t="shared" si="56"/>
        <v>195.54708621944599</v>
      </c>
      <c r="Z269" s="34">
        <f t="shared" si="57"/>
        <v>58.951819586850917</v>
      </c>
      <c r="AA269" s="16">
        <f>IF(-T269&lt;0,180-ACOS(SIN((X269-90)*PI()/180)*U269/SQRT(T269^2+U269^2))*180/PI(),ACOS(SIN((X269-90)*PI()/180)*U269/SQRT(T269^2+U269^2))*180/PI())</f>
        <v>81.834416395278296</v>
      </c>
      <c r="AB269" s="28">
        <f>IF(R269=90,IF(AA269-Q269&lt;0,AA269-Q269+180,AA269-Q269),IF(AA269+Q269&gt;180,AA269+Q269-180,AA269+Q269))</f>
        <v>103.8344163952783</v>
      </c>
      <c r="AC269" s="9">
        <f>COS(AB269*PI()/180)</f>
        <v>-0.23911675488062467</v>
      </c>
      <c r="AD269" s="9">
        <f>SIN(AB269*PI()/180)*COS(Z269*PI()/180)</f>
        <v>0.5007969552164645</v>
      </c>
      <c r="AE269" s="9">
        <f>SIN(AB269*PI()/180)*SIN(Z269*PI()/180)</f>
        <v>0.83188075298162645</v>
      </c>
      <c r="AF269" s="17">
        <f>IF(IF(AC269=0,IF(AD269&gt;=0,90,270),IF(AC269&gt;0,IF(AD269&gt;=0,ATAN(AD269/AC269)*180/PI(),ATAN(AD269/AC269)*180/PI()+360),ATAN(AD269/AC269)*180/PI()+180))-(360-Y269)&lt;0,IF(AC269=0,IF(AD269&gt;=0,90,270),IF(AC269&gt;0,IF(AD269&gt;=0,ATAN(AD269/AC269)*180/PI(),ATAN(AD269/AC269)*180/PI()+360),ATAN(AD269/AC269)*180/PI()+180))+Y269,IF(AC269=0,IF(AD269&gt;=0,90,270),IF(AC269&gt;0,IF(AD269&gt;=0,ATAN(AD269/AC269)*180/PI(),ATAN(AD269/AC269)*180/PI()+360),ATAN(AD269/AC269)*180/PI()+180))-(360-Y269))</f>
        <v>311.07027667910398</v>
      </c>
      <c r="AG269" s="28">
        <f>ASIN(AE269/SQRT(AC269^2+AD269^2+AE269^2))*180/PI()</f>
        <v>56.292424316237195</v>
      </c>
      <c r="AH269" s="96">
        <v>0</v>
      </c>
      <c r="AI269" s="10">
        <v>86</v>
      </c>
      <c r="AJ269" s="11">
        <v>134</v>
      </c>
      <c r="AK269" s="120">
        <v>285</v>
      </c>
      <c r="AL269" s="77">
        <v>-60</v>
      </c>
      <c r="AM269" s="41">
        <f t="shared" si="40"/>
        <v>0.5470862194459869</v>
      </c>
      <c r="AN269" s="41">
        <f t="shared" si="41"/>
        <v>270.54708621944599</v>
      </c>
      <c r="AO269" s="45">
        <f t="shared" si="42"/>
        <v>58.951819586850917</v>
      </c>
      <c r="AP269" s="42">
        <f t="shared" si="46"/>
        <v>103.8344163952783</v>
      </c>
      <c r="AQ269" s="43">
        <f t="shared" si="44"/>
        <v>26.070276679103983</v>
      </c>
      <c r="AR269" s="48">
        <f t="shared" si="47"/>
        <v>56.292424316237195</v>
      </c>
      <c r="AS269" s="118"/>
      <c r="AT269" s="82"/>
      <c r="AU269" s="82" t="s">
        <v>49</v>
      </c>
      <c r="AV269" s="82"/>
      <c r="AW269" s="82" t="s">
        <v>78</v>
      </c>
      <c r="AX269" s="82"/>
      <c r="AY269" s="82"/>
      <c r="AZ269" s="82"/>
      <c r="BA269" s="82"/>
      <c r="BB269" s="82"/>
      <c r="BC269" s="82"/>
      <c r="BD269" s="82">
        <v>70</v>
      </c>
      <c r="BE269" s="82" t="s">
        <v>82</v>
      </c>
      <c r="BF269" s="82">
        <v>1</v>
      </c>
      <c r="BG269" s="82">
        <v>3</v>
      </c>
      <c r="BH269" s="82" t="s">
        <v>49</v>
      </c>
      <c r="BI269" s="82">
        <v>0</v>
      </c>
    </row>
    <row r="270" spans="1:61">
      <c r="A270" s="24">
        <v>1520</v>
      </c>
      <c r="B270" s="24" t="s">
        <v>47</v>
      </c>
      <c r="C270" s="24">
        <v>5</v>
      </c>
      <c r="D270" s="24">
        <v>1</v>
      </c>
      <c r="E270" s="5" t="s">
        <v>46</v>
      </c>
      <c r="F270" s="82">
        <v>671.73</v>
      </c>
      <c r="G270" s="82">
        <v>671.73</v>
      </c>
      <c r="H270" s="25">
        <f t="shared" si="48"/>
        <v>671.73</v>
      </c>
      <c r="I270" s="37">
        <v>133</v>
      </c>
      <c r="J270" s="38">
        <v>133</v>
      </c>
      <c r="K270" s="26">
        <f t="shared" si="49"/>
        <v>133</v>
      </c>
      <c r="L270" s="27"/>
      <c r="M270" s="10">
        <v>90</v>
      </c>
      <c r="N270" s="11">
        <v>9</v>
      </c>
      <c r="O270" s="11">
        <v>180</v>
      </c>
      <c r="P270" s="11">
        <v>1</v>
      </c>
      <c r="Q270" s="68" t="s">
        <v>213</v>
      </c>
      <c r="R270" s="69" t="s">
        <v>213</v>
      </c>
      <c r="S270" s="32">
        <f t="shared" si="50"/>
        <v>1.7237538353432433E-2</v>
      </c>
      <c r="T270" s="32">
        <f t="shared" si="51"/>
        <v>-0.15641063931349791</v>
      </c>
      <c r="U270" s="32">
        <f t="shared" si="52"/>
        <v>0.98753791087688925</v>
      </c>
      <c r="V270" s="14">
        <f t="shared" si="53"/>
        <v>276.28901341146229</v>
      </c>
      <c r="W270" s="14">
        <f t="shared" si="54"/>
        <v>80.946409757426395</v>
      </c>
      <c r="X270" s="33">
        <f t="shared" si="55"/>
        <v>96.289013411462292</v>
      </c>
      <c r="Y270" s="14">
        <f t="shared" si="56"/>
        <v>6.2890134114622924</v>
      </c>
      <c r="Z270" s="34">
        <f t="shared" si="57"/>
        <v>9.0535902425736055</v>
      </c>
      <c r="AA270" s="16"/>
      <c r="AB270" s="28"/>
      <c r="AC270" s="9"/>
      <c r="AD270" s="9"/>
      <c r="AE270" s="9"/>
      <c r="AF270" s="17"/>
      <c r="AG270" s="28"/>
      <c r="AH270" s="96"/>
      <c r="AI270" s="10">
        <v>86</v>
      </c>
      <c r="AJ270" s="11">
        <v>134</v>
      </c>
      <c r="AK270" s="119">
        <v>240</v>
      </c>
      <c r="AL270" s="77">
        <v>-60</v>
      </c>
      <c r="AM270" s="45">
        <f t="shared" si="40"/>
        <v>216.28901341146229</v>
      </c>
      <c r="AN270" s="45">
        <f t="shared" si="41"/>
        <v>126.28901341146229</v>
      </c>
      <c r="AO270" s="45">
        <f t="shared" si="42"/>
        <v>9.0535902425736055</v>
      </c>
      <c r="AP270" s="46">
        <f t="shared" si="46"/>
        <v>0</v>
      </c>
      <c r="AQ270" s="47">
        <f t="shared" si="44"/>
        <v>120</v>
      </c>
      <c r="AR270" s="48">
        <f t="shared" si="47"/>
        <v>0</v>
      </c>
      <c r="AS270" s="118"/>
      <c r="AT270" s="82" t="s">
        <v>89</v>
      </c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 t="s">
        <v>82</v>
      </c>
      <c r="BF270" s="82">
        <v>0</v>
      </c>
      <c r="BG270" s="82">
        <v>3</v>
      </c>
      <c r="BH270" s="82" t="s">
        <v>46</v>
      </c>
      <c r="BI270" s="82">
        <v>0</v>
      </c>
    </row>
    <row r="271" spans="1:61">
      <c r="A271" s="24">
        <v>1520</v>
      </c>
      <c r="B271" s="24" t="s">
        <v>47</v>
      </c>
      <c r="C271" s="24">
        <v>5</v>
      </c>
      <c r="D271" s="24">
        <v>2</v>
      </c>
      <c r="E271" s="5" t="s">
        <v>49</v>
      </c>
      <c r="F271" s="82">
        <v>671.92</v>
      </c>
      <c r="G271" s="82">
        <v>671.97</v>
      </c>
      <c r="H271" s="25">
        <f t="shared" si="48"/>
        <v>671.94499999999994</v>
      </c>
      <c r="I271" s="37">
        <v>2</v>
      </c>
      <c r="J271" s="38">
        <v>7</v>
      </c>
      <c r="K271" s="26">
        <f t="shared" si="49"/>
        <v>4.5</v>
      </c>
      <c r="L271" s="27"/>
      <c r="M271" s="10">
        <v>90</v>
      </c>
      <c r="N271" s="11">
        <v>37</v>
      </c>
      <c r="O271" s="11">
        <v>180</v>
      </c>
      <c r="P271" s="11">
        <v>42</v>
      </c>
      <c r="Q271" s="11">
        <v>7</v>
      </c>
      <c r="R271" s="67">
        <v>270</v>
      </c>
      <c r="S271" s="32">
        <f t="shared" si="50"/>
        <v>0.53439146309766106</v>
      </c>
      <c r="T271" s="32">
        <f t="shared" si="51"/>
        <v>-0.44723572035000292</v>
      </c>
      <c r="U271" s="32">
        <f t="shared" si="52"/>
        <v>0.59350184673414519</v>
      </c>
      <c r="V271" s="14">
        <f t="shared" si="53"/>
        <v>320.07381634868148</v>
      </c>
      <c r="W271" s="14">
        <f t="shared" si="54"/>
        <v>40.42095576675419</v>
      </c>
      <c r="X271" s="33">
        <f t="shared" si="55"/>
        <v>140.07381634868148</v>
      </c>
      <c r="Y271" s="14">
        <f t="shared" si="56"/>
        <v>50.073816348681476</v>
      </c>
      <c r="Z271" s="34">
        <f t="shared" si="57"/>
        <v>49.57904423324581</v>
      </c>
      <c r="AA271" s="16">
        <f>IF(-T271&lt;0,180-ACOS(SIN((X271-90)*PI()/180)*U271/SQRT(T271^2+U271^2))*180/PI(),ACOS(SIN((X271-90)*PI()/180)*U271/SQRT(T271^2+U271^2))*180/PI())</f>
        <v>52.233050475354169</v>
      </c>
      <c r="AB271" s="28">
        <f>IF(R271=90,IF(AA271-Q271&lt;0,AA271-Q271+180,AA271-Q271),IF(AA271+Q271&gt;180,AA271+Q271-180,AA271+Q271))</f>
        <v>59.233050475354169</v>
      </c>
      <c r="AC271" s="9">
        <f>COS(AB271*PI()/180)</f>
        <v>0.51154729761284468</v>
      </c>
      <c r="AD271" s="9">
        <f>SIN(AB271*PI()/180)*COS(Z271*PI()/180)</f>
        <v>0.55713963522166932</v>
      </c>
      <c r="AE271" s="9">
        <f>SIN(AB271*PI()/180)*SIN(Z271*PI()/180)</f>
        <v>0.654151961833075</v>
      </c>
      <c r="AF271" s="17">
        <f>IF(IF(AC271=0,IF(AD271&gt;=0,90,270),IF(AC271&gt;0,IF(AD271&gt;=0,ATAN(AD271/AC271)*180/PI(),ATAN(AD271/AC271)*180/PI()+360),ATAN(AD271/AC271)*180/PI()+180))-(360-Y271)&lt;0,IF(AC271=0,IF(AD271&gt;=0,90,270),IF(AC271&gt;0,IF(AD271&gt;=0,ATAN(AD271/AC271)*180/PI(),ATAN(AD271/AC271)*180/PI()+360),ATAN(AD271/AC271)*180/PI()+180))+Y271,IF(AC271=0,IF(AD271&gt;=0,90,270),IF(AC271&gt;0,IF(AD271&gt;=0,ATAN(AD271/AC271)*180/PI(),ATAN(AD271/AC271)*180/PI()+360),ATAN(AD271/AC271)*180/PI()+180))-(360-Y271))</f>
        <v>97.516688405834643</v>
      </c>
      <c r="AG271" s="28">
        <f>ASIN(AE271/SQRT(AC271^2+AD271^2+AE271^2))*180/PI()</f>
        <v>40.85537844823218</v>
      </c>
      <c r="AH271" s="96">
        <v>0</v>
      </c>
      <c r="AI271" s="10">
        <v>0</v>
      </c>
      <c r="AJ271" s="11">
        <v>38</v>
      </c>
      <c r="AK271" s="120">
        <v>330</v>
      </c>
      <c r="AL271" s="77">
        <v>60</v>
      </c>
      <c r="AM271" s="41">
        <f t="shared" si="40"/>
        <v>350.07381634868148</v>
      </c>
      <c r="AN271" s="41">
        <f t="shared" si="41"/>
        <v>260.07381634868148</v>
      </c>
      <c r="AO271" s="45">
        <f t="shared" si="42"/>
        <v>49.57904423324581</v>
      </c>
      <c r="AP271" s="42">
        <f t="shared" si="46"/>
        <v>59.233050475354169</v>
      </c>
      <c r="AQ271" s="43">
        <f t="shared" si="44"/>
        <v>307.51668840583466</v>
      </c>
      <c r="AR271" s="48">
        <f t="shared" si="47"/>
        <v>40.85537844823218</v>
      </c>
      <c r="AS271" s="118"/>
      <c r="AT271" s="82"/>
      <c r="AU271" s="82" t="s">
        <v>49</v>
      </c>
      <c r="AV271" s="82"/>
      <c r="AW271" s="82" t="s">
        <v>78</v>
      </c>
      <c r="AX271" s="82"/>
      <c r="AY271" s="82"/>
      <c r="AZ271" s="82"/>
      <c r="BA271" s="82"/>
      <c r="BB271" s="82"/>
      <c r="BC271" s="82"/>
      <c r="BD271" s="82"/>
      <c r="BE271" s="82" t="s">
        <v>82</v>
      </c>
      <c r="BF271" s="82">
        <v>1</v>
      </c>
      <c r="BG271" s="82">
        <v>3</v>
      </c>
      <c r="BH271" s="82" t="s">
        <v>94</v>
      </c>
      <c r="BI271" s="82">
        <v>0</v>
      </c>
    </row>
    <row r="272" spans="1:61">
      <c r="A272" s="24">
        <v>1520</v>
      </c>
      <c r="B272" s="24" t="s">
        <v>47</v>
      </c>
      <c r="C272" s="24">
        <v>5</v>
      </c>
      <c r="D272" s="24">
        <v>2</v>
      </c>
      <c r="E272" s="5" t="s">
        <v>49</v>
      </c>
      <c r="F272" s="82">
        <v>671.99</v>
      </c>
      <c r="G272" s="82">
        <v>672.04</v>
      </c>
      <c r="H272" s="25">
        <f t="shared" si="48"/>
        <v>672.01499999999999</v>
      </c>
      <c r="I272" s="37">
        <v>9</v>
      </c>
      <c r="J272" s="38">
        <v>14</v>
      </c>
      <c r="K272" s="26">
        <f t="shared" si="49"/>
        <v>11.5</v>
      </c>
      <c r="L272" s="27"/>
      <c r="M272" s="10">
        <v>270</v>
      </c>
      <c r="N272" s="11">
        <v>42</v>
      </c>
      <c r="O272" s="11">
        <v>180</v>
      </c>
      <c r="P272" s="11">
        <v>46</v>
      </c>
      <c r="Q272" s="11">
        <v>46</v>
      </c>
      <c r="R272" s="67">
        <v>90</v>
      </c>
      <c r="S272" s="32">
        <f t="shared" si="50"/>
        <v>-0.53457365038161064</v>
      </c>
      <c r="T272" s="32">
        <f t="shared" si="51"/>
        <v>-0.46481717663748517</v>
      </c>
      <c r="U272" s="32">
        <f t="shared" si="52"/>
        <v>-0.51623177348116267</v>
      </c>
      <c r="V272" s="14">
        <f t="shared" si="53"/>
        <v>221.00728789186428</v>
      </c>
      <c r="W272" s="14">
        <f t="shared" si="54"/>
        <v>-36.082095026869538</v>
      </c>
      <c r="X272" s="33">
        <f t="shared" si="55"/>
        <v>221.00728789186428</v>
      </c>
      <c r="Y272" s="14">
        <f t="shared" si="56"/>
        <v>131.00728789186428</v>
      </c>
      <c r="Z272" s="34">
        <f t="shared" si="57"/>
        <v>53.917904973130462</v>
      </c>
      <c r="AA272" s="16">
        <f>IF(-T272&lt;0,180-ACOS(SIN((X272-90)*PI()/180)*U272/SQRT(T272^2+U272^2))*180/PI(),ACOS(SIN((X272-90)*PI()/180)*U272/SQRT(T272^2+U272^2))*180/PI())</f>
        <v>124.11089893069185</v>
      </c>
      <c r="AB272" s="28">
        <f>IF(R272=90,IF(AA272-Q272&lt;0,AA272-Q272+180,AA272-Q272),IF(AA272+Q272&gt;180,AA272+Q272-180,AA272+Q272))</f>
        <v>78.110898930691846</v>
      </c>
      <c r="AC272" s="9">
        <f>COS(AB272*PI()/180)</f>
        <v>0.20601804751021818</v>
      </c>
      <c r="AD272" s="9">
        <f>SIN(AB272*PI()/180)*COS(Z272*PI()/180)</f>
        <v>0.57630992117785795</v>
      </c>
      <c r="AE272" s="9">
        <f>SIN(AB272*PI()/180)*SIN(Z272*PI()/180)</f>
        <v>0.79083717594208258</v>
      </c>
      <c r="AF272" s="17">
        <f>IF(IF(AC272=0,IF(AD272&gt;=0,90,270),IF(AC272&gt;0,IF(AD272&gt;=0,ATAN(AD272/AC272)*180/PI(),ATAN(AD272/AC272)*180/PI()+360),ATAN(AD272/AC272)*180/PI()+180))-(360-Y272)&lt;0,IF(AC272=0,IF(AD272&gt;=0,90,270),IF(AC272&gt;0,IF(AD272&gt;=0,ATAN(AD272/AC272)*180/PI(),ATAN(AD272/AC272)*180/PI()+360),ATAN(AD272/AC272)*180/PI()+180))+Y272,IF(AC272=0,IF(AD272&gt;=0,90,270),IF(AC272&gt;0,IF(AD272&gt;=0,ATAN(AD272/AC272)*180/PI(),ATAN(AD272/AC272)*180/PI()+360),ATAN(AD272/AC272)*180/PI()+180))-(360-Y272))</f>
        <v>201.33644178745811</v>
      </c>
      <c r="AG272" s="28">
        <f>ASIN(AE272/SQRT(AC272^2+AD272^2+AE272^2))*180/PI()</f>
        <v>52.263815846811895</v>
      </c>
      <c r="AH272" s="96">
        <v>0</v>
      </c>
      <c r="AI272" s="10">
        <v>0</v>
      </c>
      <c r="AJ272" s="11">
        <v>38</v>
      </c>
      <c r="AK272" s="120">
        <v>330</v>
      </c>
      <c r="AL272" s="77">
        <v>60</v>
      </c>
      <c r="AM272" s="41">
        <f t="shared" si="40"/>
        <v>71.00728789186428</v>
      </c>
      <c r="AN272" s="41">
        <f t="shared" si="41"/>
        <v>341.00728789186428</v>
      </c>
      <c r="AO272" s="45">
        <f t="shared" si="42"/>
        <v>53.917904973130462</v>
      </c>
      <c r="AP272" s="42">
        <f t="shared" si="46"/>
        <v>78.110898930691846</v>
      </c>
      <c r="AQ272" s="43">
        <f t="shared" si="44"/>
        <v>51.336441787458114</v>
      </c>
      <c r="AR272" s="48">
        <f t="shared" si="47"/>
        <v>52.263815846811895</v>
      </c>
      <c r="AS272" s="118"/>
      <c r="AT272" s="82"/>
      <c r="AU272" s="82" t="s">
        <v>49</v>
      </c>
      <c r="AV272" s="82"/>
      <c r="AW272" s="82" t="s">
        <v>78</v>
      </c>
      <c r="AX272" s="82"/>
      <c r="AY272" s="82"/>
      <c r="AZ272" s="82"/>
      <c r="BA272" s="82"/>
      <c r="BB272" s="82"/>
      <c r="BC272" s="82"/>
      <c r="BD272" s="82"/>
      <c r="BE272" s="82" t="s">
        <v>82</v>
      </c>
      <c r="BF272" s="82">
        <v>1</v>
      </c>
      <c r="BG272" s="82">
        <v>3</v>
      </c>
      <c r="BH272" s="82" t="s">
        <v>94</v>
      </c>
      <c r="BI272" s="82">
        <v>0</v>
      </c>
    </row>
    <row r="273" spans="1:61">
      <c r="A273" s="24">
        <v>1520</v>
      </c>
      <c r="B273" s="24" t="s">
        <v>47</v>
      </c>
      <c r="C273" s="24">
        <v>5</v>
      </c>
      <c r="D273" s="24">
        <v>2</v>
      </c>
      <c r="E273" s="5" t="s">
        <v>46</v>
      </c>
      <c r="F273" s="82">
        <v>672.5</v>
      </c>
      <c r="G273" s="82">
        <v>672.5</v>
      </c>
      <c r="H273" s="25">
        <f t="shared" si="48"/>
        <v>672.5</v>
      </c>
      <c r="I273" s="37">
        <v>60</v>
      </c>
      <c r="J273" s="38">
        <v>60</v>
      </c>
      <c r="K273" s="26">
        <f t="shared" si="49"/>
        <v>60</v>
      </c>
      <c r="L273" s="27"/>
      <c r="M273" s="10">
        <v>90</v>
      </c>
      <c r="N273" s="11">
        <v>0</v>
      </c>
      <c r="O273" s="11">
        <v>0</v>
      </c>
      <c r="P273" s="11">
        <v>0</v>
      </c>
      <c r="Q273" s="68" t="s">
        <v>213</v>
      </c>
      <c r="R273" s="69" t="s">
        <v>213</v>
      </c>
      <c r="S273" s="32">
        <f t="shared" si="50"/>
        <v>0</v>
      </c>
      <c r="T273" s="32">
        <f t="shared" si="51"/>
        <v>0</v>
      </c>
      <c r="U273" s="32">
        <f t="shared" si="52"/>
        <v>-1</v>
      </c>
      <c r="V273" s="14">
        <f t="shared" si="53"/>
        <v>90</v>
      </c>
      <c r="W273" s="14">
        <f t="shared" si="54"/>
        <v>-90</v>
      </c>
      <c r="X273" s="33">
        <f t="shared" si="55"/>
        <v>90</v>
      </c>
      <c r="Y273" s="14">
        <f t="shared" si="56"/>
        <v>0</v>
      </c>
      <c r="Z273" s="34">
        <f t="shared" si="57"/>
        <v>0</v>
      </c>
      <c r="AA273" s="16"/>
      <c r="AB273" s="28"/>
      <c r="AC273" s="9"/>
      <c r="AD273" s="9"/>
      <c r="AE273" s="9"/>
      <c r="AF273" s="17"/>
      <c r="AG273" s="28"/>
      <c r="AH273" s="96"/>
      <c r="AI273" s="10">
        <v>56</v>
      </c>
      <c r="AJ273" s="11">
        <v>119</v>
      </c>
      <c r="AK273" s="119">
        <v>300</v>
      </c>
      <c r="AL273" s="77">
        <v>-60</v>
      </c>
      <c r="AM273" s="45">
        <f t="shared" si="40"/>
        <v>150</v>
      </c>
      <c r="AN273" s="45">
        <f t="shared" si="41"/>
        <v>60</v>
      </c>
      <c r="AO273" s="45">
        <f t="shared" si="42"/>
        <v>0</v>
      </c>
      <c r="AP273" s="46">
        <f t="shared" si="46"/>
        <v>0</v>
      </c>
      <c r="AQ273" s="47">
        <f t="shared" si="44"/>
        <v>60</v>
      </c>
      <c r="AR273" s="48">
        <f t="shared" si="47"/>
        <v>0</v>
      </c>
      <c r="AS273" s="118"/>
      <c r="AT273" s="82" t="s">
        <v>89</v>
      </c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 t="s">
        <v>82</v>
      </c>
      <c r="BF273" s="82">
        <v>0</v>
      </c>
      <c r="BG273" s="82">
        <v>3</v>
      </c>
      <c r="BH273" s="82" t="s">
        <v>46</v>
      </c>
      <c r="BI273" s="82">
        <v>0</v>
      </c>
    </row>
    <row r="274" spans="1:61">
      <c r="A274" s="24">
        <v>1520</v>
      </c>
      <c r="B274" s="24" t="s">
        <v>47</v>
      </c>
      <c r="C274" s="24">
        <v>5</v>
      </c>
      <c r="D274" s="24">
        <v>2</v>
      </c>
      <c r="E274" s="5" t="s">
        <v>49</v>
      </c>
      <c r="F274" s="82">
        <v>672.67</v>
      </c>
      <c r="G274" s="82">
        <v>672.68</v>
      </c>
      <c r="H274" s="25">
        <f t="shared" si="48"/>
        <v>672.67499999999995</v>
      </c>
      <c r="I274" s="37">
        <v>77</v>
      </c>
      <c r="J274" s="38">
        <v>78</v>
      </c>
      <c r="K274" s="26">
        <f t="shared" si="49"/>
        <v>77.5</v>
      </c>
      <c r="L274" s="27"/>
      <c r="M274" s="10">
        <v>270</v>
      </c>
      <c r="N274" s="11">
        <v>6</v>
      </c>
      <c r="O274" s="11">
        <v>180</v>
      </c>
      <c r="P274" s="11">
        <v>36</v>
      </c>
      <c r="Q274" s="11">
        <v>86</v>
      </c>
      <c r="R274" s="67">
        <v>90</v>
      </c>
      <c r="S274" s="32">
        <f t="shared" si="50"/>
        <v>-0.58456530317942912</v>
      </c>
      <c r="T274" s="32">
        <f t="shared" si="51"/>
        <v>-8.4565303179428994E-2</v>
      </c>
      <c r="U274" s="32">
        <f t="shared" si="52"/>
        <v>-0.80458511463091642</v>
      </c>
      <c r="V274" s="14">
        <f t="shared" si="53"/>
        <v>188.23150719547237</v>
      </c>
      <c r="W274" s="14">
        <f t="shared" si="54"/>
        <v>-53.717401314096868</v>
      </c>
      <c r="X274" s="33">
        <f t="shared" si="55"/>
        <v>188.23150719547237</v>
      </c>
      <c r="Y274" s="14">
        <f t="shared" si="56"/>
        <v>98.231507195472375</v>
      </c>
      <c r="Z274" s="34">
        <f t="shared" si="57"/>
        <v>36.282598685903132</v>
      </c>
      <c r="AA274" s="16">
        <f>IF(-T274&lt;0,180-ACOS(SIN((X274-90)*PI()/180)*U274/SQRT(T274^2+U274^2))*180/PI(),ACOS(SIN((X274-90)*PI()/180)*U274/SQRT(T274^2+U274^2))*180/PI())</f>
        <v>169.82603781564018</v>
      </c>
      <c r="AB274" s="28">
        <f>IF(R274=90,IF(AA274-Q274&lt;0,AA274-Q274+180,AA274-Q274),IF(AA274+Q274&gt;180,AA274+Q274-180,AA274+Q274))</f>
        <v>83.826037815640177</v>
      </c>
      <c r="AC274" s="9">
        <f>COS(AB274*PI()/180)</f>
        <v>0.10754755702533084</v>
      </c>
      <c r="AD274" s="9">
        <f>SIN(AB274*PI()/180)*COS(Z274*PI()/180)</f>
        <v>0.80143257142672941</v>
      </c>
      <c r="AE274" s="9">
        <f>SIN(AB274*PI()/180)*SIN(Z274*PI()/180)</f>
        <v>0.5883360913918364</v>
      </c>
      <c r="AF274" s="17">
        <f>IF(IF(AC274=0,IF(AD274&gt;=0,90,270),IF(AC274&gt;0,IF(AD274&gt;=0,ATAN(AD274/AC274)*180/PI(),ATAN(AD274/AC274)*180/PI()+360),ATAN(AD274/AC274)*180/PI()+180))-(360-Y274)&lt;0,IF(AC274=0,IF(AD274&gt;=0,90,270),IF(AC274&gt;0,IF(AD274&gt;=0,ATAN(AD274/AC274)*180/PI(),ATAN(AD274/AC274)*180/PI()+360),ATAN(AD274/AC274)*180/PI()+180))+Y274,IF(AC274=0,IF(AD274&gt;=0,90,270),IF(AC274&gt;0,IF(AD274&gt;=0,ATAN(AD274/AC274)*180/PI(),ATAN(AD274/AC274)*180/PI()+360),ATAN(AD274/AC274)*180/PI()+180))-(360-Y274))</f>
        <v>180.58841004458594</v>
      </c>
      <c r="AG274" s="28">
        <f>ASIN(AE274/SQRT(AC274^2+AD274^2+AE274^2))*180/PI()</f>
        <v>36.039020896241695</v>
      </c>
      <c r="AH274" s="96">
        <v>0</v>
      </c>
      <c r="AI274" s="10">
        <v>56</v>
      </c>
      <c r="AJ274" s="11">
        <v>119</v>
      </c>
      <c r="AK274" s="119">
        <v>300</v>
      </c>
      <c r="AL274" s="77">
        <v>-60</v>
      </c>
      <c r="AM274" s="45">
        <f t="shared" si="40"/>
        <v>248.23150719547237</v>
      </c>
      <c r="AN274" s="45">
        <f t="shared" si="41"/>
        <v>158.23150719547237</v>
      </c>
      <c r="AO274" s="45">
        <f t="shared" si="42"/>
        <v>36.282598685903132</v>
      </c>
      <c r="AP274" s="46">
        <f t="shared" si="46"/>
        <v>83.826037815640177</v>
      </c>
      <c r="AQ274" s="47">
        <f t="shared" si="44"/>
        <v>240.58841004458594</v>
      </c>
      <c r="AR274" s="48">
        <f t="shared" si="47"/>
        <v>36.039020896241695</v>
      </c>
      <c r="AS274" s="118"/>
      <c r="AT274" s="82"/>
      <c r="AU274" s="82" t="s">
        <v>49</v>
      </c>
      <c r="AV274" s="82"/>
      <c r="AW274" s="82" t="s">
        <v>78</v>
      </c>
      <c r="AX274" s="82"/>
      <c r="AY274" s="82"/>
      <c r="AZ274" s="82"/>
      <c r="BA274" s="82"/>
      <c r="BB274" s="82"/>
      <c r="BC274" s="82"/>
      <c r="BD274" s="82"/>
      <c r="BE274" s="82" t="s">
        <v>82</v>
      </c>
      <c r="BF274" s="82">
        <v>1</v>
      </c>
      <c r="BG274" s="82">
        <v>3</v>
      </c>
      <c r="BH274" s="82" t="s">
        <v>94</v>
      </c>
      <c r="BI274" s="82">
        <v>0</v>
      </c>
    </row>
    <row r="275" spans="1:61">
      <c r="A275" s="24">
        <v>1520</v>
      </c>
      <c r="B275" s="24" t="s">
        <v>47</v>
      </c>
      <c r="C275" s="24">
        <v>5</v>
      </c>
      <c r="D275" s="24">
        <v>2</v>
      </c>
      <c r="E275" s="5" t="s">
        <v>49</v>
      </c>
      <c r="F275" s="82">
        <v>672.98</v>
      </c>
      <c r="G275" s="82">
        <v>672.99</v>
      </c>
      <c r="H275" s="25">
        <f t="shared" si="48"/>
        <v>672.98500000000001</v>
      </c>
      <c r="I275" s="37">
        <v>108</v>
      </c>
      <c r="J275" s="38">
        <v>109</v>
      </c>
      <c r="K275" s="26">
        <f t="shared" si="49"/>
        <v>108.5</v>
      </c>
      <c r="L275" s="27"/>
      <c r="M275" s="10">
        <v>270</v>
      </c>
      <c r="N275" s="11">
        <v>14</v>
      </c>
      <c r="O275" s="11">
        <v>180</v>
      </c>
      <c r="P275" s="11">
        <v>50</v>
      </c>
      <c r="Q275" s="11">
        <v>72</v>
      </c>
      <c r="R275" s="67">
        <v>90</v>
      </c>
      <c r="S275" s="32">
        <f t="shared" si="50"/>
        <v>-0.74328964929582009</v>
      </c>
      <c r="T275" s="32">
        <f t="shared" si="51"/>
        <v>-0.15550439700334681</v>
      </c>
      <c r="U275" s="32">
        <f t="shared" si="52"/>
        <v>-0.62369407058201243</v>
      </c>
      <c r="V275" s="14">
        <f t="shared" si="53"/>
        <v>191.81647721749766</v>
      </c>
      <c r="W275" s="14">
        <f t="shared" si="54"/>
        <v>-39.396873660041869</v>
      </c>
      <c r="X275" s="33">
        <f t="shared" si="55"/>
        <v>191.81647721749766</v>
      </c>
      <c r="Y275" s="14">
        <f t="shared" si="56"/>
        <v>101.81647721749766</v>
      </c>
      <c r="Z275" s="34">
        <f t="shared" si="57"/>
        <v>50.603126339958131</v>
      </c>
      <c r="AA275" s="16">
        <f>IF(-T275&lt;0,180-ACOS(SIN((X275-90)*PI()/180)*U275/SQRT(T275^2+U275^2))*180/PI(),ACOS(SIN((X275-90)*PI()/180)*U275/SQRT(T275^2+U275^2))*180/PI())</f>
        <v>161.75633433046926</v>
      </c>
      <c r="AB275" s="28">
        <f>IF(R275=90,IF(AA275-Q275&lt;0,AA275-Q275+180,AA275-Q275),IF(AA275+Q275&gt;180,AA275+Q275-180,AA275+Q275))</f>
        <v>89.756334330469258</v>
      </c>
      <c r="AC275" s="9">
        <f>COS(AB275*PI()/180)</f>
        <v>4.2527553881120074E-3</v>
      </c>
      <c r="AD275" s="9">
        <f>SIN(AB275*PI()/180)*COS(Z275*PI()/180)</f>
        <v>0.63468260861732295</v>
      </c>
      <c r="AE275" s="9">
        <f>SIN(AB275*PI()/180)*SIN(Z275*PI()/180)</f>
        <v>0.77276121822353316</v>
      </c>
      <c r="AF275" s="17">
        <f>IF(IF(AC275=0,IF(AD275&gt;=0,90,270),IF(AC275&gt;0,IF(AD275&gt;=0,ATAN(AD275/AC275)*180/PI(),ATAN(AD275/AC275)*180/PI()+360),ATAN(AD275/AC275)*180/PI()+180))-(360-Y275)&lt;0,IF(AC275=0,IF(AD275&gt;=0,90,270),IF(AC275&gt;0,IF(AD275&gt;=0,ATAN(AD275/AC275)*180/PI(),ATAN(AD275/AC275)*180/PI()+360),ATAN(AD275/AC275)*180/PI()+180))+Y275,IF(AC275=0,IF(AD275&gt;=0,90,270),IF(AC275&gt;0,IF(AD275&gt;=0,ATAN(AD275/AC275)*180/PI(),ATAN(AD275/AC275)*180/PI()+360),ATAN(AD275/AC275)*180/PI()+180))-(360-Y275))</f>
        <v>191.43256676346016</v>
      </c>
      <c r="AG275" s="28">
        <f>ASIN(AE275/SQRT(AC275^2+AD275^2+AE275^2))*180/PI()</f>
        <v>50.602495497062108</v>
      </c>
      <c r="AH275" s="96">
        <v>0</v>
      </c>
      <c r="AI275" s="10">
        <v>56</v>
      </c>
      <c r="AJ275" s="11">
        <v>119</v>
      </c>
      <c r="AK275" s="119">
        <v>300</v>
      </c>
      <c r="AL275" s="77">
        <v>-60</v>
      </c>
      <c r="AM275" s="45">
        <f t="shared" si="40"/>
        <v>251.81647721749766</v>
      </c>
      <c r="AN275" s="45">
        <f t="shared" si="41"/>
        <v>161.81647721749766</v>
      </c>
      <c r="AO275" s="45">
        <f t="shared" si="42"/>
        <v>50.603126339958131</v>
      </c>
      <c r="AP275" s="46">
        <f t="shared" si="46"/>
        <v>89.756334330469258</v>
      </c>
      <c r="AQ275" s="47">
        <f t="shared" si="44"/>
        <v>251.43256676346016</v>
      </c>
      <c r="AR275" s="48">
        <f t="shared" si="47"/>
        <v>50.602495497062108</v>
      </c>
      <c r="AS275" s="118"/>
      <c r="AT275" s="82"/>
      <c r="AU275" s="82" t="s">
        <v>49</v>
      </c>
      <c r="AV275" s="82"/>
      <c r="AW275" s="82" t="s">
        <v>78</v>
      </c>
      <c r="AX275" s="82"/>
      <c r="AY275" s="82"/>
      <c r="AZ275" s="82"/>
      <c r="BA275" s="82"/>
      <c r="BB275" s="82"/>
      <c r="BC275" s="82"/>
      <c r="BD275" s="82"/>
      <c r="BE275" s="82" t="s">
        <v>82</v>
      </c>
      <c r="BF275" s="82">
        <v>1</v>
      </c>
      <c r="BG275" s="82">
        <v>3</v>
      </c>
      <c r="BH275" s="82" t="s">
        <v>94</v>
      </c>
      <c r="BI275" s="82">
        <v>0</v>
      </c>
    </row>
    <row r="276" spans="1:61">
      <c r="A276" s="24">
        <v>1520</v>
      </c>
      <c r="B276" s="24" t="s">
        <v>47</v>
      </c>
      <c r="C276" s="24">
        <v>5</v>
      </c>
      <c r="D276" s="24">
        <v>3</v>
      </c>
      <c r="E276" s="5" t="s">
        <v>49</v>
      </c>
      <c r="F276" s="82">
        <v>673.25</v>
      </c>
      <c r="G276" s="82">
        <v>673.29</v>
      </c>
      <c r="H276" s="25">
        <f t="shared" si="48"/>
        <v>673.27</v>
      </c>
      <c r="I276" s="37">
        <v>13</v>
      </c>
      <c r="J276" s="38">
        <v>17</v>
      </c>
      <c r="K276" s="26">
        <f t="shared" si="49"/>
        <v>15</v>
      </c>
      <c r="L276" s="27"/>
      <c r="M276" s="10">
        <v>90</v>
      </c>
      <c r="N276" s="11">
        <v>40</v>
      </c>
      <c r="O276" s="11">
        <v>180</v>
      </c>
      <c r="P276" s="11">
        <v>55</v>
      </c>
      <c r="Q276" s="11">
        <v>45</v>
      </c>
      <c r="R276" s="67">
        <v>270</v>
      </c>
      <c r="S276" s="32">
        <f t="shared" si="50"/>
        <v>0.62750687159713314</v>
      </c>
      <c r="T276" s="32">
        <f t="shared" si="51"/>
        <v>-0.36868782649461246</v>
      </c>
      <c r="U276" s="32">
        <f t="shared" si="52"/>
        <v>0.43938504177070509</v>
      </c>
      <c r="V276" s="14">
        <f t="shared" si="53"/>
        <v>329.5638949506469</v>
      </c>
      <c r="W276" s="14">
        <f t="shared" si="54"/>
        <v>31.120017441601835</v>
      </c>
      <c r="X276" s="33">
        <f t="shared" si="55"/>
        <v>149.5638949506469</v>
      </c>
      <c r="Y276" s="14">
        <f t="shared" si="56"/>
        <v>59.563894950646898</v>
      </c>
      <c r="Z276" s="34">
        <f t="shared" si="57"/>
        <v>58.879982558398169</v>
      </c>
      <c r="AA276" s="16">
        <f>IF(-T276&lt;0,180-ACOS(SIN((X276-90)*PI()/180)*U276/SQRT(T276^2+U276^2))*180/PI(),ACOS(SIN((X276-90)*PI()/180)*U276/SQRT(T276^2+U276^2))*180/PI())</f>
        <v>48.663555385891257</v>
      </c>
      <c r="AB276" s="28">
        <f>IF(R276=90,IF(AA276-Q276&lt;0,AA276-Q276+180,AA276-Q276),IF(AA276+Q276&gt;180,AA276+Q276-180,AA276+Q276))</f>
        <v>93.663555385891257</v>
      </c>
      <c r="AC276" s="9">
        <f>COS(AB276*PI()/180)</f>
        <v>-6.3897542560617651E-2</v>
      </c>
      <c r="AD276" s="9">
        <f>SIN(AB276*PI()/180)*COS(Z276*PI()/180)</f>
        <v>0.51577628587701596</v>
      </c>
      <c r="AE276" s="9">
        <f>SIN(AB276*PI()/180)*SIN(Z276*PI()/180)</f>
        <v>0.85433712724054367</v>
      </c>
      <c r="AF276" s="17">
        <f>IF(IF(AC276=0,IF(AD276&gt;=0,90,270),IF(AC276&gt;0,IF(AD276&gt;=0,ATAN(AD276/AC276)*180/PI(),ATAN(AD276/AC276)*180/PI()+360),ATAN(AD276/AC276)*180/PI()+180))-(360-Y276)&lt;0,IF(AC276=0,IF(AD276&gt;=0,90,270),IF(AC276&gt;0,IF(AD276&gt;=0,ATAN(AD276/AC276)*180/PI(),ATAN(AD276/AC276)*180/PI()+360),ATAN(AD276/AC276)*180/PI()+180))+Y276,IF(AC276=0,IF(AD276&gt;=0,90,270),IF(AC276&gt;0,IF(AD276&gt;=0,ATAN(AD276/AC276)*180/PI(),ATAN(AD276/AC276)*180/PI()+360),ATAN(AD276/AC276)*180/PI()+180))-(360-Y276))</f>
        <v>156.62606609867416</v>
      </c>
      <c r="AG276" s="28">
        <f>ASIN(AE276/SQRT(AC276^2+AD276^2+AE276^2))*180/PI()</f>
        <v>58.686580437228436</v>
      </c>
      <c r="AH276" s="96">
        <v>0</v>
      </c>
      <c r="AI276" s="10">
        <v>0</v>
      </c>
      <c r="AJ276" s="11">
        <v>36</v>
      </c>
      <c r="AK276" s="119">
        <v>300</v>
      </c>
      <c r="AL276" s="77">
        <v>-60</v>
      </c>
      <c r="AM276" s="45">
        <f t="shared" si="40"/>
        <v>209.5638949506469</v>
      </c>
      <c r="AN276" s="45">
        <f t="shared" si="41"/>
        <v>119.5638949506469</v>
      </c>
      <c r="AO276" s="45">
        <f t="shared" si="42"/>
        <v>58.879982558398169</v>
      </c>
      <c r="AP276" s="46">
        <f t="shared" si="46"/>
        <v>93.663555385891257</v>
      </c>
      <c r="AQ276" s="47">
        <f t="shared" si="44"/>
        <v>216.62606609867416</v>
      </c>
      <c r="AR276" s="48">
        <f t="shared" si="47"/>
        <v>58.686580437228436</v>
      </c>
      <c r="AS276" s="118"/>
      <c r="AT276" s="82"/>
      <c r="AU276" s="82" t="s">
        <v>49</v>
      </c>
      <c r="AV276" s="82"/>
      <c r="AW276" s="82" t="s">
        <v>78</v>
      </c>
      <c r="AX276" s="82"/>
      <c r="AY276" s="82"/>
      <c r="AZ276" s="82"/>
      <c r="BA276" s="82"/>
      <c r="BB276" s="82"/>
      <c r="BC276" s="82"/>
      <c r="BD276" s="82"/>
      <c r="BE276" s="82" t="s">
        <v>82</v>
      </c>
      <c r="BF276" s="82">
        <v>1</v>
      </c>
      <c r="BG276" s="82">
        <v>3</v>
      </c>
      <c r="BH276" s="82" t="s">
        <v>94</v>
      </c>
      <c r="BI276" s="82">
        <v>0</v>
      </c>
    </row>
    <row r="277" spans="1:61">
      <c r="A277" s="24">
        <v>1520</v>
      </c>
      <c r="B277" s="24" t="s">
        <v>47</v>
      </c>
      <c r="C277" s="24">
        <v>5</v>
      </c>
      <c r="D277" s="24">
        <v>3</v>
      </c>
      <c r="E277" s="5" t="s">
        <v>49</v>
      </c>
      <c r="F277" s="82">
        <v>673.53</v>
      </c>
      <c r="G277" s="82">
        <v>673.58</v>
      </c>
      <c r="H277" s="25">
        <f t="shared" si="48"/>
        <v>673.55500000000006</v>
      </c>
      <c r="I277" s="37">
        <v>41</v>
      </c>
      <c r="J277" s="38">
        <v>46</v>
      </c>
      <c r="K277" s="26">
        <f t="shared" si="49"/>
        <v>43.5</v>
      </c>
      <c r="L277" s="27"/>
      <c r="M277" s="10">
        <v>270</v>
      </c>
      <c r="N277" s="11">
        <v>40</v>
      </c>
      <c r="O277" s="11">
        <v>0</v>
      </c>
      <c r="P277" s="11">
        <v>2</v>
      </c>
      <c r="Q277" s="11">
        <v>5</v>
      </c>
      <c r="R277" s="67">
        <v>90</v>
      </c>
      <c r="S277" s="32">
        <f t="shared" si="50"/>
        <v>-2.6734565516599966E-2</v>
      </c>
      <c r="T277" s="32">
        <f t="shared" si="51"/>
        <v>0.64239604084225821</v>
      </c>
      <c r="U277" s="32">
        <f t="shared" si="52"/>
        <v>0.76557778954205813</v>
      </c>
      <c r="V277" s="14">
        <f t="shared" si="53"/>
        <v>92.383100549050866</v>
      </c>
      <c r="W277" s="14">
        <f t="shared" si="54"/>
        <v>49.975587548045709</v>
      </c>
      <c r="X277" s="33">
        <f t="shared" si="55"/>
        <v>272.38310054905088</v>
      </c>
      <c r="Y277" s="14">
        <f t="shared" si="56"/>
        <v>182.38310054905088</v>
      </c>
      <c r="Z277" s="34">
        <f t="shared" si="57"/>
        <v>40.024412451954291</v>
      </c>
      <c r="AA277" s="16">
        <f>IF(-T277&lt;0,180-ACOS(SIN((X277-90)*PI()/180)*U277/SQRT(T277^2+U277^2))*180/PI(),ACOS(SIN((X277-90)*PI()/180)*U277/SQRT(T277^2+U277^2))*180/PI())</f>
        <v>88.174656627677109</v>
      </c>
      <c r="AB277" s="28">
        <f>IF(R277=90,IF(AA277-Q277&lt;0,AA277-Q277+180,AA277-Q277),IF(AA277+Q277&gt;180,AA277+Q277-180,AA277+Q277))</f>
        <v>83.174656627677109</v>
      </c>
      <c r="AC277" s="9">
        <f>COS(AB277*PI()/180)</f>
        <v>0.11884317046613481</v>
      </c>
      <c r="AD277" s="9">
        <f>SIN(AB277*PI()/180)*COS(Z277*PI()/180)</f>
        <v>0.76034350966586672</v>
      </c>
      <c r="AE277" s="9">
        <f>SIN(AB277*PI()/180)*SIN(Z277*PI()/180)</f>
        <v>0.63855622159881065</v>
      </c>
      <c r="AF277" s="17">
        <f>IF(IF(AC277=0,IF(AD277&gt;=0,90,270),IF(AC277&gt;0,IF(AD277&gt;=0,ATAN(AD277/AC277)*180/PI(),ATAN(AD277/AC277)*180/PI()+360),ATAN(AD277/AC277)*180/PI()+180))-(360-Y277)&lt;0,IF(AC277=0,IF(AD277&gt;=0,90,270),IF(AC277&gt;0,IF(AD277&gt;=0,ATAN(AD277/AC277)*180/PI(),ATAN(AD277/AC277)*180/PI()+360),ATAN(AD277/AC277)*180/PI()+180))+Y277,IF(AC277=0,IF(AD277&gt;=0,90,270),IF(AC277&gt;0,IF(AD277&gt;=0,ATAN(AD277/AC277)*180/PI(),ATAN(AD277/AC277)*180/PI()+360),ATAN(AD277/AC277)*180/PI()+180))-(360-Y277))</f>
        <v>263.49953604614194</v>
      </c>
      <c r="AG277" s="28">
        <f>ASIN(AE277/SQRT(AC277^2+AD277^2+AE277^2))*180/PI()</f>
        <v>39.684244636807385</v>
      </c>
      <c r="AH277" s="96">
        <v>0</v>
      </c>
      <c r="AI277" s="10">
        <v>36</v>
      </c>
      <c r="AJ277" s="11">
        <v>120</v>
      </c>
      <c r="AK277" s="119">
        <v>45</v>
      </c>
      <c r="AL277" s="77">
        <v>-60</v>
      </c>
      <c r="AM277" s="45">
        <f t="shared" si="40"/>
        <v>227.38310054905088</v>
      </c>
      <c r="AN277" s="45">
        <f t="shared" si="41"/>
        <v>137.38310054905088</v>
      </c>
      <c r="AO277" s="45">
        <f t="shared" si="42"/>
        <v>40.024412451954291</v>
      </c>
      <c r="AP277" s="46">
        <f t="shared" si="46"/>
        <v>83.174656627677109</v>
      </c>
      <c r="AQ277" s="47">
        <f t="shared" si="44"/>
        <v>218.49953604614194</v>
      </c>
      <c r="AR277" s="48">
        <f t="shared" si="47"/>
        <v>39.684244636807385</v>
      </c>
      <c r="AS277" s="118"/>
      <c r="AT277" s="82"/>
      <c r="AU277" s="82" t="s">
        <v>49</v>
      </c>
      <c r="AV277" s="82"/>
      <c r="AW277" s="82" t="s">
        <v>78</v>
      </c>
      <c r="AX277" s="82"/>
      <c r="AY277" s="82"/>
      <c r="AZ277" s="82"/>
      <c r="BA277" s="82"/>
      <c r="BB277" s="82"/>
      <c r="BC277" s="82"/>
      <c r="BD277" s="82"/>
      <c r="BE277" s="82" t="s">
        <v>82</v>
      </c>
      <c r="BF277" s="82">
        <v>1</v>
      </c>
      <c r="BG277" s="82">
        <v>3</v>
      </c>
      <c r="BH277" s="82" t="s">
        <v>94</v>
      </c>
      <c r="BI277" s="82">
        <v>0</v>
      </c>
    </row>
    <row r="278" spans="1:61">
      <c r="A278" s="24">
        <v>1520</v>
      </c>
      <c r="B278" s="24" t="s">
        <v>47</v>
      </c>
      <c r="C278" s="24">
        <v>5</v>
      </c>
      <c r="D278" s="24">
        <v>3</v>
      </c>
      <c r="E278" s="5" t="s">
        <v>49</v>
      </c>
      <c r="F278" s="82">
        <v>673.71</v>
      </c>
      <c r="G278" s="82">
        <v>673.78</v>
      </c>
      <c r="H278" s="25">
        <f t="shared" si="48"/>
        <v>673.745</v>
      </c>
      <c r="I278" s="37">
        <v>59</v>
      </c>
      <c r="J278" s="38">
        <v>66</v>
      </c>
      <c r="K278" s="26">
        <f t="shared" si="49"/>
        <v>62.5</v>
      </c>
      <c r="L278" s="27"/>
      <c r="M278" s="10">
        <v>270</v>
      </c>
      <c r="N278" s="11">
        <v>58</v>
      </c>
      <c r="O278" s="11">
        <v>0</v>
      </c>
      <c r="P278" s="11">
        <v>40</v>
      </c>
      <c r="Q278" s="11">
        <v>11</v>
      </c>
      <c r="R278" s="67">
        <v>270</v>
      </c>
      <c r="S278" s="32">
        <f t="shared" si="50"/>
        <v>-0.34062553718331134</v>
      </c>
      <c r="T278" s="32">
        <f t="shared" si="51"/>
        <v>0.64964253155825891</v>
      </c>
      <c r="U278" s="32">
        <f t="shared" si="52"/>
        <v>0.40594170766754401</v>
      </c>
      <c r="V278" s="14">
        <f t="shared" si="53"/>
        <v>117.6692649539965</v>
      </c>
      <c r="W278" s="14">
        <f t="shared" si="54"/>
        <v>28.960627654362323</v>
      </c>
      <c r="X278" s="33">
        <f t="shared" si="55"/>
        <v>297.6692649539965</v>
      </c>
      <c r="Y278" s="14">
        <f t="shared" si="56"/>
        <v>207.6692649539965</v>
      </c>
      <c r="Z278" s="34">
        <f t="shared" si="57"/>
        <v>61.039372345637673</v>
      </c>
      <c r="AA278" s="16">
        <f>IF(-T278&lt;0,180-ACOS(SIN((X278-90)*PI()/180)*U278/SQRT(T278^2+U278^2))*180/PI(),ACOS(SIN((X278-90)*PI()/180)*U278/SQRT(T278^2+U278^2))*180/PI())</f>
        <v>75.754507958255999</v>
      </c>
      <c r="AB278" s="28">
        <f>IF(R278=90,IF(AA278-Q278&lt;0,AA278-Q278+180,AA278-Q278),IF(AA278+Q278&gt;180,AA278+Q278-180,AA278+Q278))</f>
        <v>86.754507958255999</v>
      </c>
      <c r="AC278" s="9">
        <f>COS(AB278*PI()/180)</f>
        <v>5.6614235215167626E-2</v>
      </c>
      <c r="AD278" s="9">
        <f>SIN(AB278*PI()/180)*COS(Z278*PI()/180)</f>
        <v>0.48343187878006877</v>
      </c>
      <c r="AE278" s="9">
        <f>SIN(AB278*PI()/180)*SIN(Z278*PI()/180)</f>
        <v>0.87354933858951245</v>
      </c>
      <c r="AF278" s="17">
        <f>IF(IF(AC278=0,IF(AD278&gt;=0,90,270),IF(AC278&gt;0,IF(AD278&gt;=0,ATAN(AD278/AC278)*180/PI(),ATAN(AD278/AC278)*180/PI()+360),ATAN(AD278/AC278)*180/PI()+180))-(360-Y278)&lt;0,IF(AC278=0,IF(AD278&gt;=0,90,270),IF(AC278&gt;0,IF(AD278&gt;=0,ATAN(AD278/AC278)*180/PI(),ATAN(AD278/AC278)*180/PI()+360),ATAN(AD278/AC278)*180/PI()+180))+Y278,IF(AC278=0,IF(AD278&gt;=0,90,270),IF(AC278&gt;0,IF(AD278&gt;=0,ATAN(AD278/AC278)*180/PI(),ATAN(AD278/AC278)*180/PI()+360),ATAN(AD278/AC278)*180/PI()+180))-(360-Y278))</f>
        <v>290.98983635104139</v>
      </c>
      <c r="AG278" s="28">
        <f>ASIN(AE278/SQRT(AC278^2+AD278^2+AE278^2))*180/PI()</f>
        <v>60.873752505237682</v>
      </c>
      <c r="AH278" s="96">
        <v>0</v>
      </c>
      <c r="AI278" s="10">
        <v>36</v>
      </c>
      <c r="AJ278" s="11">
        <v>120</v>
      </c>
      <c r="AK278" s="119">
        <v>45</v>
      </c>
      <c r="AL278" s="77">
        <v>-60</v>
      </c>
      <c r="AM278" s="45">
        <f t="shared" si="40"/>
        <v>252.6692649539965</v>
      </c>
      <c r="AN278" s="45">
        <f t="shared" si="41"/>
        <v>162.6692649539965</v>
      </c>
      <c r="AO278" s="45">
        <f t="shared" si="42"/>
        <v>61.039372345637673</v>
      </c>
      <c r="AP278" s="46">
        <f t="shared" si="46"/>
        <v>86.754507958255999</v>
      </c>
      <c r="AQ278" s="47">
        <f t="shared" si="44"/>
        <v>245.98983635104139</v>
      </c>
      <c r="AR278" s="48">
        <f t="shared" si="47"/>
        <v>60.873752505237682</v>
      </c>
      <c r="AS278" s="118"/>
      <c r="AT278" s="82"/>
      <c r="AU278" s="82" t="s">
        <v>49</v>
      </c>
      <c r="AV278" s="82"/>
      <c r="AW278" s="82" t="s">
        <v>78</v>
      </c>
      <c r="AX278" s="82"/>
      <c r="AY278" s="82"/>
      <c r="AZ278" s="82"/>
      <c r="BA278" s="82"/>
      <c r="BB278" s="82"/>
      <c r="BC278" s="82"/>
      <c r="BD278" s="82"/>
      <c r="BE278" s="82" t="s">
        <v>82</v>
      </c>
      <c r="BF278" s="82">
        <v>1</v>
      </c>
      <c r="BG278" s="82">
        <v>3</v>
      </c>
      <c r="BH278" s="82" t="s">
        <v>94</v>
      </c>
      <c r="BI278" s="82">
        <v>0</v>
      </c>
    </row>
    <row r="279" spans="1:61">
      <c r="A279" s="24">
        <v>1520</v>
      </c>
      <c r="B279" s="24" t="s">
        <v>47</v>
      </c>
      <c r="C279" s="24">
        <v>5</v>
      </c>
      <c r="D279" s="24">
        <v>4</v>
      </c>
      <c r="E279" s="5" t="s">
        <v>46</v>
      </c>
      <c r="F279" s="82">
        <v>674.64</v>
      </c>
      <c r="G279" s="82">
        <v>674.65</v>
      </c>
      <c r="H279" s="25">
        <f t="shared" si="48"/>
        <v>674.64499999999998</v>
      </c>
      <c r="I279" s="37">
        <v>19</v>
      </c>
      <c r="J279" s="38">
        <v>20</v>
      </c>
      <c r="K279" s="26">
        <f t="shared" si="49"/>
        <v>19.5</v>
      </c>
      <c r="L279" s="27"/>
      <c r="M279" s="10">
        <v>270</v>
      </c>
      <c r="N279" s="11">
        <v>10</v>
      </c>
      <c r="O279" s="11">
        <v>180</v>
      </c>
      <c r="P279" s="11">
        <v>18</v>
      </c>
      <c r="Q279" s="68" t="s">
        <v>213</v>
      </c>
      <c r="R279" s="69" t="s">
        <v>213</v>
      </c>
      <c r="S279" s="32">
        <f t="shared" si="50"/>
        <v>-0.30432233187297808</v>
      </c>
      <c r="T279" s="32">
        <f t="shared" si="51"/>
        <v>-0.16514923091291259</v>
      </c>
      <c r="U279" s="32">
        <f t="shared" si="52"/>
        <v>-0.93660783080024856</v>
      </c>
      <c r="V279" s="14">
        <f t="shared" si="53"/>
        <v>208.48773875856125</v>
      </c>
      <c r="W279" s="14">
        <f t="shared" si="54"/>
        <v>-69.711606394173032</v>
      </c>
      <c r="X279" s="33">
        <f t="shared" si="55"/>
        <v>208.48773875856125</v>
      </c>
      <c r="Y279" s="14">
        <f t="shared" si="56"/>
        <v>118.48773875856125</v>
      </c>
      <c r="Z279" s="34">
        <f t="shared" si="57"/>
        <v>20.288393605826968</v>
      </c>
      <c r="AA279" s="16"/>
      <c r="AB279" s="28"/>
      <c r="AC279" s="9"/>
      <c r="AD279" s="9"/>
      <c r="AE279" s="9"/>
      <c r="AF279" s="17"/>
      <c r="AG279" s="28"/>
      <c r="AH279" s="96"/>
      <c r="AI279" s="10">
        <v>0</v>
      </c>
      <c r="AJ279" s="11">
        <v>113</v>
      </c>
      <c r="AK279" s="119">
        <v>300</v>
      </c>
      <c r="AL279" s="77">
        <v>-60</v>
      </c>
      <c r="AM279" s="45">
        <f t="shared" si="40"/>
        <v>268.48773875856125</v>
      </c>
      <c r="AN279" s="45">
        <f t="shared" si="41"/>
        <v>178.48773875856125</v>
      </c>
      <c r="AO279" s="45">
        <f t="shared" si="42"/>
        <v>20.288393605826968</v>
      </c>
      <c r="AP279" s="46">
        <f t="shared" si="46"/>
        <v>0</v>
      </c>
      <c r="AQ279" s="47">
        <f t="shared" si="44"/>
        <v>60</v>
      </c>
      <c r="AR279" s="48">
        <f t="shared" si="47"/>
        <v>0</v>
      </c>
      <c r="AS279" s="118"/>
      <c r="AT279" s="82" t="s">
        <v>89</v>
      </c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 t="s">
        <v>82</v>
      </c>
      <c r="BF279" s="82">
        <v>0</v>
      </c>
      <c r="BG279" s="82">
        <v>3</v>
      </c>
      <c r="BH279" s="82" t="s">
        <v>46</v>
      </c>
      <c r="BI279" s="82">
        <v>0</v>
      </c>
    </row>
    <row r="280" spans="1:61">
      <c r="A280" s="24">
        <v>1520</v>
      </c>
      <c r="B280" s="24" t="s">
        <v>47</v>
      </c>
      <c r="C280" s="24">
        <v>5</v>
      </c>
      <c r="D280" s="24">
        <v>5</v>
      </c>
      <c r="E280" s="5" t="s">
        <v>49</v>
      </c>
      <c r="F280" s="82">
        <v>674.74</v>
      </c>
      <c r="G280" s="82">
        <v>674.78</v>
      </c>
      <c r="H280" s="25">
        <f t="shared" si="48"/>
        <v>674.76</v>
      </c>
      <c r="I280" s="37">
        <v>29</v>
      </c>
      <c r="J280" s="38">
        <v>33</v>
      </c>
      <c r="K280" s="26">
        <f t="shared" si="49"/>
        <v>31</v>
      </c>
      <c r="L280" s="27"/>
      <c r="M280" s="10">
        <v>90</v>
      </c>
      <c r="N280" s="11">
        <v>52</v>
      </c>
      <c r="O280" s="11">
        <v>0</v>
      </c>
      <c r="P280" s="11">
        <v>18</v>
      </c>
      <c r="Q280" s="11">
        <v>10</v>
      </c>
      <c r="R280" s="67">
        <v>90</v>
      </c>
      <c r="S280" s="32">
        <f t="shared" si="50"/>
        <v>0.19024985865758076</v>
      </c>
      <c r="T280" s="32">
        <f t="shared" si="51"/>
        <v>0.74944276212832761</v>
      </c>
      <c r="U280" s="32">
        <f t="shared" si="52"/>
        <v>-0.58552885794035525</v>
      </c>
      <c r="V280" s="14">
        <f t="shared" si="53"/>
        <v>75.75605850295598</v>
      </c>
      <c r="W280" s="14">
        <f t="shared" si="54"/>
        <v>-37.135427415313146</v>
      </c>
      <c r="X280" s="33">
        <f t="shared" si="55"/>
        <v>75.75605850295598</v>
      </c>
      <c r="Y280" s="14">
        <f t="shared" si="56"/>
        <v>345.75605850295597</v>
      </c>
      <c r="Z280" s="34">
        <f t="shared" si="57"/>
        <v>52.864572584686854</v>
      </c>
      <c r="AA280" s="16">
        <f>IF(-T280&lt;0,180-ACOS(SIN((X280-90)*PI()/180)*U280/SQRT(T280^2+U280^2))*180/PI(),ACOS(SIN((X280-90)*PI()/180)*U280/SQRT(T280^2+U280^2))*180/PI())</f>
        <v>98.712936396938488</v>
      </c>
      <c r="AB280" s="28">
        <f>IF(R280=90,IF(AA280-Q280&lt;0,AA280-Q280+180,AA280-Q280),IF(AA280+Q280&gt;180,AA280+Q280-180,AA280+Q280))</f>
        <v>88.712936396938488</v>
      </c>
      <c r="AC280" s="9">
        <f>COS(AB280*PI()/180)</f>
        <v>2.2461608390869539E-2</v>
      </c>
      <c r="AD280" s="9">
        <f>SIN(AB280*PI()/180)*COS(Z280*PI()/180)</f>
        <v>0.60354872851970531</v>
      </c>
      <c r="AE280" s="9">
        <f>SIN(AB280*PI()/180)*SIN(Z280*PI()/180)</f>
        <v>0.79700966647258564</v>
      </c>
      <c r="AF280" s="17">
        <f>IF(IF(AC280=0,IF(AD280&gt;=0,90,270),IF(AC280&gt;0,IF(AD280&gt;=0,ATAN(AD280/AC280)*180/PI(),ATAN(AD280/AC280)*180/PI()+360),ATAN(AD280/AC280)*180/PI()+180))-(360-Y280)&lt;0,IF(AC280=0,IF(AD280&gt;=0,90,270),IF(AC280&gt;0,IF(AD280&gt;=0,ATAN(AD280/AC280)*180/PI(),ATAN(AD280/AC280)*180/PI()+360),ATAN(AD280/AC280)*180/PI()+180))+Y280,IF(AC280=0,IF(AD280&gt;=0,90,270),IF(AC280&gt;0,IF(AD280&gt;=0,ATAN(AD280/AC280)*180/PI(),ATAN(AD280/AC280)*180/PI()+360),ATAN(AD280/AC280)*180/PI()+180))-(360-Y280))</f>
        <v>73.624728189364149</v>
      </c>
      <c r="AG280" s="28">
        <f>ASIN(AE280/SQRT(AC280^2+AD280^2+AE280^2))*180/PI()</f>
        <v>52.845487904733908</v>
      </c>
      <c r="AH280" s="96">
        <v>0</v>
      </c>
      <c r="AI280" s="10">
        <v>0</v>
      </c>
      <c r="AJ280" s="11">
        <v>113</v>
      </c>
      <c r="AK280" s="119">
        <v>0</v>
      </c>
      <c r="AL280" s="77">
        <v>-60</v>
      </c>
      <c r="AM280" s="45">
        <f t="shared" si="40"/>
        <v>75.75605850295598</v>
      </c>
      <c r="AN280" s="45">
        <f t="shared" si="41"/>
        <v>345.75605850295597</v>
      </c>
      <c r="AO280" s="45">
        <f t="shared" si="42"/>
        <v>52.864572584686854</v>
      </c>
      <c r="AP280" s="46">
        <f t="shared" si="46"/>
        <v>88.712936396938488</v>
      </c>
      <c r="AQ280" s="47">
        <f t="shared" si="44"/>
        <v>73.624728189364149</v>
      </c>
      <c r="AR280" s="48">
        <f t="shared" si="47"/>
        <v>52.845487904733908</v>
      </c>
      <c r="AS280" s="118"/>
      <c r="AT280" s="82"/>
      <c r="AU280" s="82" t="s">
        <v>49</v>
      </c>
      <c r="AV280" s="82"/>
      <c r="AW280" s="82" t="s">
        <v>78</v>
      </c>
      <c r="AX280" s="82"/>
      <c r="AY280" s="82"/>
      <c r="AZ280" s="82"/>
      <c r="BA280" s="82"/>
      <c r="BB280" s="82"/>
      <c r="BC280" s="82"/>
      <c r="BD280" s="82"/>
      <c r="BE280" s="82" t="s">
        <v>82</v>
      </c>
      <c r="BF280" s="82">
        <v>1</v>
      </c>
      <c r="BG280" s="82">
        <v>3</v>
      </c>
      <c r="BH280" s="82" t="s">
        <v>94</v>
      </c>
      <c r="BI280" s="82">
        <v>0</v>
      </c>
    </row>
    <row r="281" spans="1:61">
      <c r="A281" s="24">
        <v>1520</v>
      </c>
      <c r="B281" s="24" t="s">
        <v>47</v>
      </c>
      <c r="C281" s="24">
        <v>6</v>
      </c>
      <c r="D281" s="24">
        <v>3</v>
      </c>
      <c r="E281" s="5" t="s">
        <v>46</v>
      </c>
      <c r="F281" s="81">
        <v>683.49</v>
      </c>
      <c r="G281" s="81">
        <v>683.49</v>
      </c>
      <c r="H281" s="25">
        <f t="shared" si="48"/>
        <v>683.49</v>
      </c>
      <c r="I281" s="37">
        <v>61</v>
      </c>
      <c r="J281" s="38">
        <v>61</v>
      </c>
      <c r="K281" s="26">
        <f t="shared" si="49"/>
        <v>61</v>
      </c>
      <c r="L281" s="27"/>
      <c r="M281" s="10">
        <v>90</v>
      </c>
      <c r="N281" s="11">
        <v>9</v>
      </c>
      <c r="O281" s="11">
        <v>180</v>
      </c>
      <c r="P281" s="11">
        <v>3</v>
      </c>
      <c r="Q281" s="68" t="s">
        <v>213</v>
      </c>
      <c r="R281" s="69" t="s">
        <v>213</v>
      </c>
      <c r="S281" s="32">
        <f t="shared" si="50"/>
        <v>5.1691613775052908E-2</v>
      </c>
      <c r="T281" s="32">
        <f t="shared" si="51"/>
        <v>-0.15622007704270641</v>
      </c>
      <c r="U281" s="32">
        <f t="shared" si="52"/>
        <v>0.98633474805103949</v>
      </c>
      <c r="V281" s="14">
        <f t="shared" si="53"/>
        <v>288.30884747849825</v>
      </c>
      <c r="W281" s="14">
        <f t="shared" si="54"/>
        <v>80.528579772654624</v>
      </c>
      <c r="X281" s="33">
        <f t="shared" si="55"/>
        <v>108.30884747849825</v>
      </c>
      <c r="Y281" s="14">
        <f t="shared" si="56"/>
        <v>18.308847478498251</v>
      </c>
      <c r="Z281" s="34">
        <f t="shared" si="57"/>
        <v>9.4714202273453765</v>
      </c>
      <c r="AA281" s="16"/>
      <c r="AB281" s="28"/>
      <c r="AC281" s="9"/>
      <c r="AD281" s="9"/>
      <c r="AE281" s="9"/>
      <c r="AF281" s="17"/>
      <c r="AG281" s="28"/>
      <c r="AH281" s="96"/>
      <c r="AI281" s="10">
        <v>61</v>
      </c>
      <c r="AJ281" s="11">
        <v>117</v>
      </c>
      <c r="AK281" s="119">
        <v>300</v>
      </c>
      <c r="AL281" s="77">
        <v>45</v>
      </c>
      <c r="AM281" s="45">
        <f t="shared" si="40"/>
        <v>348.30884747849825</v>
      </c>
      <c r="AN281" s="45">
        <f t="shared" si="41"/>
        <v>258.30884747849825</v>
      </c>
      <c r="AO281" s="45">
        <f t="shared" si="42"/>
        <v>9.4714202273453765</v>
      </c>
      <c r="AP281" s="46">
        <f t="shared" si="46"/>
        <v>0</v>
      </c>
      <c r="AQ281" s="47">
        <f t="shared" si="44"/>
        <v>240</v>
      </c>
      <c r="AR281" s="48">
        <f t="shared" si="47"/>
        <v>0</v>
      </c>
      <c r="AS281" s="118"/>
      <c r="AT281" s="81" t="s">
        <v>84</v>
      </c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 t="s">
        <v>82</v>
      </c>
      <c r="BF281" s="81">
        <v>0</v>
      </c>
      <c r="BG281" s="81">
        <v>3</v>
      </c>
      <c r="BH281" s="81"/>
      <c r="BI281" s="81">
        <v>0</v>
      </c>
    </row>
    <row r="282" spans="1:61">
      <c r="A282" s="24">
        <v>1520</v>
      </c>
      <c r="B282" s="24" t="s">
        <v>47</v>
      </c>
      <c r="C282" s="24">
        <v>6</v>
      </c>
      <c r="D282" s="24">
        <v>4</v>
      </c>
      <c r="E282" s="5" t="s">
        <v>46</v>
      </c>
      <c r="F282" s="81">
        <v>685.05</v>
      </c>
      <c r="G282" s="81">
        <v>685.05</v>
      </c>
      <c r="H282" s="25">
        <f t="shared" si="48"/>
        <v>685.05</v>
      </c>
      <c r="I282" s="37">
        <v>80</v>
      </c>
      <c r="J282" s="38">
        <v>80</v>
      </c>
      <c r="K282" s="26">
        <f t="shared" si="49"/>
        <v>80</v>
      </c>
      <c r="L282" s="27"/>
      <c r="M282" s="10">
        <v>270</v>
      </c>
      <c r="N282" s="11">
        <v>4</v>
      </c>
      <c r="O282" s="11">
        <v>0</v>
      </c>
      <c r="P282" s="11">
        <v>15</v>
      </c>
      <c r="Q282" s="68" t="s">
        <v>213</v>
      </c>
      <c r="R282" s="69" t="s">
        <v>213</v>
      </c>
      <c r="S282" s="32">
        <f t="shared" si="50"/>
        <v>-0.25818857491685071</v>
      </c>
      <c r="T282" s="32">
        <f t="shared" si="51"/>
        <v>6.7379579540305976E-2</v>
      </c>
      <c r="U282" s="32">
        <f t="shared" si="52"/>
        <v>0.96357287952349036</v>
      </c>
      <c r="V282" s="14">
        <f t="shared" si="53"/>
        <v>165.37371605132657</v>
      </c>
      <c r="W282" s="14">
        <f t="shared" si="54"/>
        <v>74.521348554015361</v>
      </c>
      <c r="X282" s="33">
        <f t="shared" si="55"/>
        <v>345.3737160513266</v>
      </c>
      <c r="Y282" s="14">
        <f t="shared" si="56"/>
        <v>255.3737160513266</v>
      </c>
      <c r="Z282" s="34">
        <f t="shared" si="57"/>
        <v>15.478651445984639</v>
      </c>
      <c r="AA282" s="16"/>
      <c r="AB282" s="28"/>
      <c r="AC282" s="9"/>
      <c r="AD282" s="9"/>
      <c r="AE282" s="9"/>
      <c r="AF282" s="17"/>
      <c r="AG282" s="28"/>
      <c r="AH282" s="96"/>
      <c r="AI282" s="10">
        <v>75</v>
      </c>
      <c r="AJ282" s="11">
        <v>104</v>
      </c>
      <c r="AK282" s="119">
        <v>150</v>
      </c>
      <c r="AL282" s="77">
        <v>45</v>
      </c>
      <c r="AM282" s="45">
        <f t="shared" si="40"/>
        <v>15.373716051326596</v>
      </c>
      <c r="AN282" s="45">
        <f t="shared" si="41"/>
        <v>285.3737160513266</v>
      </c>
      <c r="AO282" s="45">
        <f t="shared" si="42"/>
        <v>15.478651445984639</v>
      </c>
      <c r="AP282" s="46">
        <f t="shared" si="46"/>
        <v>0</v>
      </c>
      <c r="AQ282" s="47">
        <f t="shared" si="44"/>
        <v>30</v>
      </c>
      <c r="AR282" s="48">
        <f t="shared" si="47"/>
        <v>0</v>
      </c>
      <c r="AS282" s="118"/>
      <c r="AT282" s="81" t="s">
        <v>84</v>
      </c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 t="s">
        <v>82</v>
      </c>
      <c r="BF282" s="81">
        <v>0</v>
      </c>
      <c r="BG282" s="81">
        <v>3</v>
      </c>
      <c r="BH282" s="81"/>
      <c r="BI282" s="81">
        <v>0</v>
      </c>
    </row>
    <row r="283" spans="1:61">
      <c r="A283" s="24">
        <v>1520</v>
      </c>
      <c r="B283" s="24" t="s">
        <v>47</v>
      </c>
      <c r="C283" s="24">
        <v>7</v>
      </c>
      <c r="D283" s="24">
        <v>1</v>
      </c>
      <c r="E283" s="5" t="s">
        <v>49</v>
      </c>
      <c r="F283" s="82">
        <v>690.02</v>
      </c>
      <c r="G283" s="82">
        <v>690.04</v>
      </c>
      <c r="H283" s="25">
        <f t="shared" si="48"/>
        <v>690.03</v>
      </c>
      <c r="I283" s="37">
        <v>42</v>
      </c>
      <c r="J283" s="38">
        <v>44</v>
      </c>
      <c r="K283" s="26">
        <f t="shared" si="49"/>
        <v>43</v>
      </c>
      <c r="L283" s="27"/>
      <c r="M283" s="10">
        <v>90</v>
      </c>
      <c r="N283" s="11">
        <v>40</v>
      </c>
      <c r="O283" s="11">
        <v>180</v>
      </c>
      <c r="P283" s="11">
        <v>7</v>
      </c>
      <c r="Q283" s="11">
        <v>11</v>
      </c>
      <c r="R283" s="67">
        <v>90</v>
      </c>
      <c r="S283" s="32">
        <f t="shared" si="50"/>
        <v>9.3357333302071605E-2</v>
      </c>
      <c r="T283" s="32">
        <f t="shared" si="51"/>
        <v>-0.63799636831709872</v>
      </c>
      <c r="U283" s="32">
        <f t="shared" si="52"/>
        <v>0.76033446400396121</v>
      </c>
      <c r="V283" s="14">
        <f t="shared" si="53"/>
        <v>278.32494792298974</v>
      </c>
      <c r="W283" s="14">
        <f t="shared" si="54"/>
        <v>49.700871676453431</v>
      </c>
      <c r="X283" s="33">
        <f t="shared" si="55"/>
        <v>98.324947922989736</v>
      </c>
      <c r="Y283" s="14">
        <f t="shared" si="56"/>
        <v>8.3249479229897361</v>
      </c>
      <c r="Z283" s="34">
        <f t="shared" si="57"/>
        <v>40.299128323546569</v>
      </c>
      <c r="AA283" s="16">
        <f>IF(-T283&lt;0,180-ACOS(SIN((X283-90)*PI()/180)*U283/SQRT(T283^2+U283^2))*180/PI(),ACOS(SIN((X283-90)*PI()/180)*U283/SQRT(T283^2+U283^2))*180/PI())</f>
        <v>83.632033153298508</v>
      </c>
      <c r="AB283" s="28">
        <f>IF(R283=90,IF(AA283-Q283&lt;0,AA283-Q283+180,AA283-Q283),IF(AA283+Q283&gt;180,AA283+Q283-180,AA283+Q283))</f>
        <v>72.632033153298508</v>
      </c>
      <c r="AC283" s="9">
        <f>COS(AB283*PI()/180)</f>
        <v>0.29850724505263754</v>
      </c>
      <c r="AD283" s="9">
        <f>SIN(AB283*PI()/180)*COS(Z283*PI()/180)</f>
        <v>0.72790566472502893</v>
      </c>
      <c r="AE283" s="9">
        <f>SIN(AB283*PI()/180)*SIN(Z283*PI()/180)</f>
        <v>0.61728985728934382</v>
      </c>
      <c r="AF283" s="17">
        <f>IF(IF(AC283=0,IF(AD283&gt;=0,90,270),IF(AC283&gt;0,IF(AD283&gt;=0,ATAN(AD283/AC283)*180/PI(),ATAN(AD283/AC283)*180/PI()+360),ATAN(AD283/AC283)*180/PI()+180))-(360-Y283)&lt;0,IF(AC283=0,IF(AD283&gt;=0,90,270),IF(AC283&gt;0,IF(AD283&gt;=0,ATAN(AD283/AC283)*180/PI(),ATAN(AD283/AC283)*180/PI()+360),ATAN(AD283/AC283)*180/PI()+180))+Y283,IF(AC283=0,IF(AD283&gt;=0,90,270),IF(AC283&gt;0,IF(AD283&gt;=0,ATAN(AD283/AC283)*180/PI(),ATAN(AD283/AC283)*180/PI()+360),ATAN(AD283/AC283)*180/PI()+180))-(360-Y283))</f>
        <v>76.026876672067417</v>
      </c>
      <c r="AG283" s="28">
        <f>ASIN(AE283/SQRT(AC283^2+AD283^2+AE283^2))*180/PI()</f>
        <v>38.118494471372067</v>
      </c>
      <c r="AH283" s="96">
        <v>1</v>
      </c>
      <c r="AI283" s="10">
        <v>42</v>
      </c>
      <c r="AJ283" s="11">
        <v>71</v>
      </c>
      <c r="AK283" s="120">
        <v>240</v>
      </c>
      <c r="AL283" s="77">
        <v>60</v>
      </c>
      <c r="AM283" s="41">
        <f t="shared" si="40"/>
        <v>38.324947922989736</v>
      </c>
      <c r="AN283" s="41">
        <f t="shared" si="41"/>
        <v>308.32494792298974</v>
      </c>
      <c r="AO283" s="45">
        <f t="shared" si="42"/>
        <v>40.299128323546569</v>
      </c>
      <c r="AP283" s="42">
        <f t="shared" si="46"/>
        <v>72.632033153298508</v>
      </c>
      <c r="AQ283" s="43">
        <f t="shared" si="44"/>
        <v>16.026876672067431</v>
      </c>
      <c r="AR283" s="48">
        <f t="shared" si="47"/>
        <v>38.118494471372067</v>
      </c>
      <c r="AS283" s="118"/>
      <c r="AT283" s="82"/>
      <c r="AU283" s="82" t="s">
        <v>49</v>
      </c>
      <c r="AV283" s="82"/>
      <c r="AW283" s="82" t="s">
        <v>50</v>
      </c>
      <c r="AX283" s="82"/>
      <c r="AY283" s="82"/>
      <c r="AZ283" s="82"/>
      <c r="BA283" s="82"/>
      <c r="BB283" s="82"/>
      <c r="BC283" s="82"/>
      <c r="BD283" s="82"/>
      <c r="BE283" s="82" t="s">
        <v>82</v>
      </c>
      <c r="BF283" s="82">
        <v>1</v>
      </c>
      <c r="BG283" s="82">
        <v>3</v>
      </c>
      <c r="BH283" s="82"/>
      <c r="BI283" s="82">
        <v>0</v>
      </c>
    </row>
    <row r="284" spans="1:61">
      <c r="A284" s="24">
        <v>1520</v>
      </c>
      <c r="B284" s="24" t="s">
        <v>47</v>
      </c>
      <c r="C284" s="24">
        <v>7</v>
      </c>
      <c r="D284" s="24">
        <v>1</v>
      </c>
      <c r="E284" s="5" t="s">
        <v>46</v>
      </c>
      <c r="F284" s="82">
        <v>690.21</v>
      </c>
      <c r="G284" s="82">
        <v>690.21</v>
      </c>
      <c r="H284" s="25">
        <f t="shared" si="48"/>
        <v>690.21</v>
      </c>
      <c r="I284" s="37">
        <v>63</v>
      </c>
      <c r="J284" s="38">
        <v>63</v>
      </c>
      <c r="K284" s="26">
        <f t="shared" si="49"/>
        <v>63</v>
      </c>
      <c r="L284" s="27"/>
      <c r="M284" s="10">
        <v>90</v>
      </c>
      <c r="N284" s="11">
        <v>6</v>
      </c>
      <c r="O284" s="11">
        <v>180</v>
      </c>
      <c r="P284" s="11">
        <v>16</v>
      </c>
      <c r="Q284" s="68" t="s">
        <v>213</v>
      </c>
      <c r="R284" s="69" t="s">
        <v>213</v>
      </c>
      <c r="S284" s="32">
        <f t="shared" si="50"/>
        <v>0.27412738554142113</v>
      </c>
      <c r="T284" s="32">
        <f t="shared" si="51"/>
        <v>-0.10047920787449084</v>
      </c>
      <c r="U284" s="32">
        <f t="shared" si="52"/>
        <v>0.95599580378949767</v>
      </c>
      <c r="V284" s="14">
        <f t="shared" si="53"/>
        <v>339.86999176520516</v>
      </c>
      <c r="W284" s="14">
        <f t="shared" si="54"/>
        <v>73.017272339871909</v>
      </c>
      <c r="X284" s="33">
        <f t="shared" si="55"/>
        <v>159.86999176520516</v>
      </c>
      <c r="Y284" s="14">
        <f t="shared" si="56"/>
        <v>69.869991765205157</v>
      </c>
      <c r="Z284" s="34">
        <f t="shared" si="57"/>
        <v>16.982727660128091</v>
      </c>
      <c r="AA284" s="16"/>
      <c r="AB284" s="28"/>
      <c r="AC284" s="9"/>
      <c r="AD284" s="9"/>
      <c r="AE284" s="9"/>
      <c r="AF284" s="17"/>
      <c r="AG284" s="28"/>
      <c r="AH284" s="96"/>
      <c r="AI284" s="10">
        <v>42</v>
      </c>
      <c r="AJ284" s="11">
        <v>71</v>
      </c>
      <c r="AK284" s="119">
        <v>240</v>
      </c>
      <c r="AL284" s="77">
        <v>60</v>
      </c>
      <c r="AM284" s="45">
        <f t="shared" si="40"/>
        <v>99.869991765205157</v>
      </c>
      <c r="AN284" s="45">
        <f t="shared" si="41"/>
        <v>9.8699917652051568</v>
      </c>
      <c r="AO284" s="45">
        <f t="shared" si="42"/>
        <v>16.982727660128091</v>
      </c>
      <c r="AP284" s="46">
        <f t="shared" si="46"/>
        <v>0</v>
      </c>
      <c r="AQ284" s="47">
        <f t="shared" si="44"/>
        <v>300</v>
      </c>
      <c r="AR284" s="48">
        <f t="shared" si="47"/>
        <v>0</v>
      </c>
      <c r="AS284" s="118"/>
      <c r="AT284" s="82" t="s">
        <v>84</v>
      </c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 t="s">
        <v>82</v>
      </c>
      <c r="BF284" s="82">
        <v>0</v>
      </c>
      <c r="BG284" s="82">
        <v>3</v>
      </c>
      <c r="BH284" s="82"/>
      <c r="BI284" s="82">
        <v>0</v>
      </c>
    </row>
    <row r="285" spans="1:61">
      <c r="A285" s="24">
        <v>1520</v>
      </c>
      <c r="B285" s="24" t="s">
        <v>47</v>
      </c>
      <c r="C285" s="24">
        <v>7</v>
      </c>
      <c r="D285" s="24">
        <v>1</v>
      </c>
      <c r="E285" s="5" t="s">
        <v>49</v>
      </c>
      <c r="F285" s="82">
        <v>690.3</v>
      </c>
      <c r="G285" s="82">
        <v>690.32</v>
      </c>
      <c r="H285" s="25">
        <f t="shared" si="48"/>
        <v>690.31</v>
      </c>
      <c r="I285" s="37">
        <v>71</v>
      </c>
      <c r="J285" s="38">
        <v>73</v>
      </c>
      <c r="K285" s="26">
        <f t="shared" si="49"/>
        <v>72</v>
      </c>
      <c r="L285" s="27"/>
      <c r="M285" s="10">
        <v>90</v>
      </c>
      <c r="N285" s="11">
        <v>38</v>
      </c>
      <c r="O285" s="11">
        <v>180</v>
      </c>
      <c r="P285" s="11">
        <v>3</v>
      </c>
      <c r="Q285" s="11">
        <v>20</v>
      </c>
      <c r="R285" s="67">
        <v>270</v>
      </c>
      <c r="S285" s="32">
        <f t="shared" si="50"/>
        <v>4.1241296319730517E-2</v>
      </c>
      <c r="T285" s="32">
        <f t="shared" si="51"/>
        <v>-0.61481773267077655</v>
      </c>
      <c r="U285" s="32">
        <f t="shared" si="52"/>
        <v>0.78693081225588191</v>
      </c>
      <c r="V285" s="14">
        <f t="shared" si="53"/>
        <v>273.83758882750413</v>
      </c>
      <c r="W285" s="14">
        <f t="shared" si="54"/>
        <v>51.937586153976284</v>
      </c>
      <c r="X285" s="33">
        <f t="shared" si="55"/>
        <v>93.837588827504135</v>
      </c>
      <c r="Y285" s="14">
        <f t="shared" si="56"/>
        <v>3.8375888275041348</v>
      </c>
      <c r="Z285" s="34">
        <f t="shared" si="57"/>
        <v>38.062413846023716</v>
      </c>
      <c r="AA285" s="16">
        <f t="shared" ref="AA285:AA294" si="58">IF(-T285&lt;0,180-ACOS(SIN((X285-90)*PI()/180)*U285/SQRT(T285^2+U285^2))*180/PI(),ACOS(SIN((X285-90)*PI()/180)*U285/SQRT(T285^2+U285^2))*180/PI())</f>
        <v>86.976796646567294</v>
      </c>
      <c r="AB285" s="28">
        <f t="shared" ref="AB285:AB294" si="59">IF(R285=90,IF(AA285-Q285&lt;0,AA285-Q285+180,AA285-Q285),IF(AA285+Q285&gt;180,AA285+Q285-180,AA285+Q285))</f>
        <v>106.97679664656729</v>
      </c>
      <c r="AC285" s="9">
        <f t="shared" ref="AC285:AC294" si="60">COS(AB285*PI()/180)</f>
        <v>-0.29198440132098991</v>
      </c>
      <c r="AD285" s="9">
        <f t="shared" ref="AD285:AD294" si="61">SIN(AB285*PI()/180)*COS(Z285*PI()/180)</f>
        <v>0.75302979400462611</v>
      </c>
      <c r="AE285" s="9">
        <f t="shared" ref="AE285:AE294" si="62">SIN(AB285*PI()/180)*SIN(Z285*PI()/180)</f>
        <v>0.58965349038784931</v>
      </c>
      <c r="AF285" s="17">
        <f t="shared" ref="AF285:AF294" si="63">IF(IF(AC285=0,IF(AD285&gt;=0,90,270),IF(AC285&gt;0,IF(AD285&gt;=0,ATAN(AD285/AC285)*180/PI(),ATAN(AD285/AC285)*180/PI()+360),ATAN(AD285/AC285)*180/PI()+180))-(360-Y285)&lt;0,IF(AC285=0,IF(AD285&gt;=0,90,270),IF(AC285&gt;0,IF(AD285&gt;=0,ATAN(AD285/AC285)*180/PI(),ATAN(AD285/AC285)*180/PI()+360),ATAN(AD285/AC285)*180/PI()+180))+Y285,IF(AC285=0,IF(AD285&gt;=0,90,270),IF(AC285&gt;0,IF(AD285&gt;=0,ATAN(AD285/AC285)*180/PI(),ATAN(AD285/AC285)*180/PI()+360),ATAN(AD285/AC285)*180/PI()+180))-(360-Y285))</f>
        <v>115.03119929113153</v>
      </c>
      <c r="AG285" s="28">
        <f t="shared" ref="AG285:AG294" si="64">ASIN(AE285/SQRT(AC285^2+AD285^2+AE285^2))*180/PI()</f>
        <v>36.132422683245494</v>
      </c>
      <c r="AH285" s="96">
        <v>0</v>
      </c>
      <c r="AI285" s="10">
        <v>71</v>
      </c>
      <c r="AJ285" s="11">
        <v>111</v>
      </c>
      <c r="AK285" s="119">
        <v>270</v>
      </c>
      <c r="AL285" s="77">
        <v>-60</v>
      </c>
      <c r="AM285" s="45">
        <f t="shared" si="40"/>
        <v>183.83758882750413</v>
      </c>
      <c r="AN285" s="45">
        <f t="shared" si="41"/>
        <v>93.837588827504135</v>
      </c>
      <c r="AO285" s="45">
        <f t="shared" si="42"/>
        <v>38.062413846023716</v>
      </c>
      <c r="AP285" s="46">
        <f t="shared" si="46"/>
        <v>106.97679664656729</v>
      </c>
      <c r="AQ285" s="47">
        <f t="shared" si="44"/>
        <v>205.03119929113154</v>
      </c>
      <c r="AR285" s="48">
        <f t="shared" si="47"/>
        <v>36.132422683245494</v>
      </c>
      <c r="AS285" s="118"/>
      <c r="AT285" s="82"/>
      <c r="AU285" s="82" t="s">
        <v>49</v>
      </c>
      <c r="AV285" s="82"/>
      <c r="AW285" s="82" t="s">
        <v>78</v>
      </c>
      <c r="AX285" s="82"/>
      <c r="AY285" s="82"/>
      <c r="AZ285" s="82"/>
      <c r="BA285" s="82"/>
      <c r="BB285" s="82"/>
      <c r="BC285" s="82"/>
      <c r="BD285" s="82"/>
      <c r="BE285" s="82" t="s">
        <v>82</v>
      </c>
      <c r="BF285" s="82">
        <v>1</v>
      </c>
      <c r="BG285" s="82">
        <v>3</v>
      </c>
      <c r="BH285" s="82"/>
      <c r="BI285" s="82">
        <v>0</v>
      </c>
    </row>
    <row r="286" spans="1:61">
      <c r="A286" s="24">
        <v>1520</v>
      </c>
      <c r="B286" s="24" t="s">
        <v>47</v>
      </c>
      <c r="C286" s="24">
        <v>7</v>
      </c>
      <c r="D286" s="24">
        <v>1</v>
      </c>
      <c r="E286" s="5" t="s">
        <v>49</v>
      </c>
      <c r="F286" s="82">
        <v>690.51</v>
      </c>
      <c r="G286" s="82">
        <v>690.53</v>
      </c>
      <c r="H286" s="25">
        <f t="shared" si="48"/>
        <v>690.52</v>
      </c>
      <c r="I286" s="37">
        <v>91</v>
      </c>
      <c r="J286" s="38">
        <v>93</v>
      </c>
      <c r="K286" s="26">
        <f t="shared" si="49"/>
        <v>92</v>
      </c>
      <c r="L286" s="27"/>
      <c r="M286" s="10">
        <v>90</v>
      </c>
      <c r="N286" s="11">
        <v>8</v>
      </c>
      <c r="O286" s="11">
        <v>180</v>
      </c>
      <c r="P286" s="11">
        <v>30</v>
      </c>
      <c r="Q286" s="11">
        <v>74</v>
      </c>
      <c r="R286" s="67">
        <v>270</v>
      </c>
      <c r="S286" s="32">
        <f t="shared" si="50"/>
        <v>0.49513403437078513</v>
      </c>
      <c r="T286" s="32">
        <f t="shared" si="51"/>
        <v>-0.12052744095487315</v>
      </c>
      <c r="U286" s="32">
        <f t="shared" si="52"/>
        <v>0.85759730408675483</v>
      </c>
      <c r="V286" s="14">
        <f t="shared" si="53"/>
        <v>346.31892245058629</v>
      </c>
      <c r="W286" s="14">
        <f t="shared" si="54"/>
        <v>59.280811579743883</v>
      </c>
      <c r="X286" s="33">
        <f t="shared" si="55"/>
        <v>166.31892245058629</v>
      </c>
      <c r="Y286" s="14">
        <f t="shared" si="56"/>
        <v>76.318922450586285</v>
      </c>
      <c r="Z286" s="34">
        <f t="shared" si="57"/>
        <v>30.719188420256117</v>
      </c>
      <c r="AA286" s="16">
        <f t="shared" si="58"/>
        <v>15.809785912432181</v>
      </c>
      <c r="AB286" s="28">
        <f t="shared" si="59"/>
        <v>89.809785912432176</v>
      </c>
      <c r="AC286" s="9">
        <f t="shared" si="60"/>
        <v>3.3198560134371701E-3</v>
      </c>
      <c r="AD286" s="9">
        <f t="shared" si="61"/>
        <v>0.85967650451193267</v>
      </c>
      <c r="AE286" s="9">
        <f t="shared" si="62"/>
        <v>0.51082803970239832</v>
      </c>
      <c r="AF286" s="17">
        <f t="shared" si="63"/>
        <v>166.09766155580621</v>
      </c>
      <c r="AG286" s="28">
        <f t="shared" si="64"/>
        <v>30.7190008035194</v>
      </c>
      <c r="AH286" s="96">
        <v>0</v>
      </c>
      <c r="AI286" s="10">
        <v>71</v>
      </c>
      <c r="AJ286" s="11">
        <v>111</v>
      </c>
      <c r="AK286" s="119">
        <v>270</v>
      </c>
      <c r="AL286" s="77">
        <v>-60</v>
      </c>
      <c r="AM286" s="45">
        <f t="shared" si="40"/>
        <v>256.31892245058629</v>
      </c>
      <c r="AN286" s="45">
        <f t="shared" si="41"/>
        <v>166.31892245058629</v>
      </c>
      <c r="AO286" s="45">
        <f t="shared" si="42"/>
        <v>30.719188420256117</v>
      </c>
      <c r="AP286" s="46">
        <f t="shared" si="46"/>
        <v>89.809785912432176</v>
      </c>
      <c r="AQ286" s="47">
        <f t="shared" si="44"/>
        <v>256.09766155580621</v>
      </c>
      <c r="AR286" s="48">
        <f t="shared" si="47"/>
        <v>30.7190008035194</v>
      </c>
      <c r="AS286" s="118"/>
      <c r="AT286" s="82"/>
      <c r="AU286" s="82" t="s">
        <v>49</v>
      </c>
      <c r="AV286" s="82"/>
      <c r="AW286" s="82" t="s">
        <v>78</v>
      </c>
      <c r="AX286" s="82"/>
      <c r="AY286" s="82"/>
      <c r="AZ286" s="82"/>
      <c r="BA286" s="82"/>
      <c r="BB286" s="82"/>
      <c r="BC286" s="82"/>
      <c r="BD286" s="82"/>
      <c r="BE286" s="82" t="s">
        <v>82</v>
      </c>
      <c r="BF286" s="82">
        <v>1</v>
      </c>
      <c r="BG286" s="82">
        <v>3</v>
      </c>
      <c r="BH286" s="82"/>
      <c r="BI286" s="82">
        <v>0</v>
      </c>
    </row>
    <row r="287" spans="1:61">
      <c r="A287" s="24">
        <v>1520</v>
      </c>
      <c r="B287" s="24" t="s">
        <v>47</v>
      </c>
      <c r="C287" s="24">
        <v>7</v>
      </c>
      <c r="D287" s="24">
        <v>2</v>
      </c>
      <c r="E287" s="5" t="s">
        <v>49</v>
      </c>
      <c r="F287" s="82">
        <v>691.36</v>
      </c>
      <c r="G287" s="82">
        <v>691.38</v>
      </c>
      <c r="H287" s="25">
        <f t="shared" si="48"/>
        <v>691.37</v>
      </c>
      <c r="I287" s="37">
        <v>42</v>
      </c>
      <c r="J287" s="38">
        <v>44</v>
      </c>
      <c r="K287" s="26">
        <f t="shared" si="49"/>
        <v>43</v>
      </c>
      <c r="L287" s="27"/>
      <c r="M287" s="10">
        <v>90</v>
      </c>
      <c r="N287" s="11">
        <v>15</v>
      </c>
      <c r="O287" s="11">
        <v>0</v>
      </c>
      <c r="P287" s="11">
        <v>45</v>
      </c>
      <c r="Q287" s="11">
        <v>55</v>
      </c>
      <c r="R287" s="67">
        <v>90</v>
      </c>
      <c r="S287" s="32">
        <f t="shared" si="50"/>
        <v>0.6830127018922193</v>
      </c>
      <c r="T287" s="32">
        <f t="shared" si="51"/>
        <v>0.18301270189221927</v>
      </c>
      <c r="U287" s="32">
        <f t="shared" si="52"/>
        <v>-0.68301270189221941</v>
      </c>
      <c r="V287" s="14">
        <f t="shared" si="53"/>
        <v>14.999999999999996</v>
      </c>
      <c r="W287" s="14">
        <f t="shared" si="54"/>
        <v>-44.007027195636304</v>
      </c>
      <c r="X287" s="33">
        <f t="shared" si="55"/>
        <v>14.999999999999996</v>
      </c>
      <c r="Y287" s="14">
        <f t="shared" si="56"/>
        <v>285</v>
      </c>
      <c r="Z287" s="34">
        <f t="shared" si="57"/>
        <v>45.992972804363696</v>
      </c>
      <c r="AA287" s="16">
        <f t="shared" si="58"/>
        <v>158.90941882100088</v>
      </c>
      <c r="AB287" s="28">
        <f t="shared" si="59"/>
        <v>103.90941882100088</v>
      </c>
      <c r="AC287" s="9">
        <f t="shared" si="60"/>
        <v>-0.24038761476757917</v>
      </c>
      <c r="AD287" s="9">
        <f t="shared" si="61"/>
        <v>0.67437452070507931</v>
      </c>
      <c r="AE287" s="9">
        <f t="shared" si="62"/>
        <v>0.69816387796143431</v>
      </c>
      <c r="AF287" s="17">
        <f t="shared" si="63"/>
        <v>34.619123121140774</v>
      </c>
      <c r="AG287" s="28">
        <f t="shared" si="64"/>
        <v>44.279876672663967</v>
      </c>
      <c r="AH287" s="96">
        <v>0</v>
      </c>
      <c r="AI287" s="10">
        <v>0</v>
      </c>
      <c r="AJ287" s="11">
        <v>60</v>
      </c>
      <c r="AK287" s="119">
        <v>180</v>
      </c>
      <c r="AL287" s="77">
        <v>-45</v>
      </c>
      <c r="AM287" s="45">
        <f t="shared" si="40"/>
        <v>195</v>
      </c>
      <c r="AN287" s="45">
        <f t="shared" si="41"/>
        <v>105</v>
      </c>
      <c r="AO287" s="45">
        <f t="shared" si="42"/>
        <v>45.992972804363696</v>
      </c>
      <c r="AP287" s="46">
        <f t="shared" si="46"/>
        <v>103.90941882100088</v>
      </c>
      <c r="AQ287" s="47">
        <f t="shared" si="44"/>
        <v>214.61912312114077</v>
      </c>
      <c r="AR287" s="48">
        <f t="shared" si="47"/>
        <v>44.279876672663967</v>
      </c>
      <c r="AS287" s="118"/>
      <c r="AT287" s="82"/>
      <c r="AU287" s="82" t="s">
        <v>49</v>
      </c>
      <c r="AV287" s="82"/>
      <c r="AW287" s="82" t="s">
        <v>78</v>
      </c>
      <c r="AX287" s="82"/>
      <c r="AY287" s="82"/>
      <c r="AZ287" s="82"/>
      <c r="BA287" s="82"/>
      <c r="BB287" s="82"/>
      <c r="BC287" s="82"/>
      <c r="BD287" s="82"/>
      <c r="BE287" s="82" t="s">
        <v>82</v>
      </c>
      <c r="BF287" s="82">
        <v>1</v>
      </c>
      <c r="BG287" s="82">
        <v>3</v>
      </c>
      <c r="BH287" s="82"/>
      <c r="BI287" s="82">
        <v>0</v>
      </c>
    </row>
    <row r="288" spans="1:61">
      <c r="A288" s="24">
        <v>1520</v>
      </c>
      <c r="B288" s="24" t="s">
        <v>47</v>
      </c>
      <c r="C288" s="24">
        <v>7</v>
      </c>
      <c r="D288" s="24">
        <v>2</v>
      </c>
      <c r="E288" s="5" t="s">
        <v>49</v>
      </c>
      <c r="F288" s="82">
        <v>691.56</v>
      </c>
      <c r="G288" s="82">
        <v>691.6</v>
      </c>
      <c r="H288" s="25">
        <f t="shared" si="48"/>
        <v>691.57999999999993</v>
      </c>
      <c r="I288" s="37">
        <v>62</v>
      </c>
      <c r="J288" s="38">
        <v>66</v>
      </c>
      <c r="K288" s="26">
        <f t="shared" si="49"/>
        <v>64</v>
      </c>
      <c r="L288" s="27"/>
      <c r="M288" s="10">
        <v>90</v>
      </c>
      <c r="N288" s="11">
        <v>36</v>
      </c>
      <c r="O288" s="11">
        <v>180</v>
      </c>
      <c r="P288" s="11">
        <v>28</v>
      </c>
      <c r="Q288" s="11">
        <v>22</v>
      </c>
      <c r="R288" s="67">
        <v>270</v>
      </c>
      <c r="S288" s="32">
        <f t="shared" si="50"/>
        <v>0.37981047266955076</v>
      </c>
      <c r="T288" s="32">
        <f t="shared" si="51"/>
        <v>-0.51898357362961622</v>
      </c>
      <c r="U288" s="32">
        <f t="shared" si="52"/>
        <v>0.71431960776532388</v>
      </c>
      <c r="V288" s="14">
        <f t="shared" si="53"/>
        <v>306.19798099023427</v>
      </c>
      <c r="W288" s="14">
        <f t="shared" si="54"/>
        <v>48.002609171982684</v>
      </c>
      <c r="X288" s="33">
        <f t="shared" si="55"/>
        <v>126.19798099023427</v>
      </c>
      <c r="Y288" s="14">
        <f t="shared" si="56"/>
        <v>36.197980990234271</v>
      </c>
      <c r="Z288" s="34">
        <f t="shared" si="57"/>
        <v>41.997390828017316</v>
      </c>
      <c r="AA288" s="16">
        <f t="shared" si="58"/>
        <v>61.459031943869832</v>
      </c>
      <c r="AB288" s="28">
        <f t="shared" si="59"/>
        <v>83.459031943869832</v>
      </c>
      <c r="AC288" s="9">
        <f t="shared" si="60"/>
        <v>0.11391361593684825</v>
      </c>
      <c r="AD288" s="9">
        <f t="shared" si="61"/>
        <v>0.73833771405174486</v>
      </c>
      <c r="AE288" s="9">
        <f t="shared" si="62"/>
        <v>0.66474138438421004</v>
      </c>
      <c r="AF288" s="17">
        <f t="shared" si="63"/>
        <v>117.42731970419509</v>
      </c>
      <c r="AG288" s="28">
        <f t="shared" si="64"/>
        <v>41.662488168036873</v>
      </c>
      <c r="AH288" s="96">
        <v>0</v>
      </c>
      <c r="AI288" s="10">
        <v>60</v>
      </c>
      <c r="AJ288" s="11">
        <v>99</v>
      </c>
      <c r="AK288" s="119">
        <v>330</v>
      </c>
      <c r="AL288" s="77">
        <v>40</v>
      </c>
      <c r="AM288" s="45">
        <f t="shared" si="40"/>
        <v>336.19798099023427</v>
      </c>
      <c r="AN288" s="45">
        <f t="shared" si="41"/>
        <v>246.19798099023427</v>
      </c>
      <c r="AO288" s="45">
        <f t="shared" si="42"/>
        <v>41.997390828017316</v>
      </c>
      <c r="AP288" s="46">
        <f t="shared" si="46"/>
        <v>83.459031943869832</v>
      </c>
      <c r="AQ288" s="47">
        <f t="shared" si="44"/>
        <v>327.4273197041951</v>
      </c>
      <c r="AR288" s="48">
        <f t="shared" si="47"/>
        <v>41.662488168036873</v>
      </c>
      <c r="AS288" s="118"/>
      <c r="AT288" s="82"/>
      <c r="AU288" s="82" t="s">
        <v>49</v>
      </c>
      <c r="AV288" s="82"/>
      <c r="AW288" s="82" t="s">
        <v>78</v>
      </c>
      <c r="AX288" s="82"/>
      <c r="AY288" s="82"/>
      <c r="AZ288" s="82"/>
      <c r="BA288" s="82"/>
      <c r="BB288" s="82"/>
      <c r="BC288" s="82"/>
      <c r="BD288" s="82"/>
      <c r="BE288" s="82" t="s">
        <v>82</v>
      </c>
      <c r="BF288" s="82">
        <v>1</v>
      </c>
      <c r="BG288" s="82">
        <v>3</v>
      </c>
      <c r="BH288" s="82"/>
      <c r="BI288" s="82">
        <v>0</v>
      </c>
    </row>
    <row r="289" spans="1:62">
      <c r="A289" s="24">
        <v>1520</v>
      </c>
      <c r="B289" s="24" t="s">
        <v>47</v>
      </c>
      <c r="C289" s="24">
        <v>7</v>
      </c>
      <c r="D289" s="24">
        <v>2</v>
      </c>
      <c r="E289" s="5" t="s">
        <v>49</v>
      </c>
      <c r="F289" s="82">
        <v>691.84</v>
      </c>
      <c r="G289" s="82">
        <v>691.85</v>
      </c>
      <c r="H289" s="25">
        <f t="shared" si="48"/>
        <v>691.84500000000003</v>
      </c>
      <c r="I289" s="37">
        <v>90</v>
      </c>
      <c r="J289" s="38">
        <v>91</v>
      </c>
      <c r="K289" s="26">
        <f t="shared" si="49"/>
        <v>90.5</v>
      </c>
      <c r="L289" s="27"/>
      <c r="M289" s="10">
        <v>90</v>
      </c>
      <c r="N289" s="11">
        <v>20</v>
      </c>
      <c r="O289" s="11">
        <v>0</v>
      </c>
      <c r="P289" s="11">
        <v>36</v>
      </c>
      <c r="Q289" s="11">
        <v>42</v>
      </c>
      <c r="R289" s="67">
        <v>90</v>
      </c>
      <c r="S289" s="32">
        <f t="shared" si="50"/>
        <v>0.55233746418602048</v>
      </c>
      <c r="T289" s="32">
        <f t="shared" si="51"/>
        <v>0.2767001083690212</v>
      </c>
      <c r="U289" s="32">
        <f t="shared" si="52"/>
        <v>-0.76022729970453296</v>
      </c>
      <c r="V289" s="14">
        <f t="shared" si="53"/>
        <v>26.60913133073969</v>
      </c>
      <c r="W289" s="14">
        <f t="shared" si="54"/>
        <v>-50.902273531939095</v>
      </c>
      <c r="X289" s="33">
        <f t="shared" si="55"/>
        <v>26.60913133073969</v>
      </c>
      <c r="Y289" s="14">
        <f t="shared" si="56"/>
        <v>296.60913133073967</v>
      </c>
      <c r="Z289" s="34">
        <f t="shared" si="57"/>
        <v>39.097726468060905</v>
      </c>
      <c r="AA289" s="16">
        <f t="shared" si="58"/>
        <v>147.15734351350366</v>
      </c>
      <c r="AB289" s="28">
        <f t="shared" si="59"/>
        <v>105.15734351350366</v>
      </c>
      <c r="AC289" s="9">
        <f t="shared" si="60"/>
        <v>-0.26147065499286992</v>
      </c>
      <c r="AD289" s="9">
        <f t="shared" si="61"/>
        <v>0.74907301349585731</v>
      </c>
      <c r="AE289" s="9">
        <f t="shared" si="62"/>
        <v>0.60870577213448096</v>
      </c>
      <c r="AF289" s="17">
        <f t="shared" si="63"/>
        <v>45.851130489488341</v>
      </c>
      <c r="AG289" s="28">
        <f t="shared" si="64"/>
        <v>37.495980582662064</v>
      </c>
      <c r="AH289" s="96">
        <v>0</v>
      </c>
      <c r="AI289" s="10">
        <v>60</v>
      </c>
      <c r="AJ289" s="11">
        <v>99</v>
      </c>
      <c r="AK289" s="119">
        <v>330</v>
      </c>
      <c r="AL289" s="77">
        <v>40</v>
      </c>
      <c r="AM289" s="45">
        <f t="shared" si="40"/>
        <v>236.60913133073967</v>
      </c>
      <c r="AN289" s="45">
        <f t="shared" si="41"/>
        <v>146.60913133073967</v>
      </c>
      <c r="AO289" s="45">
        <f t="shared" si="42"/>
        <v>39.097726468060905</v>
      </c>
      <c r="AP289" s="46">
        <f t="shared" si="46"/>
        <v>105.15734351350366</v>
      </c>
      <c r="AQ289" s="47">
        <f t="shared" si="44"/>
        <v>255.85113048948836</v>
      </c>
      <c r="AR289" s="48">
        <f t="shared" si="47"/>
        <v>37.495980582662064</v>
      </c>
      <c r="AS289" s="118"/>
      <c r="AT289" s="82"/>
      <c r="AU289" s="82" t="s">
        <v>49</v>
      </c>
      <c r="AV289" s="82"/>
      <c r="AW289" s="82" t="s">
        <v>78</v>
      </c>
      <c r="AX289" s="82"/>
      <c r="AY289" s="82"/>
      <c r="AZ289" s="82"/>
      <c r="BA289" s="82"/>
      <c r="BB289" s="82"/>
      <c r="BC289" s="82"/>
      <c r="BD289" s="82"/>
      <c r="BE289" s="82" t="s">
        <v>82</v>
      </c>
      <c r="BF289" s="82">
        <v>1</v>
      </c>
      <c r="BG289" s="82">
        <v>3</v>
      </c>
      <c r="BH289" s="82"/>
      <c r="BI289" s="82">
        <v>0</v>
      </c>
    </row>
    <row r="290" spans="1:62">
      <c r="A290" s="24">
        <v>1520</v>
      </c>
      <c r="B290" s="24" t="s">
        <v>47</v>
      </c>
      <c r="C290" s="24">
        <v>7</v>
      </c>
      <c r="D290" s="24">
        <v>2</v>
      </c>
      <c r="E290" s="5" t="s">
        <v>49</v>
      </c>
      <c r="F290" s="82">
        <v>691.87</v>
      </c>
      <c r="G290" s="82">
        <v>691.91</v>
      </c>
      <c r="H290" s="25">
        <f t="shared" si="48"/>
        <v>691.89</v>
      </c>
      <c r="I290" s="37">
        <v>93</v>
      </c>
      <c r="J290" s="38">
        <v>97</v>
      </c>
      <c r="K290" s="26">
        <f t="shared" si="49"/>
        <v>95</v>
      </c>
      <c r="L290" s="27"/>
      <c r="M290" s="10">
        <v>90</v>
      </c>
      <c r="N290" s="11">
        <v>35</v>
      </c>
      <c r="O290" s="11">
        <v>0</v>
      </c>
      <c r="P290" s="11">
        <v>42</v>
      </c>
      <c r="Q290" s="11">
        <v>38</v>
      </c>
      <c r="R290" s="67">
        <v>90</v>
      </c>
      <c r="S290" s="32">
        <f t="shared" si="50"/>
        <v>0.5481197040951914</v>
      </c>
      <c r="T290" s="32">
        <f t="shared" si="51"/>
        <v>0.42625036069004379</v>
      </c>
      <c r="U290" s="32">
        <f t="shared" si="52"/>
        <v>-0.60874860299259348</v>
      </c>
      <c r="V290" s="14">
        <f t="shared" si="53"/>
        <v>37.87075217996577</v>
      </c>
      <c r="W290" s="14">
        <f t="shared" si="54"/>
        <v>-41.241524552563561</v>
      </c>
      <c r="X290" s="33">
        <f t="shared" si="55"/>
        <v>37.87075217996577</v>
      </c>
      <c r="Y290" s="14">
        <f t="shared" si="56"/>
        <v>307.87075217996579</v>
      </c>
      <c r="Z290" s="34">
        <f t="shared" si="57"/>
        <v>48.758475447436439</v>
      </c>
      <c r="AA290" s="16">
        <f t="shared" si="58"/>
        <v>130.28849497815474</v>
      </c>
      <c r="AB290" s="28">
        <f t="shared" si="59"/>
        <v>92.288494978154745</v>
      </c>
      <c r="AC290" s="9">
        <f t="shared" si="60"/>
        <v>-3.9931152978993953E-2</v>
      </c>
      <c r="AD290" s="9">
        <f t="shared" si="61"/>
        <v>0.65870880893024453</v>
      </c>
      <c r="AE290" s="9">
        <f t="shared" si="62"/>
        <v>0.75133761256805631</v>
      </c>
      <c r="AF290" s="17">
        <f t="shared" si="63"/>
        <v>41.339796681498683</v>
      </c>
      <c r="AG290" s="28">
        <f t="shared" si="64"/>
        <v>48.706379237036785</v>
      </c>
      <c r="AH290" s="96">
        <v>1</v>
      </c>
      <c r="AI290" s="10">
        <v>60</v>
      </c>
      <c r="AJ290" s="11">
        <v>99</v>
      </c>
      <c r="AK290" s="119">
        <v>330</v>
      </c>
      <c r="AL290" s="77">
        <v>40</v>
      </c>
      <c r="AM290" s="45">
        <f t="shared" si="40"/>
        <v>247.87075217996579</v>
      </c>
      <c r="AN290" s="45">
        <f t="shared" si="41"/>
        <v>157.87075217996579</v>
      </c>
      <c r="AO290" s="45">
        <f t="shared" si="42"/>
        <v>48.758475447436439</v>
      </c>
      <c r="AP290" s="46">
        <f t="shared" si="46"/>
        <v>92.288494978154745</v>
      </c>
      <c r="AQ290" s="47">
        <f t="shared" si="44"/>
        <v>251.33979668149868</v>
      </c>
      <c r="AR290" s="48">
        <f t="shared" si="47"/>
        <v>48.706379237036785</v>
      </c>
      <c r="AS290" s="118"/>
      <c r="AT290" s="82"/>
      <c r="AU290" s="82" t="s">
        <v>49</v>
      </c>
      <c r="AV290" s="82"/>
      <c r="AW290" s="82" t="s">
        <v>50</v>
      </c>
      <c r="AX290" s="82"/>
      <c r="AY290" s="82"/>
      <c r="AZ290" s="82"/>
      <c r="BA290" s="82"/>
      <c r="BB290" s="82"/>
      <c r="BC290" s="82"/>
      <c r="BD290" s="82"/>
      <c r="BE290" s="82" t="s">
        <v>82</v>
      </c>
      <c r="BF290" s="82">
        <v>1</v>
      </c>
      <c r="BG290" s="82">
        <v>3</v>
      </c>
      <c r="BH290" s="82"/>
      <c r="BI290" s="82">
        <v>0</v>
      </c>
    </row>
    <row r="291" spans="1:62">
      <c r="A291" s="24">
        <v>1520</v>
      </c>
      <c r="B291" s="24" t="s">
        <v>47</v>
      </c>
      <c r="C291" s="24">
        <v>7</v>
      </c>
      <c r="D291" s="24">
        <v>3</v>
      </c>
      <c r="E291" s="5" t="s">
        <v>49</v>
      </c>
      <c r="F291" s="82">
        <v>692.55</v>
      </c>
      <c r="G291" s="82">
        <v>692.57</v>
      </c>
      <c r="H291" s="25">
        <f t="shared" si="48"/>
        <v>692.56</v>
      </c>
      <c r="I291" s="37">
        <v>62</v>
      </c>
      <c r="J291" s="38">
        <v>64</v>
      </c>
      <c r="K291" s="26">
        <f t="shared" si="49"/>
        <v>63</v>
      </c>
      <c r="L291" s="27"/>
      <c r="M291" s="10">
        <v>270</v>
      </c>
      <c r="N291" s="11">
        <v>22</v>
      </c>
      <c r="O291" s="11">
        <v>180</v>
      </c>
      <c r="P291" s="11">
        <v>38</v>
      </c>
      <c r="Q291" s="11">
        <v>80</v>
      </c>
      <c r="R291" s="67">
        <v>90</v>
      </c>
      <c r="S291" s="32">
        <f t="shared" si="50"/>
        <v>-0.57083137980071885</v>
      </c>
      <c r="T291" s="32">
        <f t="shared" si="51"/>
        <v>-0.29519402398371963</v>
      </c>
      <c r="U291" s="32">
        <f t="shared" si="52"/>
        <v>-0.73063084796915956</v>
      </c>
      <c r="V291" s="14">
        <f t="shared" si="53"/>
        <v>207.34484034972371</v>
      </c>
      <c r="W291" s="14">
        <f t="shared" si="54"/>
        <v>-48.666091506624348</v>
      </c>
      <c r="X291" s="33">
        <f t="shared" si="55"/>
        <v>207.34484034972371</v>
      </c>
      <c r="Y291" s="14">
        <f t="shared" si="56"/>
        <v>117.34484034972371</v>
      </c>
      <c r="Z291" s="34">
        <f t="shared" si="57"/>
        <v>41.333908493375652</v>
      </c>
      <c r="AA291" s="16">
        <f t="shared" si="58"/>
        <v>145.44463564935313</v>
      </c>
      <c r="AB291" s="28">
        <f t="shared" si="59"/>
        <v>65.444635649353131</v>
      </c>
      <c r="AC291" s="9">
        <f t="shared" si="60"/>
        <v>0.41557233558121598</v>
      </c>
      <c r="AD291" s="9">
        <f t="shared" si="61"/>
        <v>0.68296451177739836</v>
      </c>
      <c r="AE291" s="9">
        <f t="shared" si="62"/>
        <v>0.60071549801235602</v>
      </c>
      <c r="AF291" s="17">
        <f t="shared" si="63"/>
        <v>176.0250360094397</v>
      </c>
      <c r="AG291" s="28">
        <f t="shared" si="64"/>
        <v>36.921158621304095</v>
      </c>
      <c r="AH291" s="96">
        <v>1</v>
      </c>
      <c r="AI291" s="10">
        <v>27</v>
      </c>
      <c r="AJ291" s="11">
        <v>94</v>
      </c>
      <c r="AK291" s="120">
        <v>165</v>
      </c>
      <c r="AL291" s="121">
        <v>-50</v>
      </c>
      <c r="AM291" s="41">
        <f t="shared" si="40"/>
        <v>42.344840349723711</v>
      </c>
      <c r="AN291" s="41">
        <f t="shared" si="41"/>
        <v>312.34484034972371</v>
      </c>
      <c r="AO291" s="41">
        <f t="shared" si="42"/>
        <v>41.333908493375652</v>
      </c>
      <c r="AP291" s="42">
        <f t="shared" si="46"/>
        <v>65.444635649353131</v>
      </c>
      <c r="AQ291" s="43">
        <f t="shared" si="44"/>
        <v>11.025036009439702</v>
      </c>
      <c r="AR291" s="44">
        <f t="shared" si="47"/>
        <v>36.921158621304095</v>
      </c>
      <c r="AS291" s="118"/>
      <c r="AT291" s="82"/>
      <c r="AU291" s="82" t="s">
        <v>49</v>
      </c>
      <c r="AV291" s="82"/>
      <c r="AW291" s="82" t="s">
        <v>50</v>
      </c>
      <c r="AX291" s="82"/>
      <c r="AY291" s="82"/>
      <c r="AZ291" s="82"/>
      <c r="BA291" s="82"/>
      <c r="BB291" s="82"/>
      <c r="BC291" s="82"/>
      <c r="BD291" s="82"/>
      <c r="BE291" s="82" t="s">
        <v>82</v>
      </c>
      <c r="BF291" s="82">
        <v>1</v>
      </c>
      <c r="BG291" s="82">
        <v>3</v>
      </c>
      <c r="BH291" s="82"/>
      <c r="BI291" s="82">
        <v>0</v>
      </c>
    </row>
    <row r="292" spans="1:62">
      <c r="A292" s="24">
        <v>1520</v>
      </c>
      <c r="B292" s="24" t="s">
        <v>47</v>
      </c>
      <c r="C292" s="24">
        <v>7</v>
      </c>
      <c r="D292" s="24">
        <v>3</v>
      </c>
      <c r="E292" s="5" t="s">
        <v>49</v>
      </c>
      <c r="F292" s="82">
        <v>692.58</v>
      </c>
      <c r="G292" s="82">
        <v>692.63</v>
      </c>
      <c r="H292" s="25">
        <f t="shared" si="48"/>
        <v>692.60500000000002</v>
      </c>
      <c r="I292" s="37">
        <v>65</v>
      </c>
      <c r="J292" s="38">
        <v>70</v>
      </c>
      <c r="K292" s="26">
        <f t="shared" si="49"/>
        <v>67.5</v>
      </c>
      <c r="L292" s="27"/>
      <c r="M292" s="10">
        <v>90</v>
      </c>
      <c r="N292" s="11">
        <v>40</v>
      </c>
      <c r="O292" s="11">
        <v>180</v>
      </c>
      <c r="P292" s="11">
        <v>43</v>
      </c>
      <c r="Q292" s="11">
        <v>24</v>
      </c>
      <c r="R292" s="67">
        <v>270</v>
      </c>
      <c r="S292" s="32">
        <f t="shared" si="50"/>
        <v>0.5224410539421328</v>
      </c>
      <c r="T292" s="32">
        <f t="shared" si="51"/>
        <v>-0.47010509769918918</v>
      </c>
      <c r="U292" s="32">
        <f t="shared" si="52"/>
        <v>0.56024943907986069</v>
      </c>
      <c r="V292" s="14">
        <f t="shared" si="53"/>
        <v>318.01835330808046</v>
      </c>
      <c r="W292" s="14">
        <f t="shared" si="54"/>
        <v>38.560278407628481</v>
      </c>
      <c r="X292" s="33">
        <f t="shared" si="55"/>
        <v>138.01835330808046</v>
      </c>
      <c r="Y292" s="14">
        <f t="shared" si="56"/>
        <v>48.018353308080464</v>
      </c>
      <c r="Z292" s="34">
        <f t="shared" si="57"/>
        <v>51.439721592371519</v>
      </c>
      <c r="AA292" s="16">
        <f t="shared" si="58"/>
        <v>55.28838836306916</v>
      </c>
      <c r="AB292" s="28">
        <f t="shared" si="59"/>
        <v>79.28838836306916</v>
      </c>
      <c r="AC292" s="9">
        <f t="shared" si="60"/>
        <v>0.18586574915420473</v>
      </c>
      <c r="AD292" s="9">
        <f t="shared" si="61"/>
        <v>0.61247607457243447</v>
      </c>
      <c r="AE292" s="9">
        <f t="shared" si="62"/>
        <v>0.76832739204566181</v>
      </c>
      <c r="AF292" s="17">
        <f t="shared" si="63"/>
        <v>121.13708599815034</v>
      </c>
      <c r="AG292" s="28">
        <f t="shared" si="64"/>
        <v>50.203926796527959</v>
      </c>
      <c r="AH292" s="96">
        <v>0</v>
      </c>
      <c r="AI292" s="10">
        <v>27</v>
      </c>
      <c r="AJ292" s="11">
        <v>94</v>
      </c>
      <c r="AK292" s="120">
        <v>165</v>
      </c>
      <c r="AL292" s="121">
        <v>-50</v>
      </c>
      <c r="AM292" s="41">
        <f t="shared" si="40"/>
        <v>333.01835330808046</v>
      </c>
      <c r="AN292" s="41">
        <f t="shared" si="41"/>
        <v>243.01835330808046</v>
      </c>
      <c r="AO292" s="41">
        <f t="shared" si="42"/>
        <v>51.439721592371519</v>
      </c>
      <c r="AP292" s="42">
        <f t="shared" si="46"/>
        <v>79.28838836306916</v>
      </c>
      <c r="AQ292" s="43">
        <f t="shared" si="44"/>
        <v>316.13708599815033</v>
      </c>
      <c r="AR292" s="44">
        <f t="shared" si="47"/>
        <v>50.203926796527959</v>
      </c>
      <c r="AS292" s="118"/>
      <c r="AT292" s="82"/>
      <c r="AU292" s="82" t="s">
        <v>49</v>
      </c>
      <c r="AV292" s="82"/>
      <c r="AW292" s="82" t="s">
        <v>78</v>
      </c>
      <c r="AX292" s="82"/>
      <c r="AY292" s="82"/>
      <c r="AZ292" s="82"/>
      <c r="BA292" s="82"/>
      <c r="BB292" s="82"/>
      <c r="BC292" s="82"/>
      <c r="BD292" s="82"/>
      <c r="BE292" s="82" t="s">
        <v>82</v>
      </c>
      <c r="BF292" s="82">
        <v>1</v>
      </c>
      <c r="BG292" s="82">
        <v>3</v>
      </c>
      <c r="BH292" s="82"/>
      <c r="BI292" s="82">
        <v>0</v>
      </c>
    </row>
    <row r="293" spans="1:62">
      <c r="A293" s="24">
        <v>1520</v>
      </c>
      <c r="B293" s="24" t="s">
        <v>47</v>
      </c>
      <c r="C293" s="24">
        <v>7</v>
      </c>
      <c r="D293" s="24">
        <v>3</v>
      </c>
      <c r="E293" s="5" t="s">
        <v>49</v>
      </c>
      <c r="F293" s="82">
        <v>692.62</v>
      </c>
      <c r="G293" s="82">
        <v>692.62</v>
      </c>
      <c r="H293" s="25">
        <f t="shared" si="48"/>
        <v>692.62</v>
      </c>
      <c r="I293" s="37">
        <v>69</v>
      </c>
      <c r="J293" s="38">
        <v>69</v>
      </c>
      <c r="K293" s="26">
        <f t="shared" si="49"/>
        <v>69</v>
      </c>
      <c r="L293" s="27"/>
      <c r="M293" s="10">
        <v>270</v>
      </c>
      <c r="N293" s="11">
        <v>21</v>
      </c>
      <c r="O293" s="11">
        <v>180</v>
      </c>
      <c r="P293" s="11">
        <v>37</v>
      </c>
      <c r="Q293" s="11">
        <v>73</v>
      </c>
      <c r="R293" s="67">
        <v>270</v>
      </c>
      <c r="S293" s="32">
        <f t="shared" si="50"/>
        <v>-0.56184272598671259</v>
      </c>
      <c r="T293" s="32">
        <f t="shared" si="51"/>
        <v>-0.28620537016971326</v>
      </c>
      <c r="U293" s="32">
        <f t="shared" si="52"/>
        <v>-0.7455904800857619</v>
      </c>
      <c r="V293" s="14">
        <f t="shared" si="53"/>
        <v>206.99451087082244</v>
      </c>
      <c r="W293" s="14">
        <f t="shared" si="54"/>
        <v>-49.779059252890754</v>
      </c>
      <c r="X293" s="33">
        <f t="shared" si="55"/>
        <v>206.99451087082244</v>
      </c>
      <c r="Y293" s="14">
        <f t="shared" si="56"/>
        <v>116.99451087082244</v>
      </c>
      <c r="Z293" s="34">
        <f t="shared" si="57"/>
        <v>40.220940747109246</v>
      </c>
      <c r="AA293" s="16">
        <f t="shared" si="58"/>
        <v>146.2909891515028</v>
      </c>
      <c r="AB293" s="28">
        <f t="shared" si="59"/>
        <v>39.290989151502799</v>
      </c>
      <c r="AC293" s="9">
        <f t="shared" si="60"/>
        <v>0.77393981131661205</v>
      </c>
      <c r="AD293" s="9">
        <f t="shared" si="61"/>
        <v>0.48353141299660718</v>
      </c>
      <c r="AE293" s="9">
        <f t="shared" si="62"/>
        <v>0.40891874633564002</v>
      </c>
      <c r="AF293" s="17">
        <f t="shared" si="63"/>
        <v>148.99025899677446</v>
      </c>
      <c r="AG293" s="28">
        <f t="shared" si="64"/>
        <v>24.136930217284377</v>
      </c>
      <c r="AH293" s="96">
        <v>0</v>
      </c>
      <c r="AI293" s="10">
        <v>27</v>
      </c>
      <c r="AJ293" s="11">
        <v>94</v>
      </c>
      <c r="AK293" s="120">
        <v>165</v>
      </c>
      <c r="AL293" s="121">
        <v>-50</v>
      </c>
      <c r="AM293" s="41">
        <f t="shared" si="40"/>
        <v>41.994510870822438</v>
      </c>
      <c r="AN293" s="41">
        <f t="shared" si="41"/>
        <v>311.99451087082241</v>
      </c>
      <c r="AO293" s="41">
        <f t="shared" si="42"/>
        <v>40.220940747109246</v>
      </c>
      <c r="AP293" s="42">
        <f t="shared" si="46"/>
        <v>39.290989151502799</v>
      </c>
      <c r="AQ293" s="43">
        <f t="shared" si="44"/>
        <v>343.99025899677446</v>
      </c>
      <c r="AR293" s="44">
        <f t="shared" si="47"/>
        <v>24.136930217284377</v>
      </c>
      <c r="AS293" s="118"/>
      <c r="AT293" s="82"/>
      <c r="AU293" s="82" t="s">
        <v>49</v>
      </c>
      <c r="AV293" s="82"/>
      <c r="AW293" s="82" t="s">
        <v>78</v>
      </c>
      <c r="AX293" s="82"/>
      <c r="AY293" s="82"/>
      <c r="AZ293" s="82"/>
      <c r="BA293" s="82"/>
      <c r="BB293" s="82"/>
      <c r="BC293" s="82"/>
      <c r="BD293" s="82"/>
      <c r="BE293" s="82" t="s">
        <v>82</v>
      </c>
      <c r="BF293" s="82">
        <v>1</v>
      </c>
      <c r="BG293" s="82">
        <v>3</v>
      </c>
      <c r="BH293" s="82"/>
      <c r="BI293" s="82">
        <v>0</v>
      </c>
    </row>
    <row r="294" spans="1:62">
      <c r="A294" s="24">
        <v>1520</v>
      </c>
      <c r="B294" s="24" t="s">
        <v>47</v>
      </c>
      <c r="C294" s="24">
        <v>7</v>
      </c>
      <c r="D294" s="24">
        <v>3</v>
      </c>
      <c r="E294" s="5" t="s">
        <v>49</v>
      </c>
      <c r="F294" s="82">
        <v>692.67</v>
      </c>
      <c r="G294" s="82">
        <v>692.71</v>
      </c>
      <c r="H294" s="25">
        <f t="shared" si="48"/>
        <v>692.69</v>
      </c>
      <c r="I294" s="37">
        <v>74</v>
      </c>
      <c r="J294" s="38">
        <v>78</v>
      </c>
      <c r="K294" s="26">
        <f t="shared" si="49"/>
        <v>76</v>
      </c>
      <c r="L294" s="27"/>
      <c r="M294" s="10">
        <v>90</v>
      </c>
      <c r="N294" s="11">
        <v>35</v>
      </c>
      <c r="O294" s="11">
        <v>0</v>
      </c>
      <c r="P294" s="11">
        <v>12</v>
      </c>
      <c r="Q294" s="11">
        <v>6</v>
      </c>
      <c r="R294" s="67">
        <v>90</v>
      </c>
      <c r="S294" s="32">
        <f t="shared" si="50"/>
        <v>0.17031128656494834</v>
      </c>
      <c r="T294" s="32">
        <f t="shared" si="51"/>
        <v>0.56104241505422214</v>
      </c>
      <c r="U294" s="32">
        <f t="shared" si="52"/>
        <v>-0.80125160675746943</v>
      </c>
      <c r="V294" s="14">
        <f t="shared" si="53"/>
        <v>73.11369145213564</v>
      </c>
      <c r="W294" s="14">
        <f t="shared" si="54"/>
        <v>-53.804872921413789</v>
      </c>
      <c r="X294" s="33">
        <f t="shared" si="55"/>
        <v>73.11369145213564</v>
      </c>
      <c r="Y294" s="14">
        <f t="shared" si="56"/>
        <v>343.11369145213564</v>
      </c>
      <c r="Z294" s="34">
        <f t="shared" si="57"/>
        <v>36.195127078586211</v>
      </c>
      <c r="AA294" s="16">
        <f t="shared" si="58"/>
        <v>103.76510716386538</v>
      </c>
      <c r="AB294" s="28">
        <f t="shared" si="59"/>
        <v>97.76510716386538</v>
      </c>
      <c r="AC294" s="9">
        <f t="shared" si="60"/>
        <v>-0.1351121869466963</v>
      </c>
      <c r="AD294" s="9">
        <f t="shared" si="61"/>
        <v>0.79961050033626102</v>
      </c>
      <c r="AE294" s="9">
        <f t="shared" si="62"/>
        <v>0.58512199128940223</v>
      </c>
      <c r="AF294" s="17">
        <f t="shared" si="63"/>
        <v>82.704509370268326</v>
      </c>
      <c r="AG294" s="28">
        <f t="shared" si="64"/>
        <v>35.811608603878945</v>
      </c>
      <c r="AH294" s="96">
        <v>1</v>
      </c>
      <c r="AI294" s="10">
        <v>27</v>
      </c>
      <c r="AJ294" s="11">
        <v>94</v>
      </c>
      <c r="AK294" s="120">
        <v>165</v>
      </c>
      <c r="AL294" s="121">
        <v>-50</v>
      </c>
      <c r="AM294" s="41">
        <f t="shared" si="40"/>
        <v>268.11369145213564</v>
      </c>
      <c r="AN294" s="41">
        <f t="shared" si="41"/>
        <v>178.11369145213564</v>
      </c>
      <c r="AO294" s="41">
        <f t="shared" si="42"/>
        <v>36.195127078586211</v>
      </c>
      <c r="AP294" s="42">
        <f t="shared" si="46"/>
        <v>97.76510716386538</v>
      </c>
      <c r="AQ294" s="43">
        <f t="shared" si="44"/>
        <v>277.70450937026834</v>
      </c>
      <c r="AR294" s="44">
        <f t="shared" si="47"/>
        <v>35.811608603878945</v>
      </c>
      <c r="AS294" s="118"/>
      <c r="AT294" s="82"/>
      <c r="AU294" s="82" t="s">
        <v>49</v>
      </c>
      <c r="AV294" s="82"/>
      <c r="AW294" s="82" t="s">
        <v>50</v>
      </c>
      <c r="AX294" s="82"/>
      <c r="AY294" s="82"/>
      <c r="AZ294" s="82"/>
      <c r="BA294" s="82"/>
      <c r="BB294" s="82"/>
      <c r="BC294" s="82"/>
      <c r="BD294" s="82"/>
      <c r="BE294" s="82" t="s">
        <v>82</v>
      </c>
      <c r="BF294" s="82">
        <v>1</v>
      </c>
      <c r="BG294" s="82">
        <v>3</v>
      </c>
      <c r="BH294" s="82"/>
      <c r="BI294" s="82">
        <v>0</v>
      </c>
    </row>
    <row r="295" spans="1:62">
      <c r="A295" s="24">
        <v>1520</v>
      </c>
      <c r="B295" s="24" t="s">
        <v>47</v>
      </c>
      <c r="C295" s="24">
        <v>8</v>
      </c>
      <c r="D295" s="24">
        <v>1</v>
      </c>
      <c r="E295" s="5" t="s">
        <v>52</v>
      </c>
      <c r="F295" s="81">
        <v>699.23</v>
      </c>
      <c r="G295" s="81">
        <v>699.33</v>
      </c>
      <c r="H295" s="25">
        <f t="shared" si="48"/>
        <v>699.28</v>
      </c>
      <c r="I295" s="37">
        <v>3</v>
      </c>
      <c r="J295" s="38">
        <v>13</v>
      </c>
      <c r="K295" s="26">
        <f t="shared" si="49"/>
        <v>8</v>
      </c>
      <c r="L295" s="27"/>
      <c r="M295" s="10">
        <v>90</v>
      </c>
      <c r="N295" s="11">
        <v>9</v>
      </c>
      <c r="O295" s="11">
        <v>180</v>
      </c>
      <c r="P295" s="11">
        <v>10</v>
      </c>
      <c r="Q295" s="68" t="s">
        <v>213</v>
      </c>
      <c r="R295" s="69" t="s">
        <v>213</v>
      </c>
      <c r="S295" s="32">
        <f t="shared" si="50"/>
        <v>0.17151028044722005</v>
      </c>
      <c r="T295" s="32">
        <f t="shared" si="51"/>
        <v>-0.15405787400993656</v>
      </c>
      <c r="U295" s="32">
        <f t="shared" si="52"/>
        <v>0.972683135377854</v>
      </c>
      <c r="V295" s="14">
        <f t="shared" si="53"/>
        <v>318.06846061713901</v>
      </c>
      <c r="W295" s="14">
        <f t="shared" si="54"/>
        <v>76.666006174649482</v>
      </c>
      <c r="X295" s="33">
        <f t="shared" si="55"/>
        <v>138.06846061713901</v>
      </c>
      <c r="Y295" s="14">
        <f t="shared" si="56"/>
        <v>48.06846061713901</v>
      </c>
      <c r="Z295" s="34">
        <f t="shared" si="57"/>
        <v>13.333993825350518</v>
      </c>
      <c r="AA295" s="16"/>
      <c r="AB295" s="28"/>
      <c r="AC295" s="9"/>
      <c r="AD295" s="9"/>
      <c r="AE295" s="9"/>
      <c r="AF295" s="17"/>
      <c r="AG295" s="28"/>
      <c r="AH295" s="96"/>
      <c r="AI295" s="10">
        <v>3</v>
      </c>
      <c r="AJ295" s="11">
        <v>107</v>
      </c>
      <c r="AK295" s="119">
        <v>240</v>
      </c>
      <c r="AL295" s="77">
        <v>-60</v>
      </c>
      <c r="AM295" s="45">
        <f t="shared" si="40"/>
        <v>258.06846061713901</v>
      </c>
      <c r="AN295" s="45">
        <f t="shared" si="41"/>
        <v>168.06846061713901</v>
      </c>
      <c r="AO295" s="45">
        <f t="shared" si="42"/>
        <v>13.333993825350518</v>
      </c>
      <c r="AP295" s="46">
        <f t="shared" si="46"/>
        <v>0</v>
      </c>
      <c r="AQ295" s="47">
        <f t="shared" si="44"/>
        <v>120</v>
      </c>
      <c r="AR295" s="48">
        <f t="shared" si="47"/>
        <v>0</v>
      </c>
      <c r="AS295" s="118"/>
      <c r="AT295" s="81"/>
      <c r="AU295" s="81"/>
      <c r="AV295" s="81"/>
      <c r="AW295" s="81"/>
      <c r="AX295" s="81" t="s">
        <v>52</v>
      </c>
      <c r="AY295" s="81"/>
      <c r="AZ295" s="81"/>
      <c r="BA295" s="81"/>
      <c r="BB295" s="81"/>
      <c r="BC295" s="81"/>
      <c r="BD295" s="81"/>
      <c r="BE295" s="81" t="s">
        <v>82</v>
      </c>
      <c r="BF295" s="81">
        <v>1</v>
      </c>
      <c r="BG295" s="81">
        <v>3</v>
      </c>
      <c r="BH295" s="81" t="s">
        <v>95</v>
      </c>
      <c r="BI295" s="81">
        <v>0</v>
      </c>
      <c r="BJ295" s="24" t="s">
        <v>221</v>
      </c>
    </row>
    <row r="296" spans="1:62">
      <c r="A296" s="24">
        <v>1520</v>
      </c>
      <c r="B296" s="24" t="s">
        <v>47</v>
      </c>
      <c r="C296" s="24">
        <v>8</v>
      </c>
      <c r="D296" s="24">
        <v>1</v>
      </c>
      <c r="E296" s="5" t="s">
        <v>49</v>
      </c>
      <c r="F296" s="82">
        <v>699.28</v>
      </c>
      <c r="G296" s="82">
        <v>699.33</v>
      </c>
      <c r="H296" s="25">
        <f t="shared" si="48"/>
        <v>699.30500000000006</v>
      </c>
      <c r="I296" s="37">
        <v>8</v>
      </c>
      <c r="J296" s="38">
        <v>13</v>
      </c>
      <c r="K296" s="26">
        <f t="shared" si="49"/>
        <v>10.5</v>
      </c>
      <c r="L296" s="27"/>
      <c r="M296" s="10">
        <v>90</v>
      </c>
      <c r="N296" s="11">
        <v>32</v>
      </c>
      <c r="O296" s="11">
        <v>0</v>
      </c>
      <c r="P296" s="11">
        <v>49</v>
      </c>
      <c r="Q296" s="11">
        <v>33</v>
      </c>
      <c r="R296" s="67">
        <v>90</v>
      </c>
      <c r="S296" s="32">
        <f t="shared" si="50"/>
        <v>0.64003002265893727</v>
      </c>
      <c r="T296" s="32">
        <f t="shared" si="51"/>
        <v>0.34765831793620039</v>
      </c>
      <c r="U296" s="32">
        <f t="shared" si="52"/>
        <v>-0.55636961050163314</v>
      </c>
      <c r="V296" s="14">
        <f t="shared" si="53"/>
        <v>28.510395260536551</v>
      </c>
      <c r="W296" s="14">
        <f t="shared" si="54"/>
        <v>-37.375080365614465</v>
      </c>
      <c r="X296" s="33">
        <f t="shared" si="55"/>
        <v>28.510395260536551</v>
      </c>
      <c r="Y296" s="14">
        <f t="shared" si="56"/>
        <v>298.51039526053654</v>
      </c>
      <c r="Z296" s="34">
        <f t="shared" si="57"/>
        <v>52.624919634385535</v>
      </c>
      <c r="AA296" s="16">
        <f>IF(-T296&lt;0,180-ACOS(SIN((X296-90)*PI()/180)*U296/SQRT(T296^2+U296^2))*180/PI(),ACOS(SIN((X296-90)*PI()/180)*U296/SQRT(T296^2+U296^2))*180/PI())</f>
        <v>138.17677434573579</v>
      </c>
      <c r="AB296" s="28">
        <f>IF(R296=90,IF(AA296-Q296&lt;0,AA296-Q296+180,AA296-Q296),IF(AA296+Q296&gt;180,AA296+Q296-180,AA296+Q296))</f>
        <v>105.17677434573579</v>
      </c>
      <c r="AC296" s="9">
        <f>COS(AB296*PI()/180)</f>
        <v>-0.26179797403082067</v>
      </c>
      <c r="AD296" s="9">
        <f>SIN(AB296*PI()/180)*COS(Z296*PI()/180)</f>
        <v>0.58585868938598795</v>
      </c>
      <c r="AE296" s="9">
        <f>SIN(AB296*PI()/180)*SIN(Z296*PI()/180)</f>
        <v>0.76696246118326428</v>
      </c>
      <c r="AF296" s="17">
        <f>IF(IF(AC296=0,IF(AD296&gt;=0,90,270),IF(AC296&gt;0,IF(AD296&gt;=0,ATAN(AD296/AC296)*180/PI(),ATAN(AD296/AC296)*180/PI()+360),ATAN(AD296/AC296)*180/PI()+180))-(360-Y296)&lt;0,IF(AC296=0,IF(AD296&gt;=0,90,270),IF(AC296&gt;0,IF(AD296&gt;=0,ATAN(AD296/AC296)*180/PI(),ATAN(AD296/AC296)*180/PI()+360),ATAN(AD296/AC296)*180/PI()+180))+Y296,IF(AC296=0,IF(AD296&gt;=0,90,270),IF(AC296&gt;0,IF(AD296&gt;=0,ATAN(AD296/AC296)*180/PI(),ATAN(AD296/AC296)*180/PI()+360),ATAN(AD296/AC296)*180/PI()+180))-(360-Y296))</f>
        <v>52.588447216898757</v>
      </c>
      <c r="AG296" s="28">
        <f>ASIN(AE296/SQRT(AC296^2+AD296^2+AE296^2))*180/PI()</f>
        <v>50.081898618733405</v>
      </c>
      <c r="AH296" s="96">
        <v>1</v>
      </c>
      <c r="AI296" s="10">
        <v>3</v>
      </c>
      <c r="AJ296" s="11">
        <v>107</v>
      </c>
      <c r="AK296" s="119">
        <v>240</v>
      </c>
      <c r="AL296" s="77">
        <v>-60</v>
      </c>
      <c r="AM296" s="45">
        <f t="shared" si="40"/>
        <v>148.51039526053654</v>
      </c>
      <c r="AN296" s="45">
        <f t="shared" si="41"/>
        <v>58.510395260536541</v>
      </c>
      <c r="AO296" s="45">
        <f t="shared" si="42"/>
        <v>52.624919634385535</v>
      </c>
      <c r="AP296" s="46">
        <f t="shared" si="46"/>
        <v>105.17677434573579</v>
      </c>
      <c r="AQ296" s="47">
        <f t="shared" si="44"/>
        <v>172.58844721689877</v>
      </c>
      <c r="AR296" s="48">
        <f t="shared" si="47"/>
        <v>50.081898618733405</v>
      </c>
      <c r="AS296" s="118"/>
      <c r="AT296" s="82"/>
      <c r="AU296" s="82" t="s">
        <v>49</v>
      </c>
      <c r="AV296" s="82"/>
      <c r="AW296" s="82" t="s">
        <v>50</v>
      </c>
      <c r="AX296" s="82"/>
      <c r="AY296" s="82"/>
      <c r="AZ296" s="82"/>
      <c r="BA296" s="82"/>
      <c r="BB296" s="82"/>
      <c r="BC296" s="82"/>
      <c r="BD296" s="82"/>
      <c r="BE296" s="82" t="s">
        <v>82</v>
      </c>
      <c r="BF296" s="82">
        <v>1</v>
      </c>
      <c r="BG296" s="82">
        <v>3</v>
      </c>
      <c r="BH296" s="82"/>
      <c r="BI296" s="82">
        <v>0</v>
      </c>
    </row>
    <row r="297" spans="1:62">
      <c r="A297" s="24">
        <v>1520</v>
      </c>
      <c r="B297" s="24" t="s">
        <v>47</v>
      </c>
      <c r="C297" s="24">
        <v>8</v>
      </c>
      <c r="D297" s="24">
        <v>1</v>
      </c>
      <c r="E297" s="5" t="s">
        <v>49</v>
      </c>
      <c r="F297" s="82">
        <v>699.39</v>
      </c>
      <c r="G297" s="82">
        <v>699.43</v>
      </c>
      <c r="H297" s="25">
        <f t="shared" si="48"/>
        <v>699.41</v>
      </c>
      <c r="I297" s="37">
        <v>19</v>
      </c>
      <c r="J297" s="38">
        <v>23</v>
      </c>
      <c r="K297" s="26">
        <f t="shared" si="49"/>
        <v>21</v>
      </c>
      <c r="L297" s="27"/>
      <c r="M297" s="10">
        <v>270</v>
      </c>
      <c r="N297" s="11">
        <v>4</v>
      </c>
      <c r="O297" s="11">
        <v>180</v>
      </c>
      <c r="P297" s="11">
        <v>5</v>
      </c>
      <c r="Q297" s="11">
        <v>10</v>
      </c>
      <c r="R297" s="67">
        <v>90</v>
      </c>
      <c r="S297" s="32">
        <f t="shared" si="50"/>
        <v>-8.6943435738757194E-2</v>
      </c>
      <c r="T297" s="32">
        <f t="shared" si="51"/>
        <v>-6.9491029301473661E-2</v>
      </c>
      <c r="U297" s="32">
        <f t="shared" si="52"/>
        <v>-0.99376801787576441</v>
      </c>
      <c r="V297" s="14">
        <f t="shared" si="53"/>
        <v>218.63419479866783</v>
      </c>
      <c r="W297" s="14">
        <f t="shared" si="54"/>
        <v>-83.609498300707514</v>
      </c>
      <c r="X297" s="33">
        <f t="shared" si="55"/>
        <v>218.63419479866783</v>
      </c>
      <c r="Y297" s="14">
        <f t="shared" si="56"/>
        <v>128.63419479866783</v>
      </c>
      <c r="Z297" s="34">
        <f t="shared" si="57"/>
        <v>6.3905016992924857</v>
      </c>
      <c r="AA297" s="16">
        <f>IF(-T297&lt;0,180-ACOS(SIN((X297-90)*PI()/180)*U297/SQRT(T297^2+U297^2))*180/PI(),ACOS(SIN((X297-90)*PI()/180)*U297/SQRT(T297^2+U297^2))*180/PI())</f>
        <v>141.19151457947819</v>
      </c>
      <c r="AB297" s="28">
        <f>IF(R297=90,IF(AA297-Q297&lt;0,AA297-Q297+180,AA297-Q297),IF(AA297+Q297&gt;180,AA297+Q297-180,AA297+Q297))</f>
        <v>131.19151457947819</v>
      </c>
      <c r="AC297" s="9">
        <f>COS(AB297*PI()/180)</f>
        <v>-0.65857802135617216</v>
      </c>
      <c r="AD297" s="9">
        <f>SIN(AB297*PI()/180)*COS(Z297*PI()/180)</f>
        <v>0.74783662851026922</v>
      </c>
      <c r="AE297" s="9">
        <f>SIN(AB297*PI()/180)*SIN(Z297*PI()/180)</f>
        <v>8.3757786772232723E-2</v>
      </c>
      <c r="AF297" s="17">
        <f>IF(IF(AC297=0,IF(AD297&gt;=0,90,270),IF(AC297&gt;0,IF(AD297&gt;=0,ATAN(AD297/AC297)*180/PI(),ATAN(AD297/AC297)*180/PI()+360),ATAN(AD297/AC297)*180/PI()+180))-(360-Y297)&lt;0,IF(AC297=0,IF(AD297&gt;=0,90,270),IF(AC297&gt;0,IF(AD297&gt;=0,ATAN(AD297/AC297)*180/PI(),ATAN(AD297/AC297)*180/PI()+360),ATAN(AD297/AC297)*180/PI()+180))+Y297,IF(AC297=0,IF(AD297&gt;=0,90,270),IF(AC297&gt;0,IF(AD297&gt;=0,ATAN(AD297/AC297)*180/PI(),ATAN(AD297/AC297)*180/PI()+360),ATAN(AD297/AC297)*180/PI()+180))-(360-Y297))</f>
        <v>260.00276811530307</v>
      </c>
      <c r="AG297" s="28">
        <f>ASIN(AE297/SQRT(AC297^2+AD297^2+AE297^2))*180/PI()</f>
        <v>4.8045965579159935</v>
      </c>
      <c r="AH297" s="96">
        <v>0</v>
      </c>
      <c r="AI297" s="10">
        <v>3</v>
      </c>
      <c r="AJ297" s="11">
        <v>107</v>
      </c>
      <c r="AK297" s="119">
        <v>240</v>
      </c>
      <c r="AL297" s="77">
        <v>-60</v>
      </c>
      <c r="AM297" s="45">
        <f t="shared" si="40"/>
        <v>338.63419479866786</v>
      </c>
      <c r="AN297" s="45">
        <f t="shared" si="41"/>
        <v>248.63419479866786</v>
      </c>
      <c r="AO297" s="45">
        <f t="shared" si="42"/>
        <v>6.3905016992924857</v>
      </c>
      <c r="AP297" s="46">
        <f t="shared" si="46"/>
        <v>131.19151457947819</v>
      </c>
      <c r="AQ297" s="47">
        <f t="shared" si="44"/>
        <v>20.00276811530307</v>
      </c>
      <c r="AR297" s="48">
        <f t="shared" si="47"/>
        <v>4.8045965579159935</v>
      </c>
      <c r="AS297" s="118"/>
      <c r="AT297" s="82"/>
      <c r="AU297" s="82" t="s">
        <v>49</v>
      </c>
      <c r="AV297" s="82"/>
      <c r="AW297" s="82" t="s">
        <v>78</v>
      </c>
      <c r="AX297" s="82"/>
      <c r="AY297" s="82"/>
      <c r="AZ297" s="82"/>
      <c r="BA297" s="82"/>
      <c r="BB297" s="82"/>
      <c r="BC297" s="82"/>
      <c r="BD297" s="82">
        <v>7</v>
      </c>
      <c r="BE297" s="82" t="s">
        <v>82</v>
      </c>
      <c r="BF297" s="82">
        <v>1</v>
      </c>
      <c r="BG297" s="82">
        <v>3</v>
      </c>
      <c r="BH297" s="82"/>
      <c r="BI297" s="82">
        <v>0</v>
      </c>
    </row>
    <row r="298" spans="1:62">
      <c r="A298" s="24">
        <v>1520</v>
      </c>
      <c r="B298" s="24" t="s">
        <v>47</v>
      </c>
      <c r="C298" s="24">
        <v>8</v>
      </c>
      <c r="D298" s="24">
        <v>1</v>
      </c>
      <c r="E298" s="5" t="s">
        <v>52</v>
      </c>
      <c r="F298" s="82">
        <v>699.4</v>
      </c>
      <c r="G298" s="82">
        <v>699.61</v>
      </c>
      <c r="H298" s="25">
        <f t="shared" si="48"/>
        <v>699.505</v>
      </c>
      <c r="I298" s="37">
        <v>20</v>
      </c>
      <c r="J298" s="38">
        <v>41</v>
      </c>
      <c r="K298" s="26">
        <f t="shared" si="49"/>
        <v>30.5</v>
      </c>
      <c r="L298" s="27"/>
      <c r="M298" s="10">
        <v>270</v>
      </c>
      <c r="N298" s="11">
        <v>29</v>
      </c>
      <c r="O298" s="11">
        <v>180</v>
      </c>
      <c r="P298" s="11">
        <v>3</v>
      </c>
      <c r="Q298" s="68" t="s">
        <v>213</v>
      </c>
      <c r="R298" s="69" t="s">
        <v>213</v>
      </c>
      <c r="S298" s="32">
        <f t="shared" si="50"/>
        <v>-4.5774058722063825E-2</v>
      </c>
      <c r="T298" s="32">
        <f t="shared" si="51"/>
        <v>-0.48414520551114121</v>
      </c>
      <c r="U298" s="32">
        <f t="shared" si="52"/>
        <v>-0.87342107122779644</v>
      </c>
      <c r="V298" s="14">
        <f t="shared" si="53"/>
        <v>264.59896046866385</v>
      </c>
      <c r="W298" s="14">
        <f t="shared" si="54"/>
        <v>-60.891769938373677</v>
      </c>
      <c r="X298" s="33">
        <f t="shared" si="55"/>
        <v>264.59896046866385</v>
      </c>
      <c r="Y298" s="14">
        <f t="shared" si="56"/>
        <v>174.59896046866385</v>
      </c>
      <c r="Z298" s="34">
        <f t="shared" si="57"/>
        <v>29.108230061626323</v>
      </c>
      <c r="AA298" s="16"/>
      <c r="AB298" s="28"/>
      <c r="AC298" s="9"/>
      <c r="AD298" s="9"/>
      <c r="AE298" s="9"/>
      <c r="AF298" s="17"/>
      <c r="AG298" s="28"/>
      <c r="AH298" s="96"/>
      <c r="AI298" s="10">
        <v>3</v>
      </c>
      <c r="AJ298" s="11">
        <v>107</v>
      </c>
      <c r="AK298" s="119">
        <v>240</v>
      </c>
      <c r="AL298" s="77">
        <v>-60</v>
      </c>
      <c r="AM298" s="45">
        <f t="shared" si="40"/>
        <v>24.598960468663847</v>
      </c>
      <c r="AN298" s="45">
        <f t="shared" si="41"/>
        <v>294.59896046866385</v>
      </c>
      <c r="AO298" s="45">
        <f t="shared" si="42"/>
        <v>29.108230061626323</v>
      </c>
      <c r="AP298" s="46">
        <f t="shared" si="46"/>
        <v>0</v>
      </c>
      <c r="AQ298" s="47">
        <f t="shared" si="44"/>
        <v>120</v>
      </c>
      <c r="AR298" s="48">
        <f t="shared" si="47"/>
        <v>0</v>
      </c>
      <c r="AS298" s="118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 t="s">
        <v>82</v>
      </c>
      <c r="BF298" s="82">
        <v>1</v>
      </c>
      <c r="BG298" s="82">
        <v>3</v>
      </c>
      <c r="BH298" s="82"/>
      <c r="BI298" s="82">
        <v>0</v>
      </c>
    </row>
    <row r="299" spans="1:62">
      <c r="A299" s="24">
        <v>1520</v>
      </c>
      <c r="B299" s="24" t="s">
        <v>47</v>
      </c>
      <c r="C299" s="24">
        <v>8</v>
      </c>
      <c r="D299" s="24">
        <v>1</v>
      </c>
      <c r="E299" s="5" t="s">
        <v>52</v>
      </c>
      <c r="F299" s="82">
        <v>699.4</v>
      </c>
      <c r="G299" s="82">
        <v>699.73</v>
      </c>
      <c r="H299" s="25">
        <f t="shared" si="48"/>
        <v>699.56500000000005</v>
      </c>
      <c r="I299" s="37">
        <v>20</v>
      </c>
      <c r="J299" s="38">
        <v>53</v>
      </c>
      <c r="K299" s="26">
        <f t="shared" si="49"/>
        <v>36.5</v>
      </c>
      <c r="L299" s="27"/>
      <c r="M299" s="10">
        <v>90</v>
      </c>
      <c r="N299" s="11">
        <v>40</v>
      </c>
      <c r="O299" s="11">
        <v>180</v>
      </c>
      <c r="P299" s="11">
        <v>16</v>
      </c>
      <c r="Q299" s="68" t="s">
        <v>213</v>
      </c>
      <c r="R299" s="69" t="s">
        <v>213</v>
      </c>
      <c r="S299" s="32">
        <f t="shared" si="50"/>
        <v>0.21115046473962062</v>
      </c>
      <c r="T299" s="32">
        <f t="shared" si="51"/>
        <v>-0.61788710781542089</v>
      </c>
      <c r="U299" s="32">
        <f t="shared" si="52"/>
        <v>0.73636918055667389</v>
      </c>
      <c r="V299" s="14">
        <f t="shared" si="53"/>
        <v>288.86682887987888</v>
      </c>
      <c r="W299" s="14">
        <f t="shared" si="54"/>
        <v>48.435253425756706</v>
      </c>
      <c r="X299" s="33">
        <f t="shared" si="55"/>
        <v>108.86682887987888</v>
      </c>
      <c r="Y299" s="14">
        <f t="shared" si="56"/>
        <v>18.866828879878881</v>
      </c>
      <c r="Z299" s="34">
        <f t="shared" si="57"/>
        <v>41.564746574243294</v>
      </c>
      <c r="AA299" s="16"/>
      <c r="AB299" s="28"/>
      <c r="AC299" s="9"/>
      <c r="AD299" s="9"/>
      <c r="AE299" s="9"/>
      <c r="AF299" s="17"/>
      <c r="AG299" s="28"/>
      <c r="AH299" s="96"/>
      <c r="AI299" s="10">
        <v>3</v>
      </c>
      <c r="AJ299" s="11">
        <v>107</v>
      </c>
      <c r="AK299" s="119">
        <v>240</v>
      </c>
      <c r="AL299" s="77">
        <v>-60</v>
      </c>
      <c r="AM299" s="45">
        <f t="shared" ref="AM299:AM362" si="65">IF(AL299&lt;=0,IF(X299&gt;=AK299,X299-AK299,X299-AK299+360),IF((X299-AK299-180)&lt;0,IF(X299-AK299+180&lt;0,X299-AK299+540,X299-AK299+180),X299-AK299-180))</f>
        <v>228.86682887987888</v>
      </c>
      <c r="AN299" s="45">
        <f t="shared" ref="AN299:AN362" si="66">IF(AM299-90&lt;0,AM299+270,AM299-90)</f>
        <v>138.86682887987888</v>
      </c>
      <c r="AO299" s="45">
        <f t="shared" ref="AO299:AO362" si="67">Z299</f>
        <v>41.564746574243294</v>
      </c>
      <c r="AP299" s="46">
        <f t="shared" si="46"/>
        <v>0</v>
      </c>
      <c r="AQ299" s="47">
        <f t="shared" ref="AQ299:AQ362" si="68">IF(AL299&lt;=0,IF(AF299&gt;=AK299,AF299-AK299,AF299-AK299+360),IF((AF299-AK299-180)&lt;0,IF(AF299-AK299+180&lt;0,AF299-AK299+540,AF299-AK299+180),AF299-AK299-180))</f>
        <v>120</v>
      </c>
      <c r="AR299" s="48">
        <f t="shared" si="47"/>
        <v>0</v>
      </c>
      <c r="AS299" s="118"/>
      <c r="AT299" s="82"/>
      <c r="AU299" s="82"/>
      <c r="AV299" s="82"/>
      <c r="AW299" s="82"/>
      <c r="AX299" s="82" t="s">
        <v>52</v>
      </c>
      <c r="AY299" s="82"/>
      <c r="AZ299" s="82"/>
      <c r="BA299" s="82"/>
      <c r="BB299" s="82"/>
      <c r="BC299" s="82"/>
      <c r="BD299" s="82"/>
      <c r="BE299" s="82" t="s">
        <v>82</v>
      </c>
      <c r="BF299" s="82">
        <v>1</v>
      </c>
      <c r="BG299" s="82">
        <v>3</v>
      </c>
      <c r="BH299" s="82" t="s">
        <v>96</v>
      </c>
      <c r="BI299" s="82">
        <v>0</v>
      </c>
    </row>
    <row r="300" spans="1:62">
      <c r="A300" s="24">
        <v>1520</v>
      </c>
      <c r="B300" s="24" t="s">
        <v>47</v>
      </c>
      <c r="C300" s="24">
        <v>8</v>
      </c>
      <c r="D300" s="24">
        <v>1</v>
      </c>
      <c r="E300" s="5" t="s">
        <v>49</v>
      </c>
      <c r="F300" s="82">
        <v>699.41</v>
      </c>
      <c r="G300" s="82">
        <v>699.43</v>
      </c>
      <c r="H300" s="25">
        <f t="shared" si="48"/>
        <v>699.42</v>
      </c>
      <c r="I300" s="37">
        <v>21</v>
      </c>
      <c r="J300" s="38">
        <v>23</v>
      </c>
      <c r="K300" s="26">
        <f t="shared" si="49"/>
        <v>22</v>
      </c>
      <c r="L300" s="27"/>
      <c r="M300" s="10">
        <v>270</v>
      </c>
      <c r="N300" s="11">
        <v>25</v>
      </c>
      <c r="O300" s="11">
        <v>180</v>
      </c>
      <c r="P300" s="11">
        <v>3</v>
      </c>
      <c r="Q300" s="11">
        <v>16</v>
      </c>
      <c r="R300" s="67">
        <v>90</v>
      </c>
      <c r="S300" s="32">
        <f t="shared" si="50"/>
        <v>-4.7432484684989416E-2</v>
      </c>
      <c r="T300" s="32">
        <f t="shared" si="51"/>
        <v>-0.42203907810090141</v>
      </c>
      <c r="U300" s="32">
        <f t="shared" si="52"/>
        <v>-0.9050657237128571</v>
      </c>
      <c r="V300" s="14">
        <f t="shared" si="53"/>
        <v>263.58750244272267</v>
      </c>
      <c r="W300" s="14">
        <f t="shared" si="54"/>
        <v>-64.86199045000285</v>
      </c>
      <c r="X300" s="33">
        <f t="shared" si="55"/>
        <v>263.58750244272267</v>
      </c>
      <c r="Y300" s="14">
        <f t="shared" si="56"/>
        <v>173.58750244272267</v>
      </c>
      <c r="Z300" s="34">
        <f t="shared" si="57"/>
        <v>25.13800954999715</v>
      </c>
      <c r="AA300" s="16">
        <f>IF(-T300&lt;0,180-ACOS(SIN((X300-90)*PI()/180)*U300/SQRT(T300^2+U300^2))*180/PI(),ACOS(SIN((X300-90)*PI()/180)*U300/SQRT(T300^2+U300^2))*180/PI())</f>
        <v>95.809520770443442</v>
      </c>
      <c r="AB300" s="28">
        <f>IF(R300=90,IF(AA300-Q300&lt;0,AA300-Q300+180,AA300-Q300),IF(AA300+Q300&gt;180,AA300+Q300-180,AA300+Q300))</f>
        <v>79.809520770443442</v>
      </c>
      <c r="AC300" s="9">
        <f>COS(AB300*PI()/180)</f>
        <v>0.17692119528065867</v>
      </c>
      <c r="AD300" s="9">
        <f>SIN(AB300*PI()/180)*COS(Z300*PI()/180)</f>
        <v>0.89100630235040712</v>
      </c>
      <c r="AE300" s="9">
        <f>SIN(AB300*PI()/180)*SIN(Z300*PI()/180)</f>
        <v>0.41809886370608312</v>
      </c>
      <c r="AF300" s="17">
        <f>IF(IF(AC300=0,IF(AD300&gt;=0,90,270),IF(AC300&gt;0,IF(AD300&gt;=0,ATAN(AD300/AC300)*180/PI(),ATAN(AD300/AC300)*180/PI()+360),ATAN(AD300/AC300)*180/PI()+180))-(360-Y300)&lt;0,IF(AC300=0,IF(AD300&gt;=0,90,270),IF(AC300&gt;0,IF(AD300&gt;=0,ATAN(AD300/AC300)*180/PI(),ATAN(AD300/AC300)*180/PI()+360),ATAN(AD300/AC300)*180/PI()+180))+Y300,IF(AC300=0,IF(AD300&gt;=0,90,270),IF(AC300&gt;0,IF(AD300&gt;=0,ATAN(AD300/AC300)*180/PI(),ATAN(AD300/AC300)*180/PI()+360),ATAN(AD300/AC300)*180/PI()+180))-(360-Y300))</f>
        <v>252.35673991150708</v>
      </c>
      <c r="AG300" s="28">
        <f>ASIN(AE300/SQRT(AC300^2+AD300^2+AE300^2))*180/PI()</f>
        <v>24.71461886978938</v>
      </c>
      <c r="AH300" s="96">
        <v>0</v>
      </c>
      <c r="AI300" s="10">
        <v>3</v>
      </c>
      <c r="AJ300" s="11">
        <v>107</v>
      </c>
      <c r="AK300" s="119">
        <v>240</v>
      </c>
      <c r="AL300" s="77">
        <v>-60</v>
      </c>
      <c r="AM300" s="45">
        <f t="shared" si="65"/>
        <v>23.587502442722666</v>
      </c>
      <c r="AN300" s="45">
        <f t="shared" si="66"/>
        <v>293.58750244272267</v>
      </c>
      <c r="AO300" s="45">
        <f t="shared" si="67"/>
        <v>25.13800954999715</v>
      </c>
      <c r="AP300" s="46">
        <f t="shared" si="46"/>
        <v>79.809520770443442</v>
      </c>
      <c r="AQ300" s="47">
        <f t="shared" si="68"/>
        <v>12.356739911507077</v>
      </c>
      <c r="AR300" s="48">
        <f t="shared" si="47"/>
        <v>24.71461886978938</v>
      </c>
      <c r="AS300" s="118"/>
      <c r="AT300" s="82"/>
      <c r="AU300" s="82" t="s">
        <v>49</v>
      </c>
      <c r="AV300" s="82"/>
      <c r="AW300" s="82"/>
      <c r="AX300" s="82"/>
      <c r="AY300" s="82"/>
      <c r="AZ300" s="82"/>
      <c r="BA300" s="82"/>
      <c r="BB300" s="82"/>
      <c r="BC300" s="82"/>
      <c r="BD300" s="82"/>
      <c r="BE300" s="82" t="s">
        <v>82</v>
      </c>
      <c r="BF300" s="82">
        <v>1</v>
      </c>
      <c r="BG300" s="82">
        <v>3</v>
      </c>
      <c r="BH300" s="82"/>
      <c r="BI300" s="82">
        <v>0</v>
      </c>
    </row>
    <row r="301" spans="1:62">
      <c r="A301" s="24">
        <v>1520</v>
      </c>
      <c r="B301" s="24" t="s">
        <v>47</v>
      </c>
      <c r="C301" s="24">
        <v>8</v>
      </c>
      <c r="D301" s="24">
        <v>1</v>
      </c>
      <c r="E301" s="5" t="s">
        <v>52</v>
      </c>
      <c r="F301" s="82">
        <v>699.44</v>
      </c>
      <c r="G301" s="82">
        <v>699.5</v>
      </c>
      <c r="H301" s="25">
        <f t="shared" si="48"/>
        <v>699.47</v>
      </c>
      <c r="I301" s="37">
        <v>24</v>
      </c>
      <c r="J301" s="38">
        <v>30</v>
      </c>
      <c r="K301" s="26">
        <f t="shared" si="49"/>
        <v>27</v>
      </c>
      <c r="L301" s="27"/>
      <c r="M301" s="10">
        <v>90</v>
      </c>
      <c r="N301" s="11">
        <v>50</v>
      </c>
      <c r="O301" s="11">
        <v>0</v>
      </c>
      <c r="P301" s="11">
        <v>29</v>
      </c>
      <c r="Q301" s="68" t="s">
        <v>213</v>
      </c>
      <c r="R301" s="69" t="s">
        <v>213</v>
      </c>
      <c r="S301" s="32">
        <f t="shared" si="50"/>
        <v>0.31162961695118185</v>
      </c>
      <c r="T301" s="32">
        <f t="shared" si="51"/>
        <v>0.66999756649648201</v>
      </c>
      <c r="U301" s="32">
        <f t="shared" si="52"/>
        <v>-0.56219471093687323</v>
      </c>
      <c r="V301" s="14">
        <f t="shared" si="53"/>
        <v>65.055894936681938</v>
      </c>
      <c r="W301" s="14">
        <f t="shared" si="54"/>
        <v>-37.264897785670733</v>
      </c>
      <c r="X301" s="33">
        <f t="shared" si="55"/>
        <v>65.055894936681938</v>
      </c>
      <c r="Y301" s="14">
        <f t="shared" si="56"/>
        <v>335.05589493668197</v>
      </c>
      <c r="Z301" s="34">
        <f t="shared" si="57"/>
        <v>52.735102214329267</v>
      </c>
      <c r="AA301" s="16"/>
      <c r="AB301" s="28"/>
      <c r="AC301" s="9"/>
      <c r="AD301" s="9"/>
      <c r="AE301" s="9"/>
      <c r="AF301" s="17"/>
      <c r="AG301" s="28"/>
      <c r="AH301" s="96"/>
      <c r="AI301" s="10">
        <v>3</v>
      </c>
      <c r="AJ301" s="11">
        <v>107</v>
      </c>
      <c r="AK301" s="119">
        <v>240</v>
      </c>
      <c r="AL301" s="77">
        <v>-60</v>
      </c>
      <c r="AM301" s="45">
        <f t="shared" si="65"/>
        <v>185.05589493668194</v>
      </c>
      <c r="AN301" s="45">
        <f t="shared" si="66"/>
        <v>95.055894936681938</v>
      </c>
      <c r="AO301" s="45">
        <f t="shared" si="67"/>
        <v>52.735102214329267</v>
      </c>
      <c r="AP301" s="46">
        <f t="shared" si="46"/>
        <v>0</v>
      </c>
      <c r="AQ301" s="47">
        <f t="shared" si="68"/>
        <v>120</v>
      </c>
      <c r="AR301" s="48">
        <f t="shared" si="47"/>
        <v>0</v>
      </c>
      <c r="AS301" s="118"/>
      <c r="AT301" s="82"/>
      <c r="AU301" s="82"/>
      <c r="AV301" s="82"/>
      <c r="AW301" s="82"/>
      <c r="AX301" s="82" t="s">
        <v>52</v>
      </c>
      <c r="AY301" s="82"/>
      <c r="AZ301" s="82"/>
      <c r="BA301" s="82"/>
      <c r="BB301" s="82"/>
      <c r="BC301" s="82"/>
      <c r="BD301" s="82"/>
      <c r="BE301" s="82" t="s">
        <v>82</v>
      </c>
      <c r="BF301" s="82">
        <v>1</v>
      </c>
      <c r="BG301" s="82">
        <v>3</v>
      </c>
      <c r="BH301" s="82" t="s">
        <v>96</v>
      </c>
      <c r="BI301" s="82">
        <v>0</v>
      </c>
    </row>
    <row r="302" spans="1:62">
      <c r="A302" s="24">
        <v>1520</v>
      </c>
      <c r="B302" s="24" t="s">
        <v>47</v>
      </c>
      <c r="C302" s="24">
        <v>8</v>
      </c>
      <c r="D302" s="24">
        <v>1</v>
      </c>
      <c r="E302" s="5" t="s">
        <v>49</v>
      </c>
      <c r="F302" s="82">
        <v>699.53</v>
      </c>
      <c r="G302" s="82">
        <v>699.57</v>
      </c>
      <c r="H302" s="25">
        <f t="shared" si="48"/>
        <v>699.55</v>
      </c>
      <c r="I302" s="37">
        <v>33</v>
      </c>
      <c r="J302" s="38">
        <v>37</v>
      </c>
      <c r="K302" s="26">
        <f t="shared" si="49"/>
        <v>35</v>
      </c>
      <c r="L302" s="27"/>
      <c r="M302" s="10">
        <v>270</v>
      </c>
      <c r="N302" s="11">
        <v>58</v>
      </c>
      <c r="O302" s="11">
        <v>180</v>
      </c>
      <c r="P302" s="11">
        <v>21</v>
      </c>
      <c r="Q302" s="11">
        <v>14</v>
      </c>
      <c r="R302" s="67">
        <v>90</v>
      </c>
      <c r="S302" s="32">
        <f t="shared" si="50"/>
        <v>-0.18990608014780791</v>
      </c>
      <c r="T302" s="32">
        <f t="shared" si="51"/>
        <v>-0.79172110329985612</v>
      </c>
      <c r="U302" s="32">
        <f t="shared" si="52"/>
        <v>-0.49472225271191878</v>
      </c>
      <c r="V302" s="14">
        <f t="shared" si="53"/>
        <v>256.5115876066676</v>
      </c>
      <c r="W302" s="14">
        <f t="shared" si="54"/>
        <v>-31.284273738592837</v>
      </c>
      <c r="X302" s="33">
        <f t="shared" si="55"/>
        <v>256.5115876066676</v>
      </c>
      <c r="Y302" s="14">
        <f t="shared" si="56"/>
        <v>166.5115876066676</v>
      </c>
      <c r="Z302" s="34">
        <f t="shared" si="57"/>
        <v>58.715726261407163</v>
      </c>
      <c r="AA302" s="16">
        <f>IF(-T302&lt;0,180-ACOS(SIN((X302-90)*PI()/180)*U302/SQRT(T302^2+U302^2))*180/PI(),ACOS(SIN((X302-90)*PI()/180)*U302/SQRT(T302^2+U302^2))*180/PI())</f>
        <v>97.100086924080173</v>
      </c>
      <c r="AB302" s="28">
        <f>IF(R302=90,IF(AA302-Q302&lt;0,AA302-Q302+180,AA302-Q302),IF(AA302+Q302&gt;180,AA302+Q302-180,AA302+Q302))</f>
        <v>83.100086924080173</v>
      </c>
      <c r="AC302" s="9">
        <f>COS(AB302*PI()/180)</f>
        <v>0.12013533271102979</v>
      </c>
      <c r="AD302" s="9">
        <f>SIN(AB302*PI()/180)*COS(Z302*PI()/180)</f>
        <v>0.51552365879232809</v>
      </c>
      <c r="AE302" s="9">
        <f>SIN(AB302*PI()/180)*SIN(Z302*PI()/180)</f>
        <v>0.848411963057913</v>
      </c>
      <c r="AF302" s="17">
        <f>IF(IF(AC302=0,IF(AD302&gt;=0,90,270),IF(AC302&gt;0,IF(AD302&gt;=0,ATAN(AD302/AC302)*180/PI(),ATAN(AD302/AC302)*180/PI()+360),ATAN(AD302/AC302)*180/PI()+180))-(360-Y302)&lt;0,IF(AC302=0,IF(AD302&gt;=0,90,270),IF(AC302&gt;0,IF(AD302&gt;=0,ATAN(AD302/AC302)*180/PI(),ATAN(AD302/AC302)*180/PI()+360),ATAN(AD302/AC302)*180/PI()+180))+Y302,IF(AC302=0,IF(AD302&gt;=0,90,270),IF(AC302&gt;0,IF(AD302&gt;=0,ATAN(AD302/AC302)*180/PI(),ATAN(AD302/AC302)*180/PI()+360),ATAN(AD302/AC302)*180/PI()+180))-(360-Y302))</f>
        <v>243.39374784245777</v>
      </c>
      <c r="AG302" s="28">
        <f>ASIN(AE302/SQRT(AC302^2+AD302^2+AE302^2))*180/PI()</f>
        <v>58.039363555893807</v>
      </c>
      <c r="AH302" s="96">
        <v>0</v>
      </c>
      <c r="AI302" s="10">
        <v>3</v>
      </c>
      <c r="AJ302" s="11">
        <v>107</v>
      </c>
      <c r="AK302" s="119">
        <v>240</v>
      </c>
      <c r="AL302" s="77">
        <v>-60</v>
      </c>
      <c r="AM302" s="45">
        <f t="shared" si="65"/>
        <v>16.511587606667604</v>
      </c>
      <c r="AN302" s="45">
        <f t="shared" si="66"/>
        <v>286.5115876066676</v>
      </c>
      <c r="AO302" s="45">
        <f t="shared" si="67"/>
        <v>58.715726261407163</v>
      </c>
      <c r="AP302" s="46">
        <f t="shared" si="46"/>
        <v>83.100086924080173</v>
      </c>
      <c r="AQ302" s="47">
        <f t="shared" si="68"/>
        <v>3.3937478424577705</v>
      </c>
      <c r="AR302" s="48">
        <f t="shared" si="47"/>
        <v>58.039363555893807</v>
      </c>
      <c r="AS302" s="118"/>
      <c r="AT302" s="82"/>
      <c r="AU302" s="82" t="s">
        <v>49</v>
      </c>
      <c r="AV302" s="82"/>
      <c r="AW302" s="82" t="s">
        <v>78</v>
      </c>
      <c r="AX302" s="82"/>
      <c r="AY302" s="82"/>
      <c r="AZ302" s="82"/>
      <c r="BA302" s="82"/>
      <c r="BB302" s="82"/>
      <c r="BC302" s="82"/>
      <c r="BD302" s="82"/>
      <c r="BE302" s="82" t="s">
        <v>82</v>
      </c>
      <c r="BF302" s="82">
        <v>1</v>
      </c>
      <c r="BG302" s="82">
        <v>3</v>
      </c>
      <c r="BH302" s="82"/>
      <c r="BI302" s="82">
        <v>0</v>
      </c>
    </row>
    <row r="303" spans="1:62">
      <c r="A303" s="24">
        <v>1520</v>
      </c>
      <c r="B303" s="24" t="s">
        <v>47</v>
      </c>
      <c r="C303" s="24">
        <v>8</v>
      </c>
      <c r="D303" s="24">
        <v>1</v>
      </c>
      <c r="E303" s="5" t="s">
        <v>204</v>
      </c>
      <c r="F303" s="82">
        <v>699.59</v>
      </c>
      <c r="G303" s="82">
        <v>699.59</v>
      </c>
      <c r="H303" s="25">
        <f t="shared" si="48"/>
        <v>699.59</v>
      </c>
      <c r="I303" s="37">
        <v>39</v>
      </c>
      <c r="J303" s="38">
        <v>39</v>
      </c>
      <c r="K303" s="26">
        <f t="shared" si="49"/>
        <v>39</v>
      </c>
      <c r="L303" s="27"/>
      <c r="M303" s="10">
        <v>270</v>
      </c>
      <c r="N303" s="11">
        <v>2</v>
      </c>
      <c r="O303" s="11">
        <v>0</v>
      </c>
      <c r="P303" s="11">
        <v>1</v>
      </c>
      <c r="Q303" s="68" t="s">
        <v>213</v>
      </c>
      <c r="R303" s="69" t="s">
        <v>213</v>
      </c>
      <c r="S303" s="32">
        <f t="shared" si="50"/>
        <v>-1.7441774902830158E-2</v>
      </c>
      <c r="T303" s="32">
        <f t="shared" si="51"/>
        <v>3.489418134011367E-2</v>
      </c>
      <c r="U303" s="32">
        <f t="shared" si="52"/>
        <v>0.99923861495548261</v>
      </c>
      <c r="V303" s="14">
        <f t="shared" si="53"/>
        <v>116.5580680165811</v>
      </c>
      <c r="W303" s="14">
        <f t="shared" si="54"/>
        <v>87.764295062177368</v>
      </c>
      <c r="X303" s="33">
        <f t="shared" si="55"/>
        <v>296.5580680165811</v>
      </c>
      <c r="Y303" s="14">
        <f t="shared" si="56"/>
        <v>206.5580680165811</v>
      </c>
      <c r="Z303" s="34">
        <f t="shared" si="57"/>
        <v>2.2357049378226321</v>
      </c>
      <c r="AA303" s="16"/>
      <c r="AB303" s="28"/>
      <c r="AC303" s="9"/>
      <c r="AD303" s="9"/>
      <c r="AE303" s="9"/>
      <c r="AF303" s="17"/>
      <c r="AG303" s="28"/>
      <c r="AH303" s="96"/>
      <c r="AI303" s="10">
        <v>3</v>
      </c>
      <c r="AJ303" s="11">
        <v>107</v>
      </c>
      <c r="AK303" s="119">
        <v>240</v>
      </c>
      <c r="AL303" s="77">
        <v>-60</v>
      </c>
      <c r="AM303" s="45">
        <f t="shared" si="65"/>
        <v>56.558068016581103</v>
      </c>
      <c r="AN303" s="45">
        <f t="shared" si="66"/>
        <v>326.5580680165811</v>
      </c>
      <c r="AO303" s="45">
        <f t="shared" si="67"/>
        <v>2.2357049378226321</v>
      </c>
      <c r="AP303" s="46">
        <f t="shared" si="46"/>
        <v>0</v>
      </c>
      <c r="AQ303" s="47">
        <f t="shared" si="68"/>
        <v>120</v>
      </c>
      <c r="AR303" s="48">
        <f t="shared" si="47"/>
        <v>0</v>
      </c>
      <c r="AS303" s="118"/>
      <c r="AT303" s="82"/>
      <c r="AU303" s="82" t="s">
        <v>204</v>
      </c>
      <c r="AV303" s="82"/>
      <c r="AW303" s="82"/>
      <c r="AX303" s="82"/>
      <c r="AY303" s="82"/>
      <c r="AZ303" s="82"/>
      <c r="BA303" s="82"/>
      <c r="BB303" s="82"/>
      <c r="BC303" s="82"/>
      <c r="BD303" s="82"/>
      <c r="BE303" s="82" t="s">
        <v>82</v>
      </c>
      <c r="BF303" s="82">
        <v>1</v>
      </c>
      <c r="BG303" s="82">
        <v>3</v>
      </c>
      <c r="BH303" s="82"/>
      <c r="BI303" s="82">
        <v>0</v>
      </c>
    </row>
    <row r="304" spans="1:62">
      <c r="A304" s="24">
        <v>1520</v>
      </c>
      <c r="B304" s="24" t="s">
        <v>47</v>
      </c>
      <c r="C304" s="24">
        <v>8</v>
      </c>
      <c r="D304" s="24">
        <v>1</v>
      </c>
      <c r="E304" s="5" t="s">
        <v>49</v>
      </c>
      <c r="F304" s="82">
        <v>699.75</v>
      </c>
      <c r="G304" s="82">
        <v>699.77</v>
      </c>
      <c r="H304" s="25">
        <f t="shared" si="48"/>
        <v>699.76</v>
      </c>
      <c r="I304" s="37">
        <v>55</v>
      </c>
      <c r="J304" s="38">
        <v>57</v>
      </c>
      <c r="K304" s="26">
        <f t="shared" si="49"/>
        <v>56</v>
      </c>
      <c r="L304" s="27"/>
      <c r="M304" s="10">
        <v>270</v>
      </c>
      <c r="N304" s="11">
        <v>23</v>
      </c>
      <c r="O304" s="11">
        <v>180</v>
      </c>
      <c r="P304" s="11">
        <v>17</v>
      </c>
      <c r="Q304" s="11">
        <v>13</v>
      </c>
      <c r="R304" s="67">
        <v>90</v>
      </c>
      <c r="S304" s="32">
        <f t="shared" si="50"/>
        <v>-0.26912957320944303</v>
      </c>
      <c r="T304" s="32">
        <f t="shared" si="51"/>
        <v>-0.37365803647709628</v>
      </c>
      <c r="U304" s="32">
        <f t="shared" si="52"/>
        <v>-0.88028316924362571</v>
      </c>
      <c r="V304" s="14">
        <f t="shared" si="53"/>
        <v>234.23644075989728</v>
      </c>
      <c r="W304" s="14">
        <f t="shared" si="54"/>
        <v>-62.385224155604334</v>
      </c>
      <c r="X304" s="33">
        <f t="shared" si="55"/>
        <v>234.23644075989728</v>
      </c>
      <c r="Y304" s="14">
        <f t="shared" si="56"/>
        <v>144.23644075989728</v>
      </c>
      <c r="Z304" s="34">
        <f t="shared" si="57"/>
        <v>27.614775844395666</v>
      </c>
      <c r="AA304" s="16">
        <f>IF(-T304&lt;0,180-ACOS(SIN((X304-90)*PI()/180)*U304/SQRT(T304^2+U304^2))*180/PI(),ACOS(SIN((X304-90)*PI()/180)*U304/SQRT(T304^2+U304^2))*180/PI())</f>
        <v>122.54633158288497</v>
      </c>
      <c r="AB304" s="28">
        <f>IF(R304=90,IF(AA304-Q304&lt;0,AA304-Q304+180,AA304-Q304),IF(AA304+Q304&gt;180,AA304+Q304-180,AA304+Q304))</f>
        <v>109.54633158288497</v>
      </c>
      <c r="AC304" s="9">
        <f>COS(AB304*PI()/180)</f>
        <v>-0.33456900637384035</v>
      </c>
      <c r="AD304" s="9">
        <f>SIN(AB304*PI()/180)*COS(Z304*PI()/180)</f>
        <v>0.83502015759143311</v>
      </c>
      <c r="AE304" s="9">
        <f>SIN(AB304*PI()/180)*SIN(Z304*PI()/180)</f>
        <v>0.43681222097143679</v>
      </c>
      <c r="AF304" s="17">
        <f>IF(IF(AC304=0,IF(AD304&gt;=0,90,270),IF(AC304&gt;0,IF(AD304&gt;=0,ATAN(AD304/AC304)*180/PI(),ATAN(AD304/AC304)*180/PI()+360),ATAN(AD304/AC304)*180/PI()+180))-(360-Y304)&lt;0,IF(AC304=0,IF(AD304&gt;=0,90,270),IF(AC304&gt;0,IF(AD304&gt;=0,ATAN(AD304/AC304)*180/PI(),ATAN(AD304/AC304)*180/PI()+360),ATAN(AD304/AC304)*180/PI()+180))+Y304,IF(AC304=0,IF(AD304&gt;=0,90,270),IF(AC304&gt;0,IF(AD304&gt;=0,ATAN(AD304/AC304)*180/PI(),ATAN(AD304/AC304)*180/PI()+360),ATAN(AD304/AC304)*180/PI()+180))-(360-Y304))</f>
        <v>256.07102334475059</v>
      </c>
      <c r="AG304" s="28">
        <f>ASIN(AE304/SQRT(AC304^2+AD304^2+AE304^2))*180/PI()</f>
        <v>25.900664488552493</v>
      </c>
      <c r="AH304" s="96">
        <v>0</v>
      </c>
      <c r="AI304" s="10">
        <v>3</v>
      </c>
      <c r="AJ304" s="11">
        <v>107</v>
      </c>
      <c r="AK304" s="119">
        <v>240</v>
      </c>
      <c r="AL304" s="77">
        <v>-60</v>
      </c>
      <c r="AM304" s="45">
        <f t="shared" si="65"/>
        <v>354.23644075989728</v>
      </c>
      <c r="AN304" s="45">
        <f t="shared" si="66"/>
        <v>264.23644075989728</v>
      </c>
      <c r="AO304" s="45">
        <f t="shared" si="67"/>
        <v>27.614775844395666</v>
      </c>
      <c r="AP304" s="46">
        <f t="shared" si="46"/>
        <v>109.54633158288497</v>
      </c>
      <c r="AQ304" s="47">
        <f t="shared" si="68"/>
        <v>16.071023344750586</v>
      </c>
      <c r="AR304" s="48">
        <f t="shared" si="47"/>
        <v>25.900664488552493</v>
      </c>
      <c r="AS304" s="118"/>
      <c r="AT304" s="82"/>
      <c r="AU304" s="82" t="s">
        <v>49</v>
      </c>
      <c r="AV304" s="82"/>
      <c r="AW304" s="82" t="s">
        <v>78</v>
      </c>
      <c r="AX304" s="82"/>
      <c r="AY304" s="82"/>
      <c r="AZ304" s="82"/>
      <c r="BA304" s="82"/>
      <c r="BB304" s="82"/>
      <c r="BC304" s="82"/>
      <c r="BD304" s="82"/>
      <c r="BE304" s="82" t="s">
        <v>82</v>
      </c>
      <c r="BF304" s="82">
        <v>1</v>
      </c>
      <c r="BG304" s="82">
        <v>3</v>
      </c>
      <c r="BH304" s="82"/>
      <c r="BI304" s="82">
        <v>0</v>
      </c>
    </row>
    <row r="305" spans="1:61">
      <c r="A305" s="24">
        <v>1520</v>
      </c>
      <c r="B305" s="24" t="s">
        <v>47</v>
      </c>
      <c r="C305" s="24">
        <v>8</v>
      </c>
      <c r="D305" s="24">
        <v>1</v>
      </c>
      <c r="E305" s="5" t="s">
        <v>49</v>
      </c>
      <c r="F305" s="82">
        <v>699.77</v>
      </c>
      <c r="G305" s="82">
        <v>699.8</v>
      </c>
      <c r="H305" s="25">
        <f t="shared" si="48"/>
        <v>699.78499999999997</v>
      </c>
      <c r="I305" s="37">
        <v>57</v>
      </c>
      <c r="J305" s="38">
        <v>60</v>
      </c>
      <c r="K305" s="26">
        <f t="shared" si="49"/>
        <v>58.5</v>
      </c>
      <c r="L305" s="27"/>
      <c r="M305" s="10">
        <v>90</v>
      </c>
      <c r="N305" s="11">
        <v>27</v>
      </c>
      <c r="O305" s="11">
        <v>0</v>
      </c>
      <c r="P305" s="11">
        <v>11</v>
      </c>
      <c r="Q305" s="11">
        <v>68</v>
      </c>
      <c r="R305" s="67">
        <v>90</v>
      </c>
      <c r="S305" s="32">
        <f t="shared" si="50"/>
        <v>0.17001205975432954</v>
      </c>
      <c r="T305" s="32">
        <f t="shared" si="51"/>
        <v>0.4456494155713287</v>
      </c>
      <c r="U305" s="32">
        <f t="shared" si="52"/>
        <v>-0.87463622477252045</v>
      </c>
      <c r="V305" s="14">
        <f t="shared" si="53"/>
        <v>69.118505369112825</v>
      </c>
      <c r="W305" s="14">
        <f t="shared" si="54"/>
        <v>-61.394429711384923</v>
      </c>
      <c r="X305" s="33">
        <f t="shared" si="55"/>
        <v>69.118505369112825</v>
      </c>
      <c r="Y305" s="14">
        <f t="shared" si="56"/>
        <v>339.11850536911282</v>
      </c>
      <c r="Z305" s="34">
        <f t="shared" si="57"/>
        <v>28.605570288615077</v>
      </c>
      <c r="AA305" s="16">
        <f>IF(-T305&lt;0,180-ACOS(SIN((X305-90)*PI()/180)*U305/SQRT(T305^2+U305^2))*180/PI(),ACOS(SIN((X305-90)*PI()/180)*U305/SQRT(T305^2+U305^2))*180/PI())</f>
        <v>108.517061028551</v>
      </c>
      <c r="AB305" s="28">
        <f>IF(R305=90,IF(AA305-Q305&lt;0,AA305-Q305+180,AA305-Q305),IF(AA305+Q305&gt;180,AA305+Q305-180,AA305+Q305))</f>
        <v>40.517061028550998</v>
      </c>
      <c r="AC305" s="9">
        <f>COS(AB305*PI()/180)</f>
        <v>0.76021254501716096</v>
      </c>
      <c r="AD305" s="9">
        <f>SIN(AB305*PI()/180)*COS(Z305*PI()/180)</f>
        <v>0.57037286609184523</v>
      </c>
      <c r="AE305" s="9">
        <f>SIN(AB305*PI()/180)*SIN(Z305*PI()/180)</f>
        <v>0.31104932088770915</v>
      </c>
      <c r="AF305" s="17">
        <f>IF(IF(AC305=0,IF(AD305&gt;=0,90,270),IF(AC305&gt;0,IF(AD305&gt;=0,ATAN(AD305/AC305)*180/PI(),ATAN(AD305/AC305)*180/PI()+360),ATAN(AD305/AC305)*180/PI()+180))-(360-Y305)&lt;0,IF(AC305=0,IF(AD305&gt;=0,90,270),IF(AC305&gt;0,IF(AD305&gt;=0,ATAN(AD305/AC305)*180/PI(),ATAN(AD305/AC305)*180/PI()+360),ATAN(AD305/AC305)*180/PI()+180))+Y305,IF(AC305=0,IF(AD305&gt;=0,90,270),IF(AC305&gt;0,IF(AD305&gt;=0,ATAN(AD305/AC305)*180/PI(),ATAN(AD305/AC305)*180/PI()+360),ATAN(AD305/AC305)*180/PI()+180))-(360-Y305))</f>
        <v>15.998697867044676</v>
      </c>
      <c r="AG305" s="28">
        <f>ASIN(AE305/SQRT(AC305^2+AD305^2+AE305^2))*180/PI()</f>
        <v>18.122478813366378</v>
      </c>
      <c r="AH305" s="96">
        <v>1</v>
      </c>
      <c r="AI305" s="10">
        <v>3</v>
      </c>
      <c r="AJ305" s="11">
        <v>107</v>
      </c>
      <c r="AK305" s="119">
        <v>240</v>
      </c>
      <c r="AL305" s="77">
        <v>-60</v>
      </c>
      <c r="AM305" s="45">
        <f t="shared" si="65"/>
        <v>189.11850536911282</v>
      </c>
      <c r="AN305" s="45">
        <f t="shared" si="66"/>
        <v>99.118505369112825</v>
      </c>
      <c r="AO305" s="45">
        <f t="shared" si="67"/>
        <v>28.605570288615077</v>
      </c>
      <c r="AP305" s="46">
        <f t="shared" si="46"/>
        <v>40.517061028550998</v>
      </c>
      <c r="AQ305" s="47">
        <f t="shared" si="68"/>
        <v>135.99869786704468</v>
      </c>
      <c r="AR305" s="48">
        <f t="shared" si="47"/>
        <v>18.122478813366378</v>
      </c>
      <c r="AS305" s="118"/>
      <c r="AT305" s="82"/>
      <c r="AU305" s="82" t="s">
        <v>49</v>
      </c>
      <c r="AV305" s="82"/>
      <c r="AW305" s="82" t="s">
        <v>50</v>
      </c>
      <c r="AX305" s="82"/>
      <c r="AY305" s="82"/>
      <c r="AZ305" s="82"/>
      <c r="BA305" s="82"/>
      <c r="BB305" s="82"/>
      <c r="BC305" s="82"/>
      <c r="BD305" s="82"/>
      <c r="BE305" s="82" t="s">
        <v>82</v>
      </c>
      <c r="BF305" s="82">
        <v>1</v>
      </c>
      <c r="BG305" s="82">
        <v>3</v>
      </c>
      <c r="BH305" s="82"/>
      <c r="BI305" s="82">
        <v>0</v>
      </c>
    </row>
    <row r="306" spans="1:61">
      <c r="A306" s="24">
        <v>1520</v>
      </c>
      <c r="B306" s="24" t="s">
        <v>47</v>
      </c>
      <c r="C306" s="24">
        <v>8</v>
      </c>
      <c r="D306" s="24">
        <v>1</v>
      </c>
      <c r="E306" s="5" t="s">
        <v>49</v>
      </c>
      <c r="F306" s="82">
        <v>699.77</v>
      </c>
      <c r="G306" s="82">
        <v>699.82</v>
      </c>
      <c r="H306" s="25">
        <f t="shared" si="48"/>
        <v>699.79500000000007</v>
      </c>
      <c r="I306" s="37">
        <v>57</v>
      </c>
      <c r="J306" s="38">
        <v>62</v>
      </c>
      <c r="K306" s="26">
        <f t="shared" si="49"/>
        <v>59.5</v>
      </c>
      <c r="L306" s="27"/>
      <c r="M306" s="10">
        <v>270</v>
      </c>
      <c r="N306" s="11">
        <v>30</v>
      </c>
      <c r="O306" s="11">
        <v>180</v>
      </c>
      <c r="P306" s="11">
        <v>42</v>
      </c>
      <c r="Q306" s="11">
        <v>43</v>
      </c>
      <c r="R306" s="67">
        <v>90</v>
      </c>
      <c r="S306" s="32">
        <f t="shared" si="50"/>
        <v>-0.57948410355645652</v>
      </c>
      <c r="T306" s="32">
        <f t="shared" si="51"/>
        <v>-0.37157241273869696</v>
      </c>
      <c r="U306" s="32">
        <f t="shared" si="52"/>
        <v>-0.64358229755437657</v>
      </c>
      <c r="V306" s="14">
        <f t="shared" si="53"/>
        <v>212.6684975672469</v>
      </c>
      <c r="W306" s="14">
        <f t="shared" si="54"/>
        <v>-43.073679199813128</v>
      </c>
      <c r="X306" s="33">
        <f t="shared" si="55"/>
        <v>212.6684975672469</v>
      </c>
      <c r="Y306" s="14">
        <f t="shared" si="56"/>
        <v>122.6684975672469</v>
      </c>
      <c r="Z306" s="34">
        <f t="shared" si="57"/>
        <v>46.926320800186872</v>
      </c>
      <c r="AA306" s="16">
        <f>IF(-T306&lt;0,180-ACOS(SIN((X306-90)*PI()/180)*U306/SQRT(T306^2+U306^2))*180/PI(),ACOS(SIN((X306-90)*PI()/180)*U306/SQRT(T306^2+U306^2))*180/PI())</f>
        <v>136.80487295467358</v>
      </c>
      <c r="AB306" s="28">
        <f>IF(R306=90,IF(AA306-Q306&lt;0,AA306-Q306+180,AA306-Q306),IF(AA306+Q306&gt;180,AA306+Q306-180,AA306+Q306))</f>
        <v>93.804872954673584</v>
      </c>
      <c r="AC306" s="9">
        <f>COS(AB306*PI()/180)</f>
        <v>-6.6358762280410641E-2</v>
      </c>
      <c r="AD306" s="9">
        <f>SIN(AB306*PI()/180)*COS(Z306*PI()/180)</f>
        <v>0.68143296294633604</v>
      </c>
      <c r="AE306" s="9">
        <f>SIN(AB306*PI()/180)*SIN(Z306*PI()/180)</f>
        <v>0.72886599020587406</v>
      </c>
      <c r="AF306" s="17">
        <f>IF(IF(AC306=0,IF(AD306&gt;=0,90,270),IF(AC306&gt;0,IF(AD306&gt;=0,ATAN(AD306/AC306)*180/PI(),ATAN(AD306/AC306)*180/PI()+360),ATAN(AD306/AC306)*180/PI()+180))-(360-Y306)&lt;0,IF(AC306=0,IF(AD306&gt;=0,90,270),IF(AC306&gt;0,IF(AD306&gt;=0,ATAN(AD306/AC306)*180/PI(),ATAN(AD306/AC306)*180/PI()+360),ATAN(AD306/AC306)*180/PI()+180))+Y306,IF(AC306=0,IF(AD306&gt;=0,90,270),IF(AC306&gt;0,IF(AD306&gt;=0,ATAN(AD306/AC306)*180/PI(),ATAN(AD306/AC306)*180/PI()+360),ATAN(AD306/AC306)*180/PI()+180))-(360-Y306))</f>
        <v>218.23049214550258</v>
      </c>
      <c r="AG306" s="28">
        <f>ASIN(AE306/SQRT(AC306^2+AD306^2+AE306^2))*180/PI()</f>
        <v>46.791410072658394</v>
      </c>
      <c r="AH306" s="96">
        <v>0</v>
      </c>
      <c r="AI306" s="10">
        <v>3</v>
      </c>
      <c r="AJ306" s="11">
        <v>107</v>
      </c>
      <c r="AK306" s="119">
        <v>240</v>
      </c>
      <c r="AL306" s="77">
        <v>-60</v>
      </c>
      <c r="AM306" s="45">
        <f t="shared" si="65"/>
        <v>332.6684975672469</v>
      </c>
      <c r="AN306" s="45">
        <f t="shared" si="66"/>
        <v>242.6684975672469</v>
      </c>
      <c r="AO306" s="45">
        <f t="shared" si="67"/>
        <v>46.926320800186872</v>
      </c>
      <c r="AP306" s="46">
        <f t="shared" si="46"/>
        <v>93.804872954673584</v>
      </c>
      <c r="AQ306" s="47">
        <f t="shared" si="68"/>
        <v>338.23049214550258</v>
      </c>
      <c r="AR306" s="48">
        <f t="shared" si="47"/>
        <v>46.791410072658394</v>
      </c>
      <c r="AS306" s="118"/>
      <c r="AT306" s="82"/>
      <c r="AU306" s="82" t="s">
        <v>49</v>
      </c>
      <c r="AV306" s="82"/>
      <c r="AW306" s="82" t="s">
        <v>78</v>
      </c>
      <c r="AX306" s="82"/>
      <c r="AY306" s="82"/>
      <c r="AZ306" s="82"/>
      <c r="BA306" s="82"/>
      <c r="BB306" s="82"/>
      <c r="BC306" s="82"/>
      <c r="BD306" s="82"/>
      <c r="BE306" s="82" t="s">
        <v>82</v>
      </c>
      <c r="BF306" s="82">
        <v>1</v>
      </c>
      <c r="BG306" s="82">
        <v>3</v>
      </c>
      <c r="BH306" s="82"/>
      <c r="BI306" s="82">
        <v>0</v>
      </c>
    </row>
    <row r="307" spans="1:61">
      <c r="A307" s="24">
        <v>1520</v>
      </c>
      <c r="B307" s="24" t="s">
        <v>47</v>
      </c>
      <c r="C307" s="24">
        <v>8</v>
      </c>
      <c r="D307" s="24">
        <v>1</v>
      </c>
      <c r="E307" s="5" t="s">
        <v>205</v>
      </c>
      <c r="F307" s="82">
        <v>699.93</v>
      </c>
      <c r="G307" s="82">
        <v>700.01</v>
      </c>
      <c r="H307" s="25">
        <f t="shared" si="48"/>
        <v>699.97</v>
      </c>
      <c r="I307" s="37">
        <v>73</v>
      </c>
      <c r="J307" s="38">
        <v>81</v>
      </c>
      <c r="K307" s="26">
        <f t="shared" si="49"/>
        <v>77</v>
      </c>
      <c r="L307" s="27"/>
      <c r="M307" s="10">
        <v>90</v>
      </c>
      <c r="N307" s="11">
        <v>41</v>
      </c>
      <c r="O307" s="11">
        <v>0</v>
      </c>
      <c r="P307" s="11">
        <v>34</v>
      </c>
      <c r="Q307" s="68" t="s">
        <v>213</v>
      </c>
      <c r="R307" s="69" t="s">
        <v>213</v>
      </c>
      <c r="S307" s="32">
        <f t="shared" si="50"/>
        <v>0.42202824144196055</v>
      </c>
      <c r="T307" s="32">
        <f t="shared" si="51"/>
        <v>0.54389758484710771</v>
      </c>
      <c r="U307" s="32">
        <f t="shared" si="52"/>
        <v>-0.62568259837192142</v>
      </c>
      <c r="V307" s="14">
        <f t="shared" si="53"/>
        <v>52.190922916462704</v>
      </c>
      <c r="W307" s="14">
        <f t="shared" si="54"/>
        <v>-42.266370832909324</v>
      </c>
      <c r="X307" s="33">
        <f t="shared" si="55"/>
        <v>52.190922916462704</v>
      </c>
      <c r="Y307" s="14">
        <f t="shared" si="56"/>
        <v>322.19092291646268</v>
      </c>
      <c r="Z307" s="34">
        <f t="shared" si="57"/>
        <v>47.733629167090676</v>
      </c>
      <c r="AA307" s="16"/>
      <c r="AB307" s="28"/>
      <c r="AC307" s="9"/>
      <c r="AD307" s="9"/>
      <c r="AE307" s="9"/>
      <c r="AF307" s="17"/>
      <c r="AG307" s="28"/>
      <c r="AH307" s="96"/>
      <c r="AI307" s="10">
        <v>3</v>
      </c>
      <c r="AJ307" s="11">
        <v>107</v>
      </c>
      <c r="AK307" s="119">
        <v>240</v>
      </c>
      <c r="AL307" s="77">
        <v>-60</v>
      </c>
      <c r="AM307" s="45">
        <f t="shared" si="65"/>
        <v>172.19092291646271</v>
      </c>
      <c r="AN307" s="45">
        <f t="shared" si="66"/>
        <v>82.190922916462711</v>
      </c>
      <c r="AO307" s="45">
        <f t="shared" si="67"/>
        <v>47.733629167090676</v>
      </c>
      <c r="AP307" s="46">
        <f t="shared" si="46"/>
        <v>0</v>
      </c>
      <c r="AQ307" s="47">
        <f t="shared" si="68"/>
        <v>120</v>
      </c>
      <c r="AR307" s="48">
        <f t="shared" si="47"/>
        <v>0</v>
      </c>
      <c r="AS307" s="118"/>
      <c r="AT307" s="82"/>
      <c r="AU307" s="82" t="s">
        <v>205</v>
      </c>
      <c r="AV307" s="82"/>
      <c r="AW307" s="82"/>
      <c r="AX307" s="82"/>
      <c r="AY307" s="82"/>
      <c r="AZ307" s="82"/>
      <c r="BA307" s="82"/>
      <c r="BB307" s="82"/>
      <c r="BC307" s="82"/>
      <c r="BD307" s="82"/>
      <c r="BE307" s="82" t="s">
        <v>79</v>
      </c>
      <c r="BF307" s="82">
        <v>1</v>
      </c>
      <c r="BG307" s="82">
        <v>3</v>
      </c>
      <c r="BH307" s="82"/>
      <c r="BI307" s="82">
        <v>0</v>
      </c>
    </row>
    <row r="308" spans="1:61">
      <c r="A308" s="24">
        <v>1520</v>
      </c>
      <c r="B308" s="24" t="s">
        <v>47</v>
      </c>
      <c r="C308" s="24">
        <v>8</v>
      </c>
      <c r="D308" s="24">
        <v>2</v>
      </c>
      <c r="E308" s="5" t="s">
        <v>49</v>
      </c>
      <c r="F308" s="82">
        <v>700.52</v>
      </c>
      <c r="G308" s="82">
        <v>700.59</v>
      </c>
      <c r="H308" s="25">
        <f t="shared" si="48"/>
        <v>700.55500000000006</v>
      </c>
      <c r="I308" s="37">
        <v>5</v>
      </c>
      <c r="J308" s="38">
        <v>12</v>
      </c>
      <c r="K308" s="26">
        <f t="shared" si="49"/>
        <v>8.5</v>
      </c>
      <c r="L308" s="27"/>
      <c r="M308" s="10">
        <v>270</v>
      </c>
      <c r="N308" s="11">
        <v>55</v>
      </c>
      <c r="O308" s="11">
        <v>180</v>
      </c>
      <c r="P308" s="11">
        <v>10</v>
      </c>
      <c r="Q308" s="11">
        <v>6</v>
      </c>
      <c r="R308" s="67">
        <v>90</v>
      </c>
      <c r="S308" s="32">
        <f t="shared" si="50"/>
        <v>-9.9600502925051321E-2</v>
      </c>
      <c r="T308" s="32">
        <f t="shared" si="51"/>
        <v>-0.80670728411159875</v>
      </c>
      <c r="U308" s="32">
        <f t="shared" si="52"/>
        <v>-0.56486252146362348</v>
      </c>
      <c r="V308" s="14">
        <f t="shared" si="53"/>
        <v>262.96156875778212</v>
      </c>
      <c r="W308" s="14">
        <f t="shared" si="54"/>
        <v>-34.796630912045906</v>
      </c>
      <c r="X308" s="33">
        <f t="shared" si="55"/>
        <v>262.96156875778212</v>
      </c>
      <c r="Y308" s="14">
        <f t="shared" si="56"/>
        <v>172.96156875778212</v>
      </c>
      <c r="Z308" s="34">
        <f t="shared" si="57"/>
        <v>55.203369087954094</v>
      </c>
      <c r="AA308" s="16">
        <f>IF(-T308&lt;0,180-ACOS(SIN((X308-90)*PI()/180)*U308/SQRT(T308^2+U308^2))*180/PI(),ACOS(SIN((X308-90)*PI()/180)*U308/SQRT(T308^2+U308^2))*180/PI())</f>
        <v>94.030255031995324</v>
      </c>
      <c r="AB308" s="28">
        <f>IF(R308=90,IF(AA308-Q308&lt;0,AA308-Q308+180,AA308-Q308),IF(AA308+Q308&gt;180,AA308+Q308-180,AA308+Q308))</f>
        <v>88.030255031995324</v>
      </c>
      <c r="AC308" s="9">
        <f>COS(AB308*PI()/180)</f>
        <v>3.4371763611526947E-2</v>
      </c>
      <c r="AD308" s="9">
        <f>SIN(AB308*PI()/180)*COS(Z308*PI()/180)</f>
        <v>0.57032808496863907</v>
      </c>
      <c r="AE308" s="9">
        <f>SIN(AB308*PI()/180)*SIN(Z308*PI()/180)</f>
        <v>0.82069754316815036</v>
      </c>
      <c r="AF308" s="17">
        <f>IF(IF(AC308=0,IF(AD308&gt;=0,90,270),IF(AC308&gt;0,IF(AD308&gt;=0,ATAN(AD308/AC308)*180/PI(),ATAN(AD308/AC308)*180/PI()+360),ATAN(AD308/AC308)*180/PI()+180))-(360-Y308)&lt;0,IF(AC308=0,IF(AD308&gt;=0,90,270),IF(AC308&gt;0,IF(AD308&gt;=0,ATAN(AD308/AC308)*180/PI(),ATAN(AD308/AC308)*180/PI()+360),ATAN(AD308/AC308)*180/PI()+180))+Y308,IF(AC308=0,IF(AD308&gt;=0,90,270),IF(AC308&gt;0,IF(AD308&gt;=0,ATAN(AD308/AC308)*180/PI(),ATAN(AD308/AC308)*180/PI()+360),ATAN(AD308/AC308)*180/PI()+180))-(360-Y308))</f>
        <v>259.51271546897192</v>
      </c>
      <c r="AG308" s="28">
        <f>ASIN(AE308/SQRT(AC308^2+AD308^2+AE308^2))*180/PI()</f>
        <v>55.154681576282115</v>
      </c>
      <c r="AH308" s="96">
        <v>0</v>
      </c>
      <c r="AI308" s="10">
        <v>0</v>
      </c>
      <c r="AJ308" s="11">
        <v>68</v>
      </c>
      <c r="AK308" s="119">
        <v>240</v>
      </c>
      <c r="AL308" s="77">
        <v>-60</v>
      </c>
      <c r="AM308" s="45">
        <f t="shared" si="65"/>
        <v>22.961568757782118</v>
      </c>
      <c r="AN308" s="45">
        <f t="shared" si="66"/>
        <v>292.96156875778212</v>
      </c>
      <c r="AO308" s="45">
        <f t="shared" si="67"/>
        <v>55.203369087954094</v>
      </c>
      <c r="AP308" s="46">
        <f t="shared" si="46"/>
        <v>88.030255031995324</v>
      </c>
      <c r="AQ308" s="47">
        <f t="shared" si="68"/>
        <v>19.512715468971919</v>
      </c>
      <c r="AR308" s="48">
        <f t="shared" si="47"/>
        <v>55.154681576282115</v>
      </c>
      <c r="AS308" s="118"/>
      <c r="AT308" s="82"/>
      <c r="AU308" s="82" t="s">
        <v>49</v>
      </c>
      <c r="AV308" s="82"/>
      <c r="AW308" s="82" t="s">
        <v>78</v>
      </c>
      <c r="AX308" s="82"/>
      <c r="AY308" s="82"/>
      <c r="AZ308" s="82"/>
      <c r="BA308" s="82"/>
      <c r="BB308" s="82"/>
      <c r="BC308" s="82"/>
      <c r="BD308" s="82"/>
      <c r="BE308" s="82" t="s">
        <v>82</v>
      </c>
      <c r="BF308" s="82">
        <v>1</v>
      </c>
      <c r="BG308" s="82">
        <v>3</v>
      </c>
      <c r="BH308" s="82"/>
      <c r="BI308" s="82">
        <v>0</v>
      </c>
    </row>
    <row r="309" spans="1:61">
      <c r="A309" s="24">
        <v>1520</v>
      </c>
      <c r="B309" s="24" t="s">
        <v>47</v>
      </c>
      <c r="C309" s="24">
        <v>8</v>
      </c>
      <c r="D309" s="24">
        <v>2</v>
      </c>
      <c r="E309" s="5" t="s">
        <v>49</v>
      </c>
      <c r="F309" s="82">
        <v>700.72</v>
      </c>
      <c r="G309" s="82">
        <v>700.82</v>
      </c>
      <c r="H309" s="25">
        <f t="shared" si="48"/>
        <v>700.77</v>
      </c>
      <c r="I309" s="37">
        <v>25</v>
      </c>
      <c r="J309" s="38">
        <v>35</v>
      </c>
      <c r="K309" s="26">
        <f t="shared" si="49"/>
        <v>30</v>
      </c>
      <c r="L309" s="27"/>
      <c r="M309" s="10">
        <v>270</v>
      </c>
      <c r="N309" s="11">
        <v>63</v>
      </c>
      <c r="O309" s="11">
        <v>180</v>
      </c>
      <c r="P309" s="11">
        <v>15</v>
      </c>
      <c r="Q309" s="11">
        <v>3</v>
      </c>
      <c r="R309" s="67">
        <v>90</v>
      </c>
      <c r="S309" s="32">
        <f t="shared" si="50"/>
        <v>-0.11750138762820581</v>
      </c>
      <c r="T309" s="32">
        <f t="shared" si="51"/>
        <v>-0.86064621310559986</v>
      </c>
      <c r="U309" s="32">
        <f t="shared" si="52"/>
        <v>-0.43852114858830882</v>
      </c>
      <c r="V309" s="14">
        <f t="shared" si="53"/>
        <v>262.22564879339063</v>
      </c>
      <c r="W309" s="14">
        <f t="shared" si="54"/>
        <v>-26.786568547181719</v>
      </c>
      <c r="X309" s="33">
        <f t="shared" si="55"/>
        <v>262.22564879339063</v>
      </c>
      <c r="Y309" s="14">
        <f t="shared" si="56"/>
        <v>172.22564879339063</v>
      </c>
      <c r="Z309" s="34">
        <f t="shared" si="57"/>
        <v>63.213431452818284</v>
      </c>
      <c r="AA309" s="16">
        <f>IF(-T309&lt;0,180-ACOS(SIN((X309-90)*PI()/180)*U309/SQRT(T309^2+U309^2))*180/PI(),ACOS(SIN((X309-90)*PI()/180)*U309/SQRT(T309^2+U309^2))*180/PI())</f>
        <v>93.520876710591935</v>
      </c>
      <c r="AB309" s="28">
        <f>IF(R309=90,IF(AA309-Q309&lt;0,AA309-Q309+180,AA309-Q309),IF(AA309+Q309&gt;180,AA309+Q309-180,AA309+Q309))</f>
        <v>90.520876710591935</v>
      </c>
      <c r="AC309" s="9">
        <f>COS(AB309*PI()/180)</f>
        <v>-9.0908883738522114E-3</v>
      </c>
      <c r="AD309" s="9">
        <f>SIN(AB309*PI()/180)*COS(Z309*PI()/180)</f>
        <v>0.45064966263394729</v>
      </c>
      <c r="AE309" s="9">
        <f>SIN(AB309*PI()/180)*SIN(Z309*PI()/180)</f>
        <v>0.89265460135288821</v>
      </c>
      <c r="AF309" s="17">
        <f>IF(IF(AC309=0,IF(AD309&gt;=0,90,270),IF(AC309&gt;0,IF(AD309&gt;=0,ATAN(AD309/AC309)*180/PI(),ATAN(AD309/AC309)*180/PI()+360),ATAN(AD309/AC309)*180/PI()+180))-(360-Y309)&lt;0,IF(AC309=0,IF(AD309&gt;=0,90,270),IF(AC309&gt;0,IF(AD309&gt;=0,ATAN(AD309/AC309)*180/PI(),ATAN(AD309/AC309)*180/PI()+360),ATAN(AD309/AC309)*180/PI()+180))+Y309,IF(AC309=0,IF(AD309&gt;=0,90,270),IF(AC309&gt;0,IF(AD309&gt;=0,ATAN(AD309/AC309)*180/PI(),ATAN(AD309/AC309)*180/PI()+360),ATAN(AD309/AC309)*180/PI()+180))-(360-Y309))</f>
        <v>263.38131125445699</v>
      </c>
      <c r="AG309" s="28">
        <f>ASIN(AE309/SQRT(AC309^2+AD309^2+AE309^2))*180/PI()</f>
        <v>63.208741986128992</v>
      </c>
      <c r="AH309" s="96">
        <v>0</v>
      </c>
      <c r="AI309" s="10">
        <v>0</v>
      </c>
      <c r="AJ309" s="11">
        <v>68</v>
      </c>
      <c r="AK309" s="119">
        <v>240</v>
      </c>
      <c r="AL309" s="77">
        <v>-60</v>
      </c>
      <c r="AM309" s="45">
        <f t="shared" si="65"/>
        <v>22.225648793390633</v>
      </c>
      <c r="AN309" s="45">
        <f t="shared" si="66"/>
        <v>292.22564879339063</v>
      </c>
      <c r="AO309" s="45">
        <f t="shared" si="67"/>
        <v>63.213431452818284</v>
      </c>
      <c r="AP309" s="46">
        <f t="shared" si="46"/>
        <v>90.520876710591935</v>
      </c>
      <c r="AQ309" s="47">
        <f t="shared" si="68"/>
        <v>23.381311254456989</v>
      </c>
      <c r="AR309" s="48">
        <f t="shared" si="47"/>
        <v>63.208741986128992</v>
      </c>
      <c r="AS309" s="118"/>
      <c r="AT309" s="82"/>
      <c r="AU309" s="82" t="s">
        <v>49</v>
      </c>
      <c r="AV309" s="82"/>
      <c r="AW309" s="82" t="s">
        <v>78</v>
      </c>
      <c r="AX309" s="82"/>
      <c r="AY309" s="82"/>
      <c r="AZ309" s="82"/>
      <c r="BA309" s="82"/>
      <c r="BB309" s="82"/>
      <c r="BC309" s="82"/>
      <c r="BD309" s="82"/>
      <c r="BE309" s="82" t="s">
        <v>82</v>
      </c>
      <c r="BF309" s="82">
        <v>1</v>
      </c>
      <c r="BG309" s="82">
        <v>3</v>
      </c>
      <c r="BH309" s="82"/>
      <c r="BI309" s="82">
        <v>0</v>
      </c>
    </row>
    <row r="310" spans="1:61">
      <c r="A310" s="24">
        <v>1520</v>
      </c>
      <c r="B310" s="24" t="s">
        <v>47</v>
      </c>
      <c r="C310" s="24">
        <v>8</v>
      </c>
      <c r="D310" s="24">
        <v>2</v>
      </c>
      <c r="E310" s="5" t="s">
        <v>205</v>
      </c>
      <c r="F310" s="82">
        <v>700.89</v>
      </c>
      <c r="G310" s="82">
        <v>700.92</v>
      </c>
      <c r="H310" s="25">
        <f t="shared" si="48"/>
        <v>700.90499999999997</v>
      </c>
      <c r="I310" s="37">
        <v>42</v>
      </c>
      <c r="J310" s="38">
        <v>45</v>
      </c>
      <c r="K310" s="26">
        <f t="shared" si="49"/>
        <v>43.5</v>
      </c>
      <c r="L310" s="27"/>
      <c r="M310" s="10">
        <v>270</v>
      </c>
      <c r="N310" s="11">
        <v>25</v>
      </c>
      <c r="O310" s="11">
        <v>0</v>
      </c>
      <c r="P310" s="11">
        <v>3</v>
      </c>
      <c r="Q310" s="68" t="s">
        <v>213</v>
      </c>
      <c r="R310" s="69" t="s">
        <v>213</v>
      </c>
      <c r="S310" s="32">
        <f t="shared" si="50"/>
        <v>-4.7432484684989368E-2</v>
      </c>
      <c r="T310" s="32">
        <f t="shared" si="51"/>
        <v>0.42203907810090141</v>
      </c>
      <c r="U310" s="32">
        <f t="shared" si="52"/>
        <v>0.9050657237128571</v>
      </c>
      <c r="V310" s="14">
        <f t="shared" si="53"/>
        <v>96.412497557277305</v>
      </c>
      <c r="W310" s="14">
        <f t="shared" si="54"/>
        <v>64.86199045000285</v>
      </c>
      <c r="X310" s="33">
        <f t="shared" si="55"/>
        <v>276.41249755727733</v>
      </c>
      <c r="Y310" s="14">
        <f t="shared" si="56"/>
        <v>186.41249755727733</v>
      </c>
      <c r="Z310" s="34">
        <f t="shared" si="57"/>
        <v>25.13800954999715</v>
      </c>
      <c r="AA310" s="16"/>
      <c r="AB310" s="28"/>
      <c r="AC310" s="9"/>
      <c r="AD310" s="9"/>
      <c r="AE310" s="9"/>
      <c r="AF310" s="17"/>
      <c r="AG310" s="28"/>
      <c r="AH310" s="96"/>
      <c r="AI310" s="10">
        <v>0</v>
      </c>
      <c r="AJ310" s="11">
        <v>68</v>
      </c>
      <c r="AK310" s="119">
        <v>240</v>
      </c>
      <c r="AL310" s="77">
        <v>-60</v>
      </c>
      <c r="AM310" s="45">
        <f t="shared" si="65"/>
        <v>36.412497557277334</v>
      </c>
      <c r="AN310" s="45">
        <f t="shared" si="66"/>
        <v>306.41249755727733</v>
      </c>
      <c r="AO310" s="45">
        <f t="shared" si="67"/>
        <v>25.13800954999715</v>
      </c>
      <c r="AP310" s="46">
        <f t="shared" si="46"/>
        <v>0</v>
      </c>
      <c r="AQ310" s="47">
        <f t="shared" si="68"/>
        <v>120</v>
      </c>
      <c r="AR310" s="48">
        <f t="shared" si="47"/>
        <v>0</v>
      </c>
      <c r="AS310" s="118"/>
      <c r="AT310" s="82"/>
      <c r="AU310" s="82" t="s">
        <v>205</v>
      </c>
      <c r="AV310" s="82"/>
      <c r="AW310" s="82"/>
      <c r="AX310" s="82"/>
      <c r="AY310" s="82"/>
      <c r="AZ310" s="82"/>
      <c r="BA310" s="82"/>
      <c r="BB310" s="82"/>
      <c r="BC310" s="82"/>
      <c r="BD310" s="82"/>
      <c r="BE310" s="82" t="s">
        <v>97</v>
      </c>
      <c r="BF310" s="82">
        <v>1</v>
      </c>
      <c r="BG310" s="82">
        <v>3</v>
      </c>
      <c r="BH310" s="82"/>
      <c r="BI310" s="82">
        <v>0</v>
      </c>
    </row>
    <row r="311" spans="1:61">
      <c r="A311" s="24">
        <v>1520</v>
      </c>
      <c r="B311" s="24" t="s">
        <v>47</v>
      </c>
      <c r="C311" s="24">
        <v>8</v>
      </c>
      <c r="D311" s="24">
        <v>2</v>
      </c>
      <c r="E311" s="5" t="s">
        <v>49</v>
      </c>
      <c r="F311" s="82">
        <v>701</v>
      </c>
      <c r="G311" s="82">
        <v>701.05</v>
      </c>
      <c r="H311" s="25">
        <f t="shared" si="48"/>
        <v>701.02499999999998</v>
      </c>
      <c r="I311" s="37">
        <v>53</v>
      </c>
      <c r="J311" s="38">
        <v>58</v>
      </c>
      <c r="K311" s="26">
        <f t="shared" si="49"/>
        <v>55.5</v>
      </c>
      <c r="L311" s="27"/>
      <c r="M311" s="10">
        <v>270</v>
      </c>
      <c r="N311" s="11">
        <v>38</v>
      </c>
      <c r="O311" s="11">
        <v>0</v>
      </c>
      <c r="P311" s="11">
        <v>10</v>
      </c>
      <c r="Q311" s="11">
        <v>15</v>
      </c>
      <c r="R311" s="67">
        <v>270</v>
      </c>
      <c r="S311" s="32">
        <f t="shared" si="50"/>
        <v>-0.13683663134575172</v>
      </c>
      <c r="T311" s="32">
        <f t="shared" si="51"/>
        <v>0.60630819413164239</v>
      </c>
      <c r="U311" s="32">
        <f t="shared" si="52"/>
        <v>0.77603909960889261</v>
      </c>
      <c r="V311" s="14">
        <f t="shared" si="53"/>
        <v>102.7179112777802</v>
      </c>
      <c r="W311" s="14">
        <f t="shared" si="54"/>
        <v>51.307507065628684</v>
      </c>
      <c r="X311" s="33">
        <f t="shared" si="55"/>
        <v>282.71791127778022</v>
      </c>
      <c r="Y311" s="14">
        <f t="shared" si="56"/>
        <v>192.71791127778022</v>
      </c>
      <c r="Z311" s="34">
        <f t="shared" si="57"/>
        <v>38.692492934371316</v>
      </c>
      <c r="AA311" s="16">
        <f>IF(-T311&lt;0,180-ACOS(SIN((X311-90)*PI()/180)*U311/SQRT(T311^2+U311^2))*180/PI(),ACOS(SIN((X311-90)*PI()/180)*U311/SQRT(T311^2+U311^2))*180/PI())</f>
        <v>80.009698355277067</v>
      </c>
      <c r="AB311" s="28">
        <f>IF(R311=90,IF(AA311-Q311&lt;0,AA311-Q311+180,AA311-Q311),IF(AA311+Q311&gt;180,AA311+Q311-180,AA311+Q311))</f>
        <v>95.009698355277067</v>
      </c>
      <c r="AC311" s="9">
        <f>COS(AB311*PI()/180)</f>
        <v>-8.7324365613159441E-2</v>
      </c>
      <c r="AD311" s="9">
        <f>SIN(AB311*PI()/180)*COS(Z311*PI()/180)</f>
        <v>0.77753071098611048</v>
      </c>
      <c r="AE311" s="9">
        <f>SIN(AB311*PI()/180)*SIN(Z311*PI()/180)</f>
        <v>0.62275231725276836</v>
      </c>
      <c r="AF311" s="17">
        <f>IF(IF(AC311=0,IF(AD311&gt;=0,90,270),IF(AC311&gt;0,IF(AD311&gt;=0,ATAN(AD311/AC311)*180/PI(),ATAN(AD311/AC311)*180/PI()+360),ATAN(AD311/AC311)*180/PI()+180))-(360-Y311)&lt;0,IF(AC311=0,IF(AD311&gt;=0,90,270),IF(AC311&gt;0,IF(AD311&gt;=0,ATAN(AD311/AC311)*180/PI(),ATAN(AD311/AC311)*180/PI()+360),ATAN(AD311/AC311)*180/PI()+180))+Y311,IF(AC311=0,IF(AD311&gt;=0,90,270),IF(AC311&gt;0,IF(AD311&gt;=0,ATAN(AD311/AC311)*180/PI(),ATAN(AD311/AC311)*180/PI()+360),ATAN(AD311/AC311)*180/PI()+180))-(360-Y311))</f>
        <v>289.1259397411493</v>
      </c>
      <c r="AG311" s="28">
        <f>ASIN(AE311/SQRT(AC311^2+AD311^2+AE311^2))*180/PI()</f>
        <v>38.517403015178729</v>
      </c>
      <c r="AH311" s="96">
        <v>0</v>
      </c>
      <c r="AI311" s="10">
        <v>0</v>
      </c>
      <c r="AJ311" s="11">
        <v>68</v>
      </c>
      <c r="AK311" s="119">
        <v>240</v>
      </c>
      <c r="AL311" s="77">
        <v>-60</v>
      </c>
      <c r="AM311" s="45">
        <f t="shared" si="65"/>
        <v>42.717911277780217</v>
      </c>
      <c r="AN311" s="45">
        <f t="shared" si="66"/>
        <v>312.71791127778022</v>
      </c>
      <c r="AO311" s="45">
        <f t="shared" si="67"/>
        <v>38.692492934371316</v>
      </c>
      <c r="AP311" s="46">
        <f t="shared" si="46"/>
        <v>95.009698355277067</v>
      </c>
      <c r="AQ311" s="47">
        <f t="shared" si="68"/>
        <v>49.125939741149296</v>
      </c>
      <c r="AR311" s="48">
        <f t="shared" si="47"/>
        <v>38.517403015178729</v>
      </c>
      <c r="AS311" s="118"/>
      <c r="AT311" s="82"/>
      <c r="AU311" s="82" t="s">
        <v>49</v>
      </c>
      <c r="AV311" s="82"/>
      <c r="AW311" s="82" t="s">
        <v>50</v>
      </c>
      <c r="AX311" s="82"/>
      <c r="AY311" s="82"/>
      <c r="AZ311" s="82"/>
      <c r="BA311" s="82"/>
      <c r="BB311" s="82"/>
      <c r="BC311" s="82"/>
      <c r="BD311" s="82"/>
      <c r="BE311" s="82" t="s">
        <v>82</v>
      </c>
      <c r="BF311" s="82">
        <v>1</v>
      </c>
      <c r="BG311" s="82">
        <v>3</v>
      </c>
      <c r="BH311" s="82"/>
      <c r="BI311" s="82">
        <v>0</v>
      </c>
    </row>
    <row r="312" spans="1:61">
      <c r="A312" s="24">
        <v>1520</v>
      </c>
      <c r="B312" s="24" t="s">
        <v>47</v>
      </c>
      <c r="C312" s="24">
        <v>8</v>
      </c>
      <c r="D312" s="24">
        <v>2</v>
      </c>
      <c r="E312" s="5" t="s">
        <v>49</v>
      </c>
      <c r="F312" s="82">
        <v>701.08</v>
      </c>
      <c r="G312" s="82">
        <v>701.15</v>
      </c>
      <c r="H312" s="25">
        <f t="shared" si="48"/>
        <v>701.11500000000001</v>
      </c>
      <c r="I312" s="37">
        <v>61</v>
      </c>
      <c r="J312" s="38">
        <v>68</v>
      </c>
      <c r="K312" s="26">
        <f t="shared" si="49"/>
        <v>64.5</v>
      </c>
      <c r="L312" s="27"/>
      <c r="M312" s="10">
        <v>90</v>
      </c>
      <c r="N312" s="11">
        <v>55</v>
      </c>
      <c r="O312" s="11">
        <v>180</v>
      </c>
      <c r="P312" s="11">
        <v>16</v>
      </c>
      <c r="Q312" s="11">
        <v>5</v>
      </c>
      <c r="R312" s="67">
        <v>270</v>
      </c>
      <c r="S312" s="32">
        <f t="shared" si="50"/>
        <v>0.15809909227473959</v>
      </c>
      <c r="T312" s="32">
        <f t="shared" si="51"/>
        <v>-0.78741948332457712</v>
      </c>
      <c r="U312" s="32">
        <f t="shared" si="52"/>
        <v>0.5513570579570638</v>
      </c>
      <c r="V312" s="14">
        <f t="shared" si="53"/>
        <v>281.35296838855152</v>
      </c>
      <c r="W312" s="14">
        <f t="shared" si="54"/>
        <v>34.469857068287261</v>
      </c>
      <c r="X312" s="33">
        <f t="shared" si="55"/>
        <v>101.35296838855152</v>
      </c>
      <c r="Y312" s="14">
        <f t="shared" si="56"/>
        <v>11.352968388551517</v>
      </c>
      <c r="Z312" s="34">
        <f t="shared" si="57"/>
        <v>55.530142931712739</v>
      </c>
      <c r="AA312" s="16">
        <f>IF(-T312&lt;0,180-ACOS(SIN((X312-90)*PI()/180)*U312/SQRT(T312^2+U312^2))*180/PI(),ACOS(SIN((X312-90)*PI()/180)*U312/SQRT(T312^2+U312^2))*180/PI())</f>
        <v>83.516907185624802</v>
      </c>
      <c r="AB312" s="28">
        <f>IF(R312=90,IF(AA312-Q312&lt;0,AA312-Q312+180,AA312-Q312),IF(AA312+Q312&gt;180,AA312+Q312-180,AA312+Q312))</f>
        <v>88.516907185624802</v>
      </c>
      <c r="AC312" s="9">
        <f>COS(AB312*PI()/180)</f>
        <v>2.5881962234688031E-2</v>
      </c>
      <c r="AD312" s="9">
        <f>SIN(AB312*PI()/180)*COS(Z312*PI()/180)</f>
        <v>0.56578299373308083</v>
      </c>
      <c r="AE312" s="9">
        <f>SIN(AB312*PI()/180)*SIN(Z312*PI()/180)</f>
        <v>0.82414787995438943</v>
      </c>
      <c r="AF312" s="17">
        <f>IF(IF(AC312=0,IF(AD312&gt;=0,90,270),IF(AC312&gt;0,IF(AD312&gt;=0,ATAN(AD312/AC312)*180/PI(),ATAN(AD312/AC312)*180/PI()+360),ATAN(AD312/AC312)*180/PI()+180))-(360-Y312)&lt;0,IF(AC312=0,IF(AD312&gt;=0,90,270),IF(AC312&gt;0,IF(AD312&gt;=0,ATAN(AD312/AC312)*180/PI(),ATAN(AD312/AC312)*180/PI()+360),ATAN(AD312/AC312)*180/PI()+180))+Y312,IF(AC312=0,IF(AD312&gt;=0,90,270),IF(AC312&gt;0,IF(AD312&gt;=0,ATAN(AD312/AC312)*180/PI(),ATAN(AD312/AC312)*180/PI()+360),ATAN(AD312/AC312)*180/PI()+180))-(360-Y312))</f>
        <v>98.733776748518139</v>
      </c>
      <c r="AG312" s="28">
        <f>ASIN(AE312/SQRT(AC312^2+AD312^2+AE312^2))*180/PI()</f>
        <v>55.502194284498081</v>
      </c>
      <c r="AH312" s="96">
        <v>0</v>
      </c>
      <c r="AI312" s="10">
        <v>0</v>
      </c>
      <c r="AJ312" s="11">
        <v>68</v>
      </c>
      <c r="AK312" s="119">
        <v>240</v>
      </c>
      <c r="AL312" s="77">
        <v>-60</v>
      </c>
      <c r="AM312" s="45">
        <f t="shared" si="65"/>
        <v>221.35296838855152</v>
      </c>
      <c r="AN312" s="45">
        <f t="shared" si="66"/>
        <v>131.35296838855152</v>
      </c>
      <c r="AO312" s="45">
        <f t="shared" si="67"/>
        <v>55.530142931712739</v>
      </c>
      <c r="AP312" s="46">
        <f t="shared" si="46"/>
        <v>88.516907185624802</v>
      </c>
      <c r="AQ312" s="47">
        <f t="shared" si="68"/>
        <v>218.73377674851815</v>
      </c>
      <c r="AR312" s="48">
        <f t="shared" si="47"/>
        <v>55.502194284498081</v>
      </c>
      <c r="AS312" s="118"/>
      <c r="AT312" s="82"/>
      <c r="AU312" s="82" t="s">
        <v>49</v>
      </c>
      <c r="AV312" s="82"/>
      <c r="AW312" s="82" t="s">
        <v>78</v>
      </c>
      <c r="AX312" s="82"/>
      <c r="AY312" s="82"/>
      <c r="AZ312" s="82"/>
      <c r="BA312" s="82"/>
      <c r="BB312" s="82"/>
      <c r="BC312" s="82"/>
      <c r="BD312" s="82"/>
      <c r="BE312" s="82" t="s">
        <v>82</v>
      </c>
      <c r="BF312" s="82">
        <v>1</v>
      </c>
      <c r="BG312" s="82">
        <v>3</v>
      </c>
      <c r="BH312" s="82"/>
      <c r="BI312" s="82">
        <v>0</v>
      </c>
    </row>
    <row r="313" spans="1:61">
      <c r="A313" s="24">
        <v>1520</v>
      </c>
      <c r="B313" s="24" t="s">
        <v>47</v>
      </c>
      <c r="C313" s="24">
        <v>8</v>
      </c>
      <c r="D313" s="24">
        <v>2</v>
      </c>
      <c r="E313" s="5" t="s">
        <v>49</v>
      </c>
      <c r="F313" s="82">
        <v>701.28</v>
      </c>
      <c r="G313" s="82">
        <v>701.36</v>
      </c>
      <c r="H313" s="25">
        <f t="shared" si="48"/>
        <v>701.31999999999994</v>
      </c>
      <c r="I313" s="37">
        <v>81</v>
      </c>
      <c r="J313" s="38">
        <v>89</v>
      </c>
      <c r="K313" s="26">
        <f t="shared" si="49"/>
        <v>85</v>
      </c>
      <c r="L313" s="27"/>
      <c r="M313" s="10">
        <v>90</v>
      </c>
      <c r="N313" s="11">
        <v>45</v>
      </c>
      <c r="O313" s="11">
        <v>0</v>
      </c>
      <c r="P313" s="11">
        <v>19</v>
      </c>
      <c r="Q313" s="11">
        <v>17</v>
      </c>
      <c r="R313" s="67">
        <v>90</v>
      </c>
      <c r="S313" s="32">
        <f t="shared" si="50"/>
        <v>0.23021144975504479</v>
      </c>
      <c r="T313" s="32">
        <f t="shared" si="51"/>
        <v>0.66858259654412222</v>
      </c>
      <c r="U313" s="32">
        <f t="shared" si="52"/>
        <v>-0.66858259654412222</v>
      </c>
      <c r="V313" s="14">
        <f t="shared" si="53"/>
        <v>71</v>
      </c>
      <c r="W313" s="14">
        <f t="shared" si="54"/>
        <v>-43.395934056078097</v>
      </c>
      <c r="X313" s="33">
        <f t="shared" si="55"/>
        <v>71</v>
      </c>
      <c r="Y313" s="14">
        <f t="shared" si="56"/>
        <v>341</v>
      </c>
      <c r="Z313" s="34">
        <f t="shared" si="57"/>
        <v>46.604065943921903</v>
      </c>
      <c r="AA313" s="16">
        <f>IF(-T313&lt;0,180-ACOS(SIN((X313-90)*PI()/180)*U313/SQRT(T313^2+U313^2))*180/PI(),ACOS(SIN((X313-90)*PI()/180)*U313/SQRT(T313^2+U313^2))*180/PI())</f>
        <v>103.30952099338151</v>
      </c>
      <c r="AB313" s="28">
        <f>IF(R313=90,IF(AA313-Q313&lt;0,AA313-Q313+180,AA313-Q313),IF(AA313+Q313&gt;180,AA313+Q313-180,AA313+Q313))</f>
        <v>86.309520993381511</v>
      </c>
      <c r="AC313" s="9">
        <f>COS(AB313*PI()/180)</f>
        <v>6.4366481047479537E-2</v>
      </c>
      <c r="AD313" s="9">
        <f>SIN(AB313*PI()/180)*COS(Z313*PI()/180)</f>
        <v>0.68561126114212867</v>
      </c>
      <c r="AE313" s="9">
        <f>SIN(AB313*PI()/180)*SIN(Z313*PI()/180)</f>
        <v>0.72511664903839046</v>
      </c>
      <c r="AF313" s="17">
        <f>IF(IF(AC313=0,IF(AD313&gt;=0,90,270),IF(AC313&gt;0,IF(AD313&gt;=0,ATAN(AD313/AC313)*180/PI(),ATAN(AD313/AC313)*180/PI()+360),ATAN(AD313/AC313)*180/PI()+180))-(360-Y313)&lt;0,IF(AC313=0,IF(AD313&gt;=0,90,270),IF(AC313&gt;0,IF(AD313&gt;=0,ATAN(AD313/AC313)*180/PI(),ATAN(AD313/AC313)*180/PI()+360),ATAN(AD313/AC313)*180/PI()+180))+Y313,IF(AC313=0,IF(AD313&gt;=0,90,270),IF(AC313&gt;0,IF(AD313&gt;=0,ATAN(AD313/AC313)*180/PI(),ATAN(AD313/AC313)*180/PI()+360),ATAN(AD313/AC313)*180/PI()+180))-(360-Y313))</f>
        <v>65.636684142826113</v>
      </c>
      <c r="AG313" s="28">
        <f>ASIN(AE313/SQRT(AC313^2+AD313^2+AE313^2))*180/PI()</f>
        <v>46.478552521542319</v>
      </c>
      <c r="AH313" s="96">
        <v>0</v>
      </c>
      <c r="AI313" s="10">
        <v>69</v>
      </c>
      <c r="AJ313" s="11">
        <v>149</v>
      </c>
      <c r="AK313" s="119">
        <v>330</v>
      </c>
      <c r="AL313" s="77">
        <v>-60</v>
      </c>
      <c r="AM313" s="45">
        <f t="shared" si="65"/>
        <v>101</v>
      </c>
      <c r="AN313" s="45">
        <f t="shared" si="66"/>
        <v>11</v>
      </c>
      <c r="AO313" s="45">
        <f t="shared" si="67"/>
        <v>46.604065943921903</v>
      </c>
      <c r="AP313" s="46">
        <f t="shared" si="46"/>
        <v>86.309520993381511</v>
      </c>
      <c r="AQ313" s="47">
        <f t="shared" si="68"/>
        <v>95.636684142826084</v>
      </c>
      <c r="AR313" s="48">
        <f t="shared" si="47"/>
        <v>46.478552521542319</v>
      </c>
      <c r="AS313" s="118"/>
      <c r="AT313" s="82"/>
      <c r="AU313" s="82" t="s">
        <v>49</v>
      </c>
      <c r="AV313" s="82"/>
      <c r="AW313" s="82" t="s">
        <v>78</v>
      </c>
      <c r="AX313" s="82"/>
      <c r="AY313" s="82"/>
      <c r="AZ313" s="82"/>
      <c r="BA313" s="82"/>
      <c r="BB313" s="82"/>
      <c r="BC313" s="82"/>
      <c r="BD313" s="82">
        <v>2</v>
      </c>
      <c r="BE313" s="82" t="s">
        <v>82</v>
      </c>
      <c r="BF313" s="82">
        <v>1</v>
      </c>
      <c r="BG313" s="82">
        <v>3</v>
      </c>
      <c r="BH313" s="82"/>
      <c r="BI313" s="82">
        <v>0</v>
      </c>
    </row>
    <row r="314" spans="1:61">
      <c r="A314" s="24">
        <v>1520</v>
      </c>
      <c r="B314" s="24" t="s">
        <v>47</v>
      </c>
      <c r="C314" s="24">
        <v>8</v>
      </c>
      <c r="D314" s="24">
        <v>2</v>
      </c>
      <c r="E314" s="5" t="s">
        <v>49</v>
      </c>
      <c r="F314" s="82">
        <v>701.43</v>
      </c>
      <c r="G314" s="82">
        <v>701.47</v>
      </c>
      <c r="H314" s="25">
        <f t="shared" si="48"/>
        <v>701.45</v>
      </c>
      <c r="I314" s="37">
        <v>96</v>
      </c>
      <c r="J314" s="38">
        <v>100</v>
      </c>
      <c r="K314" s="26">
        <f t="shared" si="49"/>
        <v>98</v>
      </c>
      <c r="L314" s="27"/>
      <c r="M314" s="10">
        <v>90</v>
      </c>
      <c r="N314" s="11">
        <v>24</v>
      </c>
      <c r="O314" s="11">
        <v>0</v>
      </c>
      <c r="P314" s="11">
        <v>28</v>
      </c>
      <c r="Q314" s="11">
        <v>19</v>
      </c>
      <c r="R314" s="67">
        <v>90</v>
      </c>
      <c r="S314" s="32">
        <f t="shared" si="50"/>
        <v>0.42888361367542366</v>
      </c>
      <c r="T314" s="32">
        <f t="shared" si="51"/>
        <v>0.3591271399312983</v>
      </c>
      <c r="U314" s="32">
        <f t="shared" si="52"/>
        <v>-0.8066127627927413</v>
      </c>
      <c r="V314" s="14">
        <f t="shared" si="53"/>
        <v>39.941235802226466</v>
      </c>
      <c r="W314" s="14">
        <f t="shared" si="54"/>
        <v>-55.25865691341582</v>
      </c>
      <c r="X314" s="33">
        <f t="shared" si="55"/>
        <v>39.941235802226466</v>
      </c>
      <c r="Y314" s="14">
        <f t="shared" si="56"/>
        <v>309.94123580222646</v>
      </c>
      <c r="Z314" s="34">
        <f t="shared" si="57"/>
        <v>34.74134308658418</v>
      </c>
      <c r="AA314" s="16">
        <f>IF(-T314&lt;0,180-ACOS(SIN((X314-90)*PI()/180)*U314/SQRT(T314^2+U314^2))*180/PI(),ACOS(SIN((X314-90)*PI()/180)*U314/SQRT(T314^2+U314^2))*180/PI())</f>
        <v>134.46057539302484</v>
      </c>
      <c r="AB314" s="28">
        <f>IF(R314=90,IF(AA314-Q314&lt;0,AA314-Q314+180,AA314-Q314),IF(AA314+Q314&gt;180,AA314+Q314-180,AA314+Q314))</f>
        <v>115.46057539302484</v>
      </c>
      <c r="AC314" s="9">
        <f>COS(AB314*PI()/180)</f>
        <v>-0.42988993575650969</v>
      </c>
      <c r="AD314" s="9">
        <f>SIN(AB314*PI()/180)*COS(Z314*PI()/180)</f>
        <v>0.74192740528382151</v>
      </c>
      <c r="AE314" s="9">
        <f>SIN(AB314*PI()/180)*SIN(Z314*PI()/180)</f>
        <v>0.51452732524529721</v>
      </c>
      <c r="AF314" s="17">
        <f>IF(IF(AC314=0,IF(AD314&gt;=0,90,270),IF(AC314&gt;0,IF(AD314&gt;=0,ATAN(AD314/AC314)*180/PI(),ATAN(AD314/AC314)*180/PI()+360),ATAN(AD314/AC314)*180/PI()+180))-(360-Y314)&lt;0,IF(AC314=0,IF(AD314&gt;=0,90,270),IF(AC314&gt;0,IF(AD314&gt;=0,ATAN(AD314/AC314)*180/PI(),ATAN(AD314/AC314)*180/PI()+360),ATAN(AD314/AC314)*180/PI()+180))+Y314,IF(AC314=0,IF(AD314&gt;=0,90,270),IF(AC314&gt;0,IF(AD314&gt;=0,ATAN(AD314/AC314)*180/PI(),ATAN(AD314/AC314)*180/PI()+360),ATAN(AD314/AC314)*180/PI()+180))-(360-Y314))</f>
        <v>70.030232584976048</v>
      </c>
      <c r="AG314" s="28">
        <f>ASIN(AE314/SQRT(AC314^2+AD314^2+AE314^2))*180/PI()</f>
        <v>30.965865980726836</v>
      </c>
      <c r="AH314" s="96">
        <v>0</v>
      </c>
      <c r="AI314" s="10">
        <v>69</v>
      </c>
      <c r="AJ314" s="11">
        <v>149</v>
      </c>
      <c r="AK314" s="119">
        <v>330</v>
      </c>
      <c r="AL314" s="77">
        <v>-60</v>
      </c>
      <c r="AM314" s="45">
        <f t="shared" si="65"/>
        <v>69.941235802226458</v>
      </c>
      <c r="AN314" s="45">
        <f t="shared" si="66"/>
        <v>339.94123580222646</v>
      </c>
      <c r="AO314" s="45">
        <f t="shared" si="67"/>
        <v>34.74134308658418</v>
      </c>
      <c r="AP314" s="46">
        <f t="shared" si="46"/>
        <v>115.46057539302484</v>
      </c>
      <c r="AQ314" s="47">
        <f t="shared" si="68"/>
        <v>100.03023258497603</v>
      </c>
      <c r="AR314" s="48">
        <f t="shared" si="47"/>
        <v>30.965865980726836</v>
      </c>
      <c r="AS314" s="118"/>
      <c r="AT314" s="82"/>
      <c r="AU314" s="82" t="s">
        <v>49</v>
      </c>
      <c r="AV314" s="82"/>
      <c r="AW314" s="82" t="s">
        <v>78</v>
      </c>
      <c r="AX314" s="82"/>
      <c r="AY314" s="82"/>
      <c r="AZ314" s="82"/>
      <c r="BA314" s="82"/>
      <c r="BB314" s="82"/>
      <c r="BC314" s="82"/>
      <c r="BD314" s="82"/>
      <c r="BE314" s="82" t="s">
        <v>82</v>
      </c>
      <c r="BF314" s="82">
        <v>1</v>
      </c>
      <c r="BG314" s="82">
        <v>3</v>
      </c>
      <c r="BH314" s="82"/>
      <c r="BI314" s="82">
        <v>0</v>
      </c>
    </row>
    <row r="315" spans="1:61">
      <c r="A315" s="24">
        <v>1520</v>
      </c>
      <c r="B315" s="24" t="s">
        <v>47</v>
      </c>
      <c r="C315" s="24">
        <v>8</v>
      </c>
      <c r="D315" s="24">
        <v>2</v>
      </c>
      <c r="E315" s="5" t="s">
        <v>205</v>
      </c>
      <c r="F315" s="82">
        <v>701.67</v>
      </c>
      <c r="G315" s="82">
        <v>701.68</v>
      </c>
      <c r="H315" s="25">
        <f t="shared" si="48"/>
        <v>701.67499999999995</v>
      </c>
      <c r="I315" s="37">
        <v>120</v>
      </c>
      <c r="J315" s="38">
        <v>121</v>
      </c>
      <c r="K315" s="26">
        <f t="shared" si="49"/>
        <v>120.5</v>
      </c>
      <c r="L315" s="27"/>
      <c r="M315" s="10">
        <v>270</v>
      </c>
      <c r="N315" s="11">
        <v>13</v>
      </c>
      <c r="O315" s="11">
        <v>0</v>
      </c>
      <c r="P315" s="11">
        <v>19</v>
      </c>
      <c r="Q315" s="68" t="s">
        <v>213</v>
      </c>
      <c r="R315" s="69" t="s">
        <v>213</v>
      </c>
      <c r="S315" s="32">
        <f t="shared" si="50"/>
        <v>-0.31722386375042921</v>
      </c>
      <c r="T315" s="32">
        <f t="shared" si="51"/>
        <v>0.2126954004827758</v>
      </c>
      <c r="U315" s="32">
        <f t="shared" si="52"/>
        <v>0.92128499576234968</v>
      </c>
      <c r="V315" s="14">
        <f t="shared" si="53"/>
        <v>146.15854593037812</v>
      </c>
      <c r="W315" s="14">
        <f t="shared" si="54"/>
        <v>67.482963223069447</v>
      </c>
      <c r="X315" s="33">
        <f t="shared" si="55"/>
        <v>326.15854593037812</v>
      </c>
      <c r="Y315" s="14">
        <f t="shared" si="56"/>
        <v>236.15854593037812</v>
      </c>
      <c r="Z315" s="34">
        <f t="shared" si="57"/>
        <v>22.517036776930553</v>
      </c>
      <c r="AA315" s="16"/>
      <c r="AB315" s="28"/>
      <c r="AC315" s="9"/>
      <c r="AD315" s="9"/>
      <c r="AE315" s="9"/>
      <c r="AF315" s="17"/>
      <c r="AG315" s="28"/>
      <c r="AH315" s="96"/>
      <c r="AI315" s="10">
        <v>69</v>
      </c>
      <c r="AJ315" s="11">
        <v>149</v>
      </c>
      <c r="AK315" s="119">
        <v>330</v>
      </c>
      <c r="AL315" s="77">
        <v>-60</v>
      </c>
      <c r="AM315" s="45">
        <f t="shared" si="65"/>
        <v>356.15854593037812</v>
      </c>
      <c r="AN315" s="45">
        <f t="shared" si="66"/>
        <v>266.15854593037812</v>
      </c>
      <c r="AO315" s="45">
        <f t="shared" si="67"/>
        <v>22.517036776930553</v>
      </c>
      <c r="AP315" s="46">
        <f t="shared" si="46"/>
        <v>0</v>
      </c>
      <c r="AQ315" s="47">
        <f t="shared" si="68"/>
        <v>30</v>
      </c>
      <c r="AR315" s="48">
        <f t="shared" si="47"/>
        <v>0</v>
      </c>
      <c r="AS315" s="118"/>
      <c r="AT315" s="82"/>
      <c r="AU315" s="82" t="s">
        <v>205</v>
      </c>
      <c r="AV315" s="82"/>
      <c r="AW315" s="82"/>
      <c r="AX315" s="82"/>
      <c r="AY315" s="82"/>
      <c r="AZ315" s="82"/>
      <c r="BA315" s="82"/>
      <c r="BB315" s="82"/>
      <c r="BC315" s="82"/>
      <c r="BD315" s="82"/>
      <c r="BE315" s="82" t="s">
        <v>79</v>
      </c>
      <c r="BF315" s="82">
        <v>1</v>
      </c>
      <c r="BG315" s="82">
        <v>3</v>
      </c>
      <c r="BH315" s="82"/>
      <c r="BI315" s="82">
        <v>0</v>
      </c>
    </row>
    <row r="316" spans="1:61">
      <c r="A316" s="24">
        <v>1520</v>
      </c>
      <c r="B316" s="24" t="s">
        <v>47</v>
      </c>
      <c r="C316" s="24">
        <v>8</v>
      </c>
      <c r="D316" s="24">
        <v>2</v>
      </c>
      <c r="E316" s="5" t="s">
        <v>49</v>
      </c>
      <c r="F316" s="82">
        <v>701.67</v>
      </c>
      <c r="G316" s="82">
        <v>701.78</v>
      </c>
      <c r="H316" s="25">
        <f t="shared" si="48"/>
        <v>701.72499999999991</v>
      </c>
      <c r="I316" s="37">
        <v>120</v>
      </c>
      <c r="J316" s="38">
        <v>131</v>
      </c>
      <c r="K316" s="26">
        <f t="shared" si="49"/>
        <v>125.5</v>
      </c>
      <c r="L316" s="27"/>
      <c r="M316" s="10">
        <v>90</v>
      </c>
      <c r="N316" s="11">
        <v>54</v>
      </c>
      <c r="O316" s="11">
        <v>0</v>
      </c>
      <c r="P316" s="11">
        <v>29</v>
      </c>
      <c r="Q316" s="11">
        <v>10</v>
      </c>
      <c r="R316" s="67">
        <v>90</v>
      </c>
      <c r="S316" s="32">
        <f t="shared" si="50"/>
        <v>0.2849639449503113</v>
      </c>
      <c r="T316" s="32">
        <f t="shared" si="51"/>
        <v>0.70758220669101068</v>
      </c>
      <c r="U316" s="32">
        <f t="shared" si="52"/>
        <v>-0.51408856522089874</v>
      </c>
      <c r="V316" s="14">
        <f t="shared" si="53"/>
        <v>68.063919319640689</v>
      </c>
      <c r="W316" s="14">
        <f t="shared" si="54"/>
        <v>-33.977673648819803</v>
      </c>
      <c r="X316" s="33">
        <f t="shared" si="55"/>
        <v>68.063919319640689</v>
      </c>
      <c r="Y316" s="14">
        <f t="shared" si="56"/>
        <v>338.06391931964072</v>
      </c>
      <c r="Z316" s="34">
        <f t="shared" si="57"/>
        <v>56.022326351180197</v>
      </c>
      <c r="AA316" s="16">
        <f>IF(-T316&lt;0,180-ACOS(SIN((X316-90)*PI()/180)*U316/SQRT(T316^2+U316^2))*180/PI(),ACOS(SIN((X316-90)*PI()/180)*U316/SQRT(T316^2+U316^2))*180/PI())</f>
        <v>102.68437189057406</v>
      </c>
      <c r="AB316" s="28">
        <f>IF(R316=90,IF(AA316-Q316&lt;0,AA316-Q316+180,AA316-Q316),IF(AA316+Q316&gt;180,AA316+Q316-180,AA316+Q316))</f>
        <v>92.684371890574056</v>
      </c>
      <c r="AC316" s="9">
        <f>COS(AB316*PI()/180)</f>
        <v>-4.6833989795225218E-2</v>
      </c>
      <c r="AD316" s="9">
        <f>SIN(AB316*PI()/180)*COS(Z316*PI()/180)</f>
        <v>0.55825655602755253</v>
      </c>
      <c r="AE316" s="9">
        <f>SIN(AB316*PI()/180)*SIN(Z316*PI()/180)</f>
        <v>0.8283454563478434</v>
      </c>
      <c r="AF316" s="17">
        <f>IF(IF(AC316=0,IF(AD316&gt;=0,90,270),IF(AC316&gt;0,IF(AD316&gt;=0,ATAN(AD316/AC316)*180/PI(),ATAN(AD316/AC316)*180/PI()+360),ATAN(AD316/AC316)*180/PI()+180))-(360-Y316)&lt;0,IF(AC316=0,IF(AD316&gt;=0,90,270),IF(AC316&gt;0,IF(AD316&gt;=0,ATAN(AD316/AC316)*180/PI(),ATAN(AD316/AC316)*180/PI()+360),ATAN(AD316/AC316)*180/PI()+180))+Y316,IF(AC316=0,IF(AD316&gt;=0,90,270),IF(AC316&gt;0,IF(AD316&gt;=0,ATAN(AD316/AC316)*180/PI(),ATAN(AD316/AC316)*180/PI()+360),ATAN(AD316/AC316)*180/PI()+180))-(360-Y316))</f>
        <v>72.859422506212567</v>
      </c>
      <c r="AG316" s="28">
        <f>ASIN(AE316/SQRT(AC316^2+AD316^2+AE316^2))*180/PI()</f>
        <v>55.929149617611586</v>
      </c>
      <c r="AH316" s="96">
        <v>0</v>
      </c>
      <c r="AI316" s="10">
        <v>69</v>
      </c>
      <c r="AJ316" s="11">
        <v>149</v>
      </c>
      <c r="AK316" s="119">
        <v>330</v>
      </c>
      <c r="AL316" s="77">
        <v>-60</v>
      </c>
      <c r="AM316" s="45">
        <f t="shared" si="65"/>
        <v>98.063919319640718</v>
      </c>
      <c r="AN316" s="45">
        <f t="shared" si="66"/>
        <v>8.0639193196407177</v>
      </c>
      <c r="AO316" s="45">
        <f t="shared" si="67"/>
        <v>56.022326351180197</v>
      </c>
      <c r="AP316" s="46">
        <f t="shared" si="46"/>
        <v>92.684371890574056</v>
      </c>
      <c r="AQ316" s="47">
        <f t="shared" si="68"/>
        <v>102.85942250621258</v>
      </c>
      <c r="AR316" s="48">
        <f t="shared" si="47"/>
        <v>55.929149617611586</v>
      </c>
      <c r="AS316" s="118"/>
      <c r="AT316" s="82"/>
      <c r="AU316" s="82" t="s">
        <v>49</v>
      </c>
      <c r="AV316" s="82"/>
      <c r="AW316" s="82" t="s">
        <v>78</v>
      </c>
      <c r="AX316" s="82"/>
      <c r="AY316" s="82"/>
      <c r="AZ316" s="82"/>
      <c r="BA316" s="82"/>
      <c r="BB316" s="82"/>
      <c r="BC316" s="82"/>
      <c r="BD316" s="82"/>
      <c r="BE316" s="82" t="s">
        <v>82</v>
      </c>
      <c r="BF316" s="82">
        <v>1</v>
      </c>
      <c r="BG316" s="82">
        <v>3</v>
      </c>
      <c r="BH316" s="82"/>
      <c r="BI316" s="82">
        <v>0</v>
      </c>
    </row>
    <row r="317" spans="1:61">
      <c r="A317" s="24">
        <v>1520</v>
      </c>
      <c r="B317" s="24" t="s">
        <v>47</v>
      </c>
      <c r="C317" s="24">
        <v>8</v>
      </c>
      <c r="D317" s="24">
        <v>3</v>
      </c>
      <c r="E317" s="5" t="s">
        <v>49</v>
      </c>
      <c r="F317" s="82">
        <v>702.11</v>
      </c>
      <c r="G317" s="82">
        <v>702.15</v>
      </c>
      <c r="H317" s="25">
        <f t="shared" si="48"/>
        <v>702.13</v>
      </c>
      <c r="I317" s="37">
        <v>16</v>
      </c>
      <c r="J317" s="38">
        <v>20</v>
      </c>
      <c r="K317" s="26">
        <f t="shared" si="49"/>
        <v>18</v>
      </c>
      <c r="L317" s="27"/>
      <c r="M317" s="10">
        <v>90</v>
      </c>
      <c r="N317" s="11">
        <v>28</v>
      </c>
      <c r="O317" s="11">
        <v>180</v>
      </c>
      <c r="P317" s="11">
        <v>12</v>
      </c>
      <c r="Q317" s="11">
        <v>18</v>
      </c>
      <c r="R317" s="67">
        <v>270</v>
      </c>
      <c r="S317" s="32">
        <f t="shared" si="50"/>
        <v>0.18357512693477002</v>
      </c>
      <c r="T317" s="32">
        <f t="shared" si="51"/>
        <v>-0.45921248275176929</v>
      </c>
      <c r="U317" s="32">
        <f t="shared" si="52"/>
        <v>0.86365306952864851</v>
      </c>
      <c r="V317" s="14">
        <f t="shared" si="53"/>
        <v>291.78959130223387</v>
      </c>
      <c r="W317" s="14">
        <f t="shared" si="54"/>
        <v>60.203626396712146</v>
      </c>
      <c r="X317" s="33">
        <f t="shared" si="55"/>
        <v>111.78959130223387</v>
      </c>
      <c r="Y317" s="14">
        <f t="shared" si="56"/>
        <v>21.789591302233873</v>
      </c>
      <c r="Z317" s="34">
        <f t="shared" si="57"/>
        <v>29.796373603287854</v>
      </c>
      <c r="AA317" s="16">
        <f>IF(-T317&lt;0,180-ACOS(SIN((X317-90)*PI()/180)*U317/SQRT(T317^2+U317^2))*180/PI(),ACOS(SIN((X317-90)*PI()/180)*U317/SQRT(T317^2+U317^2))*180/PI())</f>
        <v>70.867769941675746</v>
      </c>
      <c r="AB317" s="28">
        <f>IF(R317=90,IF(AA317-Q317&lt;0,AA317-Q317+180,AA317-Q317),IF(AA317+Q317&gt;180,AA317+Q317-180,AA317+Q317))</f>
        <v>88.867769941675746</v>
      </c>
      <c r="AC317" s="9">
        <f>COS(AB317*PI()/180)</f>
        <v>1.9759856302844249E-2</v>
      </c>
      <c r="AD317" s="9">
        <f>SIN(AB317*PI()/180)*COS(Z317*PI()/180)</f>
        <v>0.86762747336124679</v>
      </c>
      <c r="AE317" s="9">
        <f>SIN(AB317*PI()/180)*SIN(Z317*PI()/180)</f>
        <v>0.49682201596514391</v>
      </c>
      <c r="AF317" s="17">
        <f>IF(IF(AC317=0,IF(AD317&gt;=0,90,270),IF(AC317&gt;0,IF(AD317&gt;=0,ATAN(AD317/AC317)*180/PI(),ATAN(AD317/AC317)*180/PI()+360),ATAN(AD317/AC317)*180/PI()+180))-(360-Y317)&lt;0,IF(AC317=0,IF(AD317&gt;=0,90,270),IF(AC317&gt;0,IF(AD317&gt;=0,ATAN(AD317/AC317)*180/PI(),ATAN(AD317/AC317)*180/PI()+360),ATAN(AD317/AC317)*180/PI()+180))+Y317,IF(AC317=0,IF(AD317&gt;=0,90,270),IF(AC317&gt;0,IF(AD317&gt;=0,ATAN(AD317/AC317)*180/PI(),ATAN(AD317/AC317)*180/PI()+360),ATAN(AD317/AC317)*180/PI()+180))-(360-Y317))</f>
        <v>110.48492919477954</v>
      </c>
      <c r="AG317" s="28">
        <f>ASIN(AE317/SQRT(AC317^2+AD317^2+AE317^2))*180/PI()</f>
        <v>29.789968056071</v>
      </c>
      <c r="AH317" s="96">
        <v>0</v>
      </c>
      <c r="AI317" s="10">
        <v>14</v>
      </c>
      <c r="AJ317" s="11">
        <v>42</v>
      </c>
      <c r="AK317" s="119">
        <v>270</v>
      </c>
      <c r="AL317" s="77">
        <v>-60</v>
      </c>
      <c r="AM317" s="45">
        <f t="shared" si="65"/>
        <v>201.78959130223387</v>
      </c>
      <c r="AN317" s="45">
        <f t="shared" si="66"/>
        <v>111.78959130223387</v>
      </c>
      <c r="AO317" s="45">
        <f t="shared" si="67"/>
        <v>29.796373603287854</v>
      </c>
      <c r="AP317" s="46">
        <f t="shared" ref="AP317:AP380" si="69">AB317</f>
        <v>88.867769941675746</v>
      </c>
      <c r="AQ317" s="47">
        <f t="shared" si="68"/>
        <v>200.48492919477954</v>
      </c>
      <c r="AR317" s="48">
        <f t="shared" ref="AR317:AR380" si="70">AG317</f>
        <v>29.789968056071</v>
      </c>
      <c r="AS317" s="118"/>
      <c r="AT317" s="82"/>
      <c r="AU317" s="82" t="s">
        <v>49</v>
      </c>
      <c r="AV317" s="82"/>
      <c r="AW317" s="82" t="s">
        <v>78</v>
      </c>
      <c r="AX317" s="82"/>
      <c r="AY317" s="82"/>
      <c r="AZ317" s="82"/>
      <c r="BA317" s="82"/>
      <c r="BB317" s="82"/>
      <c r="BC317" s="82"/>
      <c r="BD317" s="82"/>
      <c r="BE317" s="82" t="s">
        <v>82</v>
      </c>
      <c r="BF317" s="82">
        <v>1</v>
      </c>
      <c r="BG317" s="82">
        <v>3</v>
      </c>
      <c r="BH317" s="82"/>
      <c r="BI317" s="82">
        <v>0</v>
      </c>
    </row>
    <row r="318" spans="1:61">
      <c r="A318" s="24">
        <v>1520</v>
      </c>
      <c r="B318" s="24" t="s">
        <v>47</v>
      </c>
      <c r="C318" s="24">
        <v>8</v>
      </c>
      <c r="D318" s="24">
        <v>3</v>
      </c>
      <c r="E318" s="5" t="s">
        <v>46</v>
      </c>
      <c r="F318" s="82">
        <v>702.42</v>
      </c>
      <c r="G318" s="82">
        <v>702.42</v>
      </c>
      <c r="H318" s="25">
        <f t="shared" si="48"/>
        <v>702.42</v>
      </c>
      <c r="I318" s="37">
        <v>47</v>
      </c>
      <c r="J318" s="38">
        <v>47</v>
      </c>
      <c r="K318" s="26">
        <f t="shared" si="49"/>
        <v>47</v>
      </c>
      <c r="L318" s="27"/>
      <c r="M318" s="10">
        <v>270</v>
      </c>
      <c r="N318" s="11">
        <v>20</v>
      </c>
      <c r="O318" s="11">
        <v>180</v>
      </c>
      <c r="P318" s="11">
        <v>7</v>
      </c>
      <c r="Q318" s="68" t="s">
        <v>213</v>
      </c>
      <c r="R318" s="69" t="s">
        <v>213</v>
      </c>
      <c r="S318" s="32">
        <f t="shared" si="50"/>
        <v>-0.11451972269784094</v>
      </c>
      <c r="T318" s="32">
        <f t="shared" si="51"/>
        <v>-0.33947077704170586</v>
      </c>
      <c r="U318" s="32">
        <f t="shared" si="52"/>
        <v>-0.93268829448680157</v>
      </c>
      <c r="V318" s="14">
        <f t="shared" si="53"/>
        <v>251.35828984955651</v>
      </c>
      <c r="W318" s="14">
        <f t="shared" si="54"/>
        <v>-68.987075531795554</v>
      </c>
      <c r="X318" s="33">
        <f t="shared" si="55"/>
        <v>251.35828984955651</v>
      </c>
      <c r="Y318" s="14">
        <f t="shared" si="56"/>
        <v>161.35828984955651</v>
      </c>
      <c r="Z318" s="34">
        <f t="shared" si="57"/>
        <v>21.012924468204446</v>
      </c>
      <c r="AA318" s="16"/>
      <c r="AB318" s="28"/>
      <c r="AC318" s="9"/>
      <c r="AD318" s="9"/>
      <c r="AE318" s="9"/>
      <c r="AF318" s="17"/>
      <c r="AG318" s="28"/>
      <c r="AH318" s="96"/>
      <c r="AI318" s="10">
        <v>42</v>
      </c>
      <c r="AJ318" s="11">
        <v>149</v>
      </c>
      <c r="AK318" s="119">
        <v>270</v>
      </c>
      <c r="AL318" s="77">
        <v>-60</v>
      </c>
      <c r="AM318" s="45">
        <f t="shared" si="65"/>
        <v>341.35828984955651</v>
      </c>
      <c r="AN318" s="45">
        <f t="shared" si="66"/>
        <v>251.35828984955651</v>
      </c>
      <c r="AO318" s="45">
        <f t="shared" si="67"/>
        <v>21.012924468204446</v>
      </c>
      <c r="AP318" s="46">
        <f t="shared" si="69"/>
        <v>0</v>
      </c>
      <c r="AQ318" s="47">
        <f t="shared" si="68"/>
        <v>90</v>
      </c>
      <c r="AR318" s="48">
        <f t="shared" si="70"/>
        <v>0</v>
      </c>
      <c r="AS318" s="118"/>
      <c r="AT318" s="82" t="s">
        <v>84</v>
      </c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 t="s">
        <v>82</v>
      </c>
      <c r="BF318" s="82">
        <v>0</v>
      </c>
      <c r="BG318" s="82">
        <v>3</v>
      </c>
      <c r="BH318" s="82"/>
      <c r="BI318" s="82">
        <v>0</v>
      </c>
    </row>
    <row r="319" spans="1:61">
      <c r="A319" s="24">
        <v>1520</v>
      </c>
      <c r="B319" s="24" t="s">
        <v>47</v>
      </c>
      <c r="C319" s="24">
        <v>8</v>
      </c>
      <c r="D319" s="24">
        <v>3</v>
      </c>
      <c r="E319" s="5" t="s">
        <v>49</v>
      </c>
      <c r="F319" s="82">
        <v>702.5</v>
      </c>
      <c r="G319" s="82">
        <v>702.73</v>
      </c>
      <c r="H319" s="25">
        <f t="shared" si="48"/>
        <v>702.61500000000001</v>
      </c>
      <c r="I319" s="37">
        <v>55</v>
      </c>
      <c r="J319" s="38">
        <v>78</v>
      </c>
      <c r="K319" s="26">
        <f t="shared" si="49"/>
        <v>66.5</v>
      </c>
      <c r="L319" s="27"/>
      <c r="M319" s="10">
        <v>270</v>
      </c>
      <c r="N319" s="11">
        <v>48</v>
      </c>
      <c r="O319" s="11">
        <v>180</v>
      </c>
      <c r="P319" s="11">
        <v>4</v>
      </c>
      <c r="Q319" s="11">
        <v>10</v>
      </c>
      <c r="R319" s="67">
        <v>90</v>
      </c>
      <c r="S319" s="32">
        <f t="shared" si="50"/>
        <v>-4.6676191573862429E-2</v>
      </c>
      <c r="T319" s="32">
        <f t="shared" si="51"/>
        <v>-0.74133456203285952</v>
      </c>
      <c r="U319" s="32">
        <f t="shared" si="52"/>
        <v>-0.66750063783215474</v>
      </c>
      <c r="V319" s="14">
        <f t="shared" si="53"/>
        <v>266.39727680313445</v>
      </c>
      <c r="W319" s="14">
        <f t="shared" si="54"/>
        <v>-41.943644704618777</v>
      </c>
      <c r="X319" s="33">
        <f t="shared" si="55"/>
        <v>266.39727680313445</v>
      </c>
      <c r="Y319" s="14">
        <f t="shared" si="56"/>
        <v>176.39727680313445</v>
      </c>
      <c r="Z319" s="34">
        <f t="shared" si="57"/>
        <v>48.056355295381223</v>
      </c>
      <c r="AA319" s="16">
        <f>IF(-T319&lt;0,180-ACOS(SIN((X319-90)*PI()/180)*U319/SQRT(T319^2+U319^2))*180/PI(),ACOS(SIN((X319-90)*PI()/180)*U319/SQRT(T319^2+U319^2))*180/PI())</f>
        <v>92.4098145198937</v>
      </c>
      <c r="AB319" s="28">
        <f>IF(R319=90,IF(AA319-Q319&lt;0,AA319-Q319+180,AA319-Q319),IF(AA319+Q319&gt;180,AA319+Q319-180,AA319+Q319))</f>
        <v>82.4098145198937</v>
      </c>
      <c r="AC319" s="9">
        <f>COS(AB319*PI()/180)</f>
        <v>0.13208659737102219</v>
      </c>
      <c r="AD319" s="9">
        <f>SIN(AB319*PI()/180)*COS(Z319*PI()/180)</f>
        <v>0.66254294212995102</v>
      </c>
      <c r="AE319" s="9">
        <f>SIN(AB319*PI()/180)*SIN(Z319*PI()/180)</f>
        <v>0.73728554890811049</v>
      </c>
      <c r="AF319" s="17">
        <f>IF(IF(AC319=0,IF(AD319&gt;=0,90,270),IF(AC319&gt;0,IF(AD319&gt;=0,ATAN(AD319/AC319)*180/PI(),ATAN(AD319/AC319)*180/PI()+360),ATAN(AD319/AC319)*180/PI()+180))-(360-Y319)&lt;0,IF(AC319=0,IF(AD319&gt;=0,90,270),IF(AC319&gt;0,IF(AD319&gt;=0,ATAN(AD319/AC319)*180/PI(),ATAN(AD319/AC319)*180/PI()+360),ATAN(AD319/AC319)*180/PI()+180))+Y319,IF(AC319=0,IF(AD319&gt;=0,90,270),IF(AC319&gt;0,IF(AD319&gt;=0,ATAN(AD319/AC319)*180/PI(),ATAN(AD319/AC319)*180/PI()+360),ATAN(AD319/AC319)*180/PI()+180))-(360-Y319))</f>
        <v>255.12243823041132</v>
      </c>
      <c r="AG319" s="28">
        <f>ASIN(AE319/SQRT(AC319^2+AD319^2+AE319^2))*180/PI()</f>
        <v>47.500696460178254</v>
      </c>
      <c r="AH319" s="96">
        <v>1</v>
      </c>
      <c r="AI319" s="10">
        <v>42</v>
      </c>
      <c r="AJ319" s="11">
        <v>149</v>
      </c>
      <c r="AK319" s="119">
        <v>270</v>
      </c>
      <c r="AL319" s="77">
        <v>-60</v>
      </c>
      <c r="AM319" s="45">
        <f t="shared" si="65"/>
        <v>356.39727680313445</v>
      </c>
      <c r="AN319" s="45">
        <f t="shared" si="66"/>
        <v>266.39727680313445</v>
      </c>
      <c r="AO319" s="45">
        <f t="shared" si="67"/>
        <v>48.056355295381223</v>
      </c>
      <c r="AP319" s="46">
        <f t="shared" si="69"/>
        <v>82.4098145198937</v>
      </c>
      <c r="AQ319" s="47">
        <f t="shared" si="68"/>
        <v>345.12243823041132</v>
      </c>
      <c r="AR319" s="48">
        <f t="shared" si="70"/>
        <v>47.500696460178254</v>
      </c>
      <c r="AS319" s="118"/>
      <c r="AT319" s="82"/>
      <c r="AU319" s="82" t="s">
        <v>49</v>
      </c>
      <c r="AV319" s="82"/>
      <c r="AW319" s="82" t="s">
        <v>50</v>
      </c>
      <c r="AX319" s="82"/>
      <c r="AY319" s="82"/>
      <c r="AZ319" s="82"/>
      <c r="BA319" s="82"/>
      <c r="BB319" s="82"/>
      <c r="BC319" s="82"/>
      <c r="BD319" s="82"/>
      <c r="BE319" s="82" t="s">
        <v>82</v>
      </c>
      <c r="BF319" s="82">
        <v>1</v>
      </c>
      <c r="BG319" s="82">
        <v>3</v>
      </c>
      <c r="BH319" s="82" t="s">
        <v>98</v>
      </c>
      <c r="BI319" s="82">
        <v>0</v>
      </c>
    </row>
    <row r="320" spans="1:61">
      <c r="A320" s="24">
        <v>1520</v>
      </c>
      <c r="B320" s="24" t="s">
        <v>47</v>
      </c>
      <c r="C320" s="24">
        <v>8</v>
      </c>
      <c r="D320" s="24">
        <v>3</v>
      </c>
      <c r="E320" s="5" t="s">
        <v>49</v>
      </c>
      <c r="F320" s="82">
        <v>703.05</v>
      </c>
      <c r="G320" s="82">
        <v>703.17</v>
      </c>
      <c r="H320" s="25">
        <f t="shared" si="48"/>
        <v>703.1099999999999</v>
      </c>
      <c r="I320" s="37">
        <v>110</v>
      </c>
      <c r="J320" s="38">
        <v>122</v>
      </c>
      <c r="K320" s="26">
        <f t="shared" si="49"/>
        <v>116</v>
      </c>
      <c r="L320" s="27"/>
      <c r="M320" s="10">
        <v>270</v>
      </c>
      <c r="N320" s="11">
        <v>50</v>
      </c>
      <c r="O320" s="11">
        <v>180</v>
      </c>
      <c r="P320" s="11">
        <v>13</v>
      </c>
      <c r="Q320" s="11">
        <v>17</v>
      </c>
      <c r="R320" s="67">
        <v>90</v>
      </c>
      <c r="S320" s="32">
        <f t="shared" si="50"/>
        <v>-0.1445957505181599</v>
      </c>
      <c r="T320" s="32">
        <f t="shared" si="51"/>
        <v>-0.74641077367020803</v>
      </c>
      <c r="U320" s="32">
        <f t="shared" si="52"/>
        <v>-0.6263130048934199</v>
      </c>
      <c r="V320" s="14">
        <f t="shared" si="53"/>
        <v>259.03638192002359</v>
      </c>
      <c r="W320" s="14">
        <f t="shared" si="54"/>
        <v>-39.481168029481559</v>
      </c>
      <c r="X320" s="33">
        <f t="shared" si="55"/>
        <v>259.03638192002359</v>
      </c>
      <c r="Y320" s="14">
        <f t="shared" si="56"/>
        <v>169.03638192002359</v>
      </c>
      <c r="Z320" s="34">
        <f t="shared" si="57"/>
        <v>50.518831970518441</v>
      </c>
      <c r="AA320" s="16">
        <f>IF(-T320&lt;0,180-ACOS(SIN((X320-90)*PI()/180)*U320/SQRT(T320^2+U320^2))*180/PI(),ACOS(SIN((X320-90)*PI()/180)*U320/SQRT(T320^2+U320^2))*180/PI())</f>
        <v>97.021914999220073</v>
      </c>
      <c r="AB320" s="28">
        <f>IF(R320=90,IF(AA320-Q320&lt;0,AA320-Q320+180,AA320-Q320),IF(AA320+Q320&gt;180,AA320+Q320-180,AA320+Q320))</f>
        <v>80.021914999220073</v>
      </c>
      <c r="AC320" s="9">
        <f>COS(AB320*PI()/180)</f>
        <v>0.17327148694770048</v>
      </c>
      <c r="AD320" s="9">
        <f>SIN(AB320*PI()/180)*COS(Z320*PI()/180)</f>
        <v>0.62620714926563403</v>
      </c>
      <c r="AE320" s="9">
        <f>SIN(AB320*PI()/180)*SIN(Z320*PI()/180)</f>
        <v>0.76015892944800756</v>
      </c>
      <c r="AF320" s="17">
        <f>IF(IF(AC320=0,IF(AD320&gt;=0,90,270),IF(AC320&gt;0,IF(AD320&gt;=0,ATAN(AD320/AC320)*180/PI(),ATAN(AD320/AC320)*180/PI()+360),ATAN(AD320/AC320)*180/PI()+180))-(360-Y320)&lt;0,IF(AC320=0,IF(AD320&gt;=0,90,270),IF(AC320&gt;0,IF(AD320&gt;=0,ATAN(AD320/AC320)*180/PI(),ATAN(AD320/AC320)*180/PI()+360),ATAN(AD320/AC320)*180/PI()+180))+Y320,IF(AC320=0,IF(AD320&gt;=0,90,270),IF(AC320&gt;0,IF(AD320&gt;=0,ATAN(AD320/AC320)*180/PI(),ATAN(AD320/AC320)*180/PI()+360),ATAN(AD320/AC320)*180/PI()+180))-(360-Y320))</f>
        <v>243.56961811233319</v>
      </c>
      <c r="AG320" s="28">
        <f>ASIN(AE320/SQRT(AC320^2+AD320^2+AE320^2))*180/PI()</f>
        <v>49.478210760978449</v>
      </c>
      <c r="AH320" s="96">
        <v>0</v>
      </c>
      <c r="AI320" s="10">
        <v>42</v>
      </c>
      <c r="AJ320" s="11">
        <v>149</v>
      </c>
      <c r="AK320" s="119">
        <v>270</v>
      </c>
      <c r="AL320" s="77">
        <v>-60</v>
      </c>
      <c r="AM320" s="45">
        <f t="shared" si="65"/>
        <v>349.03638192002359</v>
      </c>
      <c r="AN320" s="45">
        <f t="shared" si="66"/>
        <v>259.03638192002359</v>
      </c>
      <c r="AO320" s="45">
        <f t="shared" si="67"/>
        <v>50.518831970518441</v>
      </c>
      <c r="AP320" s="46">
        <f t="shared" si="69"/>
        <v>80.021914999220073</v>
      </c>
      <c r="AQ320" s="47">
        <f t="shared" si="68"/>
        <v>333.56961811233316</v>
      </c>
      <c r="AR320" s="48">
        <f t="shared" si="70"/>
        <v>49.478210760978449</v>
      </c>
      <c r="AS320" s="118"/>
      <c r="AT320" s="82"/>
      <c r="AU320" s="82" t="s">
        <v>49</v>
      </c>
      <c r="AV320" s="82"/>
      <c r="AW320" s="82" t="s">
        <v>78</v>
      </c>
      <c r="AX320" s="82"/>
      <c r="AY320" s="82"/>
      <c r="AZ320" s="82"/>
      <c r="BA320" s="82"/>
      <c r="BB320" s="82"/>
      <c r="BC320" s="82"/>
      <c r="BD320" s="82"/>
      <c r="BE320" s="82" t="s">
        <v>82</v>
      </c>
      <c r="BF320" s="82">
        <v>1</v>
      </c>
      <c r="BG320" s="82">
        <v>3</v>
      </c>
      <c r="BH320" s="82" t="s">
        <v>99</v>
      </c>
      <c r="BI320" s="82">
        <v>0</v>
      </c>
    </row>
    <row r="321" spans="1:61">
      <c r="A321" s="24">
        <v>1520</v>
      </c>
      <c r="B321" s="24" t="s">
        <v>47</v>
      </c>
      <c r="C321" s="24">
        <v>8</v>
      </c>
      <c r="D321" s="24">
        <v>4</v>
      </c>
      <c r="E321" s="5" t="s">
        <v>49</v>
      </c>
      <c r="F321" s="82">
        <v>703.66</v>
      </c>
      <c r="G321" s="82">
        <v>703.7</v>
      </c>
      <c r="H321" s="25">
        <f t="shared" si="48"/>
        <v>703.68000000000006</v>
      </c>
      <c r="I321" s="37">
        <v>22</v>
      </c>
      <c r="J321" s="38">
        <v>26</v>
      </c>
      <c r="K321" s="26">
        <f t="shared" si="49"/>
        <v>24</v>
      </c>
      <c r="L321" s="27"/>
      <c r="M321" s="10">
        <v>270</v>
      </c>
      <c r="N321" s="11">
        <v>33</v>
      </c>
      <c r="O321" s="11">
        <v>180</v>
      </c>
      <c r="P321" s="11">
        <v>26</v>
      </c>
      <c r="Q321" s="11">
        <v>21</v>
      </c>
      <c r="R321" s="67">
        <v>90</v>
      </c>
      <c r="S321" s="32">
        <f t="shared" si="50"/>
        <v>-0.36764897864848245</v>
      </c>
      <c r="T321" s="32">
        <f t="shared" si="51"/>
        <v>-0.48951832205362983</v>
      </c>
      <c r="U321" s="32">
        <f t="shared" si="52"/>
        <v>-0.75379211327568818</v>
      </c>
      <c r="V321" s="14">
        <f t="shared" si="53"/>
        <v>233.09190015177737</v>
      </c>
      <c r="W321" s="14">
        <f t="shared" si="54"/>
        <v>-50.917676720855695</v>
      </c>
      <c r="X321" s="33">
        <f t="shared" si="55"/>
        <v>233.09190015177737</v>
      </c>
      <c r="Y321" s="14">
        <f t="shared" si="56"/>
        <v>143.09190015177737</v>
      </c>
      <c r="Z321" s="34">
        <f t="shared" si="57"/>
        <v>39.082323279144305</v>
      </c>
      <c r="AA321" s="16">
        <f>IF(-T321&lt;0,180-ACOS(SIN((X321-90)*PI()/180)*U321/SQRT(T321^2+U321^2))*180/PI(),ACOS(SIN((X321-90)*PI()/180)*U321/SQRT(T321^2+U321^2))*180/PI())</f>
        <v>120.24174934670323</v>
      </c>
      <c r="AB321" s="28">
        <f>IF(R321=90,IF(AA321-Q321&lt;0,AA321-Q321+180,AA321-Q321),IF(AA321+Q321&gt;180,AA321+Q321-180,AA321+Q321))</f>
        <v>99.24174934670323</v>
      </c>
      <c r="AC321" s="9">
        <f>COS(AB321*PI()/180)</f>
        <v>-0.16060043540931471</v>
      </c>
      <c r="AD321" s="9">
        <f>SIN(AB321*PI()/180)*COS(Z321*PI()/180)</f>
        <v>0.76616495140852303</v>
      </c>
      <c r="AE321" s="9">
        <f>SIN(AB321*PI()/180)*SIN(Z321*PI()/180)</f>
        <v>0.62225297699530069</v>
      </c>
      <c r="AF321" s="17">
        <f>IF(IF(AC321=0,IF(AD321&gt;=0,90,270),IF(AC321&gt;0,IF(AD321&gt;=0,ATAN(AD321/AC321)*180/PI(),ATAN(AD321/AC321)*180/PI()+360),ATAN(AD321/AC321)*180/PI()+180))-(360-Y321)&lt;0,IF(AC321=0,IF(AD321&gt;=0,90,270),IF(AC321&gt;0,IF(AD321&gt;=0,ATAN(AD321/AC321)*180/PI(),ATAN(AD321/AC321)*180/PI()+360),ATAN(AD321/AC321)*180/PI()+180))+Y321,IF(AC321=0,IF(AD321&gt;=0,90,270),IF(AC321&gt;0,IF(AD321&gt;=0,ATAN(AD321/AC321)*180/PI(),ATAN(AD321/AC321)*180/PI()+360),ATAN(AD321/AC321)*180/PI()+180))-(360-Y321))</f>
        <v>244.93060556643758</v>
      </c>
      <c r="AG321" s="28">
        <f>ASIN(AE321/SQRT(AC321^2+AD321^2+AE321^2))*180/PI()</f>
        <v>38.480846097370041</v>
      </c>
      <c r="AH321" s="96">
        <v>0</v>
      </c>
      <c r="AI321" s="10">
        <v>0</v>
      </c>
      <c r="AJ321" s="11">
        <v>68</v>
      </c>
      <c r="AK321" s="119">
        <v>270</v>
      </c>
      <c r="AL321" s="77">
        <v>-60</v>
      </c>
      <c r="AM321" s="45">
        <f t="shared" si="65"/>
        <v>323.09190015177739</v>
      </c>
      <c r="AN321" s="45">
        <f t="shared" si="66"/>
        <v>233.09190015177739</v>
      </c>
      <c r="AO321" s="45">
        <f t="shared" si="67"/>
        <v>39.082323279144305</v>
      </c>
      <c r="AP321" s="46">
        <f t="shared" si="69"/>
        <v>99.24174934670323</v>
      </c>
      <c r="AQ321" s="47">
        <f t="shared" si="68"/>
        <v>334.93060556643758</v>
      </c>
      <c r="AR321" s="48">
        <f t="shared" si="70"/>
        <v>38.480846097370041</v>
      </c>
      <c r="AS321" s="118"/>
      <c r="AT321" s="82"/>
      <c r="AU321" s="82" t="s">
        <v>49</v>
      </c>
      <c r="AV321" s="82"/>
      <c r="AW321" s="82" t="s">
        <v>78</v>
      </c>
      <c r="AX321" s="82"/>
      <c r="AY321" s="82"/>
      <c r="AZ321" s="82"/>
      <c r="BA321" s="82"/>
      <c r="BB321" s="82"/>
      <c r="BC321" s="82"/>
      <c r="BD321" s="82"/>
      <c r="BE321" s="82" t="s">
        <v>82</v>
      </c>
      <c r="BF321" s="82">
        <v>1</v>
      </c>
      <c r="BG321" s="82">
        <v>3</v>
      </c>
      <c r="BH321" s="82"/>
      <c r="BI321" s="82">
        <v>0</v>
      </c>
    </row>
    <row r="322" spans="1:61">
      <c r="A322" s="24">
        <v>1520</v>
      </c>
      <c r="B322" s="24" t="s">
        <v>47</v>
      </c>
      <c r="C322" s="24">
        <v>8</v>
      </c>
      <c r="D322" s="24">
        <v>4</v>
      </c>
      <c r="E322" s="5" t="s">
        <v>49</v>
      </c>
      <c r="F322" s="82">
        <v>703.76</v>
      </c>
      <c r="G322" s="82">
        <v>703.94</v>
      </c>
      <c r="H322" s="25">
        <f t="shared" si="48"/>
        <v>703.85</v>
      </c>
      <c r="I322" s="37">
        <v>32</v>
      </c>
      <c r="J322" s="38">
        <v>50</v>
      </c>
      <c r="K322" s="26">
        <f t="shared" si="49"/>
        <v>41</v>
      </c>
      <c r="L322" s="27"/>
      <c r="M322" s="10">
        <v>270</v>
      </c>
      <c r="N322" s="11">
        <v>24</v>
      </c>
      <c r="O322" s="11">
        <v>180</v>
      </c>
      <c r="P322" s="11">
        <v>22</v>
      </c>
      <c r="Q322" s="11">
        <v>63</v>
      </c>
      <c r="R322" s="67">
        <v>90</v>
      </c>
      <c r="S322" s="32">
        <f t="shared" si="50"/>
        <v>-0.34222015181807514</v>
      </c>
      <c r="T322" s="32">
        <f t="shared" si="51"/>
        <v>-0.37711964852057595</v>
      </c>
      <c r="U322" s="32">
        <f t="shared" si="52"/>
        <v>-0.84702459873904645</v>
      </c>
      <c r="V322" s="14">
        <f t="shared" si="53"/>
        <v>227.77758466270495</v>
      </c>
      <c r="W322" s="14">
        <f t="shared" si="54"/>
        <v>-58.984863472206243</v>
      </c>
      <c r="X322" s="33">
        <f t="shared" si="55"/>
        <v>227.77758466270495</v>
      </c>
      <c r="Y322" s="14">
        <f t="shared" si="56"/>
        <v>137.77758466270495</v>
      </c>
      <c r="Z322" s="34">
        <f t="shared" si="57"/>
        <v>31.015136527793757</v>
      </c>
      <c r="AA322" s="16">
        <f>IF(-T322&lt;0,180-ACOS(SIN((X322-90)*PI()/180)*U322/SQRT(T322^2+U322^2))*180/PI(),ACOS(SIN((X322-90)*PI()/180)*U322/SQRT(T322^2+U322^2))*180/PI())</f>
        <v>127.87290737749596</v>
      </c>
      <c r="AB322" s="28">
        <f>IF(R322=90,IF(AA322-Q322&lt;0,AA322-Q322+180,AA322-Q322),IF(AA322+Q322&gt;180,AA322+Q322-180,AA322+Q322))</f>
        <v>64.872907377495963</v>
      </c>
      <c r="AC322" s="9">
        <f>COS(AB322*PI()/180)</f>
        <v>0.42462757846174898</v>
      </c>
      <c r="AD322" s="9">
        <f>SIN(AB322*PI()/180)*COS(Z322*PI()/180)</f>
        <v>0.7759287263489214</v>
      </c>
      <c r="AE322" s="9">
        <f>SIN(AB322*PI()/180)*SIN(Z322*PI()/180)</f>
        <v>0.46650405275436985</v>
      </c>
      <c r="AF322" s="17">
        <f>IF(IF(AC322=0,IF(AD322&gt;=0,90,270),IF(AC322&gt;0,IF(AD322&gt;=0,ATAN(AD322/AC322)*180/PI(),ATAN(AD322/AC322)*180/PI()+360),ATAN(AD322/AC322)*180/PI()+180))-(360-Y322)&lt;0,IF(AC322=0,IF(AD322&gt;=0,90,270),IF(AC322&gt;0,IF(AD322&gt;=0,ATAN(AD322/AC322)*180/PI(),ATAN(AD322/AC322)*180/PI()+360),ATAN(AD322/AC322)*180/PI()+180))+Y322,IF(AC322=0,IF(AD322&gt;=0,90,270),IF(AC322&gt;0,IF(AD322&gt;=0,ATAN(AD322/AC322)*180/PI(),ATAN(AD322/AC322)*180/PI()+360),ATAN(AD322/AC322)*180/PI()+180))-(360-Y322))</f>
        <v>199.08786822596696</v>
      </c>
      <c r="AG322" s="28">
        <f>ASIN(AE322/SQRT(AC322^2+AD322^2+AE322^2))*180/PI()</f>
        <v>27.807605263315324</v>
      </c>
      <c r="AH322" s="96">
        <v>0</v>
      </c>
      <c r="AI322" s="10">
        <v>0</v>
      </c>
      <c r="AJ322" s="11">
        <v>68</v>
      </c>
      <c r="AK322" s="119">
        <v>270</v>
      </c>
      <c r="AL322" s="77">
        <v>-60</v>
      </c>
      <c r="AM322" s="45">
        <f t="shared" si="65"/>
        <v>317.77758466270495</v>
      </c>
      <c r="AN322" s="45">
        <f t="shared" si="66"/>
        <v>227.77758466270495</v>
      </c>
      <c r="AO322" s="45">
        <f t="shared" si="67"/>
        <v>31.015136527793757</v>
      </c>
      <c r="AP322" s="46">
        <f t="shared" si="69"/>
        <v>64.872907377495963</v>
      </c>
      <c r="AQ322" s="47">
        <f t="shared" si="68"/>
        <v>289.08786822596699</v>
      </c>
      <c r="AR322" s="48">
        <f t="shared" si="70"/>
        <v>27.807605263315324</v>
      </c>
      <c r="AS322" s="118"/>
      <c r="AT322" s="82"/>
      <c r="AU322" s="82" t="s">
        <v>49</v>
      </c>
      <c r="AV322" s="82"/>
      <c r="AW322" s="82" t="s">
        <v>78</v>
      </c>
      <c r="AX322" s="82"/>
      <c r="AY322" s="82"/>
      <c r="AZ322" s="82"/>
      <c r="BA322" s="82"/>
      <c r="BB322" s="82"/>
      <c r="BC322" s="82"/>
      <c r="BD322" s="82"/>
      <c r="BE322" s="82" t="s">
        <v>82</v>
      </c>
      <c r="BF322" s="82">
        <v>1</v>
      </c>
      <c r="BG322" s="82">
        <v>3</v>
      </c>
      <c r="BH322" s="82"/>
      <c r="BI322" s="82">
        <v>0</v>
      </c>
    </row>
    <row r="323" spans="1:61">
      <c r="A323" s="24">
        <v>1520</v>
      </c>
      <c r="B323" s="24" t="s">
        <v>47</v>
      </c>
      <c r="C323" s="24">
        <v>8</v>
      </c>
      <c r="D323" s="24">
        <v>4</v>
      </c>
      <c r="E323" s="5" t="s">
        <v>49</v>
      </c>
      <c r="F323" s="24">
        <v>704.23</v>
      </c>
      <c r="G323" s="24">
        <v>704.26</v>
      </c>
      <c r="H323" s="25">
        <f t="shared" ref="H323:H386" si="71">(F323+G323)/2</f>
        <v>704.245</v>
      </c>
      <c r="I323" s="37">
        <v>79</v>
      </c>
      <c r="J323" s="38">
        <v>82</v>
      </c>
      <c r="K323" s="26">
        <f t="shared" ref="K323:K386" si="72">(+I323+J323)/2</f>
        <v>80.5</v>
      </c>
      <c r="L323" s="27"/>
      <c r="M323" s="10">
        <v>90</v>
      </c>
      <c r="N323" s="11">
        <v>18</v>
      </c>
      <c r="O323" s="11">
        <v>180</v>
      </c>
      <c r="P323" s="11">
        <v>18</v>
      </c>
      <c r="Q323" s="11">
        <v>32</v>
      </c>
      <c r="R323" s="67">
        <v>270</v>
      </c>
      <c r="S323" s="32">
        <f t="shared" ref="S323:S386" si="73">COS(N323*PI()/180)*SIN(M323*PI()/180)*(SIN(P323*PI()/180))-(COS(P323*PI()/180)*SIN(O323*PI()/180))*(SIN(N323*PI()/180))</f>
        <v>0.29389262614623646</v>
      </c>
      <c r="T323" s="32">
        <f t="shared" ref="T323:T386" si="74">(SIN(N323*PI()/180))*(COS(P323*PI()/180)*COS(O323*PI()/180))-(SIN(P323*PI()/180))*(COS(N323*PI()/180)*COS(M323*PI()/180))</f>
        <v>-0.29389262614623651</v>
      </c>
      <c r="U323" s="32">
        <f t="shared" ref="U323:U386" si="75">(COS(N323*PI()/180)*COS(M323*PI()/180))*(COS(P323*PI()/180)*SIN(O323*PI()/180))-(COS(N323*PI()/180)*SIN(M323*PI()/180))*(COS(P323*PI()/180)*COS(O323*PI()/180))</f>
        <v>0.90450849718747361</v>
      </c>
      <c r="V323" s="14">
        <f t="shared" ref="V323:V386" si="76">IF(S323=0,IF(T323&gt;=0,90,270),IF(S323&gt;0,IF(T323&gt;=0,ATAN(T323/S323)*180/PI(),ATAN(T323/S323)*180/PI()+360),ATAN(T323/S323)*180/PI()+180))</f>
        <v>315</v>
      </c>
      <c r="W323" s="14">
        <f t="shared" ref="W323:W386" si="77">ASIN(U323/SQRT(S323^2+T323^2+U323^2))*180/PI()</f>
        <v>65.320942610676155</v>
      </c>
      <c r="X323" s="33">
        <f t="shared" ref="X323:X386" si="78">IF(U323&lt;0,V323,IF(V323+180&gt;=360,V323-180,V323+180))</f>
        <v>135</v>
      </c>
      <c r="Y323" s="14">
        <f t="shared" ref="Y323:Y386" si="79">IF(X323-90&lt;0,X323+270,X323-90)</f>
        <v>45</v>
      </c>
      <c r="Z323" s="34">
        <f t="shared" ref="Z323:Z386" si="80">IF(U323&lt;0,90+W323,90-W323)</f>
        <v>24.679057389323845</v>
      </c>
      <c r="AA323" s="16">
        <f>IF(-T323&lt;0,180-ACOS(SIN((X323-90)*PI()/180)*U323/SQRT(T323^2+U323^2))*180/PI(),ACOS(SIN((X323-90)*PI()/180)*U323/SQRT(T323^2+U323^2))*180/PI())</f>
        <v>47.739804730092352</v>
      </c>
      <c r="AB323" s="28">
        <f>IF(R323=90,IF(AA323-Q323&lt;0,AA323-Q323+180,AA323-Q323),IF(AA323+Q323&gt;180,AA323+Q323-180,AA323+Q323))</f>
        <v>79.739804730092345</v>
      </c>
      <c r="AC323" s="9">
        <f>COS(AB323*PI()/180)</f>
        <v>0.17811864386915446</v>
      </c>
      <c r="AD323" s="9">
        <f>SIN(AB323*PI()/180)*COS(Z323*PI()/180)</f>
        <v>0.89413047575102289</v>
      </c>
      <c r="AE323" s="9">
        <f>SIN(AB323*PI()/180)*SIN(Z323*PI()/180)</f>
        <v>0.41085817630839822</v>
      </c>
      <c r="AF323" s="17">
        <f>IF(IF(AC323=0,IF(AD323&gt;=0,90,270),IF(AC323&gt;0,IF(AD323&gt;=0,ATAN(AD323/AC323)*180/PI(),ATAN(AD323/AC323)*180/PI()+360),ATAN(AD323/AC323)*180/PI()+180))-(360-Y323)&lt;0,IF(AC323=0,IF(AD323&gt;=0,90,270),IF(AC323&gt;0,IF(AD323&gt;=0,ATAN(AD323/AC323)*180/PI(),ATAN(AD323/AC323)*180/PI()+360),ATAN(AD323/AC323)*180/PI()+180))+Y323,IF(AC323=0,IF(AD323&gt;=0,90,270),IF(AC323&gt;0,IF(AD323&gt;=0,ATAN(AD323/AC323)*180/PI(),ATAN(AD323/AC323)*180/PI()+360),ATAN(AD323/AC323)*180/PI()+180))-(360-Y323))</f>
        <v>123.73366395673037</v>
      </c>
      <c r="AG323" s="28">
        <f>ASIN(AE323/SQRT(AC323^2+AD323^2+AE323^2))*180/PI()</f>
        <v>24.258755502110265</v>
      </c>
      <c r="AH323" s="96">
        <v>0</v>
      </c>
      <c r="AI323" s="10">
        <v>73</v>
      </c>
      <c r="AJ323" s="11">
        <v>101</v>
      </c>
      <c r="AK323" s="120">
        <v>270</v>
      </c>
      <c r="AL323" s="121">
        <v>-60</v>
      </c>
      <c r="AM323" s="41">
        <f t="shared" si="65"/>
        <v>225</v>
      </c>
      <c r="AN323" s="41">
        <f t="shared" si="66"/>
        <v>135</v>
      </c>
      <c r="AO323" s="41">
        <f t="shared" si="67"/>
        <v>24.679057389323845</v>
      </c>
      <c r="AP323" s="42">
        <f t="shared" si="69"/>
        <v>79.739804730092345</v>
      </c>
      <c r="AQ323" s="43">
        <f t="shared" si="68"/>
        <v>213.73366395673037</v>
      </c>
      <c r="AR323" s="44">
        <f t="shared" si="70"/>
        <v>24.258755502110265</v>
      </c>
      <c r="AS323" s="122"/>
      <c r="AT323" s="18"/>
      <c r="AU323" s="18" t="s">
        <v>49</v>
      </c>
      <c r="AV323" s="18"/>
      <c r="AW323" s="18" t="s">
        <v>50</v>
      </c>
      <c r="AX323" s="18"/>
      <c r="AY323" s="18"/>
      <c r="AZ323" s="18"/>
      <c r="BA323" s="18"/>
      <c r="BB323" s="18"/>
      <c r="BC323" s="18"/>
      <c r="BD323" s="18"/>
      <c r="BE323" s="18" t="s">
        <v>82</v>
      </c>
      <c r="BF323" s="18">
        <v>1</v>
      </c>
      <c r="BG323" s="18">
        <v>3</v>
      </c>
      <c r="BH323" s="18"/>
      <c r="BI323" s="18">
        <v>0</v>
      </c>
    </row>
    <row r="324" spans="1:61">
      <c r="A324" s="24">
        <v>1520</v>
      </c>
      <c r="B324" s="24" t="s">
        <v>47</v>
      </c>
      <c r="C324" s="24">
        <v>8</v>
      </c>
      <c r="D324" s="24">
        <v>5</v>
      </c>
      <c r="E324" s="5" t="s">
        <v>46</v>
      </c>
      <c r="F324" s="81">
        <v>704.88</v>
      </c>
      <c r="G324" s="81">
        <v>704.88</v>
      </c>
      <c r="H324" s="25">
        <f t="shared" si="71"/>
        <v>704.88</v>
      </c>
      <c r="I324" s="37">
        <v>23</v>
      </c>
      <c r="J324" s="38">
        <v>23</v>
      </c>
      <c r="K324" s="26">
        <f t="shared" si="72"/>
        <v>23</v>
      </c>
      <c r="L324" s="27"/>
      <c r="M324" s="10">
        <v>90</v>
      </c>
      <c r="N324" s="11">
        <v>4</v>
      </c>
      <c r="O324" s="11">
        <v>180</v>
      </c>
      <c r="P324" s="11">
        <v>3</v>
      </c>
      <c r="Q324" s="68" t="s">
        <v>213</v>
      </c>
      <c r="R324" s="69" t="s">
        <v>213</v>
      </c>
      <c r="S324" s="32">
        <f t="shared" si="73"/>
        <v>5.2208468483931972E-2</v>
      </c>
      <c r="T324" s="32">
        <f t="shared" si="74"/>
        <v>-6.966087492121549E-2</v>
      </c>
      <c r="U324" s="32">
        <f t="shared" si="75"/>
        <v>0.99619692339885657</v>
      </c>
      <c r="V324" s="14">
        <f t="shared" si="76"/>
        <v>306.85031711940059</v>
      </c>
      <c r="W324" s="14">
        <f t="shared" si="77"/>
        <v>85.005830606894122</v>
      </c>
      <c r="X324" s="33">
        <f t="shared" si="78"/>
        <v>126.85031711940059</v>
      </c>
      <c r="Y324" s="14">
        <f t="shared" si="79"/>
        <v>36.850317119400586</v>
      </c>
      <c r="Z324" s="34">
        <f t="shared" si="80"/>
        <v>4.9941693931058779</v>
      </c>
      <c r="AA324" s="16"/>
      <c r="AB324" s="28"/>
      <c r="AC324" s="9"/>
      <c r="AD324" s="9"/>
      <c r="AE324" s="9"/>
      <c r="AF324" s="17"/>
      <c r="AG324" s="28"/>
      <c r="AH324" s="96"/>
      <c r="AI324" s="10">
        <v>0</v>
      </c>
      <c r="AJ324" s="11">
        <v>23</v>
      </c>
      <c r="AK324" s="119">
        <v>340</v>
      </c>
      <c r="AL324" s="77">
        <v>45</v>
      </c>
      <c r="AM324" s="45">
        <f t="shared" si="65"/>
        <v>326.85031711940059</v>
      </c>
      <c r="AN324" s="45">
        <f t="shared" si="66"/>
        <v>236.85031711940059</v>
      </c>
      <c r="AO324" s="45">
        <f t="shared" si="67"/>
        <v>4.9941693931058779</v>
      </c>
      <c r="AP324" s="46">
        <f t="shared" si="69"/>
        <v>0</v>
      </c>
      <c r="AQ324" s="47">
        <f t="shared" si="68"/>
        <v>200</v>
      </c>
      <c r="AR324" s="48">
        <f t="shared" si="70"/>
        <v>0</v>
      </c>
      <c r="AS324" s="118"/>
      <c r="AT324" s="81" t="s">
        <v>84</v>
      </c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 t="s">
        <v>79</v>
      </c>
      <c r="BF324" s="81">
        <v>0</v>
      </c>
      <c r="BG324" s="81">
        <v>3</v>
      </c>
      <c r="BH324" s="81"/>
      <c r="BI324" s="81">
        <v>0</v>
      </c>
    </row>
    <row r="325" spans="1:61">
      <c r="A325" s="24">
        <v>1520</v>
      </c>
      <c r="B325" s="24" t="s">
        <v>47</v>
      </c>
      <c r="C325" s="24">
        <v>9</v>
      </c>
      <c r="D325" s="24">
        <v>2</v>
      </c>
      <c r="E325" s="5" t="s">
        <v>46</v>
      </c>
      <c r="F325" s="81">
        <v>710.42</v>
      </c>
      <c r="G325" s="81">
        <v>710.43</v>
      </c>
      <c r="H325" s="25">
        <f t="shared" si="71"/>
        <v>710.42499999999995</v>
      </c>
      <c r="I325" s="37">
        <v>20</v>
      </c>
      <c r="J325" s="38">
        <v>21</v>
      </c>
      <c r="K325" s="26">
        <f t="shared" si="72"/>
        <v>20.5</v>
      </c>
      <c r="L325" s="27"/>
      <c r="M325" s="10">
        <v>90</v>
      </c>
      <c r="N325" s="11">
        <v>9</v>
      </c>
      <c r="O325" s="11">
        <v>0</v>
      </c>
      <c r="P325" s="11">
        <v>1</v>
      </c>
      <c r="Q325" s="68" t="s">
        <v>213</v>
      </c>
      <c r="R325" s="69" t="s">
        <v>213</v>
      </c>
      <c r="S325" s="32">
        <f t="shared" si="73"/>
        <v>1.7237538353432454E-2</v>
      </c>
      <c r="T325" s="32">
        <f t="shared" si="74"/>
        <v>0.15641063931349791</v>
      </c>
      <c r="U325" s="32">
        <f t="shared" si="75"/>
        <v>-0.98753791087688925</v>
      </c>
      <c r="V325" s="14">
        <f t="shared" si="76"/>
        <v>83.710986588537722</v>
      </c>
      <c r="W325" s="14">
        <f t="shared" si="77"/>
        <v>-80.946409757426395</v>
      </c>
      <c r="X325" s="33">
        <f t="shared" si="78"/>
        <v>83.710986588537722</v>
      </c>
      <c r="Y325" s="14">
        <f t="shared" si="79"/>
        <v>353.71098658853771</v>
      </c>
      <c r="Z325" s="34">
        <f t="shared" si="80"/>
        <v>9.0535902425736055</v>
      </c>
      <c r="AA325" s="16"/>
      <c r="AB325" s="28"/>
      <c r="AC325" s="9"/>
      <c r="AD325" s="9"/>
      <c r="AE325" s="9"/>
      <c r="AF325" s="17"/>
      <c r="AG325" s="28"/>
      <c r="AH325" s="96"/>
      <c r="AI325" s="10">
        <v>17</v>
      </c>
      <c r="AJ325" s="11">
        <v>53</v>
      </c>
      <c r="AK325" s="119">
        <v>300</v>
      </c>
      <c r="AL325" s="77">
        <v>30</v>
      </c>
      <c r="AM325" s="45">
        <f t="shared" si="65"/>
        <v>323.71098658853771</v>
      </c>
      <c r="AN325" s="45">
        <f t="shared" si="66"/>
        <v>233.71098658853771</v>
      </c>
      <c r="AO325" s="45">
        <f t="shared" si="67"/>
        <v>9.0535902425736055</v>
      </c>
      <c r="AP325" s="46">
        <f t="shared" si="69"/>
        <v>0</v>
      </c>
      <c r="AQ325" s="47">
        <f t="shared" si="68"/>
        <v>240</v>
      </c>
      <c r="AR325" s="48">
        <f t="shared" si="70"/>
        <v>0</v>
      </c>
      <c r="AS325" s="118"/>
      <c r="AT325" s="81" t="s">
        <v>84</v>
      </c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 t="s">
        <v>82</v>
      </c>
      <c r="BF325" s="81">
        <v>0</v>
      </c>
      <c r="BG325" s="81">
        <v>3</v>
      </c>
      <c r="BH325" s="81" t="s">
        <v>46</v>
      </c>
      <c r="BI325" s="81">
        <v>0</v>
      </c>
    </row>
    <row r="326" spans="1:61">
      <c r="A326" s="24">
        <v>1520</v>
      </c>
      <c r="B326" s="24" t="s">
        <v>47</v>
      </c>
      <c r="C326" s="24">
        <v>9</v>
      </c>
      <c r="D326" s="24">
        <v>3</v>
      </c>
      <c r="E326" s="5" t="s">
        <v>46</v>
      </c>
      <c r="F326" s="81">
        <v>711.37</v>
      </c>
      <c r="G326" s="81">
        <v>711.38</v>
      </c>
      <c r="H326" s="25">
        <f t="shared" si="71"/>
        <v>711.375</v>
      </c>
      <c r="I326" s="37">
        <v>4</v>
      </c>
      <c r="J326" s="38">
        <v>5</v>
      </c>
      <c r="K326" s="26">
        <f t="shared" si="72"/>
        <v>4.5</v>
      </c>
      <c r="L326" s="27"/>
      <c r="M326" s="10">
        <v>270</v>
      </c>
      <c r="N326" s="11">
        <v>4</v>
      </c>
      <c r="O326" s="11">
        <v>180</v>
      </c>
      <c r="P326" s="11">
        <v>8</v>
      </c>
      <c r="Q326" s="68" t="s">
        <v>213</v>
      </c>
      <c r="R326" s="69" t="s">
        <v>213</v>
      </c>
      <c r="S326" s="32">
        <f t="shared" si="73"/>
        <v>-0.13883408228094229</v>
      </c>
      <c r="T326" s="32">
        <f t="shared" si="74"/>
        <v>-6.9077608536816992E-2</v>
      </c>
      <c r="U326" s="32">
        <f t="shared" si="75"/>
        <v>-0.98785582549681494</v>
      </c>
      <c r="V326" s="14">
        <f t="shared" si="76"/>
        <v>206.45287659685854</v>
      </c>
      <c r="W326" s="14">
        <f t="shared" si="77"/>
        <v>-81.078736277080438</v>
      </c>
      <c r="X326" s="33">
        <f t="shared" si="78"/>
        <v>206.45287659685854</v>
      </c>
      <c r="Y326" s="14">
        <f t="shared" si="79"/>
        <v>116.45287659685854</v>
      </c>
      <c r="Z326" s="34">
        <f t="shared" si="80"/>
        <v>8.9212637229195622</v>
      </c>
      <c r="AA326" s="16"/>
      <c r="AB326" s="28"/>
      <c r="AC326" s="9"/>
      <c r="AD326" s="9"/>
      <c r="AE326" s="9"/>
      <c r="AF326" s="17"/>
      <c r="AG326" s="28"/>
      <c r="AH326" s="96"/>
      <c r="AI326" s="10">
        <v>5</v>
      </c>
      <c r="AJ326" s="11">
        <v>48</v>
      </c>
      <c r="AK326" s="119">
        <v>30</v>
      </c>
      <c r="AL326" s="77">
        <v>60</v>
      </c>
      <c r="AM326" s="45">
        <f t="shared" si="65"/>
        <v>356.45287659685857</v>
      </c>
      <c r="AN326" s="45">
        <f t="shared" si="66"/>
        <v>266.45287659685857</v>
      </c>
      <c r="AO326" s="45">
        <f t="shared" si="67"/>
        <v>8.9212637229195622</v>
      </c>
      <c r="AP326" s="46">
        <f t="shared" si="69"/>
        <v>0</v>
      </c>
      <c r="AQ326" s="47">
        <f t="shared" si="68"/>
        <v>150</v>
      </c>
      <c r="AR326" s="48">
        <f t="shared" si="70"/>
        <v>0</v>
      </c>
      <c r="AS326" s="118"/>
      <c r="AT326" s="81" t="s">
        <v>84</v>
      </c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 t="s">
        <v>82</v>
      </c>
      <c r="BF326" s="81">
        <v>0</v>
      </c>
      <c r="BG326" s="81">
        <v>3</v>
      </c>
      <c r="BH326" s="81" t="s">
        <v>84</v>
      </c>
      <c r="BI326" s="81">
        <v>0</v>
      </c>
    </row>
    <row r="327" spans="1:61">
      <c r="A327" s="24">
        <v>1520</v>
      </c>
      <c r="B327" s="24" t="s">
        <v>47</v>
      </c>
      <c r="C327" s="24">
        <v>9</v>
      </c>
      <c r="D327" s="24">
        <v>5</v>
      </c>
      <c r="E327" s="5" t="s">
        <v>46</v>
      </c>
      <c r="F327" s="81">
        <v>712.85</v>
      </c>
      <c r="G327" s="81">
        <v>712.86</v>
      </c>
      <c r="H327" s="25">
        <f t="shared" si="71"/>
        <v>712.85500000000002</v>
      </c>
      <c r="I327" s="37">
        <v>2</v>
      </c>
      <c r="J327" s="38">
        <v>3</v>
      </c>
      <c r="K327" s="26">
        <f t="shared" si="72"/>
        <v>2.5</v>
      </c>
      <c r="L327" s="27"/>
      <c r="M327" s="10">
        <v>270</v>
      </c>
      <c r="N327" s="11">
        <v>13</v>
      </c>
      <c r="O327" s="11">
        <v>0</v>
      </c>
      <c r="P327" s="11">
        <v>6</v>
      </c>
      <c r="Q327" s="68" t="s">
        <v>213</v>
      </c>
      <c r="R327" s="69" t="s">
        <v>213</v>
      </c>
      <c r="S327" s="32">
        <f t="shared" si="73"/>
        <v>-0.10184940552600458</v>
      </c>
      <c r="T327" s="32">
        <f t="shared" si="74"/>
        <v>0.22371874893115209</v>
      </c>
      <c r="U327" s="32">
        <f t="shared" si="75"/>
        <v>0.96903236362031941</v>
      </c>
      <c r="V327" s="14">
        <f t="shared" si="76"/>
        <v>114.47770769787249</v>
      </c>
      <c r="W327" s="14">
        <f t="shared" si="77"/>
        <v>75.766175236051737</v>
      </c>
      <c r="X327" s="33">
        <f t="shared" si="78"/>
        <v>294.47770769787246</v>
      </c>
      <c r="Y327" s="14">
        <f t="shared" si="79"/>
        <v>204.47770769787246</v>
      </c>
      <c r="Z327" s="34">
        <f t="shared" si="80"/>
        <v>14.233824763948263</v>
      </c>
      <c r="AA327" s="16"/>
      <c r="AB327" s="28"/>
      <c r="AC327" s="9"/>
      <c r="AD327" s="9"/>
      <c r="AE327" s="9"/>
      <c r="AF327" s="17"/>
      <c r="AG327" s="28"/>
      <c r="AH327" s="96"/>
      <c r="AI327" s="10">
        <v>2</v>
      </c>
      <c r="AJ327" s="11">
        <v>64</v>
      </c>
      <c r="AK327" s="119">
        <v>315</v>
      </c>
      <c r="AL327" s="77">
        <v>-45</v>
      </c>
      <c r="AM327" s="45">
        <f t="shared" si="65"/>
        <v>339.47770769787246</v>
      </c>
      <c r="AN327" s="45">
        <f t="shared" si="66"/>
        <v>249.47770769787246</v>
      </c>
      <c r="AO327" s="45">
        <f t="shared" si="67"/>
        <v>14.233824763948263</v>
      </c>
      <c r="AP327" s="46">
        <f t="shared" si="69"/>
        <v>0</v>
      </c>
      <c r="AQ327" s="47">
        <f t="shared" si="68"/>
        <v>45</v>
      </c>
      <c r="AR327" s="48">
        <f t="shared" si="70"/>
        <v>0</v>
      </c>
      <c r="AS327" s="118"/>
      <c r="AT327" s="81" t="s">
        <v>89</v>
      </c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 t="s">
        <v>82</v>
      </c>
      <c r="BF327" s="81">
        <v>0</v>
      </c>
      <c r="BG327" s="81">
        <v>3</v>
      </c>
      <c r="BH327" s="81" t="s">
        <v>46</v>
      </c>
      <c r="BI327" s="81">
        <v>0</v>
      </c>
    </row>
    <row r="328" spans="1:61">
      <c r="A328" s="24">
        <v>1520</v>
      </c>
      <c r="B328" s="24" t="s">
        <v>47</v>
      </c>
      <c r="C328" s="24">
        <v>9</v>
      </c>
      <c r="D328" s="24">
        <v>5</v>
      </c>
      <c r="E328" s="5" t="s">
        <v>53</v>
      </c>
      <c r="F328" s="81">
        <v>713.47</v>
      </c>
      <c r="G328" s="81">
        <v>713.47</v>
      </c>
      <c r="H328" s="25">
        <f t="shared" si="71"/>
        <v>713.47</v>
      </c>
      <c r="I328" s="37">
        <v>64</v>
      </c>
      <c r="J328" s="38">
        <v>64</v>
      </c>
      <c r="K328" s="26">
        <f t="shared" si="72"/>
        <v>64</v>
      </c>
      <c r="L328" s="27"/>
      <c r="M328" s="10">
        <v>90</v>
      </c>
      <c r="N328" s="11">
        <v>2</v>
      </c>
      <c r="O328" s="11">
        <v>0</v>
      </c>
      <c r="P328" s="11">
        <v>6</v>
      </c>
      <c r="Q328" s="68" t="s">
        <v>213</v>
      </c>
      <c r="R328" s="69" t="s">
        <v>213</v>
      </c>
      <c r="S328" s="32">
        <f t="shared" si="73"/>
        <v>0.10446478735209536</v>
      </c>
      <c r="T328" s="32">
        <f t="shared" si="74"/>
        <v>3.4708313607970061E-2</v>
      </c>
      <c r="U328" s="32">
        <f t="shared" si="75"/>
        <v>-0.99391605950069728</v>
      </c>
      <c r="V328" s="14">
        <f t="shared" si="76"/>
        <v>18.379011977496532</v>
      </c>
      <c r="W328" s="14">
        <f t="shared" si="77"/>
        <v>-83.68004299396074</v>
      </c>
      <c r="X328" s="33">
        <f t="shared" si="78"/>
        <v>18.379011977496532</v>
      </c>
      <c r="Y328" s="14">
        <f t="shared" si="79"/>
        <v>288.37901197749653</v>
      </c>
      <c r="Z328" s="34">
        <f t="shared" si="80"/>
        <v>6.3199570060392602</v>
      </c>
      <c r="AA328" s="16"/>
      <c r="AB328" s="28"/>
      <c r="AC328" s="9"/>
      <c r="AD328" s="9"/>
      <c r="AE328" s="9"/>
      <c r="AF328" s="17"/>
      <c r="AG328" s="28"/>
      <c r="AH328" s="96"/>
      <c r="AI328" s="10">
        <v>2</v>
      </c>
      <c r="AJ328" s="11">
        <v>64</v>
      </c>
      <c r="AK328" s="119">
        <v>315</v>
      </c>
      <c r="AL328" s="77">
        <v>-45</v>
      </c>
      <c r="AM328" s="45">
        <f t="shared" si="65"/>
        <v>63.379011977496532</v>
      </c>
      <c r="AN328" s="45">
        <f t="shared" si="66"/>
        <v>333.37901197749653</v>
      </c>
      <c r="AO328" s="45">
        <f t="shared" si="67"/>
        <v>6.3199570060392602</v>
      </c>
      <c r="AP328" s="46">
        <f t="shared" si="69"/>
        <v>0</v>
      </c>
      <c r="AQ328" s="47">
        <f t="shared" si="68"/>
        <v>45</v>
      </c>
      <c r="AR328" s="48">
        <f t="shared" si="70"/>
        <v>0</v>
      </c>
      <c r="AS328" s="118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 t="s">
        <v>97</v>
      </c>
      <c r="BF328" s="81">
        <v>0</v>
      </c>
      <c r="BG328" s="81">
        <v>1</v>
      </c>
      <c r="BH328" s="81" t="s">
        <v>57</v>
      </c>
      <c r="BI328" s="81">
        <v>0</v>
      </c>
    </row>
    <row r="329" spans="1:61">
      <c r="A329" s="24">
        <v>1520</v>
      </c>
      <c r="B329" s="24" t="s">
        <v>47</v>
      </c>
      <c r="C329" s="24">
        <v>10</v>
      </c>
      <c r="D329" s="24">
        <v>1</v>
      </c>
      <c r="E329" s="5" t="s">
        <v>46</v>
      </c>
      <c r="F329" s="81">
        <v>718.61</v>
      </c>
      <c r="G329" s="81">
        <v>718.62</v>
      </c>
      <c r="H329" s="25">
        <f t="shared" si="71"/>
        <v>718.61500000000001</v>
      </c>
      <c r="I329" s="37">
        <v>31</v>
      </c>
      <c r="J329" s="38">
        <v>32</v>
      </c>
      <c r="K329" s="26">
        <f t="shared" si="72"/>
        <v>31.5</v>
      </c>
      <c r="L329" s="27"/>
      <c r="M329" s="10">
        <v>270</v>
      </c>
      <c r="N329" s="11">
        <v>12</v>
      </c>
      <c r="O329" s="11">
        <v>0</v>
      </c>
      <c r="P329" s="11">
        <v>9</v>
      </c>
      <c r="Q329" s="68" t="s">
        <v>213</v>
      </c>
      <c r="R329" s="69" t="s">
        <v>213</v>
      </c>
      <c r="S329" s="32">
        <f t="shared" si="73"/>
        <v>-0.15301599665117824</v>
      </c>
      <c r="T329" s="32">
        <f t="shared" si="74"/>
        <v>0.20535195289412206</v>
      </c>
      <c r="U329" s="32">
        <f t="shared" si="75"/>
        <v>0.9661049806258879</v>
      </c>
      <c r="V329" s="14">
        <f t="shared" si="76"/>
        <v>126.69127634461341</v>
      </c>
      <c r="W329" s="14">
        <f t="shared" si="77"/>
        <v>75.153639936996001</v>
      </c>
      <c r="X329" s="33">
        <f t="shared" si="78"/>
        <v>306.69127634461341</v>
      </c>
      <c r="Y329" s="14">
        <f t="shared" si="79"/>
        <v>216.69127634461341</v>
      </c>
      <c r="Z329" s="34">
        <f t="shared" si="80"/>
        <v>14.846360063003999</v>
      </c>
      <c r="AA329" s="16"/>
      <c r="AB329" s="28"/>
      <c r="AC329" s="9"/>
      <c r="AD329" s="9"/>
      <c r="AE329" s="9"/>
      <c r="AF329" s="17"/>
      <c r="AG329" s="28"/>
      <c r="AH329" s="96"/>
      <c r="AI329" s="10">
        <v>13</v>
      </c>
      <c r="AJ329" s="11">
        <v>40</v>
      </c>
      <c r="AK329" s="120">
        <v>15</v>
      </c>
      <c r="AL329" s="121">
        <v>-30</v>
      </c>
      <c r="AM329" s="41">
        <f t="shared" si="65"/>
        <v>291.69127634461341</v>
      </c>
      <c r="AN329" s="41">
        <f t="shared" si="66"/>
        <v>201.69127634461341</v>
      </c>
      <c r="AO329" s="41">
        <f t="shared" si="67"/>
        <v>14.846360063003999</v>
      </c>
      <c r="AP329" s="42">
        <f t="shared" si="69"/>
        <v>0</v>
      </c>
      <c r="AQ329" s="43">
        <f t="shared" si="68"/>
        <v>345</v>
      </c>
      <c r="AR329" s="44">
        <f t="shared" si="70"/>
        <v>0</v>
      </c>
      <c r="AS329" s="118"/>
      <c r="AT329" s="81" t="s">
        <v>89</v>
      </c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 t="s">
        <v>82</v>
      </c>
      <c r="BF329" s="81">
        <v>0</v>
      </c>
      <c r="BG329" s="81">
        <v>3</v>
      </c>
      <c r="BH329" s="81" t="s">
        <v>46</v>
      </c>
      <c r="BI329" s="81">
        <v>0</v>
      </c>
    </row>
    <row r="330" spans="1:61">
      <c r="A330" s="24">
        <v>1520</v>
      </c>
      <c r="B330" s="24" t="s">
        <v>47</v>
      </c>
      <c r="C330" s="24">
        <v>10</v>
      </c>
      <c r="D330" s="24">
        <v>1</v>
      </c>
      <c r="E330" s="19" t="s">
        <v>46</v>
      </c>
      <c r="F330" s="83">
        <v>718.64</v>
      </c>
      <c r="G330" s="83">
        <v>718.88</v>
      </c>
      <c r="H330" s="20">
        <f t="shared" si="71"/>
        <v>718.76</v>
      </c>
      <c r="I330" s="35">
        <v>34</v>
      </c>
      <c r="J330" s="36">
        <v>58</v>
      </c>
      <c r="K330" s="26">
        <f t="shared" si="72"/>
        <v>46</v>
      </c>
      <c r="L330" s="27"/>
      <c r="M330" s="10">
        <v>90</v>
      </c>
      <c r="N330" s="11">
        <v>18</v>
      </c>
      <c r="O330" s="11">
        <v>0</v>
      </c>
      <c r="P330" s="11">
        <v>8</v>
      </c>
      <c r="Q330" s="68" t="s">
        <v>213</v>
      </c>
      <c r="R330" s="69" t="s">
        <v>213</v>
      </c>
      <c r="S330" s="32">
        <f t="shared" si="73"/>
        <v>0.13236148456107352</v>
      </c>
      <c r="T330" s="32">
        <f t="shared" si="74"/>
        <v>0.30600966222800385</v>
      </c>
      <c r="U330" s="32">
        <f t="shared" si="75"/>
        <v>-0.94180089965568758</v>
      </c>
      <c r="V330" s="14">
        <f t="shared" si="76"/>
        <v>66.609576621220029</v>
      </c>
      <c r="W330" s="14">
        <f t="shared" si="77"/>
        <v>-70.505423137445348</v>
      </c>
      <c r="X330" s="33">
        <f t="shared" si="78"/>
        <v>66.609576621220029</v>
      </c>
      <c r="Y330" s="14">
        <f t="shared" si="79"/>
        <v>336.60957662122001</v>
      </c>
      <c r="Z330" s="34">
        <f t="shared" si="80"/>
        <v>19.494576862554652</v>
      </c>
      <c r="AA330" s="16"/>
      <c r="AB330" s="28"/>
      <c r="AC330" s="9"/>
      <c r="AD330" s="9"/>
      <c r="AE330" s="9"/>
      <c r="AF330" s="17"/>
      <c r="AG330" s="28"/>
      <c r="AH330" s="96"/>
      <c r="AI330" s="10">
        <v>41</v>
      </c>
      <c r="AJ330" s="11">
        <v>149</v>
      </c>
      <c r="AK330" s="119">
        <v>80</v>
      </c>
      <c r="AL330" s="77">
        <v>-50</v>
      </c>
      <c r="AM330" s="41">
        <f t="shared" si="65"/>
        <v>346.60957662122001</v>
      </c>
      <c r="AN330" s="41">
        <f t="shared" si="66"/>
        <v>256.60957662122001</v>
      </c>
      <c r="AO330" s="41">
        <f t="shared" si="67"/>
        <v>19.494576862554652</v>
      </c>
      <c r="AP330" s="42">
        <f t="shared" si="69"/>
        <v>0</v>
      </c>
      <c r="AQ330" s="43">
        <f t="shared" si="68"/>
        <v>280</v>
      </c>
      <c r="AR330" s="44">
        <f t="shared" si="70"/>
        <v>0</v>
      </c>
      <c r="AS330" s="118"/>
      <c r="AT330" s="81" t="s">
        <v>89</v>
      </c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 t="s">
        <v>82</v>
      </c>
      <c r="BF330" s="81">
        <v>0</v>
      </c>
      <c r="BG330" s="81">
        <v>3</v>
      </c>
      <c r="BH330" s="81"/>
      <c r="BI330" s="81">
        <v>0</v>
      </c>
    </row>
    <row r="331" spans="1:61">
      <c r="A331" s="24">
        <v>1520</v>
      </c>
      <c r="B331" s="24" t="s">
        <v>47</v>
      </c>
      <c r="C331" s="24">
        <v>10</v>
      </c>
      <c r="D331" s="24">
        <v>1</v>
      </c>
      <c r="E331" s="5" t="s">
        <v>208</v>
      </c>
      <c r="F331" s="81">
        <v>719.37</v>
      </c>
      <c r="G331" s="81">
        <v>719.37</v>
      </c>
      <c r="H331" s="25">
        <f t="shared" si="71"/>
        <v>719.37</v>
      </c>
      <c r="I331" s="37">
        <v>107</v>
      </c>
      <c r="J331" s="38">
        <v>107</v>
      </c>
      <c r="K331" s="26">
        <f t="shared" si="72"/>
        <v>107</v>
      </c>
      <c r="L331" s="27"/>
      <c r="M331" s="10">
        <v>90</v>
      </c>
      <c r="N331" s="11">
        <v>9</v>
      </c>
      <c r="O331" s="11">
        <v>0</v>
      </c>
      <c r="P331" s="11">
        <v>12</v>
      </c>
      <c r="Q331" s="68" t="s">
        <v>213</v>
      </c>
      <c r="R331" s="69" t="s">
        <v>213</v>
      </c>
      <c r="S331" s="32">
        <f t="shared" si="73"/>
        <v>0.20535195289412203</v>
      </c>
      <c r="T331" s="32">
        <f t="shared" si="74"/>
        <v>0.15301599665117824</v>
      </c>
      <c r="U331" s="32">
        <f t="shared" si="75"/>
        <v>-0.9661049806258879</v>
      </c>
      <c r="V331" s="14">
        <f t="shared" si="76"/>
        <v>36.691276344613435</v>
      </c>
      <c r="W331" s="14">
        <f t="shared" si="77"/>
        <v>-75.153639936995972</v>
      </c>
      <c r="X331" s="33">
        <f t="shared" si="78"/>
        <v>36.691276344613435</v>
      </c>
      <c r="Y331" s="14">
        <f t="shared" si="79"/>
        <v>306.69127634461341</v>
      </c>
      <c r="Z331" s="34">
        <f t="shared" si="80"/>
        <v>14.846360063004028</v>
      </c>
      <c r="AA331" s="16"/>
      <c r="AB331" s="28"/>
      <c r="AC331" s="9"/>
      <c r="AD331" s="9"/>
      <c r="AE331" s="9"/>
      <c r="AF331" s="17"/>
      <c r="AG331" s="28"/>
      <c r="AH331" s="96"/>
      <c r="AI331" s="10">
        <v>41</v>
      </c>
      <c r="AJ331" s="11">
        <v>149</v>
      </c>
      <c r="AK331" s="119">
        <v>80</v>
      </c>
      <c r="AL331" s="77">
        <v>-50</v>
      </c>
      <c r="AM331" s="45">
        <f t="shared" si="65"/>
        <v>316.69127634461341</v>
      </c>
      <c r="AN331" s="45">
        <f t="shared" si="66"/>
        <v>226.69127634461341</v>
      </c>
      <c r="AO331" s="45">
        <f t="shared" si="67"/>
        <v>14.846360063004028</v>
      </c>
      <c r="AP331" s="46">
        <f t="shared" si="69"/>
        <v>0</v>
      </c>
      <c r="AQ331" s="47">
        <f t="shared" si="68"/>
        <v>280</v>
      </c>
      <c r="AR331" s="48">
        <f t="shared" si="70"/>
        <v>0</v>
      </c>
      <c r="AS331" s="118"/>
      <c r="AT331" s="81"/>
      <c r="AU331" s="81"/>
      <c r="AV331" s="81" t="s">
        <v>208</v>
      </c>
      <c r="AW331" s="81"/>
      <c r="AX331" s="81"/>
      <c r="AY331" s="81"/>
      <c r="AZ331" s="81"/>
      <c r="BA331" s="81"/>
      <c r="BB331" s="81"/>
      <c r="BC331" s="81"/>
      <c r="BD331" s="81"/>
      <c r="BE331" s="81" t="s">
        <v>82</v>
      </c>
      <c r="BF331" s="81">
        <v>1</v>
      </c>
      <c r="BG331" s="81">
        <v>3</v>
      </c>
      <c r="BH331" s="81" t="s">
        <v>100</v>
      </c>
      <c r="BI331" s="81">
        <v>0</v>
      </c>
    </row>
    <row r="332" spans="1:61">
      <c r="A332" s="24">
        <v>1520</v>
      </c>
      <c r="B332" s="24" t="s">
        <v>47</v>
      </c>
      <c r="C332" s="24">
        <v>10</v>
      </c>
      <c r="D332" s="24">
        <v>1</v>
      </c>
      <c r="E332" s="5" t="s">
        <v>208</v>
      </c>
      <c r="F332" s="81">
        <v>719.4</v>
      </c>
      <c r="G332" s="81">
        <v>719.4</v>
      </c>
      <c r="H332" s="25">
        <f t="shared" si="71"/>
        <v>719.4</v>
      </c>
      <c r="I332" s="37">
        <v>110</v>
      </c>
      <c r="J332" s="38">
        <v>110</v>
      </c>
      <c r="K332" s="26">
        <f t="shared" si="72"/>
        <v>110</v>
      </c>
      <c r="L332" s="27"/>
      <c r="M332" s="10">
        <v>270</v>
      </c>
      <c r="N332" s="11">
        <v>3</v>
      </c>
      <c r="O332" s="11">
        <v>0</v>
      </c>
      <c r="P332" s="11">
        <v>7</v>
      </c>
      <c r="Q332" s="68" t="s">
        <v>213</v>
      </c>
      <c r="R332" s="69" t="s">
        <v>213</v>
      </c>
      <c r="S332" s="32">
        <f t="shared" si="73"/>
        <v>-0.12170232570552782</v>
      </c>
      <c r="T332" s="32">
        <f t="shared" si="74"/>
        <v>5.1945851961402535E-2</v>
      </c>
      <c r="U332" s="32">
        <f t="shared" si="75"/>
        <v>0.99118590163601605</v>
      </c>
      <c r="V332" s="14">
        <f t="shared" si="76"/>
        <v>156.88589662063441</v>
      </c>
      <c r="W332" s="14">
        <f t="shared" si="77"/>
        <v>82.395895546307358</v>
      </c>
      <c r="X332" s="33">
        <f t="shared" si="78"/>
        <v>336.88589662063441</v>
      </c>
      <c r="Y332" s="14">
        <f t="shared" si="79"/>
        <v>246.88589662063441</v>
      </c>
      <c r="Z332" s="34">
        <f t="shared" si="80"/>
        <v>7.6041044536926421</v>
      </c>
      <c r="AA332" s="16"/>
      <c r="AB332" s="28"/>
      <c r="AC332" s="9"/>
      <c r="AD332" s="9"/>
      <c r="AE332" s="9"/>
      <c r="AF332" s="17"/>
      <c r="AG332" s="28"/>
      <c r="AH332" s="96"/>
      <c r="AI332" s="10">
        <v>41</v>
      </c>
      <c r="AJ332" s="11">
        <v>149</v>
      </c>
      <c r="AK332" s="119">
        <v>80</v>
      </c>
      <c r="AL332" s="77">
        <v>-50</v>
      </c>
      <c r="AM332" s="45">
        <f t="shared" si="65"/>
        <v>256.88589662063441</v>
      </c>
      <c r="AN332" s="45">
        <f t="shared" si="66"/>
        <v>166.88589662063441</v>
      </c>
      <c r="AO332" s="45">
        <f t="shared" si="67"/>
        <v>7.6041044536926421</v>
      </c>
      <c r="AP332" s="46">
        <f t="shared" si="69"/>
        <v>0</v>
      </c>
      <c r="AQ332" s="47">
        <f t="shared" si="68"/>
        <v>280</v>
      </c>
      <c r="AR332" s="48">
        <f t="shared" si="70"/>
        <v>0</v>
      </c>
      <c r="AS332" s="118"/>
      <c r="AT332" s="81"/>
      <c r="AU332" s="81"/>
      <c r="AV332" s="81" t="s">
        <v>208</v>
      </c>
      <c r="AW332" s="81"/>
      <c r="AX332" s="81"/>
      <c r="AY332" s="81"/>
      <c r="AZ332" s="81"/>
      <c r="BA332" s="81"/>
      <c r="BB332" s="81"/>
      <c r="BC332" s="81"/>
      <c r="BD332" s="81"/>
      <c r="BE332" s="81" t="s">
        <v>82</v>
      </c>
      <c r="BF332" s="81">
        <v>0</v>
      </c>
      <c r="BG332" s="81">
        <v>3</v>
      </c>
      <c r="BH332" s="81" t="s">
        <v>101</v>
      </c>
      <c r="BI332" s="81">
        <v>0</v>
      </c>
    </row>
    <row r="333" spans="1:61">
      <c r="A333" s="24">
        <v>1520</v>
      </c>
      <c r="B333" s="24" t="s">
        <v>47</v>
      </c>
      <c r="C333" s="24">
        <v>10</v>
      </c>
      <c r="D333" s="24">
        <v>2</v>
      </c>
      <c r="E333" s="5" t="s">
        <v>49</v>
      </c>
      <c r="F333" s="82">
        <v>720.47</v>
      </c>
      <c r="G333" s="82">
        <v>720.49</v>
      </c>
      <c r="H333" s="25">
        <f t="shared" si="71"/>
        <v>720.48</v>
      </c>
      <c r="I333" s="37">
        <v>67</v>
      </c>
      <c r="J333" s="38">
        <v>69</v>
      </c>
      <c r="K333" s="26">
        <f t="shared" si="72"/>
        <v>68</v>
      </c>
      <c r="L333" s="27"/>
      <c r="M333" s="10">
        <v>270</v>
      </c>
      <c r="N333" s="11">
        <v>10</v>
      </c>
      <c r="O333" s="11">
        <v>180</v>
      </c>
      <c r="P333" s="11">
        <v>32</v>
      </c>
      <c r="Q333" s="11">
        <v>72</v>
      </c>
      <c r="R333" s="67">
        <v>90</v>
      </c>
      <c r="S333" s="32">
        <f t="shared" si="73"/>
        <v>-0.5218685998873851</v>
      </c>
      <c r="T333" s="32">
        <f t="shared" si="74"/>
        <v>-0.147262006471473</v>
      </c>
      <c r="U333" s="32">
        <f t="shared" si="75"/>
        <v>-0.83516434002209072</v>
      </c>
      <c r="V333" s="14">
        <f t="shared" si="76"/>
        <v>195.75811936020273</v>
      </c>
      <c r="W333" s="14">
        <f t="shared" si="77"/>
        <v>-57.005502582334984</v>
      </c>
      <c r="X333" s="33">
        <f t="shared" si="78"/>
        <v>195.75811936020273</v>
      </c>
      <c r="Y333" s="14">
        <f t="shared" si="79"/>
        <v>105.75811936020273</v>
      </c>
      <c r="Z333" s="34">
        <f t="shared" si="80"/>
        <v>32.994497417665016</v>
      </c>
      <c r="AA333" s="16">
        <f>IF(-T333&lt;0,180-ACOS(SIN((X333-90)*PI()/180)*U333/SQRT(T333^2+U333^2))*180/PI(),ACOS(SIN((X333-90)*PI()/180)*U333/SQRT(T333^2+U333^2))*180/PI())</f>
        <v>161.40486471752936</v>
      </c>
      <c r="AB333" s="28">
        <f>IF(R333=90,IF(AA333-Q333&lt;0,AA333-Q333+180,AA333-Q333),IF(AA333+Q333&gt;180,AA333+Q333-180,AA333+Q333))</f>
        <v>89.404864717529364</v>
      </c>
      <c r="AC333" s="9">
        <f>COS(AB333*PI()/180)</f>
        <v>1.0386883395949394E-2</v>
      </c>
      <c r="AD333" s="9">
        <f>SIN(AB333*PI()/180)*COS(Z333*PI()/180)</f>
        <v>0.83867762520596056</v>
      </c>
      <c r="AE333" s="9">
        <f>SIN(AB333*PI()/180)*SIN(Z333*PI()/180)</f>
        <v>0.54452911183169006</v>
      </c>
      <c r="AF333" s="17">
        <f>IF(IF(AC333=0,IF(AD333&gt;=0,90,270),IF(AC333&gt;0,IF(AD333&gt;=0,ATAN(AD333/AC333)*180/PI(),ATAN(AD333/AC333)*180/PI()+360),ATAN(AD333/AC333)*180/PI()+180))-(360-Y333)&lt;0,IF(AC333=0,IF(AD333&gt;=0,90,270),IF(AC333&gt;0,IF(AD333&gt;=0,ATAN(AD333/AC333)*180/PI(),ATAN(AD333/AC333)*180/PI()+360),ATAN(AD333/AC333)*180/PI()+180))+Y333,IF(AC333=0,IF(AD333&gt;=0,90,270),IF(AC333&gt;0,IF(AD333&gt;=0,ATAN(AD333/AC333)*180/PI(),ATAN(AD333/AC333)*180/PI()+360),ATAN(AD333/AC333)*180/PI()+180))-(360-Y333))</f>
        <v>195.04855690349257</v>
      </c>
      <c r="AG333" s="28">
        <f>ASIN(AE333/SQRT(AC333^2+AD333^2+AE333^2))*180/PI()</f>
        <v>32.992490655188227</v>
      </c>
      <c r="AH333" s="96">
        <v>0</v>
      </c>
      <c r="AI333" s="10">
        <v>48</v>
      </c>
      <c r="AJ333" s="11">
        <v>94</v>
      </c>
      <c r="AK333" s="119">
        <v>50</v>
      </c>
      <c r="AL333" s="77">
        <v>-30</v>
      </c>
      <c r="AM333" s="45">
        <f t="shared" si="65"/>
        <v>145.75811936020273</v>
      </c>
      <c r="AN333" s="45">
        <f t="shared" si="66"/>
        <v>55.758119360202727</v>
      </c>
      <c r="AO333" s="45">
        <f t="shared" si="67"/>
        <v>32.994497417665016</v>
      </c>
      <c r="AP333" s="46">
        <f t="shared" si="69"/>
        <v>89.404864717529364</v>
      </c>
      <c r="AQ333" s="47">
        <f t="shared" si="68"/>
        <v>145.04855690349257</v>
      </c>
      <c r="AR333" s="48">
        <f t="shared" si="70"/>
        <v>32.992490655188227</v>
      </c>
      <c r="AS333" s="118"/>
      <c r="AT333" s="82"/>
      <c r="AU333" s="82" t="s">
        <v>49</v>
      </c>
      <c r="AV333" s="82"/>
      <c r="AW333" s="82" t="s">
        <v>78</v>
      </c>
      <c r="AX333" s="82"/>
      <c r="AY333" s="82"/>
      <c r="AZ333" s="82"/>
      <c r="BA333" s="82"/>
      <c r="BB333" s="82"/>
      <c r="BC333" s="82"/>
      <c r="BD333" s="82"/>
      <c r="BE333" s="82" t="s">
        <v>82</v>
      </c>
      <c r="BF333" s="82">
        <v>1</v>
      </c>
      <c r="BG333" s="82">
        <v>3</v>
      </c>
      <c r="BH333" s="82" t="s">
        <v>49</v>
      </c>
      <c r="BI333" s="82">
        <v>0</v>
      </c>
    </row>
    <row r="334" spans="1:61">
      <c r="A334" s="24">
        <v>1520</v>
      </c>
      <c r="B334" s="24" t="s">
        <v>47</v>
      </c>
      <c r="C334" s="24">
        <v>10</v>
      </c>
      <c r="D334" s="24">
        <v>2</v>
      </c>
      <c r="E334" s="5" t="s">
        <v>49</v>
      </c>
      <c r="F334" s="82">
        <v>720.63</v>
      </c>
      <c r="G334" s="82">
        <v>720.67</v>
      </c>
      <c r="H334" s="25">
        <f t="shared" si="71"/>
        <v>720.65</v>
      </c>
      <c r="I334" s="37">
        <v>83</v>
      </c>
      <c r="J334" s="38">
        <v>87</v>
      </c>
      <c r="K334" s="26">
        <f t="shared" si="72"/>
        <v>85</v>
      </c>
      <c r="L334" s="27"/>
      <c r="M334" s="10">
        <v>90</v>
      </c>
      <c r="N334" s="11">
        <v>31</v>
      </c>
      <c r="O334" s="11">
        <v>0</v>
      </c>
      <c r="P334" s="11">
        <v>68</v>
      </c>
      <c r="Q334" s="11">
        <v>69</v>
      </c>
      <c r="R334" s="67">
        <v>90</v>
      </c>
      <c r="S334" s="32">
        <f t="shared" si="73"/>
        <v>0.79475168187359302</v>
      </c>
      <c r="T334" s="32">
        <f t="shared" si="74"/>
        <v>0.19293665872154461</v>
      </c>
      <c r="U334" s="32">
        <f t="shared" si="75"/>
        <v>-0.32110052250353094</v>
      </c>
      <c r="V334" s="14">
        <f t="shared" si="76"/>
        <v>13.645349701725396</v>
      </c>
      <c r="W334" s="14">
        <f t="shared" si="77"/>
        <v>-21.436084684579022</v>
      </c>
      <c r="X334" s="33">
        <f t="shared" si="78"/>
        <v>13.645349701725396</v>
      </c>
      <c r="Y334" s="14">
        <f t="shared" si="79"/>
        <v>283.64534970172542</v>
      </c>
      <c r="Z334" s="34">
        <f t="shared" si="80"/>
        <v>68.563915315420985</v>
      </c>
      <c r="AA334" s="16">
        <f>IF(-T334&lt;0,180-ACOS(SIN((X334-90)*PI()/180)*U334/SQRT(T334^2+U334^2))*180/PI(),ACOS(SIN((X334-90)*PI()/180)*U334/SQRT(T334^2+U334^2))*180/PI())</f>
        <v>146.40540014130903</v>
      </c>
      <c r="AB334" s="28">
        <f>IF(R334=90,IF(AA334-Q334&lt;0,AA334-Q334+180,AA334-Q334),IF(AA334+Q334&gt;180,AA334+Q334-180,AA334+Q334))</f>
        <v>77.40540014130903</v>
      </c>
      <c r="AC334" s="9">
        <f>COS(AB334*PI()/180)</f>
        <v>0.21805126003297792</v>
      </c>
      <c r="AD334" s="9">
        <f>SIN(AB334*PI()/180)*COS(Z334*PI()/180)</f>
        <v>0.35666906549507132</v>
      </c>
      <c r="AE334" s="9">
        <f>SIN(AB334*PI()/180)*SIN(Z334*PI()/180)</f>
        <v>0.90842766675002973</v>
      </c>
      <c r="AF334" s="17">
        <f>IF(IF(AC334=0,IF(AD334&gt;=0,90,270),IF(AC334&gt;0,IF(AD334&gt;=0,ATAN(AD334/AC334)*180/PI(),ATAN(AD334/AC334)*180/PI()+360),ATAN(AD334/AC334)*180/PI()+180))-(360-Y334)&lt;0,IF(AC334=0,IF(AD334&gt;=0,90,270),IF(AC334&gt;0,IF(AD334&gt;=0,ATAN(AD334/AC334)*180/PI(),ATAN(AD334/AC334)*180/PI()+360),ATAN(AD334/AC334)*180/PI()+180))+Y334,IF(AC334=0,IF(AD334&gt;=0,90,270),IF(AC334&gt;0,IF(AD334&gt;=0,ATAN(AD334/AC334)*180/PI(),ATAN(AD334/AC334)*180/PI()+360),ATAN(AD334/AC334)*180/PI()+180))-(360-Y334))</f>
        <v>342.20562930635515</v>
      </c>
      <c r="AG334" s="28">
        <f>ASIN(AE334/SQRT(AC334^2+AD334^2+AE334^2))*180/PI()</f>
        <v>65.288963088353412</v>
      </c>
      <c r="AH334" s="96">
        <v>1</v>
      </c>
      <c r="AI334" s="10">
        <v>48</v>
      </c>
      <c r="AJ334" s="11">
        <v>94</v>
      </c>
      <c r="AK334" s="119">
        <v>50</v>
      </c>
      <c r="AL334" s="77">
        <v>-30</v>
      </c>
      <c r="AM334" s="45">
        <f t="shared" si="65"/>
        <v>323.64534970172542</v>
      </c>
      <c r="AN334" s="45">
        <f t="shared" si="66"/>
        <v>233.64534970172542</v>
      </c>
      <c r="AO334" s="45">
        <f t="shared" si="67"/>
        <v>68.563915315420985</v>
      </c>
      <c r="AP334" s="46">
        <f t="shared" si="69"/>
        <v>77.40540014130903</v>
      </c>
      <c r="AQ334" s="47">
        <f t="shared" si="68"/>
        <v>292.20562930635515</v>
      </c>
      <c r="AR334" s="48">
        <f t="shared" si="70"/>
        <v>65.288963088353412</v>
      </c>
      <c r="AS334" s="118"/>
      <c r="AT334" s="82"/>
      <c r="AU334" s="82" t="s">
        <v>49</v>
      </c>
      <c r="AV334" s="82"/>
      <c r="AW334" s="82" t="s">
        <v>50</v>
      </c>
      <c r="AX334" s="82"/>
      <c r="AY334" s="82"/>
      <c r="AZ334" s="82"/>
      <c r="BA334" s="82"/>
      <c r="BB334" s="82"/>
      <c r="BC334" s="82"/>
      <c r="BD334" s="82"/>
      <c r="BE334" s="82" t="s">
        <v>82</v>
      </c>
      <c r="BF334" s="82">
        <v>1</v>
      </c>
      <c r="BG334" s="82">
        <v>3</v>
      </c>
      <c r="BH334" s="82" t="s">
        <v>94</v>
      </c>
      <c r="BI334" s="82">
        <v>0</v>
      </c>
    </row>
    <row r="335" spans="1:61">
      <c r="A335" s="24">
        <v>1520</v>
      </c>
      <c r="B335" s="24" t="s">
        <v>47</v>
      </c>
      <c r="C335" s="24">
        <v>10</v>
      </c>
      <c r="D335" s="24">
        <v>3</v>
      </c>
      <c r="E335" s="5" t="s">
        <v>46</v>
      </c>
      <c r="F335" s="82">
        <v>721.39</v>
      </c>
      <c r="G335" s="82">
        <v>721.41</v>
      </c>
      <c r="H335" s="25">
        <f t="shared" si="71"/>
        <v>721.4</v>
      </c>
      <c r="I335" s="37">
        <v>8</v>
      </c>
      <c r="J335" s="38">
        <v>10</v>
      </c>
      <c r="K335" s="26">
        <f t="shared" si="72"/>
        <v>9</v>
      </c>
      <c r="L335" s="27"/>
      <c r="M335" s="10">
        <v>90</v>
      </c>
      <c r="N335" s="11">
        <v>21</v>
      </c>
      <c r="O335" s="11">
        <v>180</v>
      </c>
      <c r="P335" s="11">
        <v>19</v>
      </c>
      <c r="Q335" s="68" t="s">
        <v>213</v>
      </c>
      <c r="R335" s="69" t="s">
        <v>213</v>
      </c>
      <c r="S335" s="32">
        <f t="shared" si="73"/>
        <v>0.30394405649201911</v>
      </c>
      <c r="T335" s="32">
        <f t="shared" si="74"/>
        <v>-0.33884355319452014</v>
      </c>
      <c r="U335" s="32">
        <f t="shared" si="75"/>
        <v>0.88271763506903689</v>
      </c>
      <c r="V335" s="14">
        <f t="shared" si="76"/>
        <v>311.89223550521683</v>
      </c>
      <c r="W335" s="14">
        <f t="shared" si="77"/>
        <v>62.72130721709884</v>
      </c>
      <c r="X335" s="33">
        <f t="shared" si="78"/>
        <v>131.89223550521683</v>
      </c>
      <c r="Y335" s="14">
        <f t="shared" si="79"/>
        <v>41.892235505216831</v>
      </c>
      <c r="Z335" s="34">
        <f t="shared" si="80"/>
        <v>27.27869278290116</v>
      </c>
      <c r="AA335" s="16"/>
      <c r="AB335" s="28"/>
      <c r="AC335" s="9"/>
      <c r="AD335" s="9"/>
      <c r="AE335" s="9"/>
      <c r="AF335" s="17"/>
      <c r="AG335" s="28"/>
      <c r="AH335" s="96"/>
      <c r="AI335" s="10">
        <v>0</v>
      </c>
      <c r="AJ335" s="11">
        <v>135</v>
      </c>
      <c r="AK335" s="119">
        <v>50</v>
      </c>
      <c r="AL335" s="77">
        <v>-60</v>
      </c>
      <c r="AM335" s="45">
        <f t="shared" si="65"/>
        <v>81.892235505216831</v>
      </c>
      <c r="AN335" s="45">
        <f t="shared" si="66"/>
        <v>351.89223550521683</v>
      </c>
      <c r="AO335" s="45">
        <f t="shared" si="67"/>
        <v>27.27869278290116</v>
      </c>
      <c r="AP335" s="46">
        <f t="shared" si="69"/>
        <v>0</v>
      </c>
      <c r="AQ335" s="47">
        <f t="shared" si="68"/>
        <v>310</v>
      </c>
      <c r="AR335" s="48">
        <f t="shared" si="70"/>
        <v>0</v>
      </c>
      <c r="AS335" s="118"/>
      <c r="AT335" s="82" t="s">
        <v>89</v>
      </c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 t="s">
        <v>102</v>
      </c>
      <c r="BF335" s="82">
        <v>1</v>
      </c>
      <c r="BG335" s="82">
        <v>3</v>
      </c>
      <c r="BH335" s="82" t="s">
        <v>103</v>
      </c>
      <c r="BI335" s="82">
        <v>0</v>
      </c>
    </row>
    <row r="336" spans="1:61">
      <c r="A336" s="24">
        <v>1520</v>
      </c>
      <c r="B336" s="24" t="s">
        <v>47</v>
      </c>
      <c r="C336" s="24">
        <v>10</v>
      </c>
      <c r="D336" s="24">
        <v>3</v>
      </c>
      <c r="E336" s="5" t="s">
        <v>49</v>
      </c>
      <c r="F336" s="82">
        <v>721.52</v>
      </c>
      <c r="G336" s="82">
        <v>721.58</v>
      </c>
      <c r="H336" s="25">
        <f t="shared" si="71"/>
        <v>721.55</v>
      </c>
      <c r="I336" s="37">
        <v>21</v>
      </c>
      <c r="J336" s="38">
        <v>27</v>
      </c>
      <c r="K336" s="26">
        <f t="shared" si="72"/>
        <v>24</v>
      </c>
      <c r="L336" s="27"/>
      <c r="M336" s="10">
        <v>90</v>
      </c>
      <c r="N336" s="11">
        <v>55</v>
      </c>
      <c r="O336" s="11">
        <v>0</v>
      </c>
      <c r="P336" s="11">
        <v>22</v>
      </c>
      <c r="Q336" s="68" t="s">
        <v>213</v>
      </c>
      <c r="R336" s="69" t="s">
        <v>213</v>
      </c>
      <c r="S336" s="32">
        <f t="shared" si="73"/>
        <v>0.21486551488510408</v>
      </c>
      <c r="T336" s="32">
        <f t="shared" si="74"/>
        <v>0.75950454990013117</v>
      </c>
      <c r="U336" s="32">
        <f t="shared" si="75"/>
        <v>-0.53181081114464457</v>
      </c>
      <c r="V336" s="14">
        <f t="shared" si="76"/>
        <v>74.203674614115855</v>
      </c>
      <c r="W336" s="14">
        <f t="shared" si="77"/>
        <v>-33.970691549932603</v>
      </c>
      <c r="X336" s="33">
        <f t="shared" si="78"/>
        <v>74.203674614115855</v>
      </c>
      <c r="Y336" s="14">
        <f t="shared" si="79"/>
        <v>344.20367461411587</v>
      </c>
      <c r="Z336" s="34">
        <f t="shared" si="80"/>
        <v>56.029308450067397</v>
      </c>
      <c r="AA336" s="16"/>
      <c r="AB336" s="28"/>
      <c r="AC336" s="9"/>
      <c r="AD336" s="9"/>
      <c r="AE336" s="9"/>
      <c r="AF336" s="17"/>
      <c r="AG336" s="28"/>
      <c r="AH336" s="96">
        <v>0</v>
      </c>
      <c r="AI336" s="10">
        <v>0</v>
      </c>
      <c r="AJ336" s="11">
        <v>135</v>
      </c>
      <c r="AK336" s="119">
        <v>50</v>
      </c>
      <c r="AL336" s="77">
        <v>-60</v>
      </c>
      <c r="AM336" s="45">
        <f t="shared" si="65"/>
        <v>24.203674614115855</v>
      </c>
      <c r="AN336" s="45">
        <f t="shared" si="66"/>
        <v>294.20367461411587</v>
      </c>
      <c r="AO336" s="45">
        <f t="shared" si="67"/>
        <v>56.029308450067397</v>
      </c>
      <c r="AP336" s="46">
        <f t="shared" si="69"/>
        <v>0</v>
      </c>
      <c r="AQ336" s="47">
        <f t="shared" si="68"/>
        <v>310</v>
      </c>
      <c r="AR336" s="48">
        <f t="shared" si="70"/>
        <v>0</v>
      </c>
      <c r="AS336" s="118"/>
      <c r="AT336" s="82"/>
      <c r="AU336" s="82" t="s">
        <v>49</v>
      </c>
      <c r="AV336" s="82"/>
      <c r="AW336" s="82" t="s">
        <v>50</v>
      </c>
      <c r="AX336" s="82"/>
      <c r="AY336" s="82"/>
      <c r="AZ336" s="82"/>
      <c r="BA336" s="82">
        <v>10</v>
      </c>
      <c r="BB336" s="82"/>
      <c r="BC336" s="82"/>
      <c r="BD336" s="82"/>
      <c r="BE336" s="82" t="s">
        <v>82</v>
      </c>
      <c r="BF336" s="82">
        <v>1</v>
      </c>
      <c r="BG336" s="82">
        <v>3</v>
      </c>
      <c r="BH336" s="82" t="s">
        <v>104</v>
      </c>
      <c r="BI336" s="82">
        <v>0</v>
      </c>
    </row>
    <row r="337" spans="1:61">
      <c r="A337" s="24">
        <v>1520</v>
      </c>
      <c r="B337" s="24" t="s">
        <v>47</v>
      </c>
      <c r="C337" s="24">
        <v>10</v>
      </c>
      <c r="D337" s="24">
        <v>3</v>
      </c>
      <c r="E337" s="5" t="s">
        <v>208</v>
      </c>
      <c r="F337" s="82">
        <v>721.77</v>
      </c>
      <c r="G337" s="82">
        <v>721.78</v>
      </c>
      <c r="H337" s="25">
        <f t="shared" si="71"/>
        <v>721.77499999999998</v>
      </c>
      <c r="I337" s="37">
        <v>46</v>
      </c>
      <c r="J337" s="38">
        <v>47</v>
      </c>
      <c r="K337" s="26">
        <f t="shared" si="72"/>
        <v>46.5</v>
      </c>
      <c r="L337" s="27"/>
      <c r="M337" s="10">
        <v>90</v>
      </c>
      <c r="N337" s="11">
        <v>15</v>
      </c>
      <c r="O337" s="11">
        <v>0</v>
      </c>
      <c r="P337" s="11">
        <v>5</v>
      </c>
      <c r="Q337" s="68" t="s">
        <v>213</v>
      </c>
      <c r="R337" s="69" t="s">
        <v>213</v>
      </c>
      <c r="S337" s="32">
        <f t="shared" si="73"/>
        <v>8.4185982829369191E-2</v>
      </c>
      <c r="T337" s="32">
        <f t="shared" si="74"/>
        <v>0.25783416049629954</v>
      </c>
      <c r="U337" s="32">
        <f t="shared" si="75"/>
        <v>-0.96225018689905828</v>
      </c>
      <c r="V337" s="14">
        <f t="shared" si="76"/>
        <v>71.917511165965024</v>
      </c>
      <c r="W337" s="14">
        <f t="shared" si="77"/>
        <v>-74.258416161575184</v>
      </c>
      <c r="X337" s="33">
        <f t="shared" si="78"/>
        <v>71.917511165965024</v>
      </c>
      <c r="Y337" s="14">
        <f t="shared" si="79"/>
        <v>341.91751116596504</v>
      </c>
      <c r="Z337" s="34">
        <f t="shared" si="80"/>
        <v>15.741583838424816</v>
      </c>
      <c r="AA337" s="16"/>
      <c r="AB337" s="28"/>
      <c r="AC337" s="9"/>
      <c r="AD337" s="9"/>
      <c r="AE337" s="9"/>
      <c r="AF337" s="17"/>
      <c r="AG337" s="28"/>
      <c r="AH337" s="96"/>
      <c r="AI337" s="10">
        <v>0</v>
      </c>
      <c r="AJ337" s="11">
        <v>135</v>
      </c>
      <c r="AK337" s="119">
        <v>50</v>
      </c>
      <c r="AL337" s="77">
        <v>-60</v>
      </c>
      <c r="AM337" s="45">
        <f t="shared" si="65"/>
        <v>21.917511165965024</v>
      </c>
      <c r="AN337" s="45">
        <f t="shared" si="66"/>
        <v>291.91751116596504</v>
      </c>
      <c r="AO337" s="45">
        <f t="shared" si="67"/>
        <v>15.741583838424816</v>
      </c>
      <c r="AP337" s="46">
        <f t="shared" si="69"/>
        <v>0</v>
      </c>
      <c r="AQ337" s="47">
        <f t="shared" si="68"/>
        <v>310</v>
      </c>
      <c r="AR337" s="48">
        <f t="shared" si="70"/>
        <v>0</v>
      </c>
      <c r="AS337" s="118"/>
      <c r="AT337" s="82"/>
      <c r="AU337" s="82"/>
      <c r="AV337" s="82" t="s">
        <v>208</v>
      </c>
      <c r="AW337" s="82"/>
      <c r="AX337" s="82"/>
      <c r="AY337" s="82"/>
      <c r="AZ337" s="82"/>
      <c r="BA337" s="82"/>
      <c r="BB337" s="82"/>
      <c r="BC337" s="82"/>
      <c r="BD337" s="82"/>
      <c r="BE337" s="82" t="s">
        <v>79</v>
      </c>
      <c r="BF337" s="82">
        <v>1</v>
      </c>
      <c r="BG337" s="82">
        <v>3</v>
      </c>
      <c r="BH337" s="82" t="s">
        <v>105</v>
      </c>
      <c r="BI337" s="82">
        <v>0</v>
      </c>
    </row>
    <row r="338" spans="1:61">
      <c r="A338" s="24">
        <v>1520</v>
      </c>
      <c r="B338" s="24" t="s">
        <v>47</v>
      </c>
      <c r="C338" s="24">
        <v>10</v>
      </c>
      <c r="D338" s="24">
        <v>3</v>
      </c>
      <c r="E338" s="5" t="s">
        <v>49</v>
      </c>
      <c r="F338" s="82">
        <v>721.79</v>
      </c>
      <c r="G338" s="82">
        <v>721.83</v>
      </c>
      <c r="H338" s="25">
        <f t="shared" si="71"/>
        <v>721.81</v>
      </c>
      <c r="I338" s="37">
        <v>48</v>
      </c>
      <c r="J338" s="38">
        <v>52</v>
      </c>
      <c r="K338" s="26">
        <f t="shared" si="72"/>
        <v>50</v>
      </c>
      <c r="L338" s="27"/>
      <c r="M338" s="10">
        <v>90</v>
      </c>
      <c r="N338" s="11">
        <v>37</v>
      </c>
      <c r="O338" s="11">
        <v>0</v>
      </c>
      <c r="P338" s="11">
        <v>16</v>
      </c>
      <c r="Q338" s="68" t="s">
        <v>213</v>
      </c>
      <c r="R338" s="69" t="s">
        <v>213</v>
      </c>
      <c r="S338" s="32">
        <f t="shared" si="73"/>
        <v>0.22013378025099625</v>
      </c>
      <c r="T338" s="32">
        <f t="shared" si="74"/>
        <v>0.57850172979629655</v>
      </c>
      <c r="U338" s="32">
        <f t="shared" si="75"/>
        <v>-0.76769772482462506</v>
      </c>
      <c r="V338" s="14">
        <f t="shared" si="76"/>
        <v>69.166979891243415</v>
      </c>
      <c r="W338" s="14">
        <f t="shared" si="77"/>
        <v>-51.121910186380141</v>
      </c>
      <c r="X338" s="33">
        <f t="shared" si="78"/>
        <v>69.166979891243415</v>
      </c>
      <c r="Y338" s="14">
        <f t="shared" si="79"/>
        <v>339.16697989124339</v>
      </c>
      <c r="Z338" s="34">
        <f t="shared" si="80"/>
        <v>38.878089813619859</v>
      </c>
      <c r="AA338" s="16"/>
      <c r="AB338" s="28"/>
      <c r="AC338" s="9"/>
      <c r="AD338" s="9"/>
      <c r="AE338" s="9"/>
      <c r="AF338" s="17"/>
      <c r="AG338" s="28"/>
      <c r="AH338" s="96">
        <v>0</v>
      </c>
      <c r="AI338" s="10">
        <v>0</v>
      </c>
      <c r="AJ338" s="11">
        <v>135</v>
      </c>
      <c r="AK338" s="120">
        <v>50</v>
      </c>
      <c r="AL338" s="121">
        <v>-60</v>
      </c>
      <c r="AM338" s="41">
        <f t="shared" si="65"/>
        <v>19.166979891243415</v>
      </c>
      <c r="AN338" s="41">
        <f t="shared" si="66"/>
        <v>289.16697989124339</v>
      </c>
      <c r="AO338" s="41">
        <f t="shared" si="67"/>
        <v>38.878089813619859</v>
      </c>
      <c r="AP338" s="42">
        <f t="shared" si="69"/>
        <v>0</v>
      </c>
      <c r="AQ338" s="43">
        <f t="shared" si="68"/>
        <v>310</v>
      </c>
      <c r="AR338" s="44">
        <f t="shared" si="70"/>
        <v>0</v>
      </c>
      <c r="AS338" s="118"/>
      <c r="AT338" s="82"/>
      <c r="AU338" s="82" t="s">
        <v>49</v>
      </c>
      <c r="AV338" s="82"/>
      <c r="AW338" s="82" t="s">
        <v>78</v>
      </c>
      <c r="AX338" s="82"/>
      <c r="AY338" s="82"/>
      <c r="AZ338" s="82"/>
      <c r="BA338" s="82">
        <v>12</v>
      </c>
      <c r="BB338" s="82"/>
      <c r="BC338" s="82"/>
      <c r="BD338" s="82"/>
      <c r="BE338" s="82" t="s">
        <v>102</v>
      </c>
      <c r="BF338" s="82">
        <v>1</v>
      </c>
      <c r="BG338" s="82">
        <v>2</v>
      </c>
      <c r="BH338" s="82" t="s">
        <v>106</v>
      </c>
      <c r="BI338" s="82">
        <v>0</v>
      </c>
    </row>
    <row r="339" spans="1:61">
      <c r="A339" s="24">
        <v>1520</v>
      </c>
      <c r="B339" s="24" t="s">
        <v>47</v>
      </c>
      <c r="C339" s="24">
        <v>10</v>
      </c>
      <c r="D339" s="24">
        <v>3</v>
      </c>
      <c r="E339" s="5" t="s">
        <v>208</v>
      </c>
      <c r="F339" s="82">
        <v>722.02</v>
      </c>
      <c r="G339" s="82">
        <v>722.04</v>
      </c>
      <c r="H339" s="25">
        <f t="shared" si="71"/>
        <v>722.03</v>
      </c>
      <c r="I339" s="37">
        <v>71</v>
      </c>
      <c r="J339" s="38">
        <v>73</v>
      </c>
      <c r="K339" s="26">
        <f t="shared" si="72"/>
        <v>72</v>
      </c>
      <c r="L339" s="27"/>
      <c r="M339" s="10">
        <v>90</v>
      </c>
      <c r="N339" s="11">
        <v>29</v>
      </c>
      <c r="O339" s="11">
        <v>0</v>
      </c>
      <c r="P339" s="11">
        <v>10</v>
      </c>
      <c r="Q339" s="68" t="s">
        <v>213</v>
      </c>
      <c r="R339" s="69" t="s">
        <v>213</v>
      </c>
      <c r="S339" s="32">
        <f t="shared" si="73"/>
        <v>0.15187611829634037</v>
      </c>
      <c r="T339" s="32">
        <f t="shared" si="74"/>
        <v>0.47744427275349705</v>
      </c>
      <c r="U339" s="32">
        <f t="shared" si="75"/>
        <v>-0.86133226852814371</v>
      </c>
      <c r="V339" s="14">
        <f t="shared" si="76"/>
        <v>72.354013407551932</v>
      </c>
      <c r="W339" s="14">
        <f t="shared" si="77"/>
        <v>-59.814362033811761</v>
      </c>
      <c r="X339" s="33">
        <f t="shared" si="78"/>
        <v>72.354013407551932</v>
      </c>
      <c r="Y339" s="14">
        <f t="shared" si="79"/>
        <v>342.35401340755192</v>
      </c>
      <c r="Z339" s="34">
        <f t="shared" si="80"/>
        <v>30.185637966188239</v>
      </c>
      <c r="AA339" s="16"/>
      <c r="AB339" s="28"/>
      <c r="AC339" s="9"/>
      <c r="AD339" s="9"/>
      <c r="AE339" s="9"/>
      <c r="AF339" s="17"/>
      <c r="AG339" s="28"/>
      <c r="AH339" s="96"/>
      <c r="AI339" s="10">
        <v>0</v>
      </c>
      <c r="AJ339" s="11">
        <v>135</v>
      </c>
      <c r="AK339" s="120">
        <v>50</v>
      </c>
      <c r="AL339" s="121">
        <v>-60</v>
      </c>
      <c r="AM339" s="41">
        <f t="shared" si="65"/>
        <v>22.354013407551932</v>
      </c>
      <c r="AN339" s="41">
        <f t="shared" si="66"/>
        <v>292.35401340755192</v>
      </c>
      <c r="AO339" s="41">
        <f t="shared" si="67"/>
        <v>30.185637966188239</v>
      </c>
      <c r="AP339" s="42">
        <f t="shared" si="69"/>
        <v>0</v>
      </c>
      <c r="AQ339" s="43">
        <f t="shared" si="68"/>
        <v>310</v>
      </c>
      <c r="AR339" s="44">
        <f t="shared" si="70"/>
        <v>0</v>
      </c>
      <c r="AS339" s="118"/>
      <c r="AT339" s="82"/>
      <c r="AU339" s="82"/>
      <c r="AV339" s="82" t="s">
        <v>208</v>
      </c>
      <c r="AW339" s="82"/>
      <c r="AX339" s="82"/>
      <c r="AY339" s="82"/>
      <c r="AZ339" s="82"/>
      <c r="BA339" s="82"/>
      <c r="BB339" s="82"/>
      <c r="BC339" s="82"/>
      <c r="BD339" s="82"/>
      <c r="BE339" s="82" t="s">
        <v>82</v>
      </c>
      <c r="BF339" s="82">
        <v>1</v>
      </c>
      <c r="BG339" s="82">
        <v>3</v>
      </c>
      <c r="BH339" s="82" t="s">
        <v>107</v>
      </c>
      <c r="BI339" s="82">
        <v>0</v>
      </c>
    </row>
    <row r="340" spans="1:61">
      <c r="A340" s="24">
        <v>1520</v>
      </c>
      <c r="B340" s="24" t="s">
        <v>47</v>
      </c>
      <c r="C340" s="24">
        <v>10</v>
      </c>
      <c r="D340" s="24">
        <v>4</v>
      </c>
      <c r="E340" s="5" t="s">
        <v>46</v>
      </c>
      <c r="F340" s="82">
        <v>722.93</v>
      </c>
      <c r="G340" s="82">
        <v>722.94</v>
      </c>
      <c r="H340" s="25">
        <f t="shared" si="71"/>
        <v>722.93499999999995</v>
      </c>
      <c r="I340" s="37">
        <v>12</v>
      </c>
      <c r="J340" s="38">
        <v>13</v>
      </c>
      <c r="K340" s="26">
        <f t="shared" si="72"/>
        <v>12.5</v>
      </c>
      <c r="L340" s="27"/>
      <c r="M340" s="10">
        <v>90</v>
      </c>
      <c r="N340" s="11">
        <v>7</v>
      </c>
      <c r="O340" s="11">
        <v>180</v>
      </c>
      <c r="P340" s="11">
        <v>10</v>
      </c>
      <c r="Q340" s="68" t="s">
        <v>213</v>
      </c>
      <c r="R340" s="69" t="s">
        <v>213</v>
      </c>
      <c r="S340" s="32">
        <f t="shared" si="73"/>
        <v>0.17235383048284023</v>
      </c>
      <c r="T340" s="32">
        <f t="shared" si="74"/>
        <v>-0.12001787423989645</v>
      </c>
      <c r="U340" s="32">
        <f t="shared" si="75"/>
        <v>0.97746714535880463</v>
      </c>
      <c r="V340" s="14">
        <f t="shared" si="76"/>
        <v>325.14873625054901</v>
      </c>
      <c r="W340" s="14">
        <f t="shared" si="77"/>
        <v>77.873476982485911</v>
      </c>
      <c r="X340" s="33">
        <f t="shared" si="78"/>
        <v>145.14873625054901</v>
      </c>
      <c r="Y340" s="14">
        <f t="shared" si="79"/>
        <v>55.148736250549007</v>
      </c>
      <c r="Z340" s="34">
        <f t="shared" si="80"/>
        <v>12.126523017514089</v>
      </c>
      <c r="AA340" s="16"/>
      <c r="AB340" s="28"/>
      <c r="AC340" s="9"/>
      <c r="AD340" s="9"/>
      <c r="AE340" s="9"/>
      <c r="AF340" s="17"/>
      <c r="AG340" s="28"/>
      <c r="AH340" s="96"/>
      <c r="AI340" s="10">
        <v>7</v>
      </c>
      <c r="AJ340" s="11">
        <v>116</v>
      </c>
      <c r="AK340" s="119">
        <v>180</v>
      </c>
      <c r="AL340" s="77">
        <v>-60</v>
      </c>
      <c r="AM340" s="45">
        <f t="shared" si="65"/>
        <v>325.14873625054901</v>
      </c>
      <c r="AN340" s="45">
        <f t="shared" si="66"/>
        <v>235.14873625054901</v>
      </c>
      <c r="AO340" s="45">
        <f t="shared" si="67"/>
        <v>12.126523017514089</v>
      </c>
      <c r="AP340" s="46">
        <f t="shared" si="69"/>
        <v>0</v>
      </c>
      <c r="AQ340" s="47">
        <f t="shared" si="68"/>
        <v>180</v>
      </c>
      <c r="AR340" s="48">
        <f t="shared" si="70"/>
        <v>0</v>
      </c>
      <c r="AS340" s="118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 t="s">
        <v>79</v>
      </c>
      <c r="BF340" s="82">
        <v>0</v>
      </c>
      <c r="BG340" s="82">
        <v>3</v>
      </c>
      <c r="BH340" s="82" t="s">
        <v>108</v>
      </c>
      <c r="BI340" s="82">
        <v>0</v>
      </c>
    </row>
    <row r="341" spans="1:61">
      <c r="A341" s="24">
        <v>1520</v>
      </c>
      <c r="B341" s="24" t="s">
        <v>47</v>
      </c>
      <c r="C341" s="24">
        <v>10</v>
      </c>
      <c r="D341" s="24">
        <v>4</v>
      </c>
      <c r="E341" s="5" t="s">
        <v>49</v>
      </c>
      <c r="F341" s="82">
        <v>723.99</v>
      </c>
      <c r="G341" s="82">
        <v>724.06</v>
      </c>
      <c r="H341" s="25">
        <f t="shared" si="71"/>
        <v>724.02499999999998</v>
      </c>
      <c r="I341" s="37">
        <v>118</v>
      </c>
      <c r="J341" s="38">
        <v>125</v>
      </c>
      <c r="K341" s="26">
        <f t="shared" si="72"/>
        <v>121.5</v>
      </c>
      <c r="L341" s="27"/>
      <c r="M341" s="10">
        <v>90</v>
      </c>
      <c r="N341" s="11">
        <v>47</v>
      </c>
      <c r="O341" s="11">
        <v>180</v>
      </c>
      <c r="P341" s="11">
        <v>33</v>
      </c>
      <c r="Q341" s="11">
        <v>10</v>
      </c>
      <c r="R341" s="67">
        <v>270</v>
      </c>
      <c r="S341" s="32">
        <f t="shared" si="73"/>
        <v>0.3714429287062701</v>
      </c>
      <c r="T341" s="32">
        <f t="shared" si="74"/>
        <v>-0.61336482430593786</v>
      </c>
      <c r="U341" s="32">
        <f t="shared" si="75"/>
        <v>0.57197195197146344</v>
      </c>
      <c r="V341" s="14">
        <f t="shared" si="76"/>
        <v>301.19835882012421</v>
      </c>
      <c r="W341" s="14">
        <f t="shared" si="77"/>
        <v>38.577750461571121</v>
      </c>
      <c r="X341" s="33">
        <f t="shared" si="78"/>
        <v>121.19835882012421</v>
      </c>
      <c r="Y341" s="14">
        <f t="shared" si="79"/>
        <v>31.198358820124213</v>
      </c>
      <c r="Z341" s="34">
        <f t="shared" si="80"/>
        <v>51.422249538428879</v>
      </c>
      <c r="AA341" s="16">
        <f>IF(-T341&lt;0,180-ACOS(SIN((X341-90)*PI()/180)*U341/SQRT(T341^2+U341^2))*180/PI(),ACOS(SIN((X341-90)*PI()/180)*U341/SQRT(T341^2+U341^2))*180/PI())</f>
        <v>69.312125922494317</v>
      </c>
      <c r="AB341" s="28">
        <f>IF(R341=90,IF(AA341-Q341&lt;0,AA341-Q341+180,AA341-Q341),IF(AA341+Q341&gt;180,AA341+Q341-180,AA341+Q341))</f>
        <v>79.312125922494317</v>
      </c>
      <c r="AC341" s="9">
        <f>COS(AB341*PI()/180)</f>
        <v>0.18545865373704076</v>
      </c>
      <c r="AD341" s="9">
        <f>SIN(AB341*PI()/180)*COS(Z341*PI()/180)</f>
        <v>0.61275830879900473</v>
      </c>
      <c r="AE341" s="9">
        <f>SIN(AB341*PI()/180)*SIN(Z341*PI()/180)</f>
        <v>0.76820071775013854</v>
      </c>
      <c r="AF341" s="17">
        <f>IF(IF(AC341=0,IF(AD341&gt;=0,90,270),IF(AC341&gt;0,IF(AD341&gt;=0,ATAN(AD341/AC341)*180/PI(),ATAN(AD341/AC341)*180/PI()+360),ATAN(AD341/AC341)*180/PI()+180))-(360-Y341)&lt;0,IF(AC341=0,IF(AD341&gt;=0,90,270),IF(AC341&gt;0,IF(AD341&gt;=0,ATAN(AD341/AC341)*180/PI(),ATAN(AD341/AC341)*180/PI()+360),ATAN(AD341/AC341)*180/PI()+180))+Y341,IF(AC341=0,IF(AD341&gt;=0,90,270),IF(AC341&gt;0,IF(AD341&gt;=0,ATAN(AD341/AC341)*180/PI(),ATAN(AD341/AC341)*180/PI()+360),ATAN(AD341/AC341)*180/PI()+180))-(360-Y341))</f>
        <v>104.35928958067828</v>
      </c>
      <c r="AG341" s="28">
        <f>ASIN(AE341/SQRT(AC341^2+AD341^2+AE341^2))*180/PI()</f>
        <v>50.192588681131539</v>
      </c>
      <c r="AH341" s="96">
        <v>0</v>
      </c>
      <c r="AI341" s="10">
        <v>116</v>
      </c>
      <c r="AJ341" s="11">
        <v>151</v>
      </c>
      <c r="AK341" s="120">
        <v>300</v>
      </c>
      <c r="AL341" s="121">
        <v>30</v>
      </c>
      <c r="AM341" s="41">
        <f t="shared" si="65"/>
        <v>1.1983588201242128</v>
      </c>
      <c r="AN341" s="41">
        <f t="shared" si="66"/>
        <v>271.19835882012421</v>
      </c>
      <c r="AO341" s="41">
        <f t="shared" si="67"/>
        <v>51.422249538428879</v>
      </c>
      <c r="AP341" s="42">
        <f t="shared" si="69"/>
        <v>79.312125922494317</v>
      </c>
      <c r="AQ341" s="43">
        <f t="shared" si="68"/>
        <v>344.35928958067825</v>
      </c>
      <c r="AR341" s="44">
        <f t="shared" si="70"/>
        <v>50.192588681131539</v>
      </c>
      <c r="AS341" s="118"/>
      <c r="AT341" s="82"/>
      <c r="AU341" s="82" t="s">
        <v>49</v>
      </c>
      <c r="AV341" s="82"/>
      <c r="AW341" s="82" t="s">
        <v>78</v>
      </c>
      <c r="AX341" s="82"/>
      <c r="AY341" s="82"/>
      <c r="AZ341" s="82"/>
      <c r="BA341" s="82"/>
      <c r="BB341" s="82"/>
      <c r="BC341" s="82"/>
      <c r="BD341" s="82"/>
      <c r="BE341" s="82" t="s">
        <v>82</v>
      </c>
      <c r="BF341" s="82">
        <v>1</v>
      </c>
      <c r="BG341" s="82">
        <v>3</v>
      </c>
      <c r="BH341" s="82" t="s">
        <v>94</v>
      </c>
      <c r="BI341" s="82">
        <v>0</v>
      </c>
    </row>
    <row r="342" spans="1:61">
      <c r="A342" s="24">
        <v>1520</v>
      </c>
      <c r="B342" s="24" t="s">
        <v>47</v>
      </c>
      <c r="C342" s="24">
        <v>10</v>
      </c>
      <c r="D342" s="24">
        <v>6</v>
      </c>
      <c r="E342" s="5" t="s">
        <v>208</v>
      </c>
      <c r="F342" s="81">
        <v>726</v>
      </c>
      <c r="G342" s="81">
        <v>726.01</v>
      </c>
      <c r="H342" s="25">
        <f t="shared" si="71"/>
        <v>726.005</v>
      </c>
      <c r="I342" s="37">
        <v>17</v>
      </c>
      <c r="J342" s="38">
        <v>18</v>
      </c>
      <c r="K342" s="26">
        <f t="shared" si="72"/>
        <v>17.5</v>
      </c>
      <c r="L342" s="27"/>
      <c r="M342" s="10">
        <v>90</v>
      </c>
      <c r="N342" s="11">
        <v>14</v>
      </c>
      <c r="O342" s="11">
        <v>180</v>
      </c>
      <c r="P342" s="11">
        <v>5</v>
      </c>
      <c r="Q342" s="68" t="s">
        <v>213</v>
      </c>
      <c r="R342" s="69" t="s">
        <v>213</v>
      </c>
      <c r="S342" s="32">
        <f t="shared" si="73"/>
        <v>8.456684470846286E-2</v>
      </c>
      <c r="T342" s="32">
        <f t="shared" si="74"/>
        <v>-0.24100130974869377</v>
      </c>
      <c r="U342" s="32">
        <f t="shared" si="75"/>
        <v>0.96660345809722725</v>
      </c>
      <c r="V342" s="14">
        <f t="shared" si="76"/>
        <v>289.33586304248695</v>
      </c>
      <c r="W342" s="14">
        <f t="shared" si="77"/>
        <v>75.198879386843458</v>
      </c>
      <c r="X342" s="33">
        <f t="shared" si="78"/>
        <v>109.33586304248695</v>
      </c>
      <c r="Y342" s="14">
        <f t="shared" si="79"/>
        <v>19.335863042486949</v>
      </c>
      <c r="Z342" s="34">
        <f t="shared" si="80"/>
        <v>14.801120613156542</v>
      </c>
      <c r="AA342" s="16"/>
      <c r="AB342" s="28"/>
      <c r="AC342" s="9"/>
      <c r="AD342" s="9"/>
      <c r="AE342" s="9"/>
      <c r="AF342" s="17"/>
      <c r="AG342" s="28"/>
      <c r="AH342" s="96"/>
      <c r="AI342" s="10">
        <v>0</v>
      </c>
      <c r="AJ342" s="11">
        <v>69</v>
      </c>
      <c r="AK342" s="119">
        <v>315</v>
      </c>
      <c r="AL342" s="77">
        <v>30</v>
      </c>
      <c r="AM342" s="45">
        <f t="shared" si="65"/>
        <v>334.33586304248695</v>
      </c>
      <c r="AN342" s="45">
        <f t="shared" si="66"/>
        <v>244.33586304248695</v>
      </c>
      <c r="AO342" s="45">
        <f t="shared" si="67"/>
        <v>14.801120613156542</v>
      </c>
      <c r="AP342" s="46">
        <f t="shared" si="69"/>
        <v>0</v>
      </c>
      <c r="AQ342" s="47">
        <f t="shared" si="68"/>
        <v>225</v>
      </c>
      <c r="AR342" s="48">
        <f t="shared" si="70"/>
        <v>0</v>
      </c>
      <c r="AS342" s="118"/>
      <c r="AT342" s="81"/>
      <c r="AU342" s="81"/>
      <c r="AV342" s="81" t="s">
        <v>208</v>
      </c>
      <c r="AW342" s="81"/>
      <c r="AX342" s="81"/>
      <c r="AY342" s="81"/>
      <c r="AZ342" s="81"/>
      <c r="BA342" s="81"/>
      <c r="BB342" s="81"/>
      <c r="BC342" s="81"/>
      <c r="BD342" s="81"/>
      <c r="BE342" s="81" t="s">
        <v>79</v>
      </c>
      <c r="BF342" s="81">
        <v>1</v>
      </c>
      <c r="BG342" s="81">
        <v>3</v>
      </c>
      <c r="BH342" s="81"/>
      <c r="BI342" s="81">
        <v>0</v>
      </c>
    </row>
    <row r="343" spans="1:61">
      <c r="A343" s="24">
        <v>1520</v>
      </c>
      <c r="B343" s="24" t="s">
        <v>47</v>
      </c>
      <c r="C343" s="24">
        <v>11</v>
      </c>
      <c r="D343" s="3">
        <v>1</v>
      </c>
      <c r="E343" s="5" t="s">
        <v>49</v>
      </c>
      <c r="F343" s="81">
        <v>728.53</v>
      </c>
      <c r="G343" s="81">
        <v>728.62</v>
      </c>
      <c r="H343" s="25">
        <f t="shared" si="71"/>
        <v>728.57500000000005</v>
      </c>
      <c r="I343" s="107">
        <v>53</v>
      </c>
      <c r="J343" s="108">
        <v>62</v>
      </c>
      <c r="K343" s="26">
        <f t="shared" si="72"/>
        <v>57.5</v>
      </c>
      <c r="L343" s="27"/>
      <c r="M343" s="7">
        <v>270</v>
      </c>
      <c r="N343" s="8">
        <v>63</v>
      </c>
      <c r="O343" s="8">
        <v>0</v>
      </c>
      <c r="P343" s="8">
        <v>35</v>
      </c>
      <c r="Q343" s="68" t="s">
        <v>213</v>
      </c>
      <c r="R343" s="69" t="s">
        <v>213</v>
      </c>
      <c r="S343" s="32">
        <f t="shared" si="73"/>
        <v>-0.26039825297783975</v>
      </c>
      <c r="T343" s="32">
        <f t="shared" si="74"/>
        <v>0.72986981576373045</v>
      </c>
      <c r="U343" s="32">
        <f t="shared" si="75"/>
        <v>0.37188724594943079</v>
      </c>
      <c r="V343" s="14">
        <f t="shared" si="76"/>
        <v>109.63505629956904</v>
      </c>
      <c r="W343" s="14">
        <f t="shared" si="77"/>
        <v>25.636236240959789</v>
      </c>
      <c r="X343" s="33">
        <f t="shared" si="78"/>
        <v>289.63505629956904</v>
      </c>
      <c r="Y343" s="14">
        <f t="shared" si="79"/>
        <v>199.63505629956904</v>
      </c>
      <c r="Z343" s="34">
        <f t="shared" si="80"/>
        <v>64.363763759040211</v>
      </c>
      <c r="AA343" s="16"/>
      <c r="AB343" s="28"/>
      <c r="AC343" s="9"/>
      <c r="AD343" s="9"/>
      <c r="AE343" s="9"/>
      <c r="AF343" s="17"/>
      <c r="AG343" s="28"/>
      <c r="AH343" s="96">
        <v>0</v>
      </c>
      <c r="AI343" s="10">
        <v>0</v>
      </c>
      <c r="AJ343" s="11">
        <v>146</v>
      </c>
      <c r="AK343" s="119">
        <v>165</v>
      </c>
      <c r="AL343" s="77">
        <v>-60</v>
      </c>
      <c r="AM343" s="45">
        <f t="shared" si="65"/>
        <v>124.63505629956904</v>
      </c>
      <c r="AN343" s="45">
        <f t="shared" si="66"/>
        <v>34.635056299569044</v>
      </c>
      <c r="AO343" s="45">
        <f t="shared" si="67"/>
        <v>64.363763759040211</v>
      </c>
      <c r="AP343" s="46">
        <f t="shared" si="69"/>
        <v>0</v>
      </c>
      <c r="AQ343" s="47">
        <f t="shared" si="68"/>
        <v>195</v>
      </c>
      <c r="AR343" s="48">
        <f t="shared" si="70"/>
        <v>0</v>
      </c>
      <c r="AS343" s="118"/>
      <c r="AT343" s="81"/>
      <c r="AU343" s="81" t="s">
        <v>49</v>
      </c>
      <c r="AV343" s="81"/>
      <c r="AW343" s="81" t="s">
        <v>78</v>
      </c>
      <c r="AX343" s="81"/>
      <c r="AY343" s="81"/>
      <c r="AZ343" s="81"/>
      <c r="BA343" s="81"/>
      <c r="BB343" s="81"/>
      <c r="BC343" s="81"/>
      <c r="BD343" s="81"/>
      <c r="BE343" s="81" t="s">
        <v>79</v>
      </c>
      <c r="BF343" s="81">
        <v>1</v>
      </c>
      <c r="BG343" s="81">
        <v>1</v>
      </c>
      <c r="BH343" s="81" t="s">
        <v>109</v>
      </c>
      <c r="BI343" s="81">
        <v>0</v>
      </c>
    </row>
    <row r="344" spans="1:61">
      <c r="A344" s="24">
        <v>1520</v>
      </c>
      <c r="B344" s="24" t="s">
        <v>47</v>
      </c>
      <c r="C344" s="24">
        <v>11</v>
      </c>
      <c r="D344" s="3">
        <v>2</v>
      </c>
      <c r="E344" s="5" t="s">
        <v>46</v>
      </c>
      <c r="F344" s="81">
        <v>729.81</v>
      </c>
      <c r="G344" s="81">
        <v>729.82</v>
      </c>
      <c r="H344" s="25">
        <f t="shared" si="71"/>
        <v>729.81500000000005</v>
      </c>
      <c r="I344" s="39">
        <v>31</v>
      </c>
      <c r="J344" s="40">
        <v>32</v>
      </c>
      <c r="K344" s="26">
        <f t="shared" si="72"/>
        <v>31.5</v>
      </c>
      <c r="L344" s="27"/>
      <c r="M344" s="7">
        <v>270</v>
      </c>
      <c r="N344" s="8">
        <v>14</v>
      </c>
      <c r="O344" s="8">
        <v>0</v>
      </c>
      <c r="P344" s="8">
        <v>20</v>
      </c>
      <c r="Q344" s="68" t="s">
        <v>213</v>
      </c>
      <c r="R344" s="69" t="s">
        <v>213</v>
      </c>
      <c r="S344" s="32">
        <f t="shared" si="73"/>
        <v>-0.3318606833692001</v>
      </c>
      <c r="T344" s="32">
        <f t="shared" si="74"/>
        <v>0.22733222010154674</v>
      </c>
      <c r="U344" s="32">
        <f t="shared" si="75"/>
        <v>0.91177973396165757</v>
      </c>
      <c r="V344" s="14">
        <f t="shared" si="76"/>
        <v>145.58795743230766</v>
      </c>
      <c r="W344" s="14">
        <f t="shared" si="77"/>
        <v>66.193941996360309</v>
      </c>
      <c r="X344" s="33">
        <f t="shared" si="78"/>
        <v>325.58795743230769</v>
      </c>
      <c r="Y344" s="14">
        <f t="shared" si="79"/>
        <v>235.58795743230769</v>
      </c>
      <c r="Z344" s="34">
        <f t="shared" si="80"/>
        <v>23.806058003639691</v>
      </c>
      <c r="AA344" s="16"/>
      <c r="AB344" s="28"/>
      <c r="AC344" s="9"/>
      <c r="AD344" s="9"/>
      <c r="AE344" s="9"/>
      <c r="AF344" s="17"/>
      <c r="AG344" s="28"/>
      <c r="AH344" s="96"/>
      <c r="AI344" s="10">
        <v>0</v>
      </c>
      <c r="AJ344" s="11">
        <v>59</v>
      </c>
      <c r="AK344" s="119">
        <v>250</v>
      </c>
      <c r="AL344" s="77">
        <v>-60</v>
      </c>
      <c r="AM344" s="45">
        <f t="shared" si="65"/>
        <v>75.587957432307689</v>
      </c>
      <c r="AN344" s="45">
        <f t="shared" si="66"/>
        <v>345.58795743230769</v>
      </c>
      <c r="AO344" s="45">
        <f t="shared" si="67"/>
        <v>23.806058003639691</v>
      </c>
      <c r="AP344" s="46">
        <f t="shared" si="69"/>
        <v>0</v>
      </c>
      <c r="AQ344" s="47">
        <f t="shared" si="68"/>
        <v>110</v>
      </c>
      <c r="AR344" s="48">
        <f t="shared" si="70"/>
        <v>0</v>
      </c>
      <c r="AS344" s="118"/>
      <c r="AT344" s="81" t="s">
        <v>89</v>
      </c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 t="s">
        <v>82</v>
      </c>
      <c r="BF344" s="81">
        <v>0</v>
      </c>
      <c r="BG344" s="81">
        <v>3</v>
      </c>
      <c r="BH344" s="81" t="s">
        <v>46</v>
      </c>
      <c r="BI344" s="81">
        <v>0</v>
      </c>
    </row>
    <row r="345" spans="1:61">
      <c r="A345" s="24">
        <v>1520</v>
      </c>
      <c r="B345" s="24" t="s">
        <v>47</v>
      </c>
      <c r="C345" s="24">
        <v>11</v>
      </c>
      <c r="D345" s="3">
        <v>2</v>
      </c>
      <c r="E345" s="5" t="s">
        <v>46</v>
      </c>
      <c r="F345" s="81">
        <v>730.19</v>
      </c>
      <c r="G345" s="81">
        <v>730.2</v>
      </c>
      <c r="H345" s="25">
        <f t="shared" si="71"/>
        <v>730.19500000000005</v>
      </c>
      <c r="I345" s="39">
        <v>69</v>
      </c>
      <c r="J345" s="40">
        <v>70</v>
      </c>
      <c r="K345" s="26">
        <f t="shared" si="72"/>
        <v>69.5</v>
      </c>
      <c r="L345" s="27"/>
      <c r="M345" s="7">
        <v>90</v>
      </c>
      <c r="N345" s="8">
        <v>0</v>
      </c>
      <c r="O345" s="8">
        <v>180</v>
      </c>
      <c r="P345" s="8">
        <v>2</v>
      </c>
      <c r="Q345" s="68" t="s">
        <v>213</v>
      </c>
      <c r="R345" s="69" t="s">
        <v>213</v>
      </c>
      <c r="S345" s="32">
        <f t="shared" si="73"/>
        <v>3.4899496702500969E-2</v>
      </c>
      <c r="T345" s="32">
        <f t="shared" si="74"/>
        <v>-2.1378532231078771E-18</v>
      </c>
      <c r="U345" s="32">
        <f t="shared" si="75"/>
        <v>0.99939082701909576</v>
      </c>
      <c r="V345" s="14">
        <f t="shared" si="76"/>
        <v>360</v>
      </c>
      <c r="W345" s="14">
        <f t="shared" si="77"/>
        <v>88.000000000000057</v>
      </c>
      <c r="X345" s="33">
        <f t="shared" si="78"/>
        <v>180</v>
      </c>
      <c r="Y345" s="14">
        <f t="shared" si="79"/>
        <v>90</v>
      </c>
      <c r="Z345" s="34">
        <f t="shared" si="80"/>
        <v>1.9999999999999432</v>
      </c>
      <c r="AA345" s="16"/>
      <c r="AB345" s="28"/>
      <c r="AC345" s="9"/>
      <c r="AD345" s="9"/>
      <c r="AE345" s="9"/>
      <c r="AF345" s="17"/>
      <c r="AG345" s="28"/>
      <c r="AH345" s="96"/>
      <c r="AI345" s="10">
        <v>70</v>
      </c>
      <c r="AJ345" s="11">
        <v>119</v>
      </c>
      <c r="AK345" s="119">
        <v>220</v>
      </c>
      <c r="AL345" s="77">
        <v>-60</v>
      </c>
      <c r="AM345" s="45">
        <f t="shared" si="65"/>
        <v>320</v>
      </c>
      <c r="AN345" s="45">
        <f t="shared" si="66"/>
        <v>230</v>
      </c>
      <c r="AO345" s="45">
        <f t="shared" si="67"/>
        <v>1.9999999999999432</v>
      </c>
      <c r="AP345" s="46">
        <f t="shared" si="69"/>
        <v>0</v>
      </c>
      <c r="AQ345" s="47">
        <f t="shared" si="68"/>
        <v>140</v>
      </c>
      <c r="AR345" s="48">
        <f t="shared" si="70"/>
        <v>0</v>
      </c>
      <c r="AS345" s="118"/>
      <c r="AT345" s="81" t="s">
        <v>89</v>
      </c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 t="s">
        <v>82</v>
      </c>
      <c r="BF345" s="81">
        <v>0</v>
      </c>
      <c r="BG345" s="81">
        <v>3</v>
      </c>
      <c r="BH345" s="81" t="s">
        <v>46</v>
      </c>
      <c r="BI345" s="81">
        <v>0</v>
      </c>
    </row>
    <row r="346" spans="1:61">
      <c r="A346" s="24">
        <v>1520</v>
      </c>
      <c r="B346" s="24" t="s">
        <v>47</v>
      </c>
      <c r="C346" s="24">
        <v>11</v>
      </c>
      <c r="D346" s="3">
        <v>4</v>
      </c>
      <c r="E346" s="5" t="s">
        <v>46</v>
      </c>
      <c r="F346" s="81">
        <v>733.49</v>
      </c>
      <c r="G346" s="81">
        <v>733.5</v>
      </c>
      <c r="H346" s="25">
        <f t="shared" si="71"/>
        <v>733.495</v>
      </c>
      <c r="I346" s="39">
        <v>104</v>
      </c>
      <c r="J346" s="40">
        <v>105</v>
      </c>
      <c r="K346" s="26">
        <f t="shared" si="72"/>
        <v>104.5</v>
      </c>
      <c r="L346" s="27"/>
      <c r="M346" s="7">
        <v>90</v>
      </c>
      <c r="N346" s="8">
        <v>11</v>
      </c>
      <c r="O346" s="8">
        <v>180</v>
      </c>
      <c r="P346" s="8">
        <v>8</v>
      </c>
      <c r="Q346" s="68" t="s">
        <v>213</v>
      </c>
      <c r="R346" s="69" t="s">
        <v>213</v>
      </c>
      <c r="S346" s="32">
        <f t="shared" si="73"/>
        <v>0.1366160991071064</v>
      </c>
      <c r="T346" s="32">
        <f t="shared" si="74"/>
        <v>-0.18895205535005025</v>
      </c>
      <c r="U346" s="32">
        <f t="shared" si="75"/>
        <v>0.97207405517694545</v>
      </c>
      <c r="V346" s="14">
        <f t="shared" si="76"/>
        <v>305.86767859303495</v>
      </c>
      <c r="W346" s="14">
        <f t="shared" si="77"/>
        <v>76.511556599273788</v>
      </c>
      <c r="X346" s="33">
        <f t="shared" si="78"/>
        <v>125.86767859303495</v>
      </c>
      <c r="Y346" s="14">
        <f t="shared" si="79"/>
        <v>35.867678593034952</v>
      </c>
      <c r="Z346" s="34">
        <f t="shared" si="80"/>
        <v>13.488443400726212</v>
      </c>
      <c r="AA346" s="16"/>
      <c r="AB346" s="28"/>
      <c r="AC346" s="9"/>
      <c r="AD346" s="9"/>
      <c r="AE346" s="9"/>
      <c r="AF346" s="17"/>
      <c r="AG346" s="28"/>
      <c r="AH346" s="96"/>
      <c r="AI346" s="10">
        <v>33</v>
      </c>
      <c r="AJ346" s="11">
        <v>104</v>
      </c>
      <c r="AK346" s="119">
        <v>60</v>
      </c>
      <c r="AL346" s="77">
        <v>-60</v>
      </c>
      <c r="AM346" s="45">
        <f t="shared" si="65"/>
        <v>65.867678593034952</v>
      </c>
      <c r="AN346" s="45">
        <f t="shared" si="66"/>
        <v>335.86767859303495</v>
      </c>
      <c r="AO346" s="45">
        <f t="shared" si="67"/>
        <v>13.488443400726212</v>
      </c>
      <c r="AP346" s="46">
        <f t="shared" si="69"/>
        <v>0</v>
      </c>
      <c r="AQ346" s="47">
        <f t="shared" si="68"/>
        <v>300</v>
      </c>
      <c r="AR346" s="48">
        <f t="shared" si="70"/>
        <v>0</v>
      </c>
      <c r="AS346" s="118"/>
      <c r="AT346" s="81" t="s">
        <v>84</v>
      </c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 t="s">
        <v>82</v>
      </c>
      <c r="BF346" s="81">
        <v>0</v>
      </c>
      <c r="BG346" s="81">
        <v>3</v>
      </c>
      <c r="BH346" s="81" t="s">
        <v>46</v>
      </c>
      <c r="BI346" s="81">
        <v>0</v>
      </c>
    </row>
    <row r="347" spans="1:61">
      <c r="A347" s="24">
        <v>1520</v>
      </c>
      <c r="B347" s="24" t="s">
        <v>47</v>
      </c>
      <c r="C347" s="24">
        <v>11</v>
      </c>
      <c r="D347" s="3">
        <v>5</v>
      </c>
      <c r="E347" s="6" t="s">
        <v>46</v>
      </c>
      <c r="F347" s="81">
        <v>734.62</v>
      </c>
      <c r="G347" s="81">
        <v>734.62</v>
      </c>
      <c r="H347" s="25">
        <f t="shared" si="71"/>
        <v>734.62</v>
      </c>
      <c r="I347" s="39">
        <v>67</v>
      </c>
      <c r="J347" s="40">
        <v>67</v>
      </c>
      <c r="K347" s="26">
        <f t="shared" si="72"/>
        <v>67</v>
      </c>
      <c r="L347" s="27"/>
      <c r="M347" s="7">
        <v>270</v>
      </c>
      <c r="N347" s="8">
        <v>2</v>
      </c>
      <c r="O347" s="8">
        <v>0</v>
      </c>
      <c r="P347" s="8">
        <v>9</v>
      </c>
      <c r="Q347" s="68" t="s">
        <v>213</v>
      </c>
      <c r="R347" s="69" t="s">
        <v>213</v>
      </c>
      <c r="S347" s="32">
        <f t="shared" si="73"/>
        <v>-0.15633916939084616</v>
      </c>
      <c r="T347" s="32">
        <f t="shared" si="74"/>
        <v>3.4469825985698692E-2</v>
      </c>
      <c r="U347" s="32">
        <f t="shared" si="75"/>
        <v>0.98708666754449303</v>
      </c>
      <c r="V347" s="14">
        <f t="shared" si="76"/>
        <v>167.56629379944883</v>
      </c>
      <c r="W347" s="14">
        <f t="shared" si="77"/>
        <v>80.787506260273233</v>
      </c>
      <c r="X347" s="33">
        <f t="shared" si="78"/>
        <v>347.56629379944883</v>
      </c>
      <c r="Y347" s="14">
        <f t="shared" si="79"/>
        <v>257.56629379944883</v>
      </c>
      <c r="Z347" s="34">
        <f t="shared" si="80"/>
        <v>9.2124937397267672</v>
      </c>
      <c r="AA347" s="16"/>
      <c r="AB347" s="28"/>
      <c r="AC347" s="9"/>
      <c r="AD347" s="9"/>
      <c r="AE347" s="9"/>
      <c r="AF347" s="17"/>
      <c r="AG347" s="28"/>
      <c r="AH347" s="96"/>
      <c r="AI347" s="10">
        <v>64</v>
      </c>
      <c r="AJ347" s="11">
        <v>84</v>
      </c>
      <c r="AK347" s="120">
        <v>180</v>
      </c>
      <c r="AL347" s="121">
        <v>60</v>
      </c>
      <c r="AM347" s="41">
        <f t="shared" si="65"/>
        <v>347.56629379944883</v>
      </c>
      <c r="AN347" s="41">
        <f t="shared" si="66"/>
        <v>257.56629379944883</v>
      </c>
      <c r="AO347" s="41">
        <f t="shared" si="67"/>
        <v>9.2124937397267672</v>
      </c>
      <c r="AP347" s="42">
        <f t="shared" si="69"/>
        <v>0</v>
      </c>
      <c r="AQ347" s="43">
        <f t="shared" si="68"/>
        <v>0</v>
      </c>
      <c r="AR347" s="44">
        <f t="shared" si="70"/>
        <v>0</v>
      </c>
      <c r="AS347" s="118"/>
      <c r="AT347" s="81" t="s">
        <v>84</v>
      </c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 t="s">
        <v>82</v>
      </c>
      <c r="BF347" s="81">
        <v>0</v>
      </c>
      <c r="BG347" s="81">
        <v>3</v>
      </c>
      <c r="BH347" s="81" t="s">
        <v>46</v>
      </c>
      <c r="BI347" s="81">
        <v>0</v>
      </c>
    </row>
    <row r="348" spans="1:61">
      <c r="A348" s="24">
        <v>1520</v>
      </c>
      <c r="B348" s="24" t="s">
        <v>47</v>
      </c>
      <c r="C348" s="24">
        <v>12</v>
      </c>
      <c r="D348" s="24">
        <v>1</v>
      </c>
      <c r="E348" s="5" t="s">
        <v>46</v>
      </c>
      <c r="F348" s="81">
        <v>738.83</v>
      </c>
      <c r="G348" s="81">
        <v>738.83</v>
      </c>
      <c r="H348" s="25">
        <f t="shared" si="71"/>
        <v>738.83</v>
      </c>
      <c r="I348" s="37">
        <v>123</v>
      </c>
      <c r="J348" s="38">
        <v>123</v>
      </c>
      <c r="K348" s="26">
        <f t="shared" si="72"/>
        <v>123</v>
      </c>
      <c r="L348" s="27"/>
      <c r="M348" s="10">
        <v>90</v>
      </c>
      <c r="N348" s="11">
        <v>21</v>
      </c>
      <c r="O348" s="11">
        <v>0</v>
      </c>
      <c r="P348" s="11">
        <v>10</v>
      </c>
      <c r="Q348" s="68" t="s">
        <v>213</v>
      </c>
      <c r="R348" s="69" t="s">
        <v>213</v>
      </c>
      <c r="S348" s="32">
        <f t="shared" si="73"/>
        <v>0.16211453976675469</v>
      </c>
      <c r="T348" s="32">
        <f t="shared" si="74"/>
        <v>0.35292353514329949</v>
      </c>
      <c r="U348" s="32">
        <f t="shared" si="75"/>
        <v>-0.91939724207488804</v>
      </c>
      <c r="V348" s="14">
        <f t="shared" si="76"/>
        <v>65.328434226115547</v>
      </c>
      <c r="W348" s="14">
        <f t="shared" si="77"/>
        <v>-67.099593143525382</v>
      </c>
      <c r="X348" s="33">
        <f t="shared" si="78"/>
        <v>65.328434226115547</v>
      </c>
      <c r="Y348" s="14">
        <f t="shared" si="79"/>
        <v>335.32843422611552</v>
      </c>
      <c r="Z348" s="34">
        <f t="shared" si="80"/>
        <v>22.900406856474618</v>
      </c>
      <c r="AA348" s="16"/>
      <c r="AB348" s="28"/>
      <c r="AC348" s="9"/>
      <c r="AD348" s="9"/>
      <c r="AE348" s="9"/>
      <c r="AF348" s="17"/>
      <c r="AG348" s="28"/>
      <c r="AH348" s="96"/>
      <c r="AI348" s="10" t="s">
        <v>213</v>
      </c>
      <c r="AJ348" s="11" t="s">
        <v>213</v>
      </c>
      <c r="AK348" s="120">
        <v>120</v>
      </c>
      <c r="AL348" s="121">
        <v>-30</v>
      </c>
      <c r="AM348" s="41">
        <f t="shared" si="65"/>
        <v>305.32843422611552</v>
      </c>
      <c r="AN348" s="41">
        <f t="shared" si="66"/>
        <v>215.32843422611552</v>
      </c>
      <c r="AO348" s="41">
        <f t="shared" si="67"/>
        <v>22.900406856474618</v>
      </c>
      <c r="AP348" s="42">
        <f t="shared" si="69"/>
        <v>0</v>
      </c>
      <c r="AQ348" s="43">
        <f t="shared" si="68"/>
        <v>240</v>
      </c>
      <c r="AR348" s="44">
        <f t="shared" si="70"/>
        <v>0</v>
      </c>
      <c r="AS348" s="118"/>
      <c r="AT348" s="81" t="s">
        <v>84</v>
      </c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 t="s">
        <v>82</v>
      </c>
      <c r="BF348" s="81">
        <v>0</v>
      </c>
      <c r="BG348" s="81">
        <v>3</v>
      </c>
      <c r="BH348" s="81"/>
      <c r="BI348" s="81">
        <v>0</v>
      </c>
    </row>
    <row r="349" spans="1:61">
      <c r="A349" s="24">
        <v>1520</v>
      </c>
      <c r="B349" s="24" t="s">
        <v>47</v>
      </c>
      <c r="C349" s="24">
        <v>12</v>
      </c>
      <c r="D349" s="24">
        <v>1</v>
      </c>
      <c r="E349" s="5" t="s">
        <v>49</v>
      </c>
      <c r="F349" s="81">
        <v>738.89</v>
      </c>
      <c r="G349" s="81">
        <v>738.94</v>
      </c>
      <c r="H349" s="25">
        <f t="shared" si="71"/>
        <v>738.91499999999996</v>
      </c>
      <c r="I349" s="37">
        <v>129</v>
      </c>
      <c r="J349" s="38">
        <v>134</v>
      </c>
      <c r="K349" s="26">
        <f t="shared" si="72"/>
        <v>131.5</v>
      </c>
      <c r="L349" s="27"/>
      <c r="M349" s="10">
        <v>270</v>
      </c>
      <c r="N349" s="11">
        <v>36</v>
      </c>
      <c r="O349" s="11">
        <v>0</v>
      </c>
      <c r="P349" s="11">
        <v>4</v>
      </c>
      <c r="Q349" s="68" t="s">
        <v>213</v>
      </c>
      <c r="R349" s="69" t="s">
        <v>213</v>
      </c>
      <c r="S349" s="32">
        <f t="shared" si="73"/>
        <v>-5.6434172726667189E-2</v>
      </c>
      <c r="T349" s="32">
        <f t="shared" si="74"/>
        <v>0.58635343695987208</v>
      </c>
      <c r="U349" s="32">
        <f t="shared" si="75"/>
        <v>0.80704626963770199</v>
      </c>
      <c r="V349" s="14">
        <f t="shared" si="76"/>
        <v>95.497556151856614</v>
      </c>
      <c r="W349" s="14">
        <f t="shared" si="77"/>
        <v>53.874299046628394</v>
      </c>
      <c r="X349" s="33">
        <f t="shared" si="78"/>
        <v>275.4975561518566</v>
      </c>
      <c r="Y349" s="14">
        <f t="shared" si="79"/>
        <v>185.4975561518566</v>
      </c>
      <c r="Z349" s="34">
        <f t="shared" si="80"/>
        <v>36.125700953371606</v>
      </c>
      <c r="AA349" s="16"/>
      <c r="AB349" s="28"/>
      <c r="AC349" s="9"/>
      <c r="AD349" s="9"/>
      <c r="AE349" s="9"/>
      <c r="AF349" s="17"/>
      <c r="AG349" s="28"/>
      <c r="AH349" s="96">
        <v>0</v>
      </c>
      <c r="AI349" s="10" t="s">
        <v>213</v>
      </c>
      <c r="AJ349" s="11" t="s">
        <v>213</v>
      </c>
      <c r="AK349" s="120">
        <v>120</v>
      </c>
      <c r="AL349" s="121">
        <v>-30</v>
      </c>
      <c r="AM349" s="41">
        <f t="shared" si="65"/>
        <v>155.4975561518566</v>
      </c>
      <c r="AN349" s="41">
        <f t="shared" si="66"/>
        <v>65.4975561518566</v>
      </c>
      <c r="AO349" s="41">
        <f t="shared" si="67"/>
        <v>36.125700953371606</v>
      </c>
      <c r="AP349" s="42">
        <f t="shared" si="69"/>
        <v>0</v>
      </c>
      <c r="AQ349" s="43">
        <f t="shared" si="68"/>
        <v>240</v>
      </c>
      <c r="AR349" s="44">
        <f t="shared" si="70"/>
        <v>0</v>
      </c>
      <c r="AS349" s="118"/>
      <c r="AT349" s="81"/>
      <c r="AU349" s="81" t="s">
        <v>49</v>
      </c>
      <c r="AV349" s="81"/>
      <c r="AW349" s="81" t="s">
        <v>78</v>
      </c>
      <c r="AX349" s="81"/>
      <c r="AY349" s="81"/>
      <c r="AZ349" s="81"/>
      <c r="BA349" s="81"/>
      <c r="BB349" s="81"/>
      <c r="BC349" s="81"/>
      <c r="BD349" s="81"/>
      <c r="BE349" s="81" t="s">
        <v>82</v>
      </c>
      <c r="BF349" s="81">
        <v>1</v>
      </c>
      <c r="BG349" s="81">
        <v>2</v>
      </c>
      <c r="BH349" s="81"/>
      <c r="BI349" s="81">
        <v>0</v>
      </c>
    </row>
    <row r="350" spans="1:61">
      <c r="A350" s="24">
        <v>1520</v>
      </c>
      <c r="B350" s="24" t="s">
        <v>47</v>
      </c>
      <c r="C350" s="24">
        <v>12</v>
      </c>
      <c r="D350" s="24">
        <v>2</v>
      </c>
      <c r="E350" s="5" t="s">
        <v>49</v>
      </c>
      <c r="F350" s="81">
        <v>739.02</v>
      </c>
      <c r="G350" s="81">
        <v>739.07</v>
      </c>
      <c r="H350" s="25">
        <f t="shared" si="71"/>
        <v>739.04500000000007</v>
      </c>
      <c r="I350" s="37">
        <v>4</v>
      </c>
      <c r="J350" s="38">
        <v>9</v>
      </c>
      <c r="K350" s="26">
        <f t="shared" si="72"/>
        <v>6.5</v>
      </c>
      <c r="L350" s="27"/>
      <c r="M350" s="10">
        <v>90</v>
      </c>
      <c r="N350" s="11">
        <v>54</v>
      </c>
      <c r="O350" s="11">
        <v>180</v>
      </c>
      <c r="P350" s="11">
        <v>40</v>
      </c>
      <c r="Q350" s="11">
        <v>11</v>
      </c>
      <c r="R350" s="67">
        <v>270</v>
      </c>
      <c r="S350" s="32">
        <f t="shared" si="73"/>
        <v>0.37782107733007819</v>
      </c>
      <c r="T350" s="32">
        <f t="shared" si="74"/>
        <v>-0.61974297292974601</v>
      </c>
      <c r="U350" s="32">
        <f t="shared" si="75"/>
        <v>0.45026962626593559</v>
      </c>
      <c r="V350" s="14">
        <f t="shared" si="76"/>
        <v>301.36822133517012</v>
      </c>
      <c r="W350" s="14">
        <f t="shared" si="77"/>
        <v>31.813429441775853</v>
      </c>
      <c r="X350" s="33">
        <f t="shared" si="78"/>
        <v>121.36822133517012</v>
      </c>
      <c r="Y350" s="14">
        <f t="shared" si="79"/>
        <v>31.368221335170119</v>
      </c>
      <c r="Z350" s="34">
        <f t="shared" si="80"/>
        <v>58.186570558224147</v>
      </c>
      <c r="AA350" s="16">
        <f>IF(-T350&lt;0,180-ACOS(SIN((X350-90)*PI()/180)*U350/SQRT(T350^2+U350^2))*180/PI(),ACOS(SIN((X350-90)*PI()/180)*U350/SQRT(T350^2+U350^2))*180/PI())</f>
        <v>72.183862394763082</v>
      </c>
      <c r="AB350" s="28">
        <f>IF(R350=90,IF(AA350-Q350&lt;0,AA350-Q350+180,AA350-Q350),IF(AA350+Q350&gt;180,AA350+Q350-180,AA350+Q350))</f>
        <v>83.183862394763082</v>
      </c>
      <c r="AC350" s="9">
        <f>COS(AB350*PI()/180)</f>
        <v>0.1186836366559252</v>
      </c>
      <c r="AD350" s="9">
        <f>SIN(AB350*PI()/180)*COS(Z350*PI()/180)</f>
        <v>0.52342911732518316</v>
      </c>
      <c r="AE350" s="9">
        <f>SIN(AB350*PI()/180)*SIN(Z350*PI()/180)</f>
        <v>0.8437630908769973</v>
      </c>
      <c r="AF350" s="17">
        <f>IF(IF(AC350=0,IF(AD350&gt;=0,90,270),IF(AC350&gt;0,IF(AD350&gt;=0,ATAN(AD350/AC350)*180/PI(),ATAN(AD350/AC350)*180/PI()+360),ATAN(AD350/AC350)*180/PI()+180))-(360-Y350)&lt;0,IF(AC350=0,IF(AD350&gt;=0,90,270),IF(AC350&gt;0,IF(AD350&gt;=0,ATAN(AD350/AC350)*180/PI(),ATAN(AD350/AC350)*180/PI()+360),ATAN(AD350/AC350)*180/PI()+180))+Y350,IF(AC350=0,IF(AD350&gt;=0,90,270),IF(AC350&gt;0,IF(AD350&gt;=0,ATAN(AD350/AC350)*180/PI(),ATAN(AD350/AC350)*180/PI()+360),ATAN(AD350/AC350)*180/PI()+180))-(360-Y350))</f>
        <v>108.59284518873065</v>
      </c>
      <c r="AG350" s="28">
        <f>ASIN(AE350/SQRT(AC350^2+AD350^2+AE350^2))*180/PI()</f>
        <v>57.539652490457129</v>
      </c>
      <c r="AH350" s="96">
        <v>0</v>
      </c>
      <c r="AI350" s="10" t="s">
        <v>213</v>
      </c>
      <c r="AJ350" s="11" t="s">
        <v>213</v>
      </c>
      <c r="AK350" s="120" t="s">
        <v>213</v>
      </c>
      <c r="AL350" s="121" t="s">
        <v>213</v>
      </c>
      <c r="AM350" s="41" t="e">
        <f t="shared" si="65"/>
        <v>#VALUE!</v>
      </c>
      <c r="AN350" s="41" t="e">
        <f t="shared" si="66"/>
        <v>#VALUE!</v>
      </c>
      <c r="AO350" s="41">
        <f t="shared" si="67"/>
        <v>58.186570558224147</v>
      </c>
      <c r="AP350" s="42">
        <f t="shared" si="69"/>
        <v>83.183862394763082</v>
      </c>
      <c r="AQ350" s="43" t="e">
        <f t="shared" si="68"/>
        <v>#VALUE!</v>
      </c>
      <c r="AR350" s="44">
        <f t="shared" si="70"/>
        <v>57.539652490457129</v>
      </c>
      <c r="AS350" s="118"/>
      <c r="AT350" s="81"/>
      <c r="AU350" s="81" t="s">
        <v>49</v>
      </c>
      <c r="AV350" s="81"/>
      <c r="AW350" s="81" t="s">
        <v>78</v>
      </c>
      <c r="AX350" s="81"/>
      <c r="AY350" s="81"/>
      <c r="AZ350" s="81"/>
      <c r="BA350" s="81"/>
      <c r="BB350" s="81"/>
      <c r="BC350" s="81"/>
      <c r="BD350" s="81"/>
      <c r="BE350" s="81" t="s">
        <v>82</v>
      </c>
      <c r="BF350" s="81">
        <v>1</v>
      </c>
      <c r="BG350" s="81">
        <v>3</v>
      </c>
      <c r="BH350" s="81"/>
      <c r="BI350" s="81">
        <v>0</v>
      </c>
    </row>
    <row r="351" spans="1:61">
      <c r="A351" s="24">
        <v>1520</v>
      </c>
      <c r="B351" s="24" t="s">
        <v>47</v>
      </c>
      <c r="C351" s="24">
        <v>12</v>
      </c>
      <c r="D351" s="24">
        <v>2</v>
      </c>
      <c r="E351" s="5" t="s">
        <v>46</v>
      </c>
      <c r="F351" s="81">
        <v>739.23</v>
      </c>
      <c r="G351" s="81">
        <v>739.23</v>
      </c>
      <c r="H351" s="25">
        <f t="shared" si="71"/>
        <v>739.23</v>
      </c>
      <c r="I351" s="37">
        <v>25</v>
      </c>
      <c r="J351" s="38">
        <v>25</v>
      </c>
      <c r="K351" s="26">
        <f t="shared" si="72"/>
        <v>25</v>
      </c>
      <c r="L351" s="27"/>
      <c r="M351" s="10">
        <v>90</v>
      </c>
      <c r="N351" s="11">
        <v>12</v>
      </c>
      <c r="O351" s="11">
        <v>0</v>
      </c>
      <c r="P351" s="11">
        <v>7</v>
      </c>
      <c r="Q351" s="68" t="s">
        <v>213</v>
      </c>
      <c r="R351" s="69" t="s">
        <v>213</v>
      </c>
      <c r="S351" s="32">
        <f t="shared" si="73"/>
        <v>0.11920620585474925</v>
      </c>
      <c r="T351" s="32">
        <f t="shared" si="74"/>
        <v>0.20636194860240739</v>
      </c>
      <c r="U351" s="32">
        <f t="shared" si="75"/>
        <v>-0.97085663684553114</v>
      </c>
      <c r="V351" s="14">
        <f t="shared" si="76"/>
        <v>59.986866408417576</v>
      </c>
      <c r="W351" s="14">
        <f t="shared" si="77"/>
        <v>-76.208207747633381</v>
      </c>
      <c r="X351" s="33">
        <f t="shared" si="78"/>
        <v>59.986866408417576</v>
      </c>
      <c r="Y351" s="14">
        <f t="shared" si="79"/>
        <v>329.9868664084176</v>
      </c>
      <c r="Z351" s="34">
        <f t="shared" si="80"/>
        <v>13.791792252366619</v>
      </c>
      <c r="AA351" s="16"/>
      <c r="AB351" s="28"/>
      <c r="AC351" s="9"/>
      <c r="AD351" s="9"/>
      <c r="AE351" s="9"/>
      <c r="AF351" s="17"/>
      <c r="AG351" s="28"/>
      <c r="AH351" s="96"/>
      <c r="AI351" s="10">
        <v>16</v>
      </c>
      <c r="AJ351" s="11">
        <v>38</v>
      </c>
      <c r="AK351" s="119">
        <v>120</v>
      </c>
      <c r="AL351" s="77">
        <v>-60</v>
      </c>
      <c r="AM351" s="45">
        <f t="shared" si="65"/>
        <v>299.9868664084176</v>
      </c>
      <c r="AN351" s="45">
        <f t="shared" si="66"/>
        <v>209.9868664084176</v>
      </c>
      <c r="AO351" s="45">
        <f t="shared" si="67"/>
        <v>13.791792252366619</v>
      </c>
      <c r="AP351" s="46">
        <f t="shared" si="69"/>
        <v>0</v>
      </c>
      <c r="AQ351" s="47">
        <f t="shared" si="68"/>
        <v>240</v>
      </c>
      <c r="AR351" s="48">
        <f t="shared" si="70"/>
        <v>0</v>
      </c>
      <c r="AS351" s="118"/>
      <c r="AT351" s="81" t="s">
        <v>84</v>
      </c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 t="s">
        <v>82</v>
      </c>
      <c r="BF351" s="81">
        <v>0</v>
      </c>
      <c r="BG351" s="81">
        <v>3</v>
      </c>
      <c r="BH351" s="81"/>
      <c r="BI351" s="81">
        <v>0</v>
      </c>
    </row>
    <row r="352" spans="1:61">
      <c r="A352" s="24">
        <v>1520</v>
      </c>
      <c r="B352" s="24" t="s">
        <v>47</v>
      </c>
      <c r="C352" s="24">
        <v>12</v>
      </c>
      <c r="D352" s="24">
        <v>4</v>
      </c>
      <c r="E352" s="5" t="s">
        <v>46</v>
      </c>
      <c r="F352" s="81">
        <v>741.96</v>
      </c>
      <c r="G352" s="81">
        <v>741.96</v>
      </c>
      <c r="H352" s="25">
        <f t="shared" si="71"/>
        <v>741.96</v>
      </c>
      <c r="I352" s="37">
        <v>26</v>
      </c>
      <c r="J352" s="38">
        <v>26</v>
      </c>
      <c r="K352" s="26">
        <f t="shared" si="72"/>
        <v>26</v>
      </c>
      <c r="L352" s="27"/>
      <c r="M352" s="10">
        <v>270</v>
      </c>
      <c r="N352" s="11">
        <v>7</v>
      </c>
      <c r="O352" s="11">
        <v>0</v>
      </c>
      <c r="P352" s="11">
        <v>8</v>
      </c>
      <c r="Q352" s="68" t="s">
        <v>213</v>
      </c>
      <c r="R352" s="69" t="s">
        <v>213</v>
      </c>
      <c r="S352" s="32">
        <f t="shared" si="73"/>
        <v>-0.13813572576990213</v>
      </c>
      <c r="T352" s="32">
        <f t="shared" si="74"/>
        <v>0.12068331933261865</v>
      </c>
      <c r="U352" s="32">
        <f t="shared" si="75"/>
        <v>0.98288676072272974</v>
      </c>
      <c r="V352" s="14">
        <f t="shared" si="76"/>
        <v>138.85766737554553</v>
      </c>
      <c r="W352" s="14">
        <f t="shared" si="77"/>
        <v>79.428949087694917</v>
      </c>
      <c r="X352" s="33">
        <f t="shared" si="78"/>
        <v>318.85766737554553</v>
      </c>
      <c r="Y352" s="14">
        <f t="shared" si="79"/>
        <v>228.85766737554553</v>
      </c>
      <c r="Z352" s="34">
        <f t="shared" si="80"/>
        <v>10.571050912305083</v>
      </c>
      <c r="AA352" s="16"/>
      <c r="AB352" s="28"/>
      <c r="AC352" s="9"/>
      <c r="AD352" s="9"/>
      <c r="AE352" s="9"/>
      <c r="AF352" s="17"/>
      <c r="AG352" s="28"/>
      <c r="AH352" s="96"/>
      <c r="AI352" s="10">
        <v>25</v>
      </c>
      <c r="AJ352" s="11">
        <v>39</v>
      </c>
      <c r="AK352" s="120">
        <v>290</v>
      </c>
      <c r="AL352" s="121">
        <v>-45</v>
      </c>
      <c r="AM352" s="41">
        <f t="shared" si="65"/>
        <v>28.857667375545532</v>
      </c>
      <c r="AN352" s="41">
        <f t="shared" si="66"/>
        <v>298.85766737554553</v>
      </c>
      <c r="AO352" s="41">
        <f t="shared" si="67"/>
        <v>10.571050912305083</v>
      </c>
      <c r="AP352" s="42">
        <f t="shared" si="69"/>
        <v>0</v>
      </c>
      <c r="AQ352" s="43">
        <f t="shared" si="68"/>
        <v>70</v>
      </c>
      <c r="AR352" s="44">
        <f t="shared" si="70"/>
        <v>0</v>
      </c>
      <c r="AS352" s="118"/>
      <c r="AT352" s="81" t="s">
        <v>110</v>
      </c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 t="s">
        <v>82</v>
      </c>
      <c r="BF352" s="81">
        <v>0</v>
      </c>
      <c r="BG352" s="81">
        <v>3</v>
      </c>
      <c r="BH352" s="81"/>
      <c r="BI352" s="81">
        <v>0</v>
      </c>
    </row>
    <row r="353" spans="1:61">
      <c r="A353" s="24">
        <v>1520</v>
      </c>
      <c r="B353" s="24" t="s">
        <v>47</v>
      </c>
      <c r="C353" s="24">
        <v>12</v>
      </c>
      <c r="D353" s="24">
        <v>4</v>
      </c>
      <c r="E353" s="5" t="s">
        <v>46</v>
      </c>
      <c r="F353" s="81">
        <v>742.34</v>
      </c>
      <c r="G353" s="81">
        <v>742.34</v>
      </c>
      <c r="H353" s="25">
        <f t="shared" si="71"/>
        <v>742.34</v>
      </c>
      <c r="I353" s="37">
        <v>64</v>
      </c>
      <c r="J353" s="38">
        <v>64</v>
      </c>
      <c r="K353" s="26">
        <f t="shared" si="72"/>
        <v>64</v>
      </c>
      <c r="L353" s="27"/>
      <c r="M353" s="10">
        <v>270</v>
      </c>
      <c r="N353" s="11">
        <v>7</v>
      </c>
      <c r="O353" s="11">
        <v>180</v>
      </c>
      <c r="P353" s="11">
        <v>5</v>
      </c>
      <c r="Q353" s="68" t="s">
        <v>213</v>
      </c>
      <c r="R353" s="69" t="s">
        <v>213</v>
      </c>
      <c r="S353" s="32">
        <f t="shared" si="73"/>
        <v>-8.6506097057629183E-2</v>
      </c>
      <c r="T353" s="32">
        <f t="shared" si="74"/>
        <v>-0.12140559376013013</v>
      </c>
      <c r="U353" s="32">
        <f t="shared" si="75"/>
        <v>-0.98876921387645067</v>
      </c>
      <c r="V353" s="14">
        <f t="shared" si="76"/>
        <v>234.52868433404751</v>
      </c>
      <c r="W353" s="14">
        <f t="shared" si="77"/>
        <v>-81.426329815135034</v>
      </c>
      <c r="X353" s="33">
        <f t="shared" si="78"/>
        <v>234.52868433404751</v>
      </c>
      <c r="Y353" s="14">
        <f t="shared" si="79"/>
        <v>144.52868433404751</v>
      </c>
      <c r="Z353" s="34">
        <f t="shared" si="80"/>
        <v>8.5736701848649659</v>
      </c>
      <c r="AA353" s="16"/>
      <c r="AB353" s="28"/>
      <c r="AC353" s="9"/>
      <c r="AD353" s="9"/>
      <c r="AE353" s="9"/>
      <c r="AF353" s="17"/>
      <c r="AG353" s="28"/>
      <c r="AH353" s="96"/>
      <c r="AI353" s="10">
        <v>46</v>
      </c>
      <c r="AJ353" s="11">
        <v>65</v>
      </c>
      <c r="AK353" s="119">
        <v>210</v>
      </c>
      <c r="AL353" s="77">
        <v>-45</v>
      </c>
      <c r="AM353" s="45">
        <f t="shared" si="65"/>
        <v>24.528684334047512</v>
      </c>
      <c r="AN353" s="45">
        <f t="shared" si="66"/>
        <v>294.52868433404751</v>
      </c>
      <c r="AO353" s="45">
        <f t="shared" si="67"/>
        <v>8.5736701848649659</v>
      </c>
      <c r="AP353" s="46">
        <f t="shared" si="69"/>
        <v>0</v>
      </c>
      <c r="AQ353" s="47">
        <f t="shared" si="68"/>
        <v>150</v>
      </c>
      <c r="AR353" s="48">
        <f t="shared" si="70"/>
        <v>0</v>
      </c>
      <c r="AS353" s="118"/>
      <c r="AT353" s="81" t="s">
        <v>84</v>
      </c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 t="s">
        <v>82</v>
      </c>
      <c r="BF353" s="81">
        <v>0</v>
      </c>
      <c r="BG353" s="81">
        <v>3</v>
      </c>
      <c r="BH353" s="81"/>
      <c r="BI353" s="81">
        <v>0</v>
      </c>
    </row>
    <row r="354" spans="1:61">
      <c r="A354" s="24">
        <v>1520</v>
      </c>
      <c r="B354" s="24" t="s">
        <v>47</v>
      </c>
      <c r="C354" s="24">
        <v>12</v>
      </c>
      <c r="D354" s="24">
        <v>5</v>
      </c>
      <c r="E354" s="5" t="s">
        <v>205</v>
      </c>
      <c r="F354" s="81">
        <v>744.34</v>
      </c>
      <c r="G354" s="81">
        <v>744.34</v>
      </c>
      <c r="H354" s="25">
        <f t="shared" si="71"/>
        <v>744.34</v>
      </c>
      <c r="I354" s="37">
        <v>114</v>
      </c>
      <c r="J354" s="38">
        <v>114</v>
      </c>
      <c r="K354" s="26">
        <f t="shared" si="72"/>
        <v>114</v>
      </c>
      <c r="L354" s="27"/>
      <c r="M354" s="10">
        <v>270</v>
      </c>
      <c r="N354" s="11">
        <v>12</v>
      </c>
      <c r="O354" s="11">
        <v>0</v>
      </c>
      <c r="P354" s="11">
        <v>3</v>
      </c>
      <c r="Q354" s="68" t="s">
        <v>213</v>
      </c>
      <c r="R354" s="69" t="s">
        <v>213</v>
      </c>
      <c r="S354" s="32">
        <f t="shared" si="73"/>
        <v>-5.1192290031144942E-2</v>
      </c>
      <c r="T354" s="32">
        <f t="shared" si="74"/>
        <v>0.20762675507137579</v>
      </c>
      <c r="U354" s="32">
        <f t="shared" si="75"/>
        <v>0.97680708344210299</v>
      </c>
      <c r="V354" s="14">
        <f t="shared" si="76"/>
        <v>103.85054801050352</v>
      </c>
      <c r="W354" s="14">
        <f t="shared" si="77"/>
        <v>77.651505080428493</v>
      </c>
      <c r="X354" s="33">
        <f t="shared" si="78"/>
        <v>283.85054801050353</v>
      </c>
      <c r="Y354" s="14">
        <f t="shared" si="79"/>
        <v>193.85054801050353</v>
      </c>
      <c r="Z354" s="34">
        <f t="shared" si="80"/>
        <v>12.348494919571507</v>
      </c>
      <c r="AA354" s="16"/>
      <c r="AB354" s="28"/>
      <c r="AC354" s="9"/>
      <c r="AD354" s="9"/>
      <c r="AE354" s="9"/>
      <c r="AF354" s="17"/>
      <c r="AG354" s="28"/>
      <c r="AH354" s="96"/>
      <c r="AI354" s="10">
        <v>43</v>
      </c>
      <c r="AJ354" s="11">
        <v>149</v>
      </c>
      <c r="AK354" s="119">
        <v>300</v>
      </c>
      <c r="AL354" s="77">
        <v>-30</v>
      </c>
      <c r="AM354" s="45">
        <f t="shared" si="65"/>
        <v>343.85054801050353</v>
      </c>
      <c r="AN354" s="45">
        <f t="shared" si="66"/>
        <v>253.85054801050353</v>
      </c>
      <c r="AO354" s="45">
        <f t="shared" si="67"/>
        <v>12.348494919571507</v>
      </c>
      <c r="AP354" s="46">
        <f t="shared" si="69"/>
        <v>0</v>
      </c>
      <c r="AQ354" s="47">
        <f t="shared" si="68"/>
        <v>60</v>
      </c>
      <c r="AR354" s="48">
        <f t="shared" si="70"/>
        <v>0</v>
      </c>
      <c r="AS354" s="118"/>
      <c r="AT354" s="81"/>
      <c r="AU354" s="81" t="s">
        <v>205</v>
      </c>
      <c r="AV354" s="81"/>
      <c r="AW354" s="81"/>
      <c r="AX354" s="81"/>
      <c r="AY354" s="81"/>
      <c r="AZ354" s="81"/>
      <c r="BA354" s="81"/>
      <c r="BB354" s="81"/>
      <c r="BC354" s="81"/>
      <c r="BD354" s="81"/>
      <c r="BE354" s="81" t="s">
        <v>102</v>
      </c>
      <c r="BF354" s="81">
        <v>1</v>
      </c>
      <c r="BG354" s="81">
        <v>3</v>
      </c>
      <c r="BH354" s="81"/>
      <c r="BI354" s="81">
        <v>0</v>
      </c>
    </row>
    <row r="355" spans="1:61">
      <c r="A355" s="24">
        <v>1520</v>
      </c>
      <c r="B355" s="24" t="s">
        <v>47</v>
      </c>
      <c r="C355" s="24">
        <v>12</v>
      </c>
      <c r="D355" s="24">
        <v>6</v>
      </c>
      <c r="E355" s="5" t="s">
        <v>46</v>
      </c>
      <c r="F355" s="81">
        <v>745.82</v>
      </c>
      <c r="G355" s="81">
        <v>745.82</v>
      </c>
      <c r="H355" s="25">
        <f t="shared" si="71"/>
        <v>745.82</v>
      </c>
      <c r="I355" s="37">
        <v>111</v>
      </c>
      <c r="J355" s="38">
        <v>111</v>
      </c>
      <c r="K355" s="26">
        <f t="shared" si="72"/>
        <v>111</v>
      </c>
      <c r="L355" s="27"/>
      <c r="M355" s="10">
        <v>90</v>
      </c>
      <c r="N355" s="11">
        <v>2</v>
      </c>
      <c r="O355" s="11">
        <v>0</v>
      </c>
      <c r="P355" s="11">
        <v>2</v>
      </c>
      <c r="Q355" s="68" t="s">
        <v>213</v>
      </c>
      <c r="R355" s="69" t="s">
        <v>213</v>
      </c>
      <c r="S355" s="32">
        <f t="shared" si="73"/>
        <v>3.4878236872062651E-2</v>
      </c>
      <c r="T355" s="32">
        <f t="shared" si="74"/>
        <v>3.4878236872062651E-2</v>
      </c>
      <c r="U355" s="32">
        <f t="shared" si="75"/>
        <v>-0.99878202512991221</v>
      </c>
      <c r="V355" s="14">
        <f t="shared" si="76"/>
        <v>45</v>
      </c>
      <c r="W355" s="14">
        <f t="shared" si="77"/>
        <v>-87.172720540926477</v>
      </c>
      <c r="X355" s="33">
        <f t="shared" si="78"/>
        <v>45</v>
      </c>
      <c r="Y355" s="14">
        <f t="shared" si="79"/>
        <v>315</v>
      </c>
      <c r="Z355" s="34">
        <f t="shared" si="80"/>
        <v>2.8272794590735231</v>
      </c>
      <c r="AA355" s="16"/>
      <c r="AB355" s="28"/>
      <c r="AC355" s="9"/>
      <c r="AD355" s="9"/>
      <c r="AE355" s="9"/>
      <c r="AF355" s="17"/>
      <c r="AG355" s="28"/>
      <c r="AH355" s="96"/>
      <c r="AI355" s="10" t="s">
        <v>213</v>
      </c>
      <c r="AJ355" s="11" t="s">
        <v>213</v>
      </c>
      <c r="AK355" s="120" t="s">
        <v>213</v>
      </c>
      <c r="AL355" s="121" t="s">
        <v>213</v>
      </c>
      <c r="AM355" s="41" t="e">
        <f t="shared" si="65"/>
        <v>#VALUE!</v>
      </c>
      <c r="AN355" s="41" t="e">
        <f t="shared" si="66"/>
        <v>#VALUE!</v>
      </c>
      <c r="AO355" s="41">
        <f t="shared" si="67"/>
        <v>2.8272794590735231</v>
      </c>
      <c r="AP355" s="42">
        <f t="shared" si="69"/>
        <v>0</v>
      </c>
      <c r="AQ355" s="43" t="e">
        <f t="shared" si="68"/>
        <v>#VALUE!</v>
      </c>
      <c r="AR355" s="44">
        <f t="shared" si="70"/>
        <v>0</v>
      </c>
      <c r="AS355" s="118"/>
      <c r="AT355" s="81" t="s">
        <v>84</v>
      </c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 t="s">
        <v>82</v>
      </c>
      <c r="BF355" s="81">
        <v>0</v>
      </c>
      <c r="BG355" s="81">
        <v>3</v>
      </c>
      <c r="BH355" s="81"/>
      <c r="BI355" s="81">
        <v>0</v>
      </c>
    </row>
    <row r="356" spans="1:61">
      <c r="A356" s="24">
        <v>1520</v>
      </c>
      <c r="B356" s="24" t="s">
        <v>47</v>
      </c>
      <c r="C356" s="24">
        <v>12</v>
      </c>
      <c r="D356" s="24">
        <v>7</v>
      </c>
      <c r="E356" s="5" t="s">
        <v>46</v>
      </c>
      <c r="F356" s="81">
        <v>746.33</v>
      </c>
      <c r="G356" s="81">
        <v>746.33</v>
      </c>
      <c r="H356" s="25">
        <f t="shared" si="71"/>
        <v>746.33</v>
      </c>
      <c r="I356" s="37">
        <v>12</v>
      </c>
      <c r="J356" s="38">
        <v>12</v>
      </c>
      <c r="K356" s="26">
        <f t="shared" si="72"/>
        <v>12</v>
      </c>
      <c r="L356" s="27"/>
      <c r="M356" s="10">
        <v>270</v>
      </c>
      <c r="N356" s="11">
        <v>9</v>
      </c>
      <c r="O356" s="11">
        <v>0</v>
      </c>
      <c r="P356" s="11">
        <v>7</v>
      </c>
      <c r="Q356" s="68" t="s">
        <v>213</v>
      </c>
      <c r="R356" s="69" t="s">
        <v>213</v>
      </c>
      <c r="S356" s="32">
        <f t="shared" si="73"/>
        <v>-0.12036892955724911</v>
      </c>
      <c r="T356" s="32">
        <f t="shared" si="74"/>
        <v>0.1552684262597501</v>
      </c>
      <c r="U356" s="32">
        <f t="shared" si="75"/>
        <v>0.98032626147870727</v>
      </c>
      <c r="V356" s="14">
        <f t="shared" si="76"/>
        <v>127.78395965097147</v>
      </c>
      <c r="W356" s="14">
        <f t="shared" si="77"/>
        <v>78.667823577665175</v>
      </c>
      <c r="X356" s="33">
        <f t="shared" si="78"/>
        <v>307.7839596509715</v>
      </c>
      <c r="Y356" s="14">
        <f t="shared" si="79"/>
        <v>217.7839596509715</v>
      </c>
      <c r="Z356" s="34">
        <f t="shared" si="80"/>
        <v>11.332176422334825</v>
      </c>
      <c r="AA356" s="16"/>
      <c r="AB356" s="28"/>
      <c r="AC356" s="9"/>
      <c r="AD356" s="9"/>
      <c r="AE356" s="9"/>
      <c r="AF356" s="17"/>
      <c r="AG356" s="28"/>
      <c r="AH356" s="96"/>
      <c r="AI356" s="10" t="s">
        <v>213</v>
      </c>
      <c r="AJ356" s="11" t="s">
        <v>213</v>
      </c>
      <c r="AK356" s="120" t="s">
        <v>213</v>
      </c>
      <c r="AL356" s="121" t="s">
        <v>213</v>
      </c>
      <c r="AM356" s="41" t="e">
        <f t="shared" si="65"/>
        <v>#VALUE!</v>
      </c>
      <c r="AN356" s="41" t="e">
        <f t="shared" si="66"/>
        <v>#VALUE!</v>
      </c>
      <c r="AO356" s="41">
        <f t="shared" si="67"/>
        <v>11.332176422334825</v>
      </c>
      <c r="AP356" s="42">
        <f t="shared" si="69"/>
        <v>0</v>
      </c>
      <c r="AQ356" s="43" t="e">
        <f t="shared" si="68"/>
        <v>#VALUE!</v>
      </c>
      <c r="AR356" s="44">
        <f t="shared" si="70"/>
        <v>0</v>
      </c>
      <c r="AS356" s="118"/>
      <c r="AT356" s="81" t="s">
        <v>84</v>
      </c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 t="s">
        <v>82</v>
      </c>
      <c r="BF356" s="81">
        <v>0</v>
      </c>
      <c r="BG356" s="81">
        <v>3</v>
      </c>
      <c r="BH356" s="81"/>
      <c r="BI356" s="81">
        <v>0</v>
      </c>
    </row>
    <row r="357" spans="1:61">
      <c r="A357" s="24">
        <v>1520</v>
      </c>
      <c r="B357" s="24" t="s">
        <v>47</v>
      </c>
      <c r="C357" s="24">
        <v>13</v>
      </c>
      <c r="D357" s="24">
        <v>1</v>
      </c>
      <c r="E357" s="5" t="s">
        <v>49</v>
      </c>
      <c r="F357" s="82">
        <v>748.18</v>
      </c>
      <c r="G357" s="82">
        <v>748.23</v>
      </c>
      <c r="H357" s="25">
        <f t="shared" si="71"/>
        <v>748.20499999999993</v>
      </c>
      <c r="I357" s="37">
        <v>108</v>
      </c>
      <c r="J357" s="38">
        <v>113</v>
      </c>
      <c r="K357" s="26">
        <f t="shared" si="72"/>
        <v>110.5</v>
      </c>
      <c r="L357" s="27"/>
      <c r="M357" s="10">
        <v>270</v>
      </c>
      <c r="N357" s="11">
        <v>56</v>
      </c>
      <c r="O357" s="11">
        <v>180</v>
      </c>
      <c r="P357" s="11">
        <v>17</v>
      </c>
      <c r="Q357" s="11">
        <v>65</v>
      </c>
      <c r="R357" s="67">
        <v>90</v>
      </c>
      <c r="S357" s="32">
        <f t="shared" si="73"/>
        <v>-0.16349218245659911</v>
      </c>
      <c r="T357" s="32">
        <f t="shared" si="74"/>
        <v>-0.79281257350643652</v>
      </c>
      <c r="U357" s="32">
        <f t="shared" si="75"/>
        <v>-0.53475883308985372</v>
      </c>
      <c r="V357" s="14">
        <f t="shared" si="76"/>
        <v>258.34792090892722</v>
      </c>
      <c r="W357" s="14">
        <f t="shared" si="77"/>
        <v>-33.449081896774686</v>
      </c>
      <c r="X357" s="33">
        <f t="shared" si="78"/>
        <v>258.34792090892722</v>
      </c>
      <c r="Y357" s="14">
        <f t="shared" si="79"/>
        <v>168.34792090892722</v>
      </c>
      <c r="Z357" s="34">
        <f t="shared" si="80"/>
        <v>56.550918103225314</v>
      </c>
      <c r="AA357" s="16">
        <f>IF(-T357&lt;0,180-ACOS(SIN((X357-90)*PI()/180)*U357/SQRT(T357^2+U357^2))*180/PI(),ACOS(SIN((X357-90)*PI()/180)*U357/SQRT(T357^2+U357^2))*180/PI())</f>
        <v>96.484775364509773</v>
      </c>
      <c r="AB357" s="28">
        <f>IF(R357=90,IF(AA357-Q357&lt;0,AA357-Q357+180,AA357-Q357),IF(AA357+Q357&gt;180,AA357+Q357-180,AA357+Q357))</f>
        <v>31.484775364509773</v>
      </c>
      <c r="AC357" s="9">
        <f>COS(AB357*PI()/180)</f>
        <v>0.85277897257857505</v>
      </c>
      <c r="AD357" s="9">
        <f>SIN(AB357*PI()/180)*COS(Z357*PI()/180)</f>
        <v>0.28787407250020086</v>
      </c>
      <c r="AE357" s="9">
        <f>SIN(AB357*PI()/180)*SIN(Z357*PI()/180)</f>
        <v>0.43577120408533093</v>
      </c>
      <c r="AF357" s="17">
        <f>IF(IF(AC357=0,IF(AD357&gt;=0,90,270),IF(AC357&gt;0,IF(AD357&gt;=0,ATAN(AD357/AC357)*180/PI(),ATAN(AD357/AC357)*180/PI()+360),ATAN(AD357/AC357)*180/PI()+180))-(360-Y357)&lt;0,IF(AC357=0,IF(AD357&gt;=0,90,270),IF(AC357&gt;0,IF(AD357&gt;=0,ATAN(AD357/AC357)*180/PI(),ATAN(AD357/AC357)*180/PI()+360),ATAN(AD357/AC357)*180/PI()+180))+Y357,IF(AC357=0,IF(AD357&gt;=0,90,270),IF(AC357&gt;0,IF(AD357&gt;=0,ATAN(AD357/AC357)*180/PI(),ATAN(AD357/AC357)*180/PI()+360),ATAN(AD357/AC357)*180/PI()+180))-(360-Y357))</f>
        <v>187.0011491098436</v>
      </c>
      <c r="AG357" s="28">
        <f>ASIN(AE357/SQRT(AC357^2+AD357^2+AE357^2))*180/PI()</f>
        <v>25.834376947251528</v>
      </c>
      <c r="AH357" s="96">
        <v>0</v>
      </c>
      <c r="AI357" s="10">
        <v>0</v>
      </c>
      <c r="AJ357" s="11">
        <v>150</v>
      </c>
      <c r="AK357" s="119">
        <v>270</v>
      </c>
      <c r="AL357" s="77">
        <v>30</v>
      </c>
      <c r="AM357" s="45">
        <f t="shared" si="65"/>
        <v>168.34792090892722</v>
      </c>
      <c r="AN357" s="45">
        <f t="shared" si="66"/>
        <v>78.347920908927222</v>
      </c>
      <c r="AO357" s="45">
        <f t="shared" si="67"/>
        <v>56.550918103225314</v>
      </c>
      <c r="AP357" s="46">
        <f t="shared" si="69"/>
        <v>31.484775364509773</v>
      </c>
      <c r="AQ357" s="47">
        <f t="shared" si="68"/>
        <v>97.001149109843595</v>
      </c>
      <c r="AR357" s="48">
        <f t="shared" si="70"/>
        <v>25.834376947251528</v>
      </c>
      <c r="AS357" s="118"/>
      <c r="AT357" s="82"/>
      <c r="AU357" s="82" t="s">
        <v>49</v>
      </c>
      <c r="AV357" s="82"/>
      <c r="AW357" s="82" t="s">
        <v>78</v>
      </c>
      <c r="AX357" s="82"/>
      <c r="AY357" s="82"/>
      <c r="AZ357" s="82"/>
      <c r="BA357" s="82"/>
      <c r="BB357" s="82"/>
      <c r="BC357" s="82"/>
      <c r="BD357" s="82"/>
      <c r="BE357" s="82" t="s">
        <v>82</v>
      </c>
      <c r="BF357" s="82">
        <v>1</v>
      </c>
      <c r="BG357" s="82">
        <v>3</v>
      </c>
      <c r="BH357" s="82"/>
      <c r="BI357" s="82">
        <v>0</v>
      </c>
    </row>
    <row r="358" spans="1:61">
      <c r="A358" s="24">
        <v>1520</v>
      </c>
      <c r="B358" s="24" t="s">
        <v>47</v>
      </c>
      <c r="C358" s="24">
        <v>13</v>
      </c>
      <c r="D358" s="24">
        <v>1</v>
      </c>
      <c r="E358" s="5" t="s">
        <v>49</v>
      </c>
      <c r="F358" s="82">
        <v>748.52</v>
      </c>
      <c r="G358" s="82">
        <v>748.55</v>
      </c>
      <c r="H358" s="25">
        <f t="shared" si="71"/>
        <v>748.53499999999997</v>
      </c>
      <c r="I358" s="37">
        <v>142</v>
      </c>
      <c r="J358" s="38">
        <v>145</v>
      </c>
      <c r="K358" s="26">
        <f t="shared" si="72"/>
        <v>143.5</v>
      </c>
      <c r="L358" s="27"/>
      <c r="M358" s="10">
        <v>270</v>
      </c>
      <c r="N358" s="11">
        <v>15</v>
      </c>
      <c r="O358" s="11">
        <v>180</v>
      </c>
      <c r="P358" s="11">
        <v>56</v>
      </c>
      <c r="Q358" s="11">
        <v>68</v>
      </c>
      <c r="R358" s="67">
        <v>90</v>
      </c>
      <c r="S358" s="32">
        <f t="shared" si="73"/>
        <v>-0.80078880229491212</v>
      </c>
      <c r="T358" s="32">
        <f t="shared" si="74"/>
        <v>-0.14472977330440459</v>
      </c>
      <c r="U358" s="32">
        <f t="shared" si="75"/>
        <v>-0.5401388673399643</v>
      </c>
      <c r="V358" s="14">
        <f t="shared" si="76"/>
        <v>190.24470446826865</v>
      </c>
      <c r="W358" s="14">
        <f t="shared" si="77"/>
        <v>-33.574414088583964</v>
      </c>
      <c r="X358" s="33">
        <f t="shared" si="78"/>
        <v>190.24470446826865</v>
      </c>
      <c r="Y358" s="14">
        <f t="shared" si="79"/>
        <v>100.24470446826865</v>
      </c>
      <c r="Z358" s="34">
        <f t="shared" si="80"/>
        <v>56.425585911416036</v>
      </c>
      <c r="AA358" s="16">
        <f>IF(-T358&lt;0,180-ACOS(SIN((X358-90)*PI()/180)*U358/SQRT(T358^2+U358^2))*180/PI(),ACOS(SIN((X358-90)*PI()/180)*U358/SQRT(T358^2+U358^2))*180/PI())</f>
        <v>161.90193178520119</v>
      </c>
      <c r="AB358" s="28">
        <f>IF(R358=90,IF(AA358-Q358&lt;0,AA358-Q358+180,AA358-Q358),IF(AA358+Q358&gt;180,AA358+Q358-180,AA358+Q358))</f>
        <v>93.901931785201185</v>
      </c>
      <c r="AC358" s="9">
        <f>COS(AB358*PI()/180)</f>
        <v>-6.8048928561901756E-2</v>
      </c>
      <c r="AD358" s="9">
        <f>SIN(AB358*PI()/180)*COS(Z358*PI()/180)</f>
        <v>0.55173763853738211</v>
      </c>
      <c r="AE358" s="9">
        <f>SIN(AB358*PI()/180)*SIN(Z358*PI()/180)</f>
        <v>0.83123698278094571</v>
      </c>
      <c r="AF358" s="17">
        <f>IF(IF(AC358=0,IF(AD358&gt;=0,90,270),IF(AC358&gt;0,IF(AD358&gt;=0,ATAN(AD358/AC358)*180/PI(),ATAN(AD358/AC358)*180/PI()+360),ATAN(AD358/AC358)*180/PI()+180))-(360-Y358)&lt;0,IF(AC358=0,IF(AD358&gt;=0,90,270),IF(AC358&gt;0,IF(AD358&gt;=0,ATAN(AD358/AC358)*180/PI(),ATAN(AD358/AC358)*180/PI()+360),ATAN(AD358/AC358)*180/PI()+180))+Y358,IF(AC358=0,IF(AD358&gt;=0,90,270),IF(AC358&gt;0,IF(AD358&gt;=0,ATAN(AD358/AC358)*180/PI(),ATAN(AD358/AC358)*180/PI()+360),ATAN(AD358/AC358)*180/PI()+180))-(360-Y358))</f>
        <v>197.27580936112014</v>
      </c>
      <c r="AG358" s="28">
        <f>ASIN(AE358/SQRT(AC358^2+AD358^2+AE358^2))*180/PI()</f>
        <v>56.226016503946695</v>
      </c>
      <c r="AH358" s="96">
        <v>0</v>
      </c>
      <c r="AI358" s="10">
        <v>0</v>
      </c>
      <c r="AJ358" s="11">
        <v>150</v>
      </c>
      <c r="AK358" s="119">
        <v>270</v>
      </c>
      <c r="AL358" s="77">
        <v>30</v>
      </c>
      <c r="AM358" s="45">
        <f t="shared" si="65"/>
        <v>100.24470446826865</v>
      </c>
      <c r="AN358" s="45">
        <f t="shared" si="66"/>
        <v>10.244704468268651</v>
      </c>
      <c r="AO358" s="45">
        <f t="shared" si="67"/>
        <v>56.425585911416036</v>
      </c>
      <c r="AP358" s="46">
        <f t="shared" si="69"/>
        <v>93.901931785201185</v>
      </c>
      <c r="AQ358" s="47">
        <f t="shared" si="68"/>
        <v>107.27580936112014</v>
      </c>
      <c r="AR358" s="48">
        <f t="shared" si="70"/>
        <v>56.226016503946695</v>
      </c>
      <c r="AS358" s="118"/>
      <c r="AT358" s="82"/>
      <c r="AU358" s="82" t="s">
        <v>49</v>
      </c>
      <c r="AV358" s="82"/>
      <c r="AW358" s="82" t="s">
        <v>78</v>
      </c>
      <c r="AX358" s="82"/>
      <c r="AY358" s="82"/>
      <c r="AZ358" s="82"/>
      <c r="BA358" s="82"/>
      <c r="BB358" s="82"/>
      <c r="BC358" s="82"/>
      <c r="BD358" s="82"/>
      <c r="BE358" s="82" t="s">
        <v>82</v>
      </c>
      <c r="BF358" s="82">
        <v>1</v>
      </c>
      <c r="BG358" s="82">
        <v>3</v>
      </c>
      <c r="BH358" s="82"/>
      <c r="BI358" s="82">
        <v>0</v>
      </c>
    </row>
    <row r="359" spans="1:61">
      <c r="A359" s="24">
        <v>1520</v>
      </c>
      <c r="B359" s="24" t="s">
        <v>47</v>
      </c>
      <c r="C359" s="24">
        <v>13</v>
      </c>
      <c r="D359" s="24">
        <v>2</v>
      </c>
      <c r="E359" s="5" t="s">
        <v>49</v>
      </c>
      <c r="F359" s="82">
        <v>748.65</v>
      </c>
      <c r="G359" s="82">
        <v>748.69</v>
      </c>
      <c r="H359" s="25">
        <f t="shared" si="71"/>
        <v>748.67000000000007</v>
      </c>
      <c r="I359" s="37">
        <v>5</v>
      </c>
      <c r="J359" s="38">
        <v>9</v>
      </c>
      <c r="K359" s="26">
        <f t="shared" si="72"/>
        <v>7</v>
      </c>
      <c r="L359" s="27"/>
      <c r="M359" s="10">
        <v>270</v>
      </c>
      <c r="N359" s="11">
        <v>36</v>
      </c>
      <c r="O359" s="11">
        <v>180</v>
      </c>
      <c r="P359" s="11">
        <v>45</v>
      </c>
      <c r="Q359" s="11">
        <v>18</v>
      </c>
      <c r="R359" s="67">
        <v>90</v>
      </c>
      <c r="S359" s="32">
        <f t="shared" si="73"/>
        <v>-0.57206140281768425</v>
      </c>
      <c r="T359" s="32">
        <f t="shared" si="74"/>
        <v>-0.41562693777745335</v>
      </c>
      <c r="U359" s="32">
        <f t="shared" si="75"/>
        <v>-0.57206140281768436</v>
      </c>
      <c r="V359" s="14">
        <f t="shared" si="76"/>
        <v>216</v>
      </c>
      <c r="W359" s="14">
        <f t="shared" si="77"/>
        <v>-38.973447336865654</v>
      </c>
      <c r="X359" s="33">
        <f t="shared" si="78"/>
        <v>216</v>
      </c>
      <c r="Y359" s="14">
        <f t="shared" si="79"/>
        <v>126</v>
      </c>
      <c r="Z359" s="34">
        <f t="shared" si="80"/>
        <v>51.026552663134346</v>
      </c>
      <c r="AA359" s="16">
        <f>IF(-T359&lt;0,180-ACOS(SIN((X359-90)*PI()/180)*U359/SQRT(T359^2+U359^2))*180/PI(),ACOS(SIN((X359-90)*PI()/180)*U359/SQRT(T359^2+U359^2))*180/PI())</f>
        <v>130.88239210909998</v>
      </c>
      <c r="AB359" s="28">
        <f>IF(R359=90,IF(AA359-Q359&lt;0,AA359-Q359+180,AA359-Q359),IF(AA359+Q359&gt;180,AA359+Q359-180,AA359+Q359))</f>
        <v>112.88239210909998</v>
      </c>
      <c r="AC359" s="9">
        <f>COS(AB359*PI()/180)</f>
        <v>-0.38884083705906047</v>
      </c>
      <c r="AD359" s="9">
        <f>SIN(AB359*PI()/180)*COS(Z359*PI()/180)</f>
        <v>0.57946411510069473</v>
      </c>
      <c r="AE359" s="9">
        <f>SIN(AB359*PI()/180)*SIN(Z359*PI()/180)</f>
        <v>0.7162570367862211</v>
      </c>
      <c r="AF359" s="17">
        <f>IF(IF(AC359=0,IF(AD359&gt;=0,90,270),IF(AC359&gt;0,IF(AD359&gt;=0,ATAN(AD359/AC359)*180/PI(),ATAN(AD359/AC359)*180/PI()+360),ATAN(AD359/AC359)*180/PI()+180))-(360-Y359)&lt;0,IF(AC359=0,IF(AD359&gt;=0,90,270),IF(AC359&gt;0,IF(AD359&gt;=0,ATAN(AD359/AC359)*180/PI(),ATAN(AD359/AC359)*180/PI()+360),ATAN(AD359/AC359)*180/PI()+180))+Y359,IF(AC359=0,IF(AD359&gt;=0,90,270),IF(AC359&gt;0,IF(AD359&gt;=0,ATAN(AD359/AC359)*180/PI(),ATAN(AD359/AC359)*180/PI()+360),ATAN(AD359/AC359)*180/PI()+180))-(360-Y359))</f>
        <v>249.8630031883086</v>
      </c>
      <c r="AG359" s="28">
        <f>ASIN(AE359/SQRT(AC359^2+AD359^2+AE359^2))*180/PI()</f>
        <v>45.746312824520579</v>
      </c>
      <c r="AH359" s="96">
        <v>1</v>
      </c>
      <c r="AI359" s="10">
        <v>7</v>
      </c>
      <c r="AJ359" s="11">
        <v>72</v>
      </c>
      <c r="AK359" s="119">
        <v>300</v>
      </c>
      <c r="AL359" s="77">
        <v>30</v>
      </c>
      <c r="AM359" s="45">
        <f t="shared" si="65"/>
        <v>96</v>
      </c>
      <c r="AN359" s="45">
        <f t="shared" si="66"/>
        <v>6</v>
      </c>
      <c r="AO359" s="45">
        <f t="shared" si="67"/>
        <v>51.026552663134346</v>
      </c>
      <c r="AP359" s="46">
        <f t="shared" si="69"/>
        <v>112.88239210909998</v>
      </c>
      <c r="AQ359" s="47">
        <f t="shared" si="68"/>
        <v>129.8630031883086</v>
      </c>
      <c r="AR359" s="48">
        <f t="shared" si="70"/>
        <v>45.746312824520579</v>
      </c>
      <c r="AS359" s="118"/>
      <c r="AT359" s="82"/>
      <c r="AU359" s="82" t="s">
        <v>49</v>
      </c>
      <c r="AV359" s="82"/>
      <c r="AW359" s="82" t="s">
        <v>50</v>
      </c>
      <c r="AX359" s="82"/>
      <c r="AY359" s="82"/>
      <c r="AZ359" s="82"/>
      <c r="BA359" s="82"/>
      <c r="BB359" s="82"/>
      <c r="BC359" s="82"/>
      <c r="BD359" s="82"/>
      <c r="BE359" s="82" t="s">
        <v>82</v>
      </c>
      <c r="BF359" s="82">
        <v>1</v>
      </c>
      <c r="BG359" s="82">
        <v>3</v>
      </c>
      <c r="BH359" s="82"/>
      <c r="BI359" s="82">
        <v>0</v>
      </c>
    </row>
    <row r="360" spans="1:61">
      <c r="A360" s="24">
        <v>1520</v>
      </c>
      <c r="B360" s="24" t="s">
        <v>47</v>
      </c>
      <c r="C360" s="24">
        <v>13</v>
      </c>
      <c r="D360" s="24">
        <v>3</v>
      </c>
      <c r="E360" s="5" t="s">
        <v>46</v>
      </c>
      <c r="F360" s="82">
        <v>750.86</v>
      </c>
      <c r="G360" s="82">
        <v>750.86</v>
      </c>
      <c r="H360" s="25">
        <f t="shared" si="71"/>
        <v>750.86</v>
      </c>
      <c r="I360" s="37">
        <v>76</v>
      </c>
      <c r="J360" s="38">
        <v>76</v>
      </c>
      <c r="K360" s="26">
        <f t="shared" si="72"/>
        <v>76</v>
      </c>
      <c r="L360" s="27"/>
      <c r="M360" s="10">
        <v>90</v>
      </c>
      <c r="N360" s="11">
        <v>8</v>
      </c>
      <c r="O360" s="11">
        <v>180</v>
      </c>
      <c r="P360" s="11">
        <v>4</v>
      </c>
      <c r="Q360" s="68" t="s">
        <v>213</v>
      </c>
      <c r="R360" s="69" t="s">
        <v>213</v>
      </c>
      <c r="S360" s="32">
        <f t="shared" si="73"/>
        <v>6.9077608536817006E-2</v>
      </c>
      <c r="T360" s="32">
        <f t="shared" si="74"/>
        <v>-0.13883408228094229</v>
      </c>
      <c r="U360" s="32">
        <f t="shared" si="75"/>
        <v>0.98785582549681494</v>
      </c>
      <c r="V360" s="14">
        <f t="shared" si="76"/>
        <v>296.45287659685857</v>
      </c>
      <c r="W360" s="14">
        <f t="shared" si="77"/>
        <v>81.078736277080409</v>
      </c>
      <c r="X360" s="33">
        <f t="shared" si="78"/>
        <v>116.45287659685857</v>
      </c>
      <c r="Y360" s="14">
        <f t="shared" si="79"/>
        <v>26.452876596858573</v>
      </c>
      <c r="Z360" s="34">
        <f t="shared" si="80"/>
        <v>8.9212637229195906</v>
      </c>
      <c r="AA360" s="16"/>
      <c r="AB360" s="28"/>
      <c r="AC360" s="9"/>
      <c r="AD360" s="9"/>
      <c r="AE360" s="9"/>
      <c r="AF360" s="17"/>
      <c r="AG360" s="28"/>
      <c r="AH360" s="96"/>
      <c r="AI360" s="10">
        <v>1</v>
      </c>
      <c r="AJ360" s="11">
        <v>80</v>
      </c>
      <c r="AK360" s="119">
        <v>60</v>
      </c>
      <c r="AL360" s="77">
        <v>-30</v>
      </c>
      <c r="AM360" s="45">
        <f t="shared" si="65"/>
        <v>56.452876596858573</v>
      </c>
      <c r="AN360" s="45">
        <f t="shared" si="66"/>
        <v>326.45287659685857</v>
      </c>
      <c r="AO360" s="45">
        <f t="shared" si="67"/>
        <v>8.9212637229195906</v>
      </c>
      <c r="AP360" s="46">
        <f t="shared" si="69"/>
        <v>0</v>
      </c>
      <c r="AQ360" s="47">
        <f t="shared" si="68"/>
        <v>300</v>
      </c>
      <c r="AR360" s="48">
        <f t="shared" si="70"/>
        <v>0</v>
      </c>
      <c r="AS360" s="118"/>
      <c r="AT360" s="82" t="s">
        <v>84</v>
      </c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 t="s">
        <v>82</v>
      </c>
      <c r="BF360" s="82">
        <v>0</v>
      </c>
      <c r="BG360" s="82">
        <v>3</v>
      </c>
      <c r="BH360" s="82"/>
      <c r="BI360" s="82">
        <v>0</v>
      </c>
    </row>
    <row r="361" spans="1:61">
      <c r="A361" s="24">
        <v>1520</v>
      </c>
      <c r="B361" s="24" t="s">
        <v>47</v>
      </c>
      <c r="C361" s="24">
        <v>13</v>
      </c>
      <c r="D361" s="24">
        <v>4</v>
      </c>
      <c r="E361" s="5" t="s">
        <v>49</v>
      </c>
      <c r="F361" s="82">
        <v>752.17</v>
      </c>
      <c r="G361" s="82">
        <v>752.23</v>
      </c>
      <c r="H361" s="25">
        <f t="shared" si="71"/>
        <v>752.2</v>
      </c>
      <c r="I361" s="37">
        <v>56</v>
      </c>
      <c r="J361" s="38">
        <v>62</v>
      </c>
      <c r="K361" s="26">
        <f t="shared" si="72"/>
        <v>59</v>
      </c>
      <c r="L361" s="27"/>
      <c r="M361" s="10">
        <v>90</v>
      </c>
      <c r="N361" s="11">
        <v>45</v>
      </c>
      <c r="O361" s="11">
        <v>0</v>
      </c>
      <c r="P361" s="11">
        <v>26</v>
      </c>
      <c r="Q361" s="68" t="s">
        <v>213</v>
      </c>
      <c r="R361" s="69" t="s">
        <v>213</v>
      </c>
      <c r="S361" s="32">
        <f t="shared" si="73"/>
        <v>0.30997521057108007</v>
      </c>
      <c r="T361" s="32">
        <f t="shared" si="74"/>
        <v>0.63554336502823672</v>
      </c>
      <c r="U361" s="32">
        <f t="shared" si="75"/>
        <v>-0.63554336502823683</v>
      </c>
      <c r="V361" s="14">
        <f t="shared" si="76"/>
        <v>64</v>
      </c>
      <c r="W361" s="14">
        <f t="shared" si="77"/>
        <v>-41.949014979185641</v>
      </c>
      <c r="X361" s="33">
        <f t="shared" si="78"/>
        <v>64</v>
      </c>
      <c r="Y361" s="14">
        <f t="shared" si="79"/>
        <v>334</v>
      </c>
      <c r="Z361" s="34">
        <f t="shared" si="80"/>
        <v>48.050985020814359</v>
      </c>
      <c r="AA361" s="16"/>
      <c r="AB361" s="28"/>
      <c r="AC361" s="9"/>
      <c r="AD361" s="9"/>
      <c r="AE361" s="9"/>
      <c r="AF361" s="17"/>
      <c r="AG361" s="28"/>
      <c r="AH361" s="96">
        <v>0</v>
      </c>
      <c r="AI361" s="10">
        <v>50</v>
      </c>
      <c r="AJ361" s="11">
        <v>71</v>
      </c>
      <c r="AK361" s="119">
        <v>165</v>
      </c>
      <c r="AL361" s="77">
        <v>30</v>
      </c>
      <c r="AM361" s="45">
        <f t="shared" si="65"/>
        <v>79</v>
      </c>
      <c r="AN361" s="45">
        <f t="shared" si="66"/>
        <v>349</v>
      </c>
      <c r="AO361" s="45">
        <f t="shared" si="67"/>
        <v>48.050985020814359</v>
      </c>
      <c r="AP361" s="46">
        <f t="shared" si="69"/>
        <v>0</v>
      </c>
      <c r="AQ361" s="47">
        <f t="shared" si="68"/>
        <v>15</v>
      </c>
      <c r="AR361" s="48">
        <f t="shared" si="70"/>
        <v>0</v>
      </c>
      <c r="AS361" s="118"/>
      <c r="AT361" s="82"/>
      <c r="AU361" s="82" t="s">
        <v>49</v>
      </c>
      <c r="AV361" s="82"/>
      <c r="AW361" s="82" t="s">
        <v>78</v>
      </c>
      <c r="AX361" s="82"/>
      <c r="AY361" s="82"/>
      <c r="AZ361" s="82"/>
      <c r="BA361" s="82"/>
      <c r="BB361" s="82"/>
      <c r="BC361" s="82"/>
      <c r="BD361" s="82"/>
      <c r="BE361" s="82" t="s">
        <v>82</v>
      </c>
      <c r="BF361" s="82">
        <v>1</v>
      </c>
      <c r="BG361" s="82">
        <v>2</v>
      </c>
      <c r="BH361" s="82"/>
      <c r="BI361" s="82">
        <v>0</v>
      </c>
    </row>
    <row r="362" spans="1:61">
      <c r="A362" s="24">
        <v>1520</v>
      </c>
      <c r="B362" s="24" t="s">
        <v>47</v>
      </c>
      <c r="C362" s="24">
        <v>13</v>
      </c>
      <c r="D362" s="24">
        <v>4</v>
      </c>
      <c r="E362" s="5" t="s">
        <v>46</v>
      </c>
      <c r="F362" s="81">
        <v>752.67</v>
      </c>
      <c r="G362" s="81">
        <v>752.67</v>
      </c>
      <c r="H362" s="25">
        <f t="shared" si="71"/>
        <v>752.67</v>
      </c>
      <c r="I362" s="37">
        <v>106</v>
      </c>
      <c r="J362" s="38">
        <v>106</v>
      </c>
      <c r="K362" s="26">
        <f t="shared" si="72"/>
        <v>106</v>
      </c>
      <c r="L362" s="27"/>
      <c r="M362" s="10">
        <v>270</v>
      </c>
      <c r="N362" s="11">
        <v>2</v>
      </c>
      <c r="O362" s="11">
        <v>0</v>
      </c>
      <c r="P362" s="11">
        <v>11</v>
      </c>
      <c r="Q362" s="68" t="s">
        <v>213</v>
      </c>
      <c r="R362" s="69" t="s">
        <v>213</v>
      </c>
      <c r="S362" s="32">
        <f t="shared" si="73"/>
        <v>-0.19069275969204794</v>
      </c>
      <c r="T362" s="32">
        <f t="shared" si="74"/>
        <v>3.4258294651817095E-2</v>
      </c>
      <c r="U362" s="32">
        <f t="shared" si="75"/>
        <v>0.98102920269018656</v>
      </c>
      <c r="V362" s="14">
        <f t="shared" si="76"/>
        <v>169.81535257087819</v>
      </c>
      <c r="W362" s="14">
        <f t="shared" si="77"/>
        <v>78.828294483524616</v>
      </c>
      <c r="X362" s="33">
        <f t="shared" si="78"/>
        <v>349.81535257087819</v>
      </c>
      <c r="Y362" s="14">
        <f t="shared" si="79"/>
        <v>259.81535257087819</v>
      </c>
      <c r="Z362" s="34">
        <f t="shared" si="80"/>
        <v>11.171705516475384</v>
      </c>
      <c r="AA362" s="16"/>
      <c r="AB362" s="28"/>
      <c r="AC362" s="9"/>
      <c r="AD362" s="9"/>
      <c r="AE362" s="9"/>
      <c r="AF362" s="17"/>
      <c r="AG362" s="28"/>
      <c r="AH362" s="96"/>
      <c r="AI362" s="10">
        <v>72</v>
      </c>
      <c r="AJ362" s="11">
        <v>108</v>
      </c>
      <c r="AK362" s="119">
        <v>165</v>
      </c>
      <c r="AL362" s="77">
        <v>30</v>
      </c>
      <c r="AM362" s="45">
        <f t="shared" si="65"/>
        <v>4.8153525708781899</v>
      </c>
      <c r="AN362" s="45">
        <f t="shared" si="66"/>
        <v>274.81535257087819</v>
      </c>
      <c r="AO362" s="45">
        <f t="shared" si="67"/>
        <v>11.171705516475384</v>
      </c>
      <c r="AP362" s="46">
        <f t="shared" si="69"/>
        <v>0</v>
      </c>
      <c r="AQ362" s="47">
        <f t="shared" si="68"/>
        <v>15</v>
      </c>
      <c r="AR362" s="48">
        <f t="shared" si="70"/>
        <v>0</v>
      </c>
      <c r="AS362" s="118"/>
      <c r="AT362" s="81" t="s">
        <v>84</v>
      </c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 t="s">
        <v>82</v>
      </c>
      <c r="BF362" s="81">
        <v>0</v>
      </c>
      <c r="BG362" s="81">
        <v>3</v>
      </c>
      <c r="BH362" s="81"/>
      <c r="BI362" s="81">
        <v>0</v>
      </c>
    </row>
    <row r="363" spans="1:61">
      <c r="A363" s="24">
        <v>1520</v>
      </c>
      <c r="B363" s="24" t="s">
        <v>47</v>
      </c>
      <c r="C363" s="24">
        <v>13</v>
      </c>
      <c r="D363" s="24">
        <v>6</v>
      </c>
      <c r="E363" s="5" t="s">
        <v>205</v>
      </c>
      <c r="F363" s="81">
        <v>755.87</v>
      </c>
      <c r="G363" s="81">
        <v>755.9</v>
      </c>
      <c r="H363" s="25">
        <f t="shared" si="71"/>
        <v>755.88499999999999</v>
      </c>
      <c r="I363" s="37">
        <v>126</v>
      </c>
      <c r="J363" s="38">
        <v>129</v>
      </c>
      <c r="K363" s="26">
        <f t="shared" si="72"/>
        <v>127.5</v>
      </c>
      <c r="L363" s="27"/>
      <c r="M363" s="10">
        <v>90</v>
      </c>
      <c r="N363" s="11">
        <v>23</v>
      </c>
      <c r="O363" s="11">
        <v>180</v>
      </c>
      <c r="P363" s="11">
        <v>2</v>
      </c>
      <c r="Q363" s="68" t="s">
        <v>213</v>
      </c>
      <c r="R363" s="69" t="s">
        <v>213</v>
      </c>
      <c r="S363" s="32">
        <f t="shared" si="73"/>
        <v>3.2125156097699531E-2</v>
      </c>
      <c r="T363" s="32">
        <f t="shared" si="74"/>
        <v>-0.39049310564299983</v>
      </c>
      <c r="U363" s="32">
        <f t="shared" si="75"/>
        <v>0.91994410676692595</v>
      </c>
      <c r="V363" s="14">
        <f t="shared" si="76"/>
        <v>274.70302832129005</v>
      </c>
      <c r="W363" s="14">
        <f t="shared" si="77"/>
        <v>66.93041696667764</v>
      </c>
      <c r="X363" s="33">
        <f t="shared" si="78"/>
        <v>94.703028321290049</v>
      </c>
      <c r="Y363" s="14">
        <f t="shared" si="79"/>
        <v>4.7030283212900486</v>
      </c>
      <c r="Z363" s="34">
        <f t="shared" si="80"/>
        <v>23.06958303332236</v>
      </c>
      <c r="AA363" s="16"/>
      <c r="AB363" s="28"/>
      <c r="AC363" s="9"/>
      <c r="AD363" s="9"/>
      <c r="AE363" s="9"/>
      <c r="AF363" s="17"/>
      <c r="AG363" s="28"/>
      <c r="AH363" s="96"/>
      <c r="AI363" s="10">
        <v>97</v>
      </c>
      <c r="AJ363" s="11">
        <v>150</v>
      </c>
      <c r="AK363" s="119">
        <v>270</v>
      </c>
      <c r="AL363" s="77">
        <v>-30</v>
      </c>
      <c r="AM363" s="45">
        <f t="shared" ref="AM363:AM426" si="81">IF(AL363&lt;=0,IF(X363&gt;=AK363,X363-AK363,X363-AK363+360),IF((X363-AK363-180)&lt;0,IF(X363-AK363+180&lt;0,X363-AK363+540,X363-AK363+180),X363-AK363-180))</f>
        <v>184.70302832129005</v>
      </c>
      <c r="AN363" s="45">
        <f t="shared" ref="AN363:AN426" si="82">IF(AM363-90&lt;0,AM363+270,AM363-90)</f>
        <v>94.703028321290049</v>
      </c>
      <c r="AO363" s="45">
        <f t="shared" ref="AO363:AO426" si="83">Z363</f>
        <v>23.06958303332236</v>
      </c>
      <c r="AP363" s="46">
        <f t="shared" si="69"/>
        <v>0</v>
      </c>
      <c r="AQ363" s="47">
        <f t="shared" ref="AQ363:AQ426" si="84">IF(AL363&lt;=0,IF(AF363&gt;=AK363,AF363-AK363,AF363-AK363+360),IF((AF363-AK363-180)&lt;0,IF(AF363-AK363+180&lt;0,AF363-AK363+540,AF363-AK363+180),AF363-AK363-180))</f>
        <v>90</v>
      </c>
      <c r="AR363" s="48">
        <f t="shared" si="70"/>
        <v>0</v>
      </c>
      <c r="AS363" s="118"/>
      <c r="AT363" s="81"/>
      <c r="AU363" s="81" t="s">
        <v>205</v>
      </c>
      <c r="AV363" s="81"/>
      <c r="AW363" s="81"/>
      <c r="AX363" s="81"/>
      <c r="AY363" s="81"/>
      <c r="AZ363" s="81"/>
      <c r="BA363" s="81"/>
      <c r="BB363" s="81"/>
      <c r="BC363" s="81"/>
      <c r="BD363" s="81"/>
      <c r="BE363" s="81" t="s">
        <v>79</v>
      </c>
      <c r="BF363" s="81">
        <v>1</v>
      </c>
      <c r="BG363" s="81">
        <v>3</v>
      </c>
      <c r="BH363" s="81"/>
      <c r="BI363" s="81">
        <v>0</v>
      </c>
    </row>
    <row r="364" spans="1:61">
      <c r="A364" s="24">
        <v>1520</v>
      </c>
      <c r="B364" s="24" t="s">
        <v>47</v>
      </c>
      <c r="C364" s="24">
        <v>13</v>
      </c>
      <c r="D364" s="24">
        <v>7</v>
      </c>
      <c r="E364" s="5" t="s">
        <v>46</v>
      </c>
      <c r="F364" s="81">
        <v>756.46</v>
      </c>
      <c r="G364" s="81">
        <v>756.46</v>
      </c>
      <c r="H364" s="25">
        <f t="shared" si="71"/>
        <v>756.46</v>
      </c>
      <c r="I364" s="100">
        <v>35</v>
      </c>
      <c r="J364" s="103">
        <v>35</v>
      </c>
      <c r="K364" s="26">
        <f t="shared" si="72"/>
        <v>35</v>
      </c>
      <c r="L364" s="27"/>
      <c r="M364" s="10">
        <v>270</v>
      </c>
      <c r="N364" s="11">
        <v>10</v>
      </c>
      <c r="O364" s="11">
        <v>180</v>
      </c>
      <c r="P364" s="11">
        <v>13</v>
      </c>
      <c r="Q364" s="68" t="s">
        <v>213</v>
      </c>
      <c r="R364" s="69" t="s">
        <v>213</v>
      </c>
      <c r="S364" s="32">
        <f t="shared" si="73"/>
        <v>-0.22153354236610881</v>
      </c>
      <c r="T364" s="32">
        <f t="shared" si="74"/>
        <v>-0.16919758612316491</v>
      </c>
      <c r="U364" s="32">
        <f t="shared" si="75"/>
        <v>-0.9595671941035071</v>
      </c>
      <c r="V364" s="14">
        <f t="shared" si="76"/>
        <v>217.37100122541898</v>
      </c>
      <c r="W364" s="14">
        <f t="shared" si="77"/>
        <v>-73.801321181093684</v>
      </c>
      <c r="X364" s="33">
        <f t="shared" si="78"/>
        <v>217.37100122541898</v>
      </c>
      <c r="Y364" s="14">
        <f t="shared" si="79"/>
        <v>127.37100122541898</v>
      </c>
      <c r="Z364" s="34">
        <f t="shared" si="80"/>
        <v>16.198678818906316</v>
      </c>
      <c r="AA364" s="16"/>
      <c r="AB364" s="28"/>
      <c r="AC364" s="9"/>
      <c r="AD364" s="9"/>
      <c r="AE364" s="9"/>
      <c r="AF364" s="17"/>
      <c r="AG364" s="28"/>
      <c r="AH364" s="96"/>
      <c r="AI364" s="10">
        <v>29</v>
      </c>
      <c r="AJ364" s="11">
        <v>51</v>
      </c>
      <c r="AK364" s="119">
        <v>240</v>
      </c>
      <c r="AL364" s="77">
        <v>-30</v>
      </c>
      <c r="AM364" s="45">
        <f t="shared" si="81"/>
        <v>337.37100122541898</v>
      </c>
      <c r="AN364" s="45">
        <f t="shared" si="82"/>
        <v>247.37100122541898</v>
      </c>
      <c r="AO364" s="45">
        <f t="shared" si="83"/>
        <v>16.198678818906316</v>
      </c>
      <c r="AP364" s="46">
        <f t="shared" si="69"/>
        <v>0</v>
      </c>
      <c r="AQ364" s="47">
        <f t="shared" si="84"/>
        <v>120</v>
      </c>
      <c r="AR364" s="48">
        <f t="shared" si="70"/>
        <v>0</v>
      </c>
      <c r="AS364" s="118"/>
      <c r="AT364" s="81" t="s">
        <v>110</v>
      </c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 t="s">
        <v>82</v>
      </c>
      <c r="BF364" s="81">
        <v>0</v>
      </c>
      <c r="BG364" s="81">
        <v>2</v>
      </c>
      <c r="BH364" s="81"/>
      <c r="BI364" s="81">
        <v>0</v>
      </c>
    </row>
    <row r="365" spans="1:61">
      <c r="A365" s="24">
        <v>1520</v>
      </c>
      <c r="B365" s="24" t="s">
        <v>47</v>
      </c>
      <c r="C365" s="24">
        <v>14</v>
      </c>
      <c r="D365" s="24">
        <v>2</v>
      </c>
      <c r="E365" s="5" t="s">
        <v>46</v>
      </c>
      <c r="F365" s="81">
        <v>758.91</v>
      </c>
      <c r="G365" s="81">
        <v>758.91</v>
      </c>
      <c r="H365" s="25">
        <f t="shared" si="71"/>
        <v>758.91</v>
      </c>
      <c r="I365" s="100">
        <v>71</v>
      </c>
      <c r="J365" s="103">
        <v>71</v>
      </c>
      <c r="K365" s="26">
        <f t="shared" si="72"/>
        <v>71</v>
      </c>
      <c r="L365" s="27"/>
      <c r="M365" s="10">
        <v>90</v>
      </c>
      <c r="N365" s="11">
        <v>9</v>
      </c>
      <c r="O365" s="11">
        <v>180</v>
      </c>
      <c r="P365" s="11">
        <v>4</v>
      </c>
      <c r="Q365" s="68" t="s">
        <v>213</v>
      </c>
      <c r="R365" s="69" t="s">
        <v>213</v>
      </c>
      <c r="S365" s="32">
        <f t="shared" si="73"/>
        <v>6.8897655798103405E-2</v>
      </c>
      <c r="T365" s="32">
        <f t="shared" si="74"/>
        <v>-0.15605339854576158</v>
      </c>
      <c r="U365" s="32">
        <f t="shared" si="75"/>
        <v>0.98528238143849034</v>
      </c>
      <c r="V365" s="14">
        <f t="shared" si="76"/>
        <v>293.82148309250749</v>
      </c>
      <c r="W365" s="14">
        <f t="shared" si="77"/>
        <v>80.177522951849554</v>
      </c>
      <c r="X365" s="33">
        <f t="shared" si="78"/>
        <v>113.82148309250749</v>
      </c>
      <c r="Y365" s="14">
        <f t="shared" si="79"/>
        <v>23.821483092507492</v>
      </c>
      <c r="Z365" s="34">
        <f t="shared" si="80"/>
        <v>9.8224770481504464</v>
      </c>
      <c r="AA365" s="16"/>
      <c r="AB365" s="28"/>
      <c r="AC365" s="9"/>
      <c r="AD365" s="9"/>
      <c r="AE365" s="9"/>
      <c r="AF365" s="17"/>
      <c r="AG365" s="28"/>
      <c r="AH365" s="96"/>
      <c r="AI365" s="10">
        <v>0</v>
      </c>
      <c r="AJ365" s="11">
        <v>150</v>
      </c>
      <c r="AK365" s="119">
        <v>80</v>
      </c>
      <c r="AL365" s="77">
        <v>-30</v>
      </c>
      <c r="AM365" s="45">
        <f t="shared" si="81"/>
        <v>33.821483092507492</v>
      </c>
      <c r="AN365" s="45">
        <f t="shared" si="82"/>
        <v>303.82148309250749</v>
      </c>
      <c r="AO365" s="45">
        <f t="shared" si="83"/>
        <v>9.8224770481504464</v>
      </c>
      <c r="AP365" s="46">
        <f t="shared" si="69"/>
        <v>0</v>
      </c>
      <c r="AQ365" s="47">
        <f t="shared" si="84"/>
        <v>280</v>
      </c>
      <c r="AR365" s="48">
        <f t="shared" si="70"/>
        <v>0</v>
      </c>
      <c r="AS365" s="118"/>
      <c r="AT365" s="81" t="s">
        <v>84</v>
      </c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 t="s">
        <v>82</v>
      </c>
      <c r="BF365" s="81">
        <v>0</v>
      </c>
      <c r="BG365" s="81">
        <v>2</v>
      </c>
      <c r="BH365" s="81"/>
      <c r="BI365" s="81">
        <v>0</v>
      </c>
    </row>
    <row r="366" spans="1:61">
      <c r="A366" s="18">
        <v>1520</v>
      </c>
      <c r="B366" s="18" t="s">
        <v>47</v>
      </c>
      <c r="C366" s="18">
        <v>14</v>
      </c>
      <c r="D366" s="18">
        <v>3</v>
      </c>
      <c r="E366" s="19" t="s">
        <v>46</v>
      </c>
      <c r="F366" s="83">
        <v>759.84</v>
      </c>
      <c r="G366" s="83">
        <v>759.84</v>
      </c>
      <c r="H366" s="20">
        <f t="shared" si="71"/>
        <v>759.84</v>
      </c>
      <c r="I366" s="101">
        <v>14</v>
      </c>
      <c r="J366" s="104">
        <v>14</v>
      </c>
      <c r="K366" s="26">
        <f t="shared" si="72"/>
        <v>14</v>
      </c>
      <c r="L366" s="27"/>
      <c r="M366" s="10">
        <v>90</v>
      </c>
      <c r="N366" s="11">
        <v>8</v>
      </c>
      <c r="O366" s="11">
        <v>0</v>
      </c>
      <c r="P366" s="11">
        <v>11</v>
      </c>
      <c r="Q366" s="68" t="s">
        <v>213</v>
      </c>
      <c r="R366" s="69" t="s">
        <v>213</v>
      </c>
      <c r="S366" s="32">
        <f t="shared" si="73"/>
        <v>0.18895205535005025</v>
      </c>
      <c r="T366" s="32">
        <f t="shared" si="74"/>
        <v>0.13661609910710643</v>
      </c>
      <c r="U366" s="32">
        <f t="shared" si="75"/>
        <v>-0.97207405517694545</v>
      </c>
      <c r="V366" s="14">
        <f t="shared" si="76"/>
        <v>35.867678593034945</v>
      </c>
      <c r="W366" s="14">
        <f t="shared" si="77"/>
        <v>-76.511556599273788</v>
      </c>
      <c r="X366" s="33">
        <f t="shared" si="78"/>
        <v>35.867678593034945</v>
      </c>
      <c r="Y366" s="14">
        <f t="shared" si="79"/>
        <v>305.86767859303495</v>
      </c>
      <c r="Z366" s="34">
        <f t="shared" si="80"/>
        <v>13.488443400726212</v>
      </c>
      <c r="AA366" s="16"/>
      <c r="AB366" s="28"/>
      <c r="AC366" s="9"/>
      <c r="AD366" s="9"/>
      <c r="AE366" s="9"/>
      <c r="AF366" s="17"/>
      <c r="AG366" s="28"/>
      <c r="AH366" s="96"/>
      <c r="AI366" s="10" t="s">
        <v>213</v>
      </c>
      <c r="AJ366" s="11" t="s">
        <v>213</v>
      </c>
      <c r="AK366" s="120" t="s">
        <v>213</v>
      </c>
      <c r="AL366" s="121" t="s">
        <v>213</v>
      </c>
      <c r="AM366" s="41" t="e">
        <f t="shared" si="81"/>
        <v>#VALUE!</v>
      </c>
      <c r="AN366" s="41" t="e">
        <f t="shared" si="82"/>
        <v>#VALUE!</v>
      </c>
      <c r="AO366" s="41">
        <f t="shared" si="83"/>
        <v>13.488443400726212</v>
      </c>
      <c r="AP366" s="42">
        <f t="shared" si="69"/>
        <v>0</v>
      </c>
      <c r="AQ366" s="43" t="e">
        <f t="shared" si="84"/>
        <v>#VALUE!</v>
      </c>
      <c r="AR366" s="44">
        <f t="shared" si="70"/>
        <v>0</v>
      </c>
      <c r="AS366" s="118"/>
      <c r="AT366" s="81" t="s">
        <v>84</v>
      </c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 t="s">
        <v>82</v>
      </c>
      <c r="BF366" s="81">
        <v>0</v>
      </c>
      <c r="BG366" s="81">
        <v>2</v>
      </c>
      <c r="BH366" s="81" t="s">
        <v>111</v>
      </c>
      <c r="BI366" s="81">
        <v>0</v>
      </c>
    </row>
    <row r="367" spans="1:61">
      <c r="A367" s="24">
        <v>1520</v>
      </c>
      <c r="B367" s="24" t="s">
        <v>47</v>
      </c>
      <c r="C367" s="24">
        <v>14</v>
      </c>
      <c r="D367" s="24">
        <v>4</v>
      </c>
      <c r="E367" s="5" t="s">
        <v>49</v>
      </c>
      <c r="F367" s="82">
        <v>761.73</v>
      </c>
      <c r="G367" s="82">
        <v>761.76</v>
      </c>
      <c r="H367" s="25">
        <f t="shared" si="71"/>
        <v>761.745</v>
      </c>
      <c r="I367" s="100">
        <v>53</v>
      </c>
      <c r="J367" s="103">
        <v>56</v>
      </c>
      <c r="K367" s="26">
        <f t="shared" si="72"/>
        <v>54.5</v>
      </c>
      <c r="L367" s="71"/>
      <c r="M367" s="10">
        <v>90</v>
      </c>
      <c r="N367" s="11">
        <v>12</v>
      </c>
      <c r="O367" s="11">
        <v>0</v>
      </c>
      <c r="P367" s="11">
        <v>11</v>
      </c>
      <c r="Q367" s="68" t="s">
        <v>213</v>
      </c>
      <c r="R367" s="69" t="s">
        <v>213</v>
      </c>
      <c r="S367" s="32">
        <f t="shared" si="73"/>
        <v>0.18663936102599513</v>
      </c>
      <c r="T367" s="32">
        <f t="shared" si="74"/>
        <v>0.20409176746327862</v>
      </c>
      <c r="U367" s="32">
        <f t="shared" si="75"/>
        <v>-0.96017627430441588</v>
      </c>
      <c r="V367" s="14">
        <f t="shared" si="76"/>
        <v>47.557474869657504</v>
      </c>
      <c r="W367" s="14">
        <f t="shared" si="77"/>
        <v>-73.931762851501091</v>
      </c>
      <c r="X367" s="33">
        <f t="shared" si="78"/>
        <v>47.557474869657504</v>
      </c>
      <c r="Y367" s="14">
        <f t="shared" si="79"/>
        <v>317.55747486965748</v>
      </c>
      <c r="Z367" s="34">
        <f t="shared" si="80"/>
        <v>16.068237148498909</v>
      </c>
      <c r="AA367" s="16"/>
      <c r="AB367" s="28"/>
      <c r="AC367" s="9"/>
      <c r="AD367" s="9"/>
      <c r="AE367" s="9"/>
      <c r="AF367" s="17"/>
      <c r="AG367" s="28"/>
      <c r="AH367" s="96">
        <v>0</v>
      </c>
      <c r="AI367" s="13">
        <v>50</v>
      </c>
      <c r="AJ367" s="2">
        <v>57</v>
      </c>
      <c r="AK367" s="120">
        <v>20</v>
      </c>
      <c r="AL367" s="121">
        <v>30</v>
      </c>
      <c r="AM367" s="41">
        <f t="shared" si="81"/>
        <v>207.55747486965751</v>
      </c>
      <c r="AN367" s="41">
        <f t="shared" si="82"/>
        <v>117.55747486965751</v>
      </c>
      <c r="AO367" s="41">
        <f t="shared" si="83"/>
        <v>16.068237148498909</v>
      </c>
      <c r="AP367" s="42">
        <f t="shared" si="69"/>
        <v>0</v>
      </c>
      <c r="AQ367" s="43">
        <f t="shared" si="84"/>
        <v>160</v>
      </c>
      <c r="AR367" s="44">
        <f t="shared" si="70"/>
        <v>0</v>
      </c>
      <c r="AS367" s="118"/>
      <c r="AT367" s="84"/>
      <c r="AU367" s="84" t="s">
        <v>49</v>
      </c>
      <c r="AV367" s="84"/>
      <c r="AW367" s="84" t="s">
        <v>78</v>
      </c>
      <c r="AX367" s="84"/>
      <c r="AY367" s="84"/>
      <c r="AZ367" s="84"/>
      <c r="BA367" s="84">
        <v>30</v>
      </c>
      <c r="BB367" s="84"/>
      <c r="BC367" s="84"/>
      <c r="BD367" s="84"/>
      <c r="BE367" s="84" t="s">
        <v>82</v>
      </c>
      <c r="BF367" s="84">
        <v>1</v>
      </c>
      <c r="BG367" s="84">
        <v>3</v>
      </c>
      <c r="BH367" s="84" t="s">
        <v>112</v>
      </c>
      <c r="BI367" s="84">
        <v>0</v>
      </c>
    </row>
    <row r="368" spans="1:61">
      <c r="A368" s="24">
        <v>1520</v>
      </c>
      <c r="B368" s="24" t="s">
        <v>47</v>
      </c>
      <c r="C368" s="24">
        <v>14</v>
      </c>
      <c r="D368" s="24">
        <v>4</v>
      </c>
      <c r="E368" s="5" t="s">
        <v>49</v>
      </c>
      <c r="F368" s="82">
        <v>762.13</v>
      </c>
      <c r="G368" s="82">
        <v>762.21</v>
      </c>
      <c r="H368" s="25">
        <f t="shared" si="71"/>
        <v>762.17000000000007</v>
      </c>
      <c r="I368" s="100">
        <v>93</v>
      </c>
      <c r="J368" s="103">
        <v>101</v>
      </c>
      <c r="K368" s="26">
        <f t="shared" si="72"/>
        <v>97</v>
      </c>
      <c r="L368" s="71"/>
      <c r="M368" s="10">
        <v>270</v>
      </c>
      <c r="N368" s="11">
        <v>55</v>
      </c>
      <c r="O368" s="11">
        <v>72</v>
      </c>
      <c r="P368" s="11">
        <v>0</v>
      </c>
      <c r="Q368" s="11">
        <v>82</v>
      </c>
      <c r="R368" s="67">
        <v>270</v>
      </c>
      <c r="S368" s="32">
        <f t="shared" si="73"/>
        <v>-0.77905988955754191</v>
      </c>
      <c r="T368" s="32">
        <f t="shared" si="74"/>
        <v>0.25313190266227809</v>
      </c>
      <c r="U368" s="32">
        <f t="shared" si="75"/>
        <v>0.17724486640549353</v>
      </c>
      <c r="V368" s="14">
        <f t="shared" si="76"/>
        <v>162</v>
      </c>
      <c r="W368" s="14">
        <f t="shared" si="77"/>
        <v>12.209216083045911</v>
      </c>
      <c r="X368" s="33">
        <f t="shared" si="78"/>
        <v>342</v>
      </c>
      <c r="Y368" s="14">
        <f t="shared" si="79"/>
        <v>252</v>
      </c>
      <c r="Z368" s="34">
        <f t="shared" si="80"/>
        <v>77.790783916954084</v>
      </c>
      <c r="AA368" s="16">
        <f>IF(-T368&lt;0,180-ACOS(SIN((X368-90)*PI()/180)*U368/SQRT(T368^2+U368^2))*180/PI(),ACOS(SIN((X368-90)*PI()/180)*U368/SQRT(T368^2+U368^2))*180/PI())</f>
        <v>56.940914882340039</v>
      </c>
      <c r="AB368" s="28">
        <f>IF(R368=90,IF(AA368-Q368&lt;0,AA368-Q368+180,AA368-Q368),IF(AA368+Q368&gt;180,AA368+Q368-180,AA368+Q368))</f>
        <v>138.94091488234005</v>
      </c>
      <c r="AC368" s="9">
        <f>COS(AB368*PI()/180)</f>
        <v>-0.7540326314015614</v>
      </c>
      <c r="AD368" s="9">
        <f>SIN(AB368*PI()/180)*COS(Z368*PI()/180)</f>
        <v>0.13890920168226978</v>
      </c>
      <c r="AE368" s="9">
        <f>SIN(AB368*PI()/180)*SIN(Z368*PI()/180)</f>
        <v>0.64198054835768315</v>
      </c>
      <c r="AF368" s="17">
        <f>IF(IF(AC368=0,IF(AD368&gt;=0,90,270),IF(AC368&gt;0,IF(AD368&gt;=0,ATAN(AD368/AC368)*180/PI(),ATAN(AD368/AC368)*180/PI()+360),ATAN(AD368/AC368)*180/PI()+180))-(360-Y368)&lt;0,IF(AC368=0,IF(AD368&gt;=0,90,270),IF(AC368&gt;0,IF(AD368&gt;=0,ATAN(AD368/AC368)*180/PI(),ATAN(AD368/AC368)*180/PI()+360),ATAN(AD368/AC368)*180/PI()+180))+Y368,IF(AC368=0,IF(AD368&gt;=0,90,270),IF(AC368&gt;0,IF(AD368&gt;=0,ATAN(AD368/AC368)*180/PI(),ATAN(AD368/AC368)*180/PI()+360),ATAN(AD368/AC368)*180/PI()+180))-(360-Y368))</f>
        <v>61.561903364274457</v>
      </c>
      <c r="AG368" s="28">
        <f>ASIN(AE368/SQRT(AC368^2+AD368^2+AE368^2))*180/PI()</f>
        <v>39.939663036932146</v>
      </c>
      <c r="AH368" s="96">
        <v>1</v>
      </c>
      <c r="AI368" s="10">
        <v>91</v>
      </c>
      <c r="AJ368" s="11">
        <v>101</v>
      </c>
      <c r="AK368" s="119">
        <v>40</v>
      </c>
      <c r="AL368" s="77">
        <v>30</v>
      </c>
      <c r="AM368" s="45">
        <f t="shared" si="81"/>
        <v>122</v>
      </c>
      <c r="AN368" s="45">
        <f t="shared" si="82"/>
        <v>32</v>
      </c>
      <c r="AO368" s="45">
        <f t="shared" si="83"/>
        <v>77.790783916954084</v>
      </c>
      <c r="AP368" s="46">
        <f t="shared" si="69"/>
        <v>138.94091488234005</v>
      </c>
      <c r="AQ368" s="47">
        <f t="shared" si="84"/>
        <v>201.56190336427446</v>
      </c>
      <c r="AR368" s="48">
        <f t="shared" si="70"/>
        <v>39.939663036932146</v>
      </c>
      <c r="AS368" s="118"/>
      <c r="AT368" s="84"/>
      <c r="AU368" s="84" t="s">
        <v>49</v>
      </c>
      <c r="AV368" s="84"/>
      <c r="AW368" s="84" t="s">
        <v>50</v>
      </c>
      <c r="AX368" s="84"/>
      <c r="AY368" s="84"/>
      <c r="AZ368" s="84"/>
      <c r="BA368" s="84"/>
      <c r="BB368" s="84"/>
      <c r="BC368" s="84"/>
      <c r="BD368" s="84"/>
      <c r="BE368" s="84" t="s">
        <v>82</v>
      </c>
      <c r="BF368" s="84">
        <v>1</v>
      </c>
      <c r="BG368" s="84">
        <v>2</v>
      </c>
      <c r="BH368" s="84"/>
      <c r="BI368" s="84">
        <v>0</v>
      </c>
    </row>
    <row r="369" spans="1:61">
      <c r="A369" s="24">
        <v>1520</v>
      </c>
      <c r="B369" s="24" t="s">
        <v>47</v>
      </c>
      <c r="C369" s="24">
        <v>14</v>
      </c>
      <c r="D369" s="24">
        <v>4</v>
      </c>
      <c r="E369" s="5" t="s">
        <v>49</v>
      </c>
      <c r="F369" s="82">
        <v>762.24</v>
      </c>
      <c r="G369" s="82">
        <v>762.27</v>
      </c>
      <c r="H369" s="25">
        <f t="shared" si="71"/>
        <v>762.255</v>
      </c>
      <c r="I369" s="100">
        <v>104</v>
      </c>
      <c r="J369" s="103">
        <v>107</v>
      </c>
      <c r="K369" s="26">
        <f t="shared" si="72"/>
        <v>105.5</v>
      </c>
      <c r="L369" s="71"/>
      <c r="M369" s="10">
        <v>270</v>
      </c>
      <c r="N369" s="11">
        <v>28</v>
      </c>
      <c r="O369" s="11">
        <v>180</v>
      </c>
      <c r="P369" s="11">
        <v>28</v>
      </c>
      <c r="Q369" s="11">
        <v>51</v>
      </c>
      <c r="R369" s="67">
        <v>90</v>
      </c>
      <c r="S369" s="32">
        <f t="shared" si="73"/>
        <v>-0.41451878627752092</v>
      </c>
      <c r="T369" s="32">
        <f t="shared" si="74"/>
        <v>-0.41451878627752081</v>
      </c>
      <c r="U369" s="32">
        <f t="shared" si="75"/>
        <v>-0.77959645173537351</v>
      </c>
      <c r="V369" s="14">
        <f t="shared" si="76"/>
        <v>225</v>
      </c>
      <c r="W369" s="14">
        <f t="shared" si="77"/>
        <v>-53.058638888487472</v>
      </c>
      <c r="X369" s="33">
        <f t="shared" si="78"/>
        <v>225</v>
      </c>
      <c r="Y369" s="14">
        <f t="shared" si="79"/>
        <v>135</v>
      </c>
      <c r="Z369" s="34">
        <f t="shared" si="80"/>
        <v>36.941361111512528</v>
      </c>
      <c r="AA369" s="16">
        <f>IF(-T369&lt;0,180-ACOS(SIN((X369-90)*PI()/180)*U369/SQRT(T369^2+U369^2))*180/PI(),ACOS(SIN((X369-90)*PI()/180)*U369/SQRT(T369^2+U369^2))*180/PI())</f>
        <v>128.63363178841516</v>
      </c>
      <c r="AB369" s="28">
        <f>IF(R369=90,IF(AA369-Q369&lt;0,AA369-Q369+180,AA369-Q369),IF(AA369+Q369&gt;180,AA369+Q369-180,AA369+Q369))</f>
        <v>77.633631788415158</v>
      </c>
      <c r="AC369" s="9">
        <f>COS(AB369*PI()/180)</f>
        <v>0.2141619977980676</v>
      </c>
      <c r="AD369" s="9">
        <f>SIN(AB369*PI()/180)*COS(Z369*PI()/180)</f>
        <v>0.78070691737028086</v>
      </c>
      <c r="AE369" s="9">
        <f>SIN(AB369*PI()/180)*SIN(Z369*PI()/180)</f>
        <v>0.58705310481193618</v>
      </c>
      <c r="AF369" s="17">
        <f>IF(IF(AC369=0,IF(AD369&gt;=0,90,270),IF(AC369&gt;0,IF(AD369&gt;=0,ATAN(AD369/AC369)*180/PI(),ATAN(AD369/AC369)*180/PI()+360),ATAN(AD369/AC369)*180/PI()+180))-(360-Y369)&lt;0,IF(AC369=0,IF(AD369&gt;=0,90,270),IF(AC369&gt;0,IF(AD369&gt;=0,ATAN(AD369/AC369)*180/PI(),ATAN(AD369/AC369)*180/PI()+360),ATAN(AD369/AC369)*180/PI()+180))+Y369,IF(AC369=0,IF(AD369&gt;=0,90,270),IF(AC369&gt;0,IF(AD369&gt;=0,ATAN(AD369/AC369)*180/PI(),ATAN(AD369/AC369)*180/PI()+360),ATAN(AD369/AC369)*180/PI()+180))-(360-Y369))</f>
        <v>209.6600809001107</v>
      </c>
      <c r="AG369" s="28">
        <f>ASIN(AE369/SQRT(AC369^2+AD369^2+AE369^2))*180/PI()</f>
        <v>35.948165261339128</v>
      </c>
      <c r="AH369" s="96">
        <v>0</v>
      </c>
      <c r="AI369" s="10">
        <v>102</v>
      </c>
      <c r="AJ369" s="11">
        <v>121</v>
      </c>
      <c r="AK369" s="119">
        <v>140</v>
      </c>
      <c r="AL369" s="77">
        <v>30</v>
      </c>
      <c r="AM369" s="45">
        <f t="shared" si="81"/>
        <v>265</v>
      </c>
      <c r="AN369" s="45">
        <f t="shared" si="82"/>
        <v>175</v>
      </c>
      <c r="AO369" s="45">
        <f t="shared" si="83"/>
        <v>36.941361111512528</v>
      </c>
      <c r="AP369" s="46">
        <f t="shared" si="69"/>
        <v>77.633631788415158</v>
      </c>
      <c r="AQ369" s="47">
        <f t="shared" si="84"/>
        <v>249.6600809001107</v>
      </c>
      <c r="AR369" s="48">
        <f t="shared" si="70"/>
        <v>35.948165261339128</v>
      </c>
      <c r="AS369" s="118"/>
      <c r="AT369" s="84"/>
      <c r="AU369" s="84" t="s">
        <v>49</v>
      </c>
      <c r="AV369" s="84"/>
      <c r="AW369" s="84" t="s">
        <v>78</v>
      </c>
      <c r="AX369" s="84"/>
      <c r="AY369" s="84"/>
      <c r="AZ369" s="84"/>
      <c r="BA369" s="84"/>
      <c r="BB369" s="84"/>
      <c r="BC369" s="84"/>
      <c r="BD369" s="84"/>
      <c r="BE369" s="84" t="s">
        <v>102</v>
      </c>
      <c r="BF369" s="84">
        <v>1</v>
      </c>
      <c r="BG369" s="84">
        <v>2</v>
      </c>
      <c r="BH369" s="84"/>
      <c r="BI369" s="84">
        <v>0</v>
      </c>
    </row>
    <row r="370" spans="1:61">
      <c r="A370" s="18">
        <v>1520</v>
      </c>
      <c r="B370" s="18" t="s">
        <v>47</v>
      </c>
      <c r="C370" s="18">
        <v>14</v>
      </c>
      <c r="D370" s="18">
        <v>5</v>
      </c>
      <c r="E370" s="19" t="s">
        <v>46</v>
      </c>
      <c r="F370" s="83">
        <v>762.84</v>
      </c>
      <c r="G370" s="83">
        <v>762.84</v>
      </c>
      <c r="H370" s="20">
        <f t="shared" si="71"/>
        <v>762.84</v>
      </c>
      <c r="I370" s="101">
        <v>42</v>
      </c>
      <c r="J370" s="104">
        <v>42</v>
      </c>
      <c r="K370" s="26">
        <f t="shared" si="72"/>
        <v>42</v>
      </c>
      <c r="L370" s="27"/>
      <c r="M370" s="10">
        <v>90</v>
      </c>
      <c r="N370" s="11">
        <v>12</v>
      </c>
      <c r="O370" s="11">
        <v>180</v>
      </c>
      <c r="P370" s="11">
        <v>5</v>
      </c>
      <c r="Q370" s="68" t="s">
        <v>213</v>
      </c>
      <c r="R370" s="69" t="s">
        <v>213</v>
      </c>
      <c r="S370" s="32">
        <f t="shared" si="73"/>
        <v>8.5251180658794598E-2</v>
      </c>
      <c r="T370" s="32">
        <f t="shared" si="74"/>
        <v>-0.20712052406394207</v>
      </c>
      <c r="U370" s="32">
        <f t="shared" si="75"/>
        <v>0.97442545380217882</v>
      </c>
      <c r="V370" s="14">
        <f t="shared" si="76"/>
        <v>292.37215393486088</v>
      </c>
      <c r="W370" s="14">
        <f t="shared" si="77"/>
        <v>77.054979767368948</v>
      </c>
      <c r="X370" s="33">
        <f t="shared" si="78"/>
        <v>112.37215393486088</v>
      </c>
      <c r="Y370" s="14">
        <f t="shared" si="79"/>
        <v>22.372153934860876</v>
      </c>
      <c r="Z370" s="34">
        <f t="shared" si="80"/>
        <v>12.945020232631052</v>
      </c>
      <c r="AA370" s="16"/>
      <c r="AB370" s="28"/>
      <c r="AC370" s="9"/>
      <c r="AD370" s="9"/>
      <c r="AE370" s="9"/>
      <c r="AF370" s="17"/>
      <c r="AG370" s="28"/>
      <c r="AH370" s="96"/>
      <c r="AI370" s="10" t="s">
        <v>213</v>
      </c>
      <c r="AJ370" s="79" t="s">
        <v>213</v>
      </c>
      <c r="AK370" s="120" t="s">
        <v>213</v>
      </c>
      <c r="AL370" s="124" t="s">
        <v>213</v>
      </c>
      <c r="AM370" s="41" t="e">
        <f t="shared" si="81"/>
        <v>#VALUE!</v>
      </c>
      <c r="AN370" s="41" t="e">
        <f t="shared" si="82"/>
        <v>#VALUE!</v>
      </c>
      <c r="AO370" s="41">
        <f t="shared" si="83"/>
        <v>12.945020232631052</v>
      </c>
      <c r="AP370" s="42">
        <f t="shared" si="69"/>
        <v>0</v>
      </c>
      <c r="AQ370" s="43" t="e">
        <f t="shared" si="84"/>
        <v>#VALUE!</v>
      </c>
      <c r="AR370" s="44">
        <f t="shared" si="70"/>
        <v>0</v>
      </c>
      <c r="AS370" s="118"/>
      <c r="AT370" s="81" t="s">
        <v>110</v>
      </c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 t="s">
        <v>82</v>
      </c>
      <c r="BF370" s="81">
        <v>0</v>
      </c>
      <c r="BG370" s="81">
        <v>2</v>
      </c>
      <c r="BH370" s="81"/>
      <c r="BI370" s="81">
        <v>0</v>
      </c>
    </row>
    <row r="371" spans="1:61">
      <c r="A371" s="24">
        <v>1520</v>
      </c>
      <c r="B371" s="24" t="s">
        <v>47</v>
      </c>
      <c r="C371" s="24">
        <v>14</v>
      </c>
      <c r="D371" s="24">
        <v>5</v>
      </c>
      <c r="E371" s="5" t="s">
        <v>49</v>
      </c>
      <c r="F371" s="82">
        <v>762.98</v>
      </c>
      <c r="G371" s="82">
        <v>762.99</v>
      </c>
      <c r="H371" s="25">
        <f t="shared" si="71"/>
        <v>762.98500000000001</v>
      </c>
      <c r="I371" s="100">
        <v>56</v>
      </c>
      <c r="J371" s="103">
        <v>57</v>
      </c>
      <c r="K371" s="26">
        <f t="shared" si="72"/>
        <v>56.5</v>
      </c>
      <c r="L371" s="71"/>
      <c r="M371" s="10">
        <v>90</v>
      </c>
      <c r="N371" s="11">
        <v>9</v>
      </c>
      <c r="O371" s="11">
        <v>180</v>
      </c>
      <c r="P371" s="11">
        <v>61</v>
      </c>
      <c r="Q371" s="11">
        <v>84</v>
      </c>
      <c r="R371" s="67">
        <v>90</v>
      </c>
      <c r="S371" s="32">
        <f t="shared" si="73"/>
        <v>0.86385168719631511</v>
      </c>
      <c r="T371" s="32">
        <f t="shared" si="74"/>
        <v>-7.5840933589593276E-2</v>
      </c>
      <c r="U371" s="32">
        <f t="shared" si="75"/>
        <v>0.47884080932566359</v>
      </c>
      <c r="V371" s="14">
        <f t="shared" si="76"/>
        <v>354.9826429034465</v>
      </c>
      <c r="W371" s="14">
        <f t="shared" si="77"/>
        <v>28.90682460060389</v>
      </c>
      <c r="X371" s="33">
        <f t="shared" si="78"/>
        <v>174.9826429034465</v>
      </c>
      <c r="Y371" s="14">
        <f t="shared" si="79"/>
        <v>84.982642903446504</v>
      </c>
      <c r="Z371" s="34">
        <f t="shared" si="80"/>
        <v>61.09317539939611</v>
      </c>
      <c r="AA371" s="16">
        <f>IF(-T371&lt;0,180-ACOS(SIN((X371-90)*PI()/180)*U371/SQRT(T371^2+U371^2))*180/PI(),ACOS(SIN((X371-90)*PI()/180)*U371/SQRT(T371^2+U371^2))*180/PI())</f>
        <v>10.293997213429581</v>
      </c>
      <c r="AB371" s="28">
        <f>IF(R371=90,IF(AA371-Q371&lt;0,AA371-Q371+180,AA371-Q371),IF(AA371+Q371&gt;180,AA371+Q371-180,AA371+Q371))</f>
        <v>106.29399721342958</v>
      </c>
      <c r="AC371" s="9">
        <f>COS(AB371*PI()/180)</f>
        <v>-0.28056615012551028</v>
      </c>
      <c r="AD371" s="9">
        <f>SIN(AB371*PI()/180)*COS(Z371*PI()/180)</f>
        <v>0.46397128379793623</v>
      </c>
      <c r="AE371" s="9">
        <f>SIN(AB371*PI()/180)*SIN(Z371*PI()/180)</f>
        <v>0.84024596590203549</v>
      </c>
      <c r="AF371" s="17">
        <f>IF(IF(AC371=0,IF(AD371&gt;=0,90,270),IF(AC371&gt;0,IF(AD371&gt;=0,ATAN(AD371/AC371)*180/PI(),ATAN(AD371/AC371)*180/PI()+360),ATAN(AD371/AC371)*180/PI()+180))-(360-Y371)&lt;0,IF(AC371=0,IF(AD371&gt;=0,90,270),IF(AC371&gt;0,IF(AD371&gt;=0,ATAN(AD371/AC371)*180/PI(),ATAN(AD371/AC371)*180/PI()+360),ATAN(AD371/AC371)*180/PI()+180))+Y371,IF(AC371=0,IF(AD371&gt;=0,90,270),IF(AC371&gt;0,IF(AD371&gt;=0,ATAN(AD371/AC371)*180/PI(),ATAN(AD371/AC371)*180/PI()+360),ATAN(AD371/AC371)*180/PI()+180))-(360-Y371))</f>
        <v>206.14424188689114</v>
      </c>
      <c r="AG371" s="28">
        <f>ASIN(AE371/SQRT(AC371^2+AD371^2+AE371^2))*180/PI()</f>
        <v>57.166102132437501</v>
      </c>
      <c r="AH371" s="96">
        <v>0</v>
      </c>
      <c r="AI371" s="10">
        <v>47</v>
      </c>
      <c r="AJ371" s="11">
        <v>61</v>
      </c>
      <c r="AK371" s="119">
        <v>60</v>
      </c>
      <c r="AL371" s="77">
        <v>-40</v>
      </c>
      <c r="AM371" s="45">
        <f t="shared" si="81"/>
        <v>114.9826429034465</v>
      </c>
      <c r="AN371" s="45">
        <f t="shared" si="82"/>
        <v>24.982642903446504</v>
      </c>
      <c r="AO371" s="45">
        <f t="shared" si="83"/>
        <v>61.09317539939611</v>
      </c>
      <c r="AP371" s="46">
        <f t="shared" si="69"/>
        <v>106.29399721342958</v>
      </c>
      <c r="AQ371" s="47">
        <f t="shared" si="84"/>
        <v>146.14424188689114</v>
      </c>
      <c r="AR371" s="48">
        <f t="shared" si="70"/>
        <v>57.166102132437501</v>
      </c>
      <c r="AS371" s="118"/>
      <c r="AT371" s="84"/>
      <c r="AU371" s="84" t="s">
        <v>49</v>
      </c>
      <c r="AV371" s="84"/>
      <c r="AW371" s="84" t="s">
        <v>78</v>
      </c>
      <c r="AX371" s="84"/>
      <c r="AY371" s="84"/>
      <c r="AZ371" s="84"/>
      <c r="BA371" s="84"/>
      <c r="BB371" s="84"/>
      <c r="BC371" s="84"/>
      <c r="BD371" s="84"/>
      <c r="BE371" s="84" t="s">
        <v>82</v>
      </c>
      <c r="BF371" s="84">
        <v>1</v>
      </c>
      <c r="BG371" s="84">
        <v>3</v>
      </c>
      <c r="BH371" s="84"/>
      <c r="BI371" s="84">
        <v>0</v>
      </c>
    </row>
    <row r="372" spans="1:61">
      <c r="A372" s="24">
        <v>1520</v>
      </c>
      <c r="B372" s="24" t="s">
        <v>47</v>
      </c>
      <c r="C372" s="24">
        <v>14</v>
      </c>
      <c r="D372" s="24">
        <v>6</v>
      </c>
      <c r="E372" s="5" t="s">
        <v>49</v>
      </c>
      <c r="F372" s="82">
        <v>764.23</v>
      </c>
      <c r="G372" s="82">
        <v>764.25</v>
      </c>
      <c r="H372" s="25">
        <f t="shared" si="71"/>
        <v>764.24</v>
      </c>
      <c r="I372" s="100">
        <v>30</v>
      </c>
      <c r="J372" s="103">
        <v>32</v>
      </c>
      <c r="K372" s="26">
        <f t="shared" si="72"/>
        <v>31</v>
      </c>
      <c r="L372" s="71"/>
      <c r="M372" s="10">
        <v>90</v>
      </c>
      <c r="N372" s="11">
        <v>13</v>
      </c>
      <c r="O372" s="11">
        <v>180</v>
      </c>
      <c r="P372" s="11">
        <v>46</v>
      </c>
      <c r="Q372" s="11">
        <v>74</v>
      </c>
      <c r="R372" s="67">
        <v>90</v>
      </c>
      <c r="S372" s="32">
        <f t="shared" si="73"/>
        <v>0.70090316785856965</v>
      </c>
      <c r="T372" s="32">
        <f t="shared" si="74"/>
        <v>-0.15626413284354268</v>
      </c>
      <c r="U372" s="32">
        <f t="shared" si="75"/>
        <v>0.67685432142773916</v>
      </c>
      <c r="V372" s="14">
        <f t="shared" si="76"/>
        <v>347.4316356506535</v>
      </c>
      <c r="W372" s="14">
        <f t="shared" si="77"/>
        <v>43.305938431160008</v>
      </c>
      <c r="X372" s="33">
        <f t="shared" si="78"/>
        <v>167.4316356506535</v>
      </c>
      <c r="Y372" s="14">
        <f t="shared" si="79"/>
        <v>77.431635650653504</v>
      </c>
      <c r="Z372" s="34">
        <f t="shared" si="80"/>
        <v>46.694061568839992</v>
      </c>
      <c r="AA372" s="16">
        <f>IF(-T372&lt;0,180-ACOS(SIN((X372-90)*PI()/180)*U372/SQRT(T372^2+U372^2))*180/PI(),ACOS(SIN((X372-90)*PI()/180)*U372/SQRT(T372^2+U372^2))*180/PI())</f>
        <v>18.006529615122027</v>
      </c>
      <c r="AB372" s="28">
        <f>IF(R372=90,IF(AA372-Q372&lt;0,AA372-Q372+180,AA372-Q372),IF(AA372+Q372&gt;180,AA372+Q372-180,AA372+Q372))</f>
        <v>124.00652961512202</v>
      </c>
      <c r="AC372" s="9">
        <f>COS(AB372*PI()/180)</f>
        <v>-0.55928737968255304</v>
      </c>
      <c r="AD372" s="9">
        <f>SIN(AB372*PI()/180)*COS(Z372*PI()/180)</f>
        <v>0.56858799992700171</v>
      </c>
      <c r="AE372" s="9">
        <f>SIN(AB372*PI()/180)*SIN(Z372*PI()/180)</f>
        <v>0.6032456491901419</v>
      </c>
      <c r="AF372" s="17">
        <f>IF(IF(AC372=0,IF(AD372&gt;=0,90,270),IF(AC372&gt;0,IF(AD372&gt;=0,ATAN(AD372/AC372)*180/PI(),ATAN(AD372/AC372)*180/PI()+360),ATAN(AD372/AC372)*180/PI()+180))-(360-Y372)&lt;0,IF(AC372=0,IF(AD372&gt;=0,90,270),IF(AC372&gt;0,IF(AD372&gt;=0,ATAN(AD372/AC372)*180/PI(),ATAN(AD372/AC372)*180/PI()+360),ATAN(AD372/AC372)*180/PI()+180))+Y372,IF(AC372=0,IF(AD372&gt;=0,90,270),IF(AC372&gt;0,IF(AD372&gt;=0,ATAN(AD372/AC372)*180/PI(),ATAN(AD372/AC372)*180/PI()+360),ATAN(AD372/AC372)*180/PI()+180))-(360-Y372))</f>
        <v>211.95917724041152</v>
      </c>
      <c r="AG372" s="28">
        <f>ASIN(AE372/SQRT(AC372^2+AD372^2+AE372^2))*180/PI()</f>
        <v>37.102705521381722</v>
      </c>
      <c r="AH372" s="96">
        <v>0</v>
      </c>
      <c r="AI372" s="10" t="s">
        <v>213</v>
      </c>
      <c r="AJ372" s="11" t="s">
        <v>213</v>
      </c>
      <c r="AK372" s="120" t="s">
        <v>213</v>
      </c>
      <c r="AL372" s="121" t="s">
        <v>213</v>
      </c>
      <c r="AM372" s="41" t="e">
        <f t="shared" si="81"/>
        <v>#VALUE!</v>
      </c>
      <c r="AN372" s="41" t="e">
        <f t="shared" si="82"/>
        <v>#VALUE!</v>
      </c>
      <c r="AO372" s="41">
        <f t="shared" si="83"/>
        <v>46.694061568839992</v>
      </c>
      <c r="AP372" s="42">
        <f t="shared" si="69"/>
        <v>124.00652961512202</v>
      </c>
      <c r="AQ372" s="43" t="e">
        <f t="shared" si="84"/>
        <v>#VALUE!</v>
      </c>
      <c r="AR372" s="44">
        <f t="shared" si="70"/>
        <v>37.102705521381722</v>
      </c>
      <c r="AS372" s="118"/>
      <c r="AT372" s="84"/>
      <c r="AU372" s="84" t="s">
        <v>49</v>
      </c>
      <c r="AV372" s="84"/>
      <c r="AW372" s="84" t="s">
        <v>78</v>
      </c>
      <c r="AX372" s="84"/>
      <c r="AY372" s="84"/>
      <c r="AZ372" s="84"/>
      <c r="BA372" s="84"/>
      <c r="BB372" s="84"/>
      <c r="BC372" s="84"/>
      <c r="BD372" s="84"/>
      <c r="BE372" s="84" t="s">
        <v>102</v>
      </c>
      <c r="BF372" s="84">
        <v>1</v>
      </c>
      <c r="BG372" s="84">
        <v>2</v>
      </c>
      <c r="BH372" s="84" t="s">
        <v>113</v>
      </c>
      <c r="BI372" s="84">
        <v>0</v>
      </c>
    </row>
    <row r="373" spans="1:61">
      <c r="A373" s="24">
        <v>1520</v>
      </c>
      <c r="B373" s="24" t="s">
        <v>47</v>
      </c>
      <c r="C373" s="24">
        <v>14</v>
      </c>
      <c r="D373" s="24">
        <v>6</v>
      </c>
      <c r="E373" s="5" t="s">
        <v>52</v>
      </c>
      <c r="F373" s="82">
        <v>764.81</v>
      </c>
      <c r="G373" s="82">
        <v>765.07</v>
      </c>
      <c r="H373" s="25">
        <f t="shared" si="71"/>
        <v>764.94</v>
      </c>
      <c r="I373" s="100">
        <v>86</v>
      </c>
      <c r="J373" s="103">
        <v>114</v>
      </c>
      <c r="K373" s="26">
        <f t="shared" si="72"/>
        <v>100</v>
      </c>
      <c r="L373" s="27"/>
      <c r="M373" s="10">
        <v>270</v>
      </c>
      <c r="N373" s="11">
        <v>22</v>
      </c>
      <c r="O373" s="11">
        <v>180</v>
      </c>
      <c r="P373" s="11">
        <v>10</v>
      </c>
      <c r="Q373" s="68" t="s">
        <v>213</v>
      </c>
      <c r="R373" s="69" t="s">
        <v>213</v>
      </c>
      <c r="S373" s="32">
        <f t="shared" si="73"/>
        <v>-0.16100378670772286</v>
      </c>
      <c r="T373" s="32">
        <f t="shared" si="74"/>
        <v>-0.36891547752548204</v>
      </c>
      <c r="U373" s="32">
        <f t="shared" si="75"/>
        <v>-0.91309784844511577</v>
      </c>
      <c r="V373" s="14">
        <f t="shared" si="76"/>
        <v>246.42236001489647</v>
      </c>
      <c r="W373" s="14">
        <f t="shared" si="77"/>
        <v>-66.210822194393387</v>
      </c>
      <c r="X373" s="33">
        <f t="shared" si="78"/>
        <v>246.42236001489647</v>
      </c>
      <c r="Y373" s="14">
        <f t="shared" si="79"/>
        <v>156.42236001489647</v>
      </c>
      <c r="Z373" s="34">
        <f t="shared" si="80"/>
        <v>23.789177805606613</v>
      </c>
      <c r="AA373" s="16"/>
      <c r="AB373" s="28"/>
      <c r="AC373" s="9"/>
      <c r="AD373" s="9"/>
      <c r="AE373" s="9"/>
      <c r="AF373" s="17"/>
      <c r="AG373" s="28"/>
      <c r="AH373" s="96"/>
      <c r="AI373" s="10">
        <v>86</v>
      </c>
      <c r="AJ373" s="11">
        <v>112</v>
      </c>
      <c r="AK373" s="119">
        <v>270</v>
      </c>
      <c r="AL373" s="77">
        <v>-50</v>
      </c>
      <c r="AM373" s="45">
        <f t="shared" si="81"/>
        <v>336.42236001489647</v>
      </c>
      <c r="AN373" s="45">
        <f t="shared" si="82"/>
        <v>246.42236001489647</v>
      </c>
      <c r="AO373" s="45">
        <f t="shared" si="83"/>
        <v>23.789177805606613</v>
      </c>
      <c r="AP373" s="46">
        <f t="shared" si="69"/>
        <v>0</v>
      </c>
      <c r="AQ373" s="47">
        <f t="shared" si="84"/>
        <v>90</v>
      </c>
      <c r="AR373" s="48">
        <f t="shared" si="70"/>
        <v>0</v>
      </c>
      <c r="AS373" s="118"/>
      <c r="AT373" s="81"/>
      <c r="AU373" s="81"/>
      <c r="AV373" s="81"/>
      <c r="AW373" s="81"/>
      <c r="AX373" s="81" t="s">
        <v>52</v>
      </c>
      <c r="AY373" s="81"/>
      <c r="AZ373" s="81"/>
      <c r="BA373" s="81"/>
      <c r="BB373" s="81"/>
      <c r="BC373" s="81"/>
      <c r="BD373" s="81"/>
      <c r="BE373" s="81" t="s">
        <v>82</v>
      </c>
      <c r="BF373" s="81">
        <v>1</v>
      </c>
      <c r="BG373" s="81">
        <v>3</v>
      </c>
      <c r="BH373" s="81" t="s">
        <v>114</v>
      </c>
      <c r="BI373" s="81">
        <v>0</v>
      </c>
    </row>
    <row r="374" spans="1:61">
      <c r="A374" s="24">
        <v>1520</v>
      </c>
      <c r="B374" s="24" t="s">
        <v>47</v>
      </c>
      <c r="C374" s="24">
        <v>14</v>
      </c>
      <c r="D374" s="24">
        <v>6</v>
      </c>
      <c r="E374" s="5" t="s">
        <v>52</v>
      </c>
      <c r="F374" s="82">
        <v>764.93</v>
      </c>
      <c r="G374" s="82">
        <v>765.07</v>
      </c>
      <c r="H374" s="25">
        <f t="shared" si="71"/>
        <v>765</v>
      </c>
      <c r="I374" s="100">
        <v>100</v>
      </c>
      <c r="J374" s="103">
        <v>114</v>
      </c>
      <c r="K374" s="26">
        <f t="shared" si="72"/>
        <v>107</v>
      </c>
      <c r="L374" s="27"/>
      <c r="M374" s="10">
        <v>90</v>
      </c>
      <c r="N374" s="11">
        <v>1</v>
      </c>
      <c r="O374" s="11">
        <v>180</v>
      </c>
      <c r="P374" s="11">
        <v>10</v>
      </c>
      <c r="Q374" s="68" t="s">
        <v>213</v>
      </c>
      <c r="R374" s="69" t="s">
        <v>213</v>
      </c>
      <c r="S374" s="32">
        <f t="shared" si="73"/>
        <v>0.17362173020838784</v>
      </c>
      <c r="T374" s="32">
        <f t="shared" si="74"/>
        <v>-1.7187265168156982E-2</v>
      </c>
      <c r="U374" s="32">
        <f t="shared" si="75"/>
        <v>0.98465776202140087</v>
      </c>
      <c r="V374" s="14">
        <f t="shared" si="76"/>
        <v>354.34656126157915</v>
      </c>
      <c r="W374" s="14">
        <f t="shared" si="77"/>
        <v>79.952115436426354</v>
      </c>
      <c r="X374" s="33">
        <f t="shared" si="78"/>
        <v>174.34656126157915</v>
      </c>
      <c r="Y374" s="14">
        <f t="shared" si="79"/>
        <v>84.346561261579154</v>
      </c>
      <c r="Z374" s="34">
        <f t="shared" si="80"/>
        <v>10.047884563573646</v>
      </c>
      <c r="AA374" s="16"/>
      <c r="AB374" s="28"/>
      <c r="AC374" s="9"/>
      <c r="AD374" s="9"/>
      <c r="AE374" s="9"/>
      <c r="AF374" s="17"/>
      <c r="AG374" s="28"/>
      <c r="AH374" s="96"/>
      <c r="AI374" s="10">
        <v>86</v>
      </c>
      <c r="AJ374" s="11">
        <v>112</v>
      </c>
      <c r="AK374" s="119">
        <v>270</v>
      </c>
      <c r="AL374" s="77">
        <v>-50</v>
      </c>
      <c r="AM374" s="45">
        <f t="shared" si="81"/>
        <v>264.34656126157915</v>
      </c>
      <c r="AN374" s="45">
        <f t="shared" si="82"/>
        <v>174.34656126157915</v>
      </c>
      <c r="AO374" s="45">
        <f t="shared" si="83"/>
        <v>10.047884563573646</v>
      </c>
      <c r="AP374" s="46">
        <f t="shared" si="69"/>
        <v>0</v>
      </c>
      <c r="AQ374" s="47">
        <f t="shared" si="84"/>
        <v>90</v>
      </c>
      <c r="AR374" s="48">
        <f t="shared" si="70"/>
        <v>0</v>
      </c>
      <c r="AS374" s="118"/>
      <c r="AT374" s="81"/>
      <c r="AU374" s="81"/>
      <c r="AV374" s="81"/>
      <c r="AW374" s="81"/>
      <c r="AX374" s="81" t="s">
        <v>52</v>
      </c>
      <c r="AY374" s="81"/>
      <c r="AZ374" s="81"/>
      <c r="BA374" s="81"/>
      <c r="BB374" s="81"/>
      <c r="BC374" s="81"/>
      <c r="BD374" s="81"/>
      <c r="BE374" s="81" t="s">
        <v>82</v>
      </c>
      <c r="BF374" s="81">
        <v>1</v>
      </c>
      <c r="BG374" s="81">
        <v>3</v>
      </c>
      <c r="BH374" s="81" t="s">
        <v>115</v>
      </c>
      <c r="BI374" s="81">
        <v>0</v>
      </c>
    </row>
    <row r="375" spans="1:61">
      <c r="A375" s="24">
        <v>1520</v>
      </c>
      <c r="B375" s="24" t="s">
        <v>47</v>
      </c>
      <c r="C375" s="24">
        <v>14</v>
      </c>
      <c r="D375" s="24">
        <v>7</v>
      </c>
      <c r="E375" s="5" t="s">
        <v>52</v>
      </c>
      <c r="F375" s="82">
        <v>765.38</v>
      </c>
      <c r="G375" s="82">
        <v>765.66</v>
      </c>
      <c r="H375" s="25">
        <f t="shared" si="71"/>
        <v>765.52</v>
      </c>
      <c r="I375" s="100">
        <v>10</v>
      </c>
      <c r="J375" s="103">
        <v>38</v>
      </c>
      <c r="K375" s="26">
        <f t="shared" si="72"/>
        <v>24</v>
      </c>
      <c r="L375" s="27"/>
      <c r="M375" s="10">
        <v>270</v>
      </c>
      <c r="N375" s="11">
        <v>13</v>
      </c>
      <c r="O375" s="11">
        <v>0</v>
      </c>
      <c r="P375" s="11">
        <v>5</v>
      </c>
      <c r="Q375" s="68" t="s">
        <v>213</v>
      </c>
      <c r="R375" s="69" t="s">
        <v>213</v>
      </c>
      <c r="S375" s="32">
        <f t="shared" si="73"/>
        <v>-8.4921946707440979E-2</v>
      </c>
      <c r="T375" s="32">
        <f t="shared" si="74"/>
        <v>0.22409504766750646</v>
      </c>
      <c r="U375" s="32">
        <f t="shared" si="75"/>
        <v>0.970662292518362</v>
      </c>
      <c r="V375" s="14">
        <f t="shared" si="76"/>
        <v>110.75445543940208</v>
      </c>
      <c r="W375" s="14">
        <f t="shared" si="77"/>
        <v>76.131618062270846</v>
      </c>
      <c r="X375" s="33">
        <f t="shared" si="78"/>
        <v>290.75445543940208</v>
      </c>
      <c r="Y375" s="14">
        <f t="shared" si="79"/>
        <v>200.75445543940208</v>
      </c>
      <c r="Z375" s="34">
        <f t="shared" si="80"/>
        <v>13.868381937729154</v>
      </c>
      <c r="AA375" s="16"/>
      <c r="AB375" s="28"/>
      <c r="AC375" s="9"/>
      <c r="AD375" s="9"/>
      <c r="AE375" s="9"/>
      <c r="AF375" s="17"/>
      <c r="AG375" s="28"/>
      <c r="AH375" s="96"/>
      <c r="AI375" s="10">
        <v>2</v>
      </c>
      <c r="AJ375" s="11">
        <v>63</v>
      </c>
      <c r="AK375" s="119">
        <v>310</v>
      </c>
      <c r="AL375" s="77">
        <v>-50</v>
      </c>
      <c r="AM375" s="45">
        <f t="shared" si="81"/>
        <v>340.75445543940208</v>
      </c>
      <c r="AN375" s="45">
        <f t="shared" si="82"/>
        <v>250.75445543940208</v>
      </c>
      <c r="AO375" s="45">
        <f t="shared" si="83"/>
        <v>13.868381937729154</v>
      </c>
      <c r="AP375" s="46">
        <f t="shared" si="69"/>
        <v>0</v>
      </c>
      <c r="AQ375" s="47">
        <f t="shared" si="84"/>
        <v>50</v>
      </c>
      <c r="AR375" s="48">
        <f t="shared" si="70"/>
        <v>0</v>
      </c>
      <c r="AS375" s="118"/>
      <c r="AT375" s="81"/>
      <c r="AU375" s="81"/>
      <c r="AV375" s="81"/>
      <c r="AW375" s="81"/>
      <c r="AX375" s="81" t="s">
        <v>52</v>
      </c>
      <c r="AY375" s="81"/>
      <c r="AZ375" s="81"/>
      <c r="BA375" s="81"/>
      <c r="BB375" s="81"/>
      <c r="BC375" s="81"/>
      <c r="BD375" s="81"/>
      <c r="BE375" s="81" t="s">
        <v>82</v>
      </c>
      <c r="BF375" s="81">
        <v>1</v>
      </c>
      <c r="BG375" s="81">
        <v>3</v>
      </c>
      <c r="BH375" s="81" t="s">
        <v>116</v>
      </c>
      <c r="BI375" s="81">
        <v>0</v>
      </c>
    </row>
    <row r="376" spans="1:61">
      <c r="A376" s="24">
        <v>1520</v>
      </c>
      <c r="B376" s="24" t="s">
        <v>47</v>
      </c>
      <c r="C376" s="24">
        <v>14</v>
      </c>
      <c r="D376" s="24">
        <v>7</v>
      </c>
      <c r="E376" s="5" t="s">
        <v>205</v>
      </c>
      <c r="F376" s="82">
        <v>765.56</v>
      </c>
      <c r="G376" s="82">
        <v>765.59</v>
      </c>
      <c r="H376" s="25">
        <f t="shared" si="71"/>
        <v>765.57500000000005</v>
      </c>
      <c r="I376" s="100">
        <v>28</v>
      </c>
      <c r="J376" s="103">
        <v>31</v>
      </c>
      <c r="K376" s="26">
        <f t="shared" si="72"/>
        <v>29.5</v>
      </c>
      <c r="L376" s="27"/>
      <c r="M376" s="10">
        <v>270</v>
      </c>
      <c r="N376" s="11">
        <v>28</v>
      </c>
      <c r="O376" s="11">
        <v>0</v>
      </c>
      <c r="P376" s="11">
        <v>7</v>
      </c>
      <c r="Q376" s="68" t="s">
        <v>213</v>
      </c>
      <c r="R376" s="69" t="s">
        <v>213</v>
      </c>
      <c r="S376" s="32">
        <f t="shared" si="73"/>
        <v>-0.10760424340287292</v>
      </c>
      <c r="T376" s="32">
        <f t="shared" si="74"/>
        <v>0.46597219294817321</v>
      </c>
      <c r="U376" s="32">
        <f t="shared" si="75"/>
        <v>0.87636623539309677</v>
      </c>
      <c r="V376" s="14">
        <f t="shared" si="76"/>
        <v>103.00304518974032</v>
      </c>
      <c r="W376" s="14">
        <f t="shared" si="77"/>
        <v>61.378602453549419</v>
      </c>
      <c r="X376" s="33">
        <f t="shared" si="78"/>
        <v>283.00304518974031</v>
      </c>
      <c r="Y376" s="14">
        <f t="shared" si="79"/>
        <v>193.00304518974031</v>
      </c>
      <c r="Z376" s="34">
        <f t="shared" si="80"/>
        <v>28.621397546450581</v>
      </c>
      <c r="AA376" s="16"/>
      <c r="AB376" s="28"/>
      <c r="AC376" s="9"/>
      <c r="AD376" s="9"/>
      <c r="AE376" s="9"/>
      <c r="AF376" s="17"/>
      <c r="AG376" s="28"/>
      <c r="AH376" s="96"/>
      <c r="AI376" s="10">
        <v>2</v>
      </c>
      <c r="AJ376" s="11">
        <v>63</v>
      </c>
      <c r="AK376" s="119">
        <v>310</v>
      </c>
      <c r="AL376" s="77">
        <v>-50</v>
      </c>
      <c r="AM376" s="45">
        <f t="shared" si="81"/>
        <v>333.00304518974031</v>
      </c>
      <c r="AN376" s="45">
        <f t="shared" si="82"/>
        <v>243.00304518974031</v>
      </c>
      <c r="AO376" s="45">
        <f t="shared" si="83"/>
        <v>28.621397546450581</v>
      </c>
      <c r="AP376" s="46">
        <f t="shared" si="69"/>
        <v>0</v>
      </c>
      <c r="AQ376" s="47">
        <f t="shared" si="84"/>
        <v>50</v>
      </c>
      <c r="AR376" s="48">
        <f t="shared" si="70"/>
        <v>0</v>
      </c>
      <c r="AS376" s="118"/>
      <c r="AT376" s="81"/>
      <c r="AU376" s="81" t="s">
        <v>205</v>
      </c>
      <c r="AV376" s="81"/>
      <c r="AW376" s="81"/>
      <c r="AX376" s="81"/>
      <c r="AY376" s="81"/>
      <c r="AZ376" s="81"/>
      <c r="BA376" s="81"/>
      <c r="BB376" s="81"/>
      <c r="BC376" s="81"/>
      <c r="BD376" s="81"/>
      <c r="BE376" s="81" t="s">
        <v>79</v>
      </c>
      <c r="BF376" s="81">
        <v>1</v>
      </c>
      <c r="BG376" s="81">
        <v>3</v>
      </c>
      <c r="BH376" s="81"/>
      <c r="BI376" s="81">
        <v>0</v>
      </c>
    </row>
    <row r="377" spans="1:61">
      <c r="A377" s="24">
        <v>1520</v>
      </c>
      <c r="B377" s="24" t="s">
        <v>47</v>
      </c>
      <c r="C377" s="24">
        <v>14</v>
      </c>
      <c r="D377" s="24">
        <v>7</v>
      </c>
      <c r="E377" s="5" t="s">
        <v>52</v>
      </c>
      <c r="F377" s="82">
        <v>765.66</v>
      </c>
      <c r="G377" s="82">
        <v>765.79</v>
      </c>
      <c r="H377" s="25">
        <f t="shared" si="71"/>
        <v>765.72499999999991</v>
      </c>
      <c r="I377" s="100">
        <v>38</v>
      </c>
      <c r="J377" s="103">
        <v>51</v>
      </c>
      <c r="K377" s="26">
        <f t="shared" si="72"/>
        <v>44.5</v>
      </c>
      <c r="L377" s="27"/>
      <c r="M377" s="10">
        <v>270</v>
      </c>
      <c r="N377" s="11">
        <v>28</v>
      </c>
      <c r="O377" s="11">
        <v>180</v>
      </c>
      <c r="P377" s="11">
        <v>26</v>
      </c>
      <c r="Q377" s="68" t="s">
        <v>213</v>
      </c>
      <c r="R377" s="69" t="s">
        <v>213</v>
      </c>
      <c r="S377" s="32">
        <f t="shared" si="73"/>
        <v>-0.38705874883622327</v>
      </c>
      <c r="T377" s="32">
        <f t="shared" si="74"/>
        <v>-0.42195824553872419</v>
      </c>
      <c r="U377" s="32">
        <f t="shared" si="75"/>
        <v>-0.79358803965578451</v>
      </c>
      <c r="V377" s="14">
        <f t="shared" si="76"/>
        <v>227.47010250347563</v>
      </c>
      <c r="W377" s="14">
        <f t="shared" si="77"/>
        <v>-54.188618084574571</v>
      </c>
      <c r="X377" s="33">
        <f t="shared" si="78"/>
        <v>227.47010250347563</v>
      </c>
      <c r="Y377" s="14">
        <f t="shared" si="79"/>
        <v>137.47010250347563</v>
      </c>
      <c r="Z377" s="34">
        <f t="shared" si="80"/>
        <v>35.811381915425429</v>
      </c>
      <c r="AA377" s="16"/>
      <c r="AB377" s="28"/>
      <c r="AC377" s="9"/>
      <c r="AD377" s="9"/>
      <c r="AE377" s="9"/>
      <c r="AF377" s="17"/>
      <c r="AG377" s="28"/>
      <c r="AH377" s="96"/>
      <c r="AI377" s="10">
        <v>2</v>
      </c>
      <c r="AJ377" s="11">
        <v>63</v>
      </c>
      <c r="AK377" s="119">
        <v>310</v>
      </c>
      <c r="AL377" s="77">
        <v>-50</v>
      </c>
      <c r="AM377" s="45">
        <f t="shared" si="81"/>
        <v>277.47010250347563</v>
      </c>
      <c r="AN377" s="45">
        <f t="shared" si="82"/>
        <v>187.47010250347563</v>
      </c>
      <c r="AO377" s="45">
        <f t="shared" si="83"/>
        <v>35.811381915425429</v>
      </c>
      <c r="AP377" s="46">
        <f t="shared" si="69"/>
        <v>0</v>
      </c>
      <c r="AQ377" s="47">
        <f t="shared" si="84"/>
        <v>50</v>
      </c>
      <c r="AR377" s="48">
        <f t="shared" si="70"/>
        <v>0</v>
      </c>
      <c r="AS377" s="118"/>
      <c r="AT377" s="81"/>
      <c r="AU377" s="81"/>
      <c r="AV377" s="81"/>
      <c r="AW377" s="81"/>
      <c r="AX377" s="81" t="s">
        <v>52</v>
      </c>
      <c r="AY377" s="81"/>
      <c r="AZ377" s="81"/>
      <c r="BA377" s="81"/>
      <c r="BB377" s="81"/>
      <c r="BC377" s="81"/>
      <c r="BD377" s="81"/>
      <c r="BE377" s="81" t="s">
        <v>82</v>
      </c>
      <c r="BF377" s="81">
        <v>1</v>
      </c>
      <c r="BG377" s="81">
        <v>3</v>
      </c>
      <c r="BH377" s="81"/>
      <c r="BI377" s="81">
        <v>0</v>
      </c>
    </row>
    <row r="378" spans="1:61">
      <c r="A378" s="24">
        <v>1520</v>
      </c>
      <c r="B378" s="24" t="s">
        <v>47</v>
      </c>
      <c r="C378" s="24">
        <v>14</v>
      </c>
      <c r="D378" s="24">
        <v>7</v>
      </c>
      <c r="E378" s="5" t="s">
        <v>49</v>
      </c>
      <c r="F378" s="82">
        <v>765.92</v>
      </c>
      <c r="G378" s="82">
        <v>765.92</v>
      </c>
      <c r="H378" s="25">
        <f t="shared" si="71"/>
        <v>765.92</v>
      </c>
      <c r="I378" s="100">
        <v>64</v>
      </c>
      <c r="J378" s="103">
        <v>64</v>
      </c>
      <c r="K378" s="26">
        <f t="shared" si="72"/>
        <v>64</v>
      </c>
      <c r="L378" s="71"/>
      <c r="M378" s="10">
        <v>270</v>
      </c>
      <c r="N378" s="11">
        <v>2</v>
      </c>
      <c r="O378" s="11">
        <v>0</v>
      </c>
      <c r="P378" s="11">
        <v>57</v>
      </c>
      <c r="Q378" s="11">
        <v>84</v>
      </c>
      <c r="R378" s="67">
        <v>90</v>
      </c>
      <c r="S378" s="32">
        <f t="shared" si="73"/>
        <v>-0.83815967249555201</v>
      </c>
      <c r="T378" s="32">
        <f t="shared" si="74"/>
        <v>1.9007628206560403E-2</v>
      </c>
      <c r="U378" s="32">
        <f t="shared" si="75"/>
        <v>0.54430725563055027</v>
      </c>
      <c r="V378" s="14">
        <f t="shared" si="76"/>
        <v>178.70087970877358</v>
      </c>
      <c r="W378" s="14">
        <f t="shared" si="77"/>
        <v>32.993272390459452</v>
      </c>
      <c r="X378" s="33">
        <f t="shared" si="78"/>
        <v>358.70087970877358</v>
      </c>
      <c r="Y378" s="14">
        <f t="shared" si="79"/>
        <v>268.70087970877358</v>
      </c>
      <c r="Z378" s="34">
        <f t="shared" si="80"/>
        <v>57.006727609540548</v>
      </c>
      <c r="AA378" s="16">
        <f>IF(-T378&lt;0,180-ACOS(SIN((X378-90)*PI()/180)*U378/SQRT(T378^2+U378^2))*180/PI(),ACOS(SIN((X378-90)*PI()/180)*U378/SQRT(T378^2+U378^2))*180/PI())</f>
        <v>2.384749038363708</v>
      </c>
      <c r="AB378" s="28">
        <f>IF(R378=90,IF(AA378-Q378&lt;0,AA378-Q378+180,AA378-Q378),IF(AA378+Q378&gt;180,AA378+Q378-180,AA378+Q378))</f>
        <v>98.384749038363708</v>
      </c>
      <c r="AC378" s="9">
        <f>COS(AB378*PI()/180)</f>
        <v>-0.14581969938076059</v>
      </c>
      <c r="AD378" s="9">
        <f>SIN(AB378*PI()/180)*COS(Z378*PI()/180)</f>
        <v>0.53872006068477074</v>
      </c>
      <c r="AE378" s="9">
        <f>SIN(AB378*PI()/180)*SIN(Z378*PI()/180)</f>
        <v>0.82976943272712922</v>
      </c>
      <c r="AF378" s="17">
        <f>IF(IF(AC378=0,IF(AD378&gt;=0,90,270),IF(AC378&gt;0,IF(AD378&gt;=0,ATAN(AD378/AC378)*180/PI(),ATAN(AD378/AC378)*180/PI()+360),ATAN(AD378/AC378)*180/PI()+180))-(360-Y378)&lt;0,IF(AC378=0,IF(AD378&gt;=0,90,270),IF(AC378&gt;0,IF(AD378&gt;=0,ATAN(AD378/AC378)*180/PI(),ATAN(AD378/AC378)*180/PI()+360),ATAN(AD378/AC378)*180/PI()+180))+Y378,IF(AC378=0,IF(AD378&gt;=0,90,270),IF(AC378&gt;0,IF(AD378&gt;=0,ATAN(AD378/AC378)*180/PI(),ATAN(AD378/AC378)*180/PI()+360),ATAN(AD378/AC378)*180/PI()+180))-(360-Y378))</f>
        <v>13.846658746182626</v>
      </c>
      <c r="AG378" s="28">
        <f>ASIN(AE378/SQRT(AC378^2+AD378^2+AE378^2))*180/PI()</f>
        <v>56.075060451786577</v>
      </c>
      <c r="AH378" s="96">
        <v>1</v>
      </c>
      <c r="AI378" s="10">
        <v>63</v>
      </c>
      <c r="AJ378" s="11">
        <v>86</v>
      </c>
      <c r="AK378" s="120" t="s">
        <v>213</v>
      </c>
      <c r="AL378" s="121" t="s">
        <v>213</v>
      </c>
      <c r="AM378" s="41" t="e">
        <f t="shared" si="81"/>
        <v>#VALUE!</v>
      </c>
      <c r="AN378" s="41" t="e">
        <f t="shared" si="82"/>
        <v>#VALUE!</v>
      </c>
      <c r="AO378" s="41">
        <f t="shared" si="83"/>
        <v>57.006727609540548</v>
      </c>
      <c r="AP378" s="42">
        <f t="shared" si="69"/>
        <v>98.384749038363708</v>
      </c>
      <c r="AQ378" s="43" t="e">
        <f t="shared" si="84"/>
        <v>#VALUE!</v>
      </c>
      <c r="AR378" s="44">
        <f t="shared" si="70"/>
        <v>56.075060451786577</v>
      </c>
      <c r="AS378" s="118"/>
      <c r="AT378" s="84"/>
      <c r="AU378" s="84" t="s">
        <v>49</v>
      </c>
      <c r="AV378" s="84"/>
      <c r="AW378" s="84" t="s">
        <v>50</v>
      </c>
      <c r="AX378" s="84"/>
      <c r="AY378" s="84"/>
      <c r="AZ378" s="84"/>
      <c r="BA378" s="84"/>
      <c r="BB378" s="84"/>
      <c r="BC378" s="84"/>
      <c r="BD378" s="84"/>
      <c r="BE378" s="84" t="s">
        <v>82</v>
      </c>
      <c r="BF378" s="84">
        <v>1</v>
      </c>
      <c r="BG378" s="84">
        <v>3</v>
      </c>
      <c r="BH378" s="84"/>
      <c r="BI378" s="84">
        <v>0</v>
      </c>
    </row>
    <row r="379" spans="1:61">
      <c r="A379" s="24">
        <v>1520</v>
      </c>
      <c r="B379" s="24" t="s">
        <v>47</v>
      </c>
      <c r="C379" s="24">
        <v>14</v>
      </c>
      <c r="D379" s="24">
        <v>7</v>
      </c>
      <c r="E379" s="5" t="s">
        <v>52</v>
      </c>
      <c r="F379" s="81">
        <v>766.06</v>
      </c>
      <c r="G379" s="81">
        <v>766.12</v>
      </c>
      <c r="H379" s="25">
        <f t="shared" si="71"/>
        <v>766.08999999999992</v>
      </c>
      <c r="I379" s="100">
        <v>78</v>
      </c>
      <c r="J379" s="103">
        <v>84</v>
      </c>
      <c r="K379" s="26">
        <f t="shared" si="72"/>
        <v>81</v>
      </c>
      <c r="L379" s="27"/>
      <c r="M379" s="10">
        <v>270</v>
      </c>
      <c r="N379" s="11">
        <v>28</v>
      </c>
      <c r="O379" s="11">
        <v>180</v>
      </c>
      <c r="P379" s="11">
        <v>10</v>
      </c>
      <c r="Q379" s="68" t="s">
        <v>213</v>
      </c>
      <c r="R379" s="69" t="s">
        <v>213</v>
      </c>
      <c r="S379" s="32">
        <f t="shared" si="73"/>
        <v>-0.15332224047535548</v>
      </c>
      <c r="T379" s="32">
        <f t="shared" si="74"/>
        <v>-0.46233923485030282</v>
      </c>
      <c r="U379" s="32">
        <f t="shared" si="75"/>
        <v>-0.86953363495093783</v>
      </c>
      <c r="V379" s="14">
        <f t="shared" si="76"/>
        <v>251.65330111111982</v>
      </c>
      <c r="W379" s="14">
        <f t="shared" si="77"/>
        <v>-60.743148307825166</v>
      </c>
      <c r="X379" s="33">
        <f t="shared" si="78"/>
        <v>251.65330111111982</v>
      </c>
      <c r="Y379" s="14">
        <f t="shared" si="79"/>
        <v>161.65330111111982</v>
      </c>
      <c r="Z379" s="34">
        <f t="shared" si="80"/>
        <v>29.256851692174834</v>
      </c>
      <c r="AA379" s="16"/>
      <c r="AB379" s="28"/>
      <c r="AC379" s="9"/>
      <c r="AD379" s="9"/>
      <c r="AE379" s="9"/>
      <c r="AF379" s="17"/>
      <c r="AG379" s="28"/>
      <c r="AH379" s="96"/>
      <c r="AI379" s="10">
        <v>63</v>
      </c>
      <c r="AJ379" s="11">
        <v>86</v>
      </c>
      <c r="AK379" s="120" t="s">
        <v>213</v>
      </c>
      <c r="AL379" s="124" t="s">
        <v>213</v>
      </c>
      <c r="AM379" s="41" t="e">
        <f t="shared" si="81"/>
        <v>#VALUE!</v>
      </c>
      <c r="AN379" s="41" t="e">
        <f t="shared" si="82"/>
        <v>#VALUE!</v>
      </c>
      <c r="AO379" s="41">
        <f t="shared" si="83"/>
        <v>29.256851692174834</v>
      </c>
      <c r="AP379" s="42">
        <f t="shared" si="69"/>
        <v>0</v>
      </c>
      <c r="AQ379" s="43" t="e">
        <f t="shared" si="84"/>
        <v>#VALUE!</v>
      </c>
      <c r="AR379" s="44">
        <f t="shared" si="70"/>
        <v>0</v>
      </c>
      <c r="AS379" s="118"/>
      <c r="AT379" s="81"/>
      <c r="AU379" s="81"/>
      <c r="AV379" s="81"/>
      <c r="AW379" s="81"/>
      <c r="AX379" s="81" t="s">
        <v>52</v>
      </c>
      <c r="AY379" s="81"/>
      <c r="AZ379" s="81"/>
      <c r="BA379" s="81"/>
      <c r="BB379" s="81"/>
      <c r="BC379" s="81"/>
      <c r="BD379" s="81"/>
      <c r="BE379" s="81" t="s">
        <v>82</v>
      </c>
      <c r="BF379" s="81">
        <v>1</v>
      </c>
      <c r="BG379" s="81">
        <v>3</v>
      </c>
      <c r="BH379" s="81"/>
      <c r="BI379" s="81">
        <v>0</v>
      </c>
    </row>
    <row r="380" spans="1:61">
      <c r="A380" s="24">
        <v>1520</v>
      </c>
      <c r="B380" s="24" t="s">
        <v>47</v>
      </c>
      <c r="C380" s="24">
        <v>15</v>
      </c>
      <c r="D380" s="24">
        <v>1</v>
      </c>
      <c r="E380" s="5" t="s">
        <v>49</v>
      </c>
      <c r="F380" s="81">
        <v>766.58</v>
      </c>
      <c r="G380" s="81">
        <v>766.64</v>
      </c>
      <c r="H380" s="25">
        <f t="shared" si="71"/>
        <v>766.61</v>
      </c>
      <c r="I380" s="100">
        <v>28</v>
      </c>
      <c r="J380" s="103">
        <v>34</v>
      </c>
      <c r="K380" s="26">
        <f t="shared" si="72"/>
        <v>31</v>
      </c>
      <c r="L380" s="27"/>
      <c r="M380" s="10">
        <v>270</v>
      </c>
      <c r="N380" s="11">
        <v>47</v>
      </c>
      <c r="O380" s="11">
        <v>180</v>
      </c>
      <c r="P380" s="11">
        <v>26</v>
      </c>
      <c r="Q380" s="11">
        <v>5</v>
      </c>
      <c r="R380" s="67">
        <v>270</v>
      </c>
      <c r="S380" s="32">
        <f t="shared" si="73"/>
        <v>-0.29896840320886764</v>
      </c>
      <c r="T380" s="32">
        <f t="shared" si="74"/>
        <v>-0.65733635275416791</v>
      </c>
      <c r="U380" s="32">
        <f t="shared" si="75"/>
        <v>-0.6129760656099692</v>
      </c>
      <c r="V380" s="14">
        <f t="shared" si="76"/>
        <v>245.54310491619503</v>
      </c>
      <c r="W380" s="14">
        <f t="shared" si="77"/>
        <v>-40.326039173917735</v>
      </c>
      <c r="X380" s="33">
        <f t="shared" si="78"/>
        <v>245.54310491619503</v>
      </c>
      <c r="Y380" s="14">
        <f t="shared" si="79"/>
        <v>155.54310491619503</v>
      </c>
      <c r="Z380" s="34">
        <f t="shared" si="80"/>
        <v>49.673960826082265</v>
      </c>
      <c r="AA380" s="16">
        <f>IF(-T380&lt;0,180-ACOS(SIN((X380-90)*PI()/180)*U380/SQRT(T380^2+U380^2))*180/PI(),ACOS(SIN((X380-90)*PI()/180)*U380/SQRT(T380^2+U380^2))*180/PI())</f>
        <v>106.40069813940536</v>
      </c>
      <c r="AB380" s="28">
        <f>IF(R380=90,IF(AA380-Q380&lt;0,AA380-Q380+180,AA380-Q380),IF(AA380+Q380&gt;180,AA380+Q380-180,AA380+Q380))</f>
        <v>111.40069813940536</v>
      </c>
      <c r="AC380" s="9">
        <f>COS(AB380*PI()/180)</f>
        <v>-0.36488812906854412</v>
      </c>
      <c r="AD380" s="9">
        <f>SIN(AB380*PI()/180)*COS(Z380*PI()/180)</f>
        <v>0.60251715912204173</v>
      </c>
      <c r="AE380" s="9">
        <f>SIN(AB380*PI()/180)*SIN(Z380*PI()/180)</f>
        <v>0.70980964083926179</v>
      </c>
      <c r="AF380" s="17">
        <f>IF(IF(AC380=0,IF(AD380&gt;=0,90,270),IF(AC380&gt;0,IF(AD380&gt;=0,ATAN(AD380/AC380)*180/PI(),ATAN(AD380/AC380)*180/PI()+360),ATAN(AD380/AC380)*180/PI()+180))-(360-Y380)&lt;0,IF(AC380=0,IF(AD380&gt;=0,90,270),IF(AC380&gt;0,IF(AD380&gt;=0,ATAN(AD380/AC380)*180/PI(),ATAN(AD380/AC380)*180/PI()+360),ATAN(AD380/AC380)*180/PI()+180))+Y380,IF(AC380=0,IF(AD380&gt;=0,90,270),IF(AC380&gt;0,IF(AD380&gt;=0,ATAN(AD380/AC380)*180/PI(),ATAN(AD380/AC380)*180/PI()+360),ATAN(AD380/AC380)*180/PI()+180))-(360-Y380))</f>
        <v>276.74246253109061</v>
      </c>
      <c r="AG380" s="28">
        <f>ASIN(AE380/SQRT(AC380^2+AD380^2+AE380^2))*180/PI()</f>
        <v>45.219429295162179</v>
      </c>
      <c r="AH380" s="96">
        <v>0</v>
      </c>
      <c r="AI380" s="10" t="s">
        <v>213</v>
      </c>
      <c r="AJ380" s="79" t="s">
        <v>213</v>
      </c>
      <c r="AK380" s="120" t="s">
        <v>213</v>
      </c>
      <c r="AL380" s="124" t="s">
        <v>213</v>
      </c>
      <c r="AM380" s="41" t="e">
        <f t="shared" si="81"/>
        <v>#VALUE!</v>
      </c>
      <c r="AN380" s="41" t="e">
        <f t="shared" si="82"/>
        <v>#VALUE!</v>
      </c>
      <c r="AO380" s="41">
        <f t="shared" si="83"/>
        <v>49.673960826082265</v>
      </c>
      <c r="AP380" s="42">
        <f t="shared" si="69"/>
        <v>111.40069813940536</v>
      </c>
      <c r="AQ380" s="43" t="e">
        <f t="shared" si="84"/>
        <v>#VALUE!</v>
      </c>
      <c r="AR380" s="44">
        <f t="shared" si="70"/>
        <v>45.219429295162179</v>
      </c>
      <c r="AS380" s="118"/>
      <c r="AT380" s="81"/>
      <c r="AU380" s="81" t="s">
        <v>49</v>
      </c>
      <c r="AV380" s="81"/>
      <c r="AW380" s="81" t="s">
        <v>78</v>
      </c>
      <c r="AX380" s="81"/>
      <c r="AY380" s="81"/>
      <c r="AZ380" s="81"/>
      <c r="BA380" s="81"/>
      <c r="BB380" s="81"/>
      <c r="BC380" s="81"/>
      <c r="BD380" s="81"/>
      <c r="BE380" s="81" t="s">
        <v>82</v>
      </c>
      <c r="BF380" s="81">
        <v>1</v>
      </c>
      <c r="BG380" s="81">
        <v>3</v>
      </c>
      <c r="BH380" s="81" t="s">
        <v>49</v>
      </c>
      <c r="BI380" s="81">
        <v>0</v>
      </c>
    </row>
    <row r="381" spans="1:61">
      <c r="A381" s="24">
        <v>1520</v>
      </c>
      <c r="B381" s="24" t="s">
        <v>47</v>
      </c>
      <c r="C381" s="24">
        <v>15</v>
      </c>
      <c r="D381" s="24">
        <v>1</v>
      </c>
      <c r="E381" s="5" t="s">
        <v>49</v>
      </c>
      <c r="F381" s="81">
        <v>766.82</v>
      </c>
      <c r="G381" s="81">
        <v>766.88</v>
      </c>
      <c r="H381" s="25">
        <f t="shared" si="71"/>
        <v>766.85</v>
      </c>
      <c r="I381" s="100">
        <v>52</v>
      </c>
      <c r="J381" s="103">
        <v>58</v>
      </c>
      <c r="K381" s="26">
        <f t="shared" si="72"/>
        <v>55</v>
      </c>
      <c r="L381" s="27"/>
      <c r="M381" s="10">
        <v>270</v>
      </c>
      <c r="N381" s="11">
        <v>52</v>
      </c>
      <c r="O381" s="11">
        <v>180</v>
      </c>
      <c r="P381" s="11">
        <v>5</v>
      </c>
      <c r="Q381" s="11">
        <v>0</v>
      </c>
      <c r="R381" s="67">
        <v>90</v>
      </c>
      <c r="S381" s="32">
        <f t="shared" si="73"/>
        <v>-5.3658433163126865E-2</v>
      </c>
      <c r="T381" s="32">
        <f t="shared" si="74"/>
        <v>-0.78501213478229737</v>
      </c>
      <c r="U381" s="32">
        <f t="shared" si="75"/>
        <v>-0.61331869753876278</v>
      </c>
      <c r="V381" s="14">
        <f t="shared" si="76"/>
        <v>266.08970752900666</v>
      </c>
      <c r="W381" s="14">
        <f t="shared" si="77"/>
        <v>-37.935232877447618</v>
      </c>
      <c r="X381" s="33">
        <f t="shared" si="78"/>
        <v>266.08970752900666</v>
      </c>
      <c r="Y381" s="14">
        <f t="shared" si="79"/>
        <v>176.08970752900666</v>
      </c>
      <c r="Z381" s="34">
        <f t="shared" si="80"/>
        <v>52.064767122552382</v>
      </c>
      <c r="AA381" s="16">
        <f>IF(-T381&lt;0,180-ACOS(SIN((X381-90)*PI()/180)*U381/SQRT(T381^2+U381^2))*180/PI(),ACOS(SIN((X381-90)*PI()/180)*U381/SQRT(T381^2+U381^2))*180/PI())</f>
        <v>92.406255300469681</v>
      </c>
      <c r="AB381" s="28">
        <f>IF(R381=90,IF(AA381-Q381&lt;0,AA381-Q381+180,AA381-Q381),IF(AA381+Q381&gt;180,AA381+Q381-180,AA381+Q381))</f>
        <v>92.406255300469681</v>
      </c>
      <c r="AC381" s="9">
        <f>COS(AB381*PI()/180)</f>
        <v>-4.1984733302775537E-2</v>
      </c>
      <c r="AD381" s="9">
        <f>SIN(AB381*PI()/180)*COS(Z381*PI()/180)</f>
        <v>0.61422824289482225</v>
      </c>
      <c r="AE381" s="9">
        <f>SIN(AB381*PI()/180)*SIN(Z381*PI()/180)</f>
        <v>0.7880107536067219</v>
      </c>
      <c r="AF381" s="17">
        <f>IF(IF(AC381=0,IF(AD381&gt;=0,90,270),IF(AC381&gt;0,IF(AD381&gt;=0,ATAN(AD381/AC381)*180/PI(),ATAN(AD381/AC381)*180/PI()+360),ATAN(AD381/AC381)*180/PI()+180))-(360-Y381)&lt;0,IF(AC381=0,IF(AD381&gt;=0,90,270),IF(AC381&gt;0,IF(AD381&gt;=0,ATAN(AD381/AC381)*180/PI(),ATAN(AD381/AC381)*180/PI()+360),ATAN(AD381/AC381)*180/PI()+180))+Y381,IF(AC381=0,IF(AD381&gt;=0,90,270),IF(AC381&gt;0,IF(AD381&gt;=0,ATAN(AD381/AC381)*180/PI(),ATAN(AD381/AC381)*180/PI()+360),ATAN(AD381/AC381)*180/PI()+180))-(360-Y381))</f>
        <v>270</v>
      </c>
      <c r="AG381" s="28">
        <f>ASIN(AE381/SQRT(AC381^2+AD381^2+AE381^2))*180/PI()</f>
        <v>52.000000000000007</v>
      </c>
      <c r="AH381" s="96">
        <v>0</v>
      </c>
      <c r="AI381" s="10" t="s">
        <v>213</v>
      </c>
      <c r="AJ381" s="79" t="s">
        <v>213</v>
      </c>
      <c r="AK381" s="120" t="s">
        <v>213</v>
      </c>
      <c r="AL381" s="124" t="s">
        <v>213</v>
      </c>
      <c r="AM381" s="41" t="e">
        <f t="shared" si="81"/>
        <v>#VALUE!</v>
      </c>
      <c r="AN381" s="41" t="e">
        <f t="shared" si="82"/>
        <v>#VALUE!</v>
      </c>
      <c r="AO381" s="41">
        <f t="shared" si="83"/>
        <v>52.064767122552382</v>
      </c>
      <c r="AP381" s="42">
        <f t="shared" ref="AP381:AP444" si="85">AB381</f>
        <v>92.406255300469681</v>
      </c>
      <c r="AQ381" s="43" t="e">
        <f t="shared" si="84"/>
        <v>#VALUE!</v>
      </c>
      <c r="AR381" s="44">
        <f t="shared" ref="AR381:AR444" si="86">AG381</f>
        <v>52.000000000000007</v>
      </c>
      <c r="AS381" s="118"/>
      <c r="AT381" s="81"/>
      <c r="AU381" s="81" t="s">
        <v>49</v>
      </c>
      <c r="AV381" s="81"/>
      <c r="AW381" s="81" t="s">
        <v>78</v>
      </c>
      <c r="AX381" s="81"/>
      <c r="AY381" s="81"/>
      <c r="AZ381" s="81"/>
      <c r="BA381" s="81"/>
      <c r="BB381" s="81"/>
      <c r="BC381" s="81"/>
      <c r="BD381" s="81"/>
      <c r="BE381" s="81" t="s">
        <v>82</v>
      </c>
      <c r="BF381" s="81">
        <v>1</v>
      </c>
      <c r="BG381" s="81">
        <v>3</v>
      </c>
      <c r="BH381" s="81" t="s">
        <v>49</v>
      </c>
      <c r="BI381" s="81">
        <v>0</v>
      </c>
    </row>
    <row r="382" spans="1:61">
      <c r="A382" s="24">
        <v>1520</v>
      </c>
      <c r="B382" s="24" t="s">
        <v>47</v>
      </c>
      <c r="C382" s="24">
        <v>15</v>
      </c>
      <c r="D382" s="24">
        <v>2</v>
      </c>
      <c r="E382" s="5" t="s">
        <v>209</v>
      </c>
      <c r="F382" s="81">
        <v>767.89</v>
      </c>
      <c r="G382" s="81">
        <v>767.92</v>
      </c>
      <c r="H382" s="25">
        <f t="shared" si="71"/>
        <v>767.90499999999997</v>
      </c>
      <c r="I382" s="100">
        <v>42</v>
      </c>
      <c r="J382" s="103">
        <v>45</v>
      </c>
      <c r="K382" s="26">
        <f t="shared" si="72"/>
        <v>43.5</v>
      </c>
      <c r="L382" s="27"/>
      <c r="M382" s="10">
        <v>270</v>
      </c>
      <c r="N382" s="11">
        <v>13</v>
      </c>
      <c r="O382" s="11">
        <v>345</v>
      </c>
      <c r="P382" s="11">
        <v>0</v>
      </c>
      <c r="Q382" s="68" t="s">
        <v>213</v>
      </c>
      <c r="R382" s="69" t="s">
        <v>213</v>
      </c>
      <c r="S382" s="32">
        <f t="shared" si="73"/>
        <v>5.822161708008438E-2</v>
      </c>
      <c r="T382" s="32">
        <f t="shared" si="74"/>
        <v>0.21728603304169491</v>
      </c>
      <c r="U382" s="32">
        <f t="shared" si="75"/>
        <v>0.94116920993901143</v>
      </c>
      <c r="V382" s="14">
        <f t="shared" si="76"/>
        <v>75.000000000000014</v>
      </c>
      <c r="W382" s="14">
        <f t="shared" si="77"/>
        <v>76.557785508431166</v>
      </c>
      <c r="X382" s="33">
        <f t="shared" si="78"/>
        <v>255</v>
      </c>
      <c r="Y382" s="14">
        <f t="shared" si="79"/>
        <v>165</v>
      </c>
      <c r="Z382" s="34">
        <f t="shared" si="80"/>
        <v>13.442214491568834</v>
      </c>
      <c r="AA382" s="16"/>
      <c r="AB382" s="28"/>
      <c r="AC382" s="9"/>
      <c r="AD382" s="9"/>
      <c r="AE382" s="9"/>
      <c r="AF382" s="17"/>
      <c r="AG382" s="28"/>
      <c r="AH382" s="96"/>
      <c r="AI382" s="10" t="s">
        <v>213</v>
      </c>
      <c r="AJ382" s="79" t="s">
        <v>213</v>
      </c>
      <c r="AK382" s="120" t="s">
        <v>213</v>
      </c>
      <c r="AL382" s="124" t="s">
        <v>213</v>
      </c>
      <c r="AM382" s="41" t="e">
        <f t="shared" si="81"/>
        <v>#VALUE!</v>
      </c>
      <c r="AN382" s="41" t="e">
        <f t="shared" si="82"/>
        <v>#VALUE!</v>
      </c>
      <c r="AO382" s="41">
        <f t="shared" si="83"/>
        <v>13.442214491568834</v>
      </c>
      <c r="AP382" s="42">
        <f t="shared" si="85"/>
        <v>0</v>
      </c>
      <c r="AQ382" s="43" t="e">
        <f t="shared" si="84"/>
        <v>#VALUE!</v>
      </c>
      <c r="AR382" s="44">
        <f t="shared" si="86"/>
        <v>0</v>
      </c>
      <c r="AS382" s="118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 t="s">
        <v>79</v>
      </c>
      <c r="BF382" s="81">
        <v>0</v>
      </c>
      <c r="BG382" s="81">
        <v>3</v>
      </c>
      <c r="BH382" s="81" t="s">
        <v>56</v>
      </c>
      <c r="BI382" s="81">
        <v>0</v>
      </c>
    </row>
    <row r="383" spans="1:61">
      <c r="A383" s="24">
        <v>1520</v>
      </c>
      <c r="B383" s="24" t="s">
        <v>47</v>
      </c>
      <c r="C383" s="24">
        <v>15</v>
      </c>
      <c r="D383" s="24">
        <v>3</v>
      </c>
      <c r="E383" s="5" t="s">
        <v>46</v>
      </c>
      <c r="F383" s="81">
        <v>769.28</v>
      </c>
      <c r="G383" s="81">
        <v>769.28</v>
      </c>
      <c r="H383" s="25">
        <f t="shared" si="71"/>
        <v>769.28</v>
      </c>
      <c r="I383" s="100">
        <v>30</v>
      </c>
      <c r="J383" s="103">
        <v>30</v>
      </c>
      <c r="K383" s="26">
        <f t="shared" si="72"/>
        <v>30</v>
      </c>
      <c r="L383" s="27"/>
      <c r="M383" s="10">
        <v>90</v>
      </c>
      <c r="N383" s="11">
        <v>10</v>
      </c>
      <c r="O383" s="11">
        <v>0</v>
      </c>
      <c r="P383" s="11">
        <v>4</v>
      </c>
      <c r="Q383" s="68" t="s">
        <v>213</v>
      </c>
      <c r="R383" s="69" t="s">
        <v>213</v>
      </c>
      <c r="S383" s="32">
        <f t="shared" si="73"/>
        <v>6.869671616600713E-2</v>
      </c>
      <c r="T383" s="32">
        <f t="shared" si="74"/>
        <v>0.17322517943366056</v>
      </c>
      <c r="U383" s="32">
        <f t="shared" si="75"/>
        <v>-0.98240881082213483</v>
      </c>
      <c r="V383" s="14">
        <f t="shared" si="76"/>
        <v>68.367977749216394</v>
      </c>
      <c r="W383" s="14">
        <f t="shared" si="77"/>
        <v>-79.259371038792622</v>
      </c>
      <c r="X383" s="33">
        <f t="shared" si="78"/>
        <v>68.367977749216394</v>
      </c>
      <c r="Y383" s="14">
        <f t="shared" si="79"/>
        <v>338.36797774921638</v>
      </c>
      <c r="Z383" s="34">
        <f t="shared" si="80"/>
        <v>10.740628961207378</v>
      </c>
      <c r="AA383" s="16"/>
      <c r="AB383" s="28"/>
      <c r="AC383" s="9"/>
      <c r="AD383" s="9"/>
      <c r="AE383" s="9"/>
      <c r="AF383" s="17"/>
      <c r="AG383" s="28"/>
      <c r="AH383" s="96"/>
      <c r="AI383" s="10">
        <v>0</v>
      </c>
      <c r="AJ383" s="11">
        <v>33</v>
      </c>
      <c r="AK383" s="119">
        <v>270</v>
      </c>
      <c r="AL383" s="77">
        <v>30</v>
      </c>
      <c r="AM383" s="45">
        <f t="shared" si="81"/>
        <v>338.36797774921638</v>
      </c>
      <c r="AN383" s="45">
        <f t="shared" si="82"/>
        <v>248.36797774921638</v>
      </c>
      <c r="AO383" s="45">
        <f t="shared" si="83"/>
        <v>10.740628961207378</v>
      </c>
      <c r="AP383" s="46">
        <f t="shared" si="85"/>
        <v>0</v>
      </c>
      <c r="AQ383" s="47">
        <f t="shared" si="84"/>
        <v>270</v>
      </c>
      <c r="AR383" s="48">
        <f t="shared" si="86"/>
        <v>0</v>
      </c>
      <c r="AS383" s="118"/>
      <c r="AT383" s="81" t="s">
        <v>89</v>
      </c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 t="s">
        <v>82</v>
      </c>
      <c r="BF383" s="81">
        <v>0</v>
      </c>
      <c r="BG383" s="81">
        <v>3</v>
      </c>
      <c r="BH383" s="81" t="s">
        <v>46</v>
      </c>
      <c r="BI383" s="81">
        <v>0</v>
      </c>
    </row>
    <row r="384" spans="1:61">
      <c r="A384" s="24">
        <v>1520</v>
      </c>
      <c r="B384" s="24" t="s">
        <v>47</v>
      </c>
      <c r="C384" s="24">
        <v>15</v>
      </c>
      <c r="D384" s="24">
        <v>3</v>
      </c>
      <c r="E384" s="5" t="s">
        <v>49</v>
      </c>
      <c r="F384" s="81">
        <v>770.05</v>
      </c>
      <c r="G384" s="81">
        <v>770.1</v>
      </c>
      <c r="H384" s="25">
        <f t="shared" si="71"/>
        <v>770.07500000000005</v>
      </c>
      <c r="I384" s="100">
        <v>107</v>
      </c>
      <c r="J384" s="103">
        <v>112</v>
      </c>
      <c r="K384" s="26">
        <f t="shared" si="72"/>
        <v>109.5</v>
      </c>
      <c r="L384" s="27"/>
      <c r="M384" s="10">
        <v>270</v>
      </c>
      <c r="N384" s="11">
        <v>50</v>
      </c>
      <c r="O384" s="11">
        <v>0</v>
      </c>
      <c r="P384" s="11">
        <v>22</v>
      </c>
      <c r="Q384" s="68" t="s">
        <v>213</v>
      </c>
      <c r="R384" s="69" t="s">
        <v>213</v>
      </c>
      <c r="S384" s="32">
        <f t="shared" si="73"/>
        <v>-0.24079247675463139</v>
      </c>
      <c r="T384" s="32">
        <f t="shared" si="74"/>
        <v>0.7102640395405222</v>
      </c>
      <c r="U384" s="32">
        <f t="shared" si="75"/>
        <v>0.59598229361693722</v>
      </c>
      <c r="V384" s="14">
        <f t="shared" si="76"/>
        <v>108.72759709272346</v>
      </c>
      <c r="W384" s="14">
        <f t="shared" si="77"/>
        <v>38.473257023596368</v>
      </c>
      <c r="X384" s="33">
        <f t="shared" si="78"/>
        <v>288.72759709272344</v>
      </c>
      <c r="Y384" s="14">
        <f t="shared" si="79"/>
        <v>198.72759709272344</v>
      </c>
      <c r="Z384" s="34">
        <f t="shared" si="80"/>
        <v>51.526742976403632</v>
      </c>
      <c r="AA384" s="16"/>
      <c r="AB384" s="28"/>
      <c r="AC384" s="9"/>
      <c r="AD384" s="9"/>
      <c r="AE384" s="9"/>
      <c r="AF384" s="17"/>
      <c r="AG384" s="28"/>
      <c r="AH384" s="96">
        <v>0</v>
      </c>
      <c r="AI384" s="10">
        <v>33</v>
      </c>
      <c r="AJ384" s="11">
        <v>135</v>
      </c>
      <c r="AK384" s="119">
        <v>250</v>
      </c>
      <c r="AL384" s="77">
        <v>30</v>
      </c>
      <c r="AM384" s="45">
        <f t="shared" si="81"/>
        <v>218.72759709272344</v>
      </c>
      <c r="AN384" s="45">
        <f t="shared" si="82"/>
        <v>128.72759709272344</v>
      </c>
      <c r="AO384" s="45">
        <f t="shared" si="83"/>
        <v>51.526742976403632</v>
      </c>
      <c r="AP384" s="46">
        <f t="shared" si="85"/>
        <v>0</v>
      </c>
      <c r="AQ384" s="47">
        <f t="shared" si="84"/>
        <v>290</v>
      </c>
      <c r="AR384" s="48">
        <f t="shared" si="86"/>
        <v>0</v>
      </c>
      <c r="AS384" s="118"/>
      <c r="AT384" s="81"/>
      <c r="AU384" s="81" t="s">
        <v>49</v>
      </c>
      <c r="AV384" s="81"/>
      <c r="AW384" s="81"/>
      <c r="AX384" s="81"/>
      <c r="AY384" s="81"/>
      <c r="AZ384" s="81"/>
      <c r="BA384" s="81"/>
      <c r="BB384" s="81"/>
      <c r="BC384" s="81"/>
      <c r="BD384" s="81"/>
      <c r="BE384" s="81" t="s">
        <v>82</v>
      </c>
      <c r="BF384" s="81">
        <v>1</v>
      </c>
      <c r="BG384" s="81">
        <v>3</v>
      </c>
      <c r="BH384" s="81" t="s">
        <v>117</v>
      </c>
      <c r="BI384" s="81">
        <v>0</v>
      </c>
    </row>
    <row r="385" spans="1:61">
      <c r="A385" s="24">
        <v>1520</v>
      </c>
      <c r="B385" s="24" t="s">
        <v>47</v>
      </c>
      <c r="C385" s="24">
        <v>15</v>
      </c>
      <c r="D385" s="24">
        <v>4</v>
      </c>
      <c r="E385" s="5" t="s">
        <v>49</v>
      </c>
      <c r="F385" s="81">
        <v>770.79</v>
      </c>
      <c r="G385" s="81">
        <v>770.82</v>
      </c>
      <c r="H385" s="25">
        <f t="shared" si="71"/>
        <v>770.80500000000006</v>
      </c>
      <c r="I385" s="100">
        <v>31</v>
      </c>
      <c r="J385" s="103">
        <v>34</v>
      </c>
      <c r="K385" s="26">
        <f t="shared" si="72"/>
        <v>32.5</v>
      </c>
      <c r="L385" s="27"/>
      <c r="M385" s="10">
        <v>270</v>
      </c>
      <c r="N385" s="11">
        <v>36</v>
      </c>
      <c r="O385" s="11">
        <v>180</v>
      </c>
      <c r="P385" s="11">
        <v>20</v>
      </c>
      <c r="Q385" s="11">
        <v>28</v>
      </c>
      <c r="R385" s="67">
        <v>270</v>
      </c>
      <c r="S385" s="32">
        <f t="shared" si="73"/>
        <v>-0.27670010836902131</v>
      </c>
      <c r="T385" s="32">
        <f t="shared" si="74"/>
        <v>-0.55233746418602048</v>
      </c>
      <c r="U385" s="32">
        <f t="shared" si="75"/>
        <v>-0.76022729970453296</v>
      </c>
      <c r="V385" s="14">
        <f t="shared" si="76"/>
        <v>243.3908686692603</v>
      </c>
      <c r="W385" s="14">
        <f t="shared" si="77"/>
        <v>-50.902273531939095</v>
      </c>
      <c r="X385" s="33">
        <f t="shared" si="78"/>
        <v>243.3908686692603</v>
      </c>
      <c r="Y385" s="14">
        <f t="shared" si="79"/>
        <v>153.3908686692603</v>
      </c>
      <c r="Z385" s="34">
        <f t="shared" si="80"/>
        <v>39.097726468060905</v>
      </c>
      <c r="AA385" s="16">
        <f>IF(-T385&lt;0,180-ACOS(SIN((X385-90)*PI()/180)*U385/SQRT(T385^2+U385^2))*180/PI(),ACOS(SIN((X385-90)*PI()/180)*U385/SQRT(T385^2+U385^2))*180/PI())</f>
        <v>111.24520226580317</v>
      </c>
      <c r="AB385" s="28">
        <f>IF(R385=90,IF(AA385-Q385&lt;0,AA385-Q385+180,AA385-Q385),IF(AA385+Q385&gt;180,AA385+Q385-180,AA385+Q385))</f>
        <v>139.24520226580319</v>
      </c>
      <c r="AC385" s="9">
        <f>COS(AB385*PI()/180)</f>
        <v>-0.75751032206889535</v>
      </c>
      <c r="AD385" s="9">
        <f>SIN(AB385*PI()/180)*COS(Z385*PI()/180)</f>
        <v>0.50663742471104889</v>
      </c>
      <c r="AE385" s="9">
        <f>SIN(AB385*PI()/180)*SIN(Z385*PI()/180)</f>
        <v>0.41169968647211119</v>
      </c>
      <c r="AF385" s="17">
        <f>IF(IF(AC385=0,IF(AD385&gt;=0,90,270),IF(AC385&gt;0,IF(AD385&gt;=0,ATAN(AD385/AC385)*180/PI(),ATAN(AD385/AC385)*180/PI()+360),ATAN(AD385/AC385)*180/PI()+180))-(360-Y385)&lt;0,IF(AC385=0,IF(AD385&gt;=0,90,270),IF(AC385&gt;0,IF(AD385&gt;=0,ATAN(AD385/AC385)*180/PI(),ATAN(AD385/AC385)*180/PI()+360),ATAN(AD385/AC385)*180/PI()+180))+Y385,IF(AC385=0,IF(AD385&gt;=0,90,270),IF(AC385&gt;0,IF(AD385&gt;=0,ATAN(AD385/AC385)*180/PI(),ATAN(AD385/AC385)*180/PI()+360),ATAN(AD385/AC385)*180/PI()+180))-(360-Y385))</f>
        <v>299.6155040921617</v>
      </c>
      <c r="AG385" s="28">
        <f>ASIN(AE385/SQRT(AC385^2+AD385^2+AE385^2))*180/PI()</f>
        <v>24.311651255217509</v>
      </c>
      <c r="AH385" s="96">
        <v>0</v>
      </c>
      <c r="AI385" s="10">
        <v>0</v>
      </c>
      <c r="AJ385" s="11">
        <v>150</v>
      </c>
      <c r="AK385" s="119">
        <v>180</v>
      </c>
      <c r="AL385" s="77">
        <v>-60</v>
      </c>
      <c r="AM385" s="45">
        <f t="shared" si="81"/>
        <v>63.3908686692603</v>
      </c>
      <c r="AN385" s="45">
        <f t="shared" si="82"/>
        <v>333.39086866926027</v>
      </c>
      <c r="AO385" s="45">
        <f t="shared" si="83"/>
        <v>39.097726468060905</v>
      </c>
      <c r="AP385" s="46">
        <f t="shared" si="85"/>
        <v>139.24520226580319</v>
      </c>
      <c r="AQ385" s="47">
        <f t="shared" si="84"/>
        <v>119.6155040921617</v>
      </c>
      <c r="AR385" s="48">
        <f t="shared" si="86"/>
        <v>24.311651255217509</v>
      </c>
      <c r="AS385" s="118"/>
      <c r="AT385" s="81"/>
      <c r="AU385" s="81" t="s">
        <v>49</v>
      </c>
      <c r="AV385" s="81"/>
      <c r="AW385" s="81" t="s">
        <v>78</v>
      </c>
      <c r="AX385" s="81"/>
      <c r="AY385" s="81"/>
      <c r="AZ385" s="81"/>
      <c r="BA385" s="81"/>
      <c r="BB385" s="81"/>
      <c r="BC385" s="81"/>
      <c r="BD385" s="81"/>
      <c r="BE385" s="81" t="s">
        <v>82</v>
      </c>
      <c r="BF385" s="81">
        <v>1</v>
      </c>
      <c r="BG385" s="81">
        <v>3</v>
      </c>
      <c r="BH385" s="81" t="s">
        <v>49</v>
      </c>
      <c r="BI385" s="81">
        <v>0</v>
      </c>
    </row>
    <row r="386" spans="1:61">
      <c r="A386" s="24">
        <v>1520</v>
      </c>
      <c r="B386" s="24" t="s">
        <v>47</v>
      </c>
      <c r="C386" s="24">
        <v>15</v>
      </c>
      <c r="D386" s="24">
        <v>5</v>
      </c>
      <c r="E386" s="5" t="s">
        <v>210</v>
      </c>
      <c r="F386" s="81">
        <v>772.19</v>
      </c>
      <c r="G386" s="81">
        <v>772.19</v>
      </c>
      <c r="H386" s="25">
        <f t="shared" si="71"/>
        <v>772.19</v>
      </c>
      <c r="I386" s="100">
        <v>20</v>
      </c>
      <c r="J386" s="103">
        <v>20</v>
      </c>
      <c r="K386" s="26">
        <f t="shared" si="72"/>
        <v>20</v>
      </c>
      <c r="L386" s="27"/>
      <c r="M386" s="10">
        <v>270</v>
      </c>
      <c r="N386" s="11">
        <v>4</v>
      </c>
      <c r="O386" s="11">
        <v>180</v>
      </c>
      <c r="P386" s="11">
        <v>20</v>
      </c>
      <c r="Q386" s="68" t="s">
        <v>213</v>
      </c>
      <c r="R386" s="69" t="s">
        <v>213</v>
      </c>
      <c r="S386" s="32">
        <f t="shared" si="73"/>
        <v>-0.34118699944639969</v>
      </c>
      <c r="T386" s="32">
        <f t="shared" si="74"/>
        <v>-6.5549643629400453E-2</v>
      </c>
      <c r="U386" s="32">
        <f t="shared" si="75"/>
        <v>-0.93740357679045982</v>
      </c>
      <c r="V386" s="14">
        <f t="shared" si="76"/>
        <v>190.87528536383451</v>
      </c>
      <c r="W386" s="14">
        <f t="shared" si="77"/>
        <v>-69.663953345299262</v>
      </c>
      <c r="X386" s="33">
        <f t="shared" si="78"/>
        <v>190.87528536383451</v>
      </c>
      <c r="Y386" s="14">
        <f t="shared" si="79"/>
        <v>100.87528536383451</v>
      </c>
      <c r="Z386" s="34">
        <f t="shared" si="80"/>
        <v>20.336046654700738</v>
      </c>
      <c r="AA386" s="16"/>
      <c r="AB386" s="28"/>
      <c r="AC386" s="9"/>
      <c r="AD386" s="9"/>
      <c r="AE386" s="9"/>
      <c r="AF386" s="17"/>
      <c r="AG386" s="28"/>
      <c r="AH386" s="96"/>
      <c r="AI386" s="10">
        <v>0</v>
      </c>
      <c r="AJ386" s="11">
        <v>68</v>
      </c>
      <c r="AK386" s="119">
        <v>210</v>
      </c>
      <c r="AL386" s="77">
        <v>-60</v>
      </c>
      <c r="AM386" s="45">
        <f t="shared" si="81"/>
        <v>340.87528536383451</v>
      </c>
      <c r="AN386" s="45">
        <f t="shared" si="82"/>
        <v>250.87528536383451</v>
      </c>
      <c r="AO386" s="45">
        <f t="shared" si="83"/>
        <v>20.336046654700738</v>
      </c>
      <c r="AP386" s="46">
        <f t="shared" si="85"/>
        <v>0</v>
      </c>
      <c r="AQ386" s="47">
        <f t="shared" si="84"/>
        <v>150</v>
      </c>
      <c r="AR386" s="48">
        <f t="shared" si="86"/>
        <v>0</v>
      </c>
      <c r="AS386" s="118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 t="s">
        <v>79</v>
      </c>
      <c r="BF386" s="81">
        <v>0</v>
      </c>
      <c r="BG386" s="81">
        <v>3</v>
      </c>
      <c r="BH386" s="81" t="s">
        <v>118</v>
      </c>
      <c r="BI386" s="81">
        <v>0</v>
      </c>
    </row>
    <row r="387" spans="1:61">
      <c r="A387" s="24">
        <v>1520</v>
      </c>
      <c r="B387" s="24" t="s">
        <v>47</v>
      </c>
      <c r="C387" s="24">
        <v>15</v>
      </c>
      <c r="D387" s="24">
        <v>5</v>
      </c>
      <c r="E387" s="5" t="s">
        <v>46</v>
      </c>
      <c r="F387" s="81">
        <v>772.43</v>
      </c>
      <c r="G387" s="81">
        <v>772.43</v>
      </c>
      <c r="H387" s="25">
        <f t="shared" ref="H387:H450" si="87">(F387+G387)/2</f>
        <v>772.43</v>
      </c>
      <c r="I387" s="100">
        <v>44</v>
      </c>
      <c r="J387" s="103">
        <v>44</v>
      </c>
      <c r="K387" s="26">
        <f t="shared" ref="K387:K450" si="88">(+I387+J387)/2</f>
        <v>44</v>
      </c>
      <c r="L387" s="27"/>
      <c r="M387" s="10">
        <v>270</v>
      </c>
      <c r="N387" s="11">
        <v>0</v>
      </c>
      <c r="O387" s="11">
        <v>180</v>
      </c>
      <c r="P387" s="11">
        <v>24</v>
      </c>
      <c r="Q387" s="68" t="s">
        <v>213</v>
      </c>
      <c r="R387" s="69" t="s">
        <v>213</v>
      </c>
      <c r="S387" s="32">
        <f t="shared" ref="S387:S450" si="89">COS(N387*PI()/180)*SIN(M387*PI()/180)*(SIN(P387*PI()/180))-(COS(P387*PI()/180)*SIN(O387*PI()/180))*(SIN(N387*PI()/180))</f>
        <v>-0.40673664307580015</v>
      </c>
      <c r="T387" s="32">
        <f t="shared" ref="T387:T450" si="90">(SIN(N387*PI()/180))*(COS(P387*PI()/180)*COS(O387*PI()/180))-(SIN(P387*PI()/180))*(COS(N387*PI()/180)*COS(M387*PI()/180))</f>
        <v>7.4746915472855313E-17</v>
      </c>
      <c r="U387" s="32">
        <f t="shared" ref="U387:U450" si="91">(COS(N387*PI()/180)*COS(M387*PI()/180))*(COS(P387*PI()/180)*SIN(O387*PI()/180))-(COS(N387*PI()/180)*SIN(M387*PI()/180))*(COS(P387*PI()/180)*COS(O387*PI()/180))</f>
        <v>-0.91354545764260087</v>
      </c>
      <c r="V387" s="14">
        <f t="shared" ref="V387:V450" si="92">IF(S387=0,IF(T387&gt;=0,90,270),IF(S387&gt;0,IF(T387&gt;=0,ATAN(T387/S387)*180/PI(),ATAN(T387/S387)*180/PI()+360),ATAN(T387/S387)*180/PI()+180))</f>
        <v>180</v>
      </c>
      <c r="W387" s="14">
        <f t="shared" ref="W387:W450" si="93">ASIN(U387/SQRT(S387^2+T387^2+U387^2))*180/PI()</f>
        <v>-65.999999999999972</v>
      </c>
      <c r="X387" s="33">
        <f t="shared" ref="X387:X450" si="94">IF(U387&lt;0,V387,IF(V387+180&gt;=360,V387-180,V387+180))</f>
        <v>180</v>
      </c>
      <c r="Y387" s="14">
        <f t="shared" ref="Y387:Y450" si="95">IF(X387-90&lt;0,X387+270,X387-90)</f>
        <v>90</v>
      </c>
      <c r="Z387" s="34">
        <f t="shared" ref="Z387:Z450" si="96">IF(U387&lt;0,90+W387,90-W387)</f>
        <v>24.000000000000028</v>
      </c>
      <c r="AA387" s="16"/>
      <c r="AB387" s="28"/>
      <c r="AC387" s="9"/>
      <c r="AD387" s="9"/>
      <c r="AE387" s="9"/>
      <c r="AF387" s="17"/>
      <c r="AG387" s="28"/>
      <c r="AH387" s="96"/>
      <c r="AI387" s="10">
        <v>0</v>
      </c>
      <c r="AJ387" s="11">
        <v>68</v>
      </c>
      <c r="AK387" s="119">
        <v>210</v>
      </c>
      <c r="AL387" s="77">
        <v>-60</v>
      </c>
      <c r="AM387" s="45">
        <f t="shared" si="81"/>
        <v>330</v>
      </c>
      <c r="AN387" s="45">
        <f t="shared" si="82"/>
        <v>240</v>
      </c>
      <c r="AO387" s="45">
        <f t="shared" si="83"/>
        <v>24.000000000000028</v>
      </c>
      <c r="AP387" s="46">
        <f t="shared" si="85"/>
        <v>0</v>
      </c>
      <c r="AQ387" s="47">
        <f t="shared" si="84"/>
        <v>150</v>
      </c>
      <c r="AR387" s="48">
        <f t="shared" si="86"/>
        <v>0</v>
      </c>
      <c r="AS387" s="118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 t="s">
        <v>97</v>
      </c>
      <c r="BF387" s="81">
        <v>0</v>
      </c>
      <c r="BG387" s="81">
        <v>3</v>
      </c>
      <c r="BH387" s="81" t="s">
        <v>55</v>
      </c>
      <c r="BI387" s="81">
        <v>0</v>
      </c>
    </row>
    <row r="388" spans="1:61">
      <c r="A388" s="24">
        <v>1520</v>
      </c>
      <c r="B388" s="24" t="s">
        <v>47</v>
      </c>
      <c r="C388" s="24">
        <v>15</v>
      </c>
      <c r="D388" s="24">
        <v>5</v>
      </c>
      <c r="E388" s="5" t="s">
        <v>46</v>
      </c>
      <c r="F388" s="81">
        <v>772.47</v>
      </c>
      <c r="G388" s="81">
        <v>772.55</v>
      </c>
      <c r="H388" s="25">
        <f t="shared" si="87"/>
        <v>772.51</v>
      </c>
      <c r="I388" s="100">
        <v>48</v>
      </c>
      <c r="J388" s="103">
        <v>56</v>
      </c>
      <c r="K388" s="26">
        <f t="shared" si="88"/>
        <v>52</v>
      </c>
      <c r="L388" s="27"/>
      <c r="M388" s="10">
        <v>270</v>
      </c>
      <c r="N388" s="11">
        <v>4</v>
      </c>
      <c r="O388" s="11">
        <v>180</v>
      </c>
      <c r="P388" s="11">
        <v>5</v>
      </c>
      <c r="Q388" s="68" t="s">
        <v>213</v>
      </c>
      <c r="R388" s="69" t="s">
        <v>213</v>
      </c>
      <c r="S388" s="32">
        <f t="shared" si="89"/>
        <v>-8.6943435738757194E-2</v>
      </c>
      <c r="T388" s="32">
        <f t="shared" si="90"/>
        <v>-6.9491029301473661E-2</v>
      </c>
      <c r="U388" s="32">
        <f t="shared" si="91"/>
        <v>-0.99376801787576441</v>
      </c>
      <c r="V388" s="14">
        <f t="shared" si="92"/>
        <v>218.63419479866783</v>
      </c>
      <c r="W388" s="14">
        <f t="shared" si="93"/>
        <v>-83.609498300707514</v>
      </c>
      <c r="X388" s="33">
        <f t="shared" si="94"/>
        <v>218.63419479866783</v>
      </c>
      <c r="Y388" s="14">
        <f t="shared" si="95"/>
        <v>128.63419479866783</v>
      </c>
      <c r="Z388" s="34">
        <f t="shared" si="96"/>
        <v>6.3905016992924857</v>
      </c>
      <c r="AA388" s="16"/>
      <c r="AB388" s="28"/>
      <c r="AC388" s="9"/>
      <c r="AD388" s="9"/>
      <c r="AE388" s="9"/>
      <c r="AF388" s="17"/>
      <c r="AG388" s="28"/>
      <c r="AH388" s="96"/>
      <c r="AI388" s="10">
        <v>0</v>
      </c>
      <c r="AJ388" s="11">
        <v>68</v>
      </c>
      <c r="AK388" s="119">
        <v>210</v>
      </c>
      <c r="AL388" s="77">
        <v>-60</v>
      </c>
      <c r="AM388" s="45">
        <f t="shared" si="81"/>
        <v>8.6341947986678349</v>
      </c>
      <c r="AN388" s="45">
        <f t="shared" si="82"/>
        <v>278.63419479866786</v>
      </c>
      <c r="AO388" s="45">
        <f t="shared" si="83"/>
        <v>6.3905016992924857</v>
      </c>
      <c r="AP388" s="46">
        <f t="shared" si="85"/>
        <v>0</v>
      </c>
      <c r="AQ388" s="47">
        <f t="shared" si="84"/>
        <v>150</v>
      </c>
      <c r="AR388" s="48">
        <f t="shared" si="86"/>
        <v>0</v>
      </c>
      <c r="AS388" s="118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 t="s">
        <v>82</v>
      </c>
      <c r="BF388" s="81">
        <v>0</v>
      </c>
      <c r="BG388" s="81">
        <v>3</v>
      </c>
      <c r="BH388" s="81" t="s">
        <v>46</v>
      </c>
      <c r="BI388" s="81">
        <v>0</v>
      </c>
    </row>
    <row r="389" spans="1:61">
      <c r="A389" s="24">
        <v>1520</v>
      </c>
      <c r="B389" s="24" t="s">
        <v>47</v>
      </c>
      <c r="C389" s="24">
        <v>15</v>
      </c>
      <c r="D389" s="24">
        <v>5</v>
      </c>
      <c r="E389" s="5" t="s">
        <v>210</v>
      </c>
      <c r="F389" s="81">
        <v>772.95</v>
      </c>
      <c r="G389" s="81">
        <v>772.95</v>
      </c>
      <c r="H389" s="25">
        <f t="shared" si="87"/>
        <v>772.95</v>
      </c>
      <c r="I389" s="100">
        <v>96</v>
      </c>
      <c r="J389" s="103">
        <v>96</v>
      </c>
      <c r="K389" s="26">
        <f t="shared" si="88"/>
        <v>96</v>
      </c>
      <c r="L389" s="27"/>
      <c r="M389" s="10">
        <v>270</v>
      </c>
      <c r="N389" s="11">
        <v>2</v>
      </c>
      <c r="O389" s="11">
        <v>180</v>
      </c>
      <c r="P389" s="11">
        <v>16</v>
      </c>
      <c r="Q389" s="68" t="s">
        <v>213</v>
      </c>
      <c r="R389" s="69" t="s">
        <v>213</v>
      </c>
      <c r="S389" s="32">
        <f t="shared" si="89"/>
        <v>-0.27546944498730758</v>
      </c>
      <c r="T389" s="32">
        <f t="shared" si="90"/>
        <v>-3.3547549387639798E-2</v>
      </c>
      <c r="U389" s="32">
        <f t="shared" si="91"/>
        <v>-0.96067612128557511</v>
      </c>
      <c r="V389" s="14">
        <f t="shared" si="92"/>
        <v>186.94347131003019</v>
      </c>
      <c r="W389" s="14">
        <f t="shared" si="93"/>
        <v>-73.887901080859791</v>
      </c>
      <c r="X389" s="33">
        <f t="shared" si="94"/>
        <v>186.94347131003019</v>
      </c>
      <c r="Y389" s="14">
        <f t="shared" si="95"/>
        <v>96.943471310030191</v>
      </c>
      <c r="Z389" s="34">
        <f t="shared" si="96"/>
        <v>16.112098919140209</v>
      </c>
      <c r="AA389" s="16"/>
      <c r="AB389" s="28"/>
      <c r="AC389" s="9"/>
      <c r="AD389" s="9"/>
      <c r="AE389" s="9"/>
      <c r="AF389" s="17"/>
      <c r="AG389" s="28"/>
      <c r="AH389" s="96"/>
      <c r="AI389" s="10">
        <v>68</v>
      </c>
      <c r="AJ389" s="11">
        <v>127</v>
      </c>
      <c r="AK389" s="120">
        <v>20</v>
      </c>
      <c r="AL389" s="121">
        <v>10</v>
      </c>
      <c r="AM389" s="41">
        <f t="shared" si="81"/>
        <v>346.94347131003019</v>
      </c>
      <c r="AN389" s="41">
        <f t="shared" si="82"/>
        <v>256.94347131003019</v>
      </c>
      <c r="AO389" s="41">
        <f t="shared" si="83"/>
        <v>16.112098919140209</v>
      </c>
      <c r="AP389" s="42">
        <f t="shared" si="85"/>
        <v>0</v>
      </c>
      <c r="AQ389" s="43">
        <f t="shared" si="84"/>
        <v>160</v>
      </c>
      <c r="AR389" s="44">
        <f t="shared" si="86"/>
        <v>0</v>
      </c>
      <c r="AS389" s="118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 t="s">
        <v>79</v>
      </c>
      <c r="BF389" s="81">
        <v>0</v>
      </c>
      <c r="BG389" s="81">
        <v>3</v>
      </c>
      <c r="BH389" s="81" t="s">
        <v>119</v>
      </c>
      <c r="BI389" s="81">
        <v>0</v>
      </c>
    </row>
    <row r="390" spans="1:61">
      <c r="A390" s="24">
        <v>1520</v>
      </c>
      <c r="B390" s="24" t="s">
        <v>47</v>
      </c>
      <c r="C390" s="24">
        <v>15</v>
      </c>
      <c r="D390" s="24">
        <v>6</v>
      </c>
      <c r="E390" s="5" t="s">
        <v>211</v>
      </c>
      <c r="F390" s="81">
        <v>773.7</v>
      </c>
      <c r="G390" s="81">
        <v>773.8</v>
      </c>
      <c r="H390" s="25">
        <f t="shared" si="87"/>
        <v>773.75</v>
      </c>
      <c r="I390" s="100">
        <v>20</v>
      </c>
      <c r="J390" s="103">
        <v>30</v>
      </c>
      <c r="K390" s="26">
        <f t="shared" si="88"/>
        <v>25</v>
      </c>
      <c r="L390" s="27"/>
      <c r="M390" s="10">
        <v>270</v>
      </c>
      <c r="N390" s="11">
        <v>70</v>
      </c>
      <c r="O390" s="11">
        <v>180</v>
      </c>
      <c r="P390" s="11">
        <v>70</v>
      </c>
      <c r="Q390" s="68" t="s">
        <v>213</v>
      </c>
      <c r="R390" s="69" t="s">
        <v>213</v>
      </c>
      <c r="S390" s="32">
        <f t="shared" si="89"/>
        <v>-0.32139380484326979</v>
      </c>
      <c r="T390" s="32">
        <f t="shared" si="90"/>
        <v>-0.32139380484326968</v>
      </c>
      <c r="U390" s="32">
        <f t="shared" si="91"/>
        <v>-0.11697777844051105</v>
      </c>
      <c r="V390" s="14">
        <f t="shared" si="92"/>
        <v>225</v>
      </c>
      <c r="W390" s="14">
        <f t="shared" si="93"/>
        <v>-14.432755043267386</v>
      </c>
      <c r="X390" s="33">
        <f t="shared" si="94"/>
        <v>225</v>
      </c>
      <c r="Y390" s="14">
        <f t="shared" si="95"/>
        <v>135</v>
      </c>
      <c r="Z390" s="34">
        <f t="shared" si="96"/>
        <v>75.567244956732608</v>
      </c>
      <c r="AA390" s="16"/>
      <c r="AB390" s="28"/>
      <c r="AC390" s="9"/>
      <c r="AD390" s="9"/>
      <c r="AE390" s="9"/>
      <c r="AF390" s="17"/>
      <c r="AG390" s="28"/>
      <c r="AH390" s="96"/>
      <c r="AI390" s="10">
        <v>0</v>
      </c>
      <c r="AJ390" s="11">
        <v>46</v>
      </c>
      <c r="AK390" s="119">
        <v>265</v>
      </c>
      <c r="AL390" s="77">
        <v>30</v>
      </c>
      <c r="AM390" s="45">
        <f t="shared" si="81"/>
        <v>140</v>
      </c>
      <c r="AN390" s="45">
        <f t="shared" si="82"/>
        <v>50</v>
      </c>
      <c r="AO390" s="45">
        <f t="shared" si="83"/>
        <v>75.567244956732608</v>
      </c>
      <c r="AP390" s="46">
        <f t="shared" si="85"/>
        <v>0</v>
      </c>
      <c r="AQ390" s="47">
        <f t="shared" si="84"/>
        <v>275</v>
      </c>
      <c r="AR390" s="48">
        <f t="shared" si="86"/>
        <v>0</v>
      </c>
      <c r="AS390" s="118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 t="s">
        <v>120</v>
      </c>
      <c r="BD390" s="81"/>
      <c r="BE390" s="81" t="s">
        <v>102</v>
      </c>
      <c r="BF390" s="81">
        <v>0</v>
      </c>
      <c r="BG390" s="81">
        <v>3</v>
      </c>
      <c r="BH390" s="81" t="s">
        <v>121</v>
      </c>
      <c r="BI390" s="81">
        <v>0</v>
      </c>
    </row>
    <row r="391" spans="1:61">
      <c r="A391" s="24">
        <v>1520</v>
      </c>
      <c r="B391" s="24" t="s">
        <v>47</v>
      </c>
      <c r="C391" s="24">
        <v>15</v>
      </c>
      <c r="D391" s="24">
        <v>6</v>
      </c>
      <c r="E391" s="5" t="s">
        <v>211</v>
      </c>
      <c r="F391" s="81">
        <v>773.75</v>
      </c>
      <c r="G391" s="81">
        <v>773.77</v>
      </c>
      <c r="H391" s="25">
        <f t="shared" si="87"/>
        <v>773.76</v>
      </c>
      <c r="I391" s="100">
        <v>25</v>
      </c>
      <c r="J391" s="103">
        <v>27</v>
      </c>
      <c r="K391" s="26">
        <f t="shared" si="88"/>
        <v>26</v>
      </c>
      <c r="L391" s="27"/>
      <c r="M391" s="10">
        <v>90</v>
      </c>
      <c r="N391" s="11">
        <v>79</v>
      </c>
      <c r="O391" s="11">
        <v>300</v>
      </c>
      <c r="P391" s="11">
        <v>50</v>
      </c>
      <c r="Q391" s="68" t="s">
        <v>213</v>
      </c>
      <c r="R391" s="69" t="s">
        <v>213</v>
      </c>
      <c r="S391" s="32">
        <f t="shared" si="89"/>
        <v>0.6926109667066338</v>
      </c>
      <c r="T391" s="32">
        <f t="shared" si="90"/>
        <v>0.31548889542582703</v>
      </c>
      <c r="U391" s="32">
        <f t="shared" si="91"/>
        <v>-6.1324829022389643E-2</v>
      </c>
      <c r="V391" s="14">
        <f t="shared" si="92"/>
        <v>24.489580084552323</v>
      </c>
      <c r="W391" s="14">
        <f t="shared" si="93"/>
        <v>-4.6067140686951085</v>
      </c>
      <c r="X391" s="33">
        <f t="shared" si="94"/>
        <v>24.489580084552323</v>
      </c>
      <c r="Y391" s="14">
        <f t="shared" si="95"/>
        <v>294.4895800845523</v>
      </c>
      <c r="Z391" s="34">
        <f t="shared" si="96"/>
        <v>85.393285931304888</v>
      </c>
      <c r="AA391" s="16"/>
      <c r="AB391" s="28"/>
      <c r="AC391" s="9"/>
      <c r="AD391" s="9"/>
      <c r="AE391" s="9"/>
      <c r="AF391" s="17"/>
      <c r="AG391" s="28"/>
      <c r="AH391" s="96"/>
      <c r="AI391" s="10">
        <v>0</v>
      </c>
      <c r="AJ391" s="11">
        <v>46</v>
      </c>
      <c r="AK391" s="119">
        <v>265</v>
      </c>
      <c r="AL391" s="77">
        <v>30</v>
      </c>
      <c r="AM391" s="45">
        <f t="shared" si="81"/>
        <v>299.48958008455236</v>
      </c>
      <c r="AN391" s="45">
        <f t="shared" si="82"/>
        <v>209.48958008455236</v>
      </c>
      <c r="AO391" s="45">
        <f t="shared" si="83"/>
        <v>85.393285931304888</v>
      </c>
      <c r="AP391" s="46">
        <f t="shared" si="85"/>
        <v>0</v>
      </c>
      <c r="AQ391" s="47">
        <f t="shared" si="84"/>
        <v>275</v>
      </c>
      <c r="AR391" s="48">
        <f t="shared" si="86"/>
        <v>0</v>
      </c>
      <c r="AS391" s="118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 t="s">
        <v>102</v>
      </c>
      <c r="BF391" s="81">
        <v>0</v>
      </c>
      <c r="BG391" s="81">
        <v>3</v>
      </c>
      <c r="BH391" s="81" t="s">
        <v>54</v>
      </c>
      <c r="BI391" s="81">
        <v>0</v>
      </c>
    </row>
    <row r="392" spans="1:61">
      <c r="A392" s="24">
        <v>1520</v>
      </c>
      <c r="B392" s="24" t="s">
        <v>47</v>
      </c>
      <c r="C392" s="24">
        <v>16</v>
      </c>
      <c r="D392" s="24">
        <v>1</v>
      </c>
      <c r="E392" s="5" t="s">
        <v>46</v>
      </c>
      <c r="F392" s="81">
        <v>776.16</v>
      </c>
      <c r="G392" s="81">
        <v>776.17</v>
      </c>
      <c r="H392" s="25">
        <f t="shared" si="87"/>
        <v>776.16499999999996</v>
      </c>
      <c r="I392" s="100">
        <v>26</v>
      </c>
      <c r="J392" s="103">
        <v>27</v>
      </c>
      <c r="K392" s="26">
        <f t="shared" si="88"/>
        <v>26.5</v>
      </c>
      <c r="L392" s="27"/>
      <c r="M392" s="10">
        <v>90</v>
      </c>
      <c r="N392" s="11">
        <v>18</v>
      </c>
      <c r="O392" s="11">
        <v>0</v>
      </c>
      <c r="P392" s="11">
        <v>28</v>
      </c>
      <c r="Q392" s="68" t="s">
        <v>213</v>
      </c>
      <c r="R392" s="69" t="s">
        <v>213</v>
      </c>
      <c r="S392" s="32">
        <f t="shared" si="89"/>
        <v>0.44649398900279075</v>
      </c>
      <c r="T392" s="32">
        <f t="shared" si="90"/>
        <v>0.27284581133586039</v>
      </c>
      <c r="U392" s="32">
        <f t="shared" si="91"/>
        <v>-0.83973306173560269</v>
      </c>
      <c r="V392" s="14">
        <f t="shared" si="92"/>
        <v>31.428479334643303</v>
      </c>
      <c r="W392" s="14">
        <f t="shared" si="93"/>
        <v>-58.071836511209469</v>
      </c>
      <c r="X392" s="33">
        <f t="shared" si="94"/>
        <v>31.428479334643303</v>
      </c>
      <c r="Y392" s="14">
        <f t="shared" si="95"/>
        <v>301.42847933464333</v>
      </c>
      <c r="Z392" s="34">
        <f t="shared" si="96"/>
        <v>31.928163488790531</v>
      </c>
      <c r="AA392" s="16"/>
      <c r="AB392" s="28"/>
      <c r="AC392" s="9"/>
      <c r="AD392" s="9"/>
      <c r="AE392" s="9"/>
      <c r="AF392" s="17"/>
      <c r="AG392" s="28"/>
      <c r="AH392" s="96"/>
      <c r="AI392" s="10">
        <v>17</v>
      </c>
      <c r="AJ392" s="11">
        <v>27</v>
      </c>
      <c r="AK392" s="120" t="s">
        <v>213</v>
      </c>
      <c r="AL392" s="124" t="s">
        <v>213</v>
      </c>
      <c r="AM392" s="41" t="e">
        <f t="shared" si="81"/>
        <v>#VALUE!</v>
      </c>
      <c r="AN392" s="41" t="e">
        <f t="shared" si="82"/>
        <v>#VALUE!</v>
      </c>
      <c r="AO392" s="41">
        <f t="shared" si="83"/>
        <v>31.928163488790531</v>
      </c>
      <c r="AP392" s="42">
        <f t="shared" si="85"/>
        <v>0</v>
      </c>
      <c r="AQ392" s="43" t="e">
        <f t="shared" si="84"/>
        <v>#VALUE!</v>
      </c>
      <c r="AR392" s="44">
        <f t="shared" si="86"/>
        <v>0</v>
      </c>
      <c r="AS392" s="118"/>
      <c r="AT392" s="81" t="s">
        <v>84</v>
      </c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 t="s">
        <v>82</v>
      </c>
      <c r="BF392" s="81">
        <v>0</v>
      </c>
      <c r="BG392" s="81">
        <v>3</v>
      </c>
      <c r="BH392" s="81" t="s">
        <v>46</v>
      </c>
      <c r="BI392" s="81">
        <v>0</v>
      </c>
    </row>
    <row r="393" spans="1:61">
      <c r="A393" s="24">
        <v>1520</v>
      </c>
      <c r="B393" s="24" t="s">
        <v>47</v>
      </c>
      <c r="C393" s="24">
        <v>16</v>
      </c>
      <c r="D393" s="24">
        <v>1</v>
      </c>
      <c r="E393" s="5" t="s">
        <v>49</v>
      </c>
      <c r="F393" s="81">
        <v>777.06</v>
      </c>
      <c r="G393" s="81">
        <v>777.1</v>
      </c>
      <c r="H393" s="25">
        <f t="shared" si="87"/>
        <v>777.07999999999993</v>
      </c>
      <c r="I393" s="100">
        <v>116</v>
      </c>
      <c r="J393" s="103">
        <v>120</v>
      </c>
      <c r="K393" s="26">
        <f t="shared" si="88"/>
        <v>118</v>
      </c>
      <c r="L393" s="27"/>
      <c r="M393" s="10">
        <v>270</v>
      </c>
      <c r="N393" s="11">
        <v>16</v>
      </c>
      <c r="O393" s="11">
        <v>0</v>
      </c>
      <c r="P393" s="11">
        <v>54</v>
      </c>
      <c r="Q393" s="11">
        <v>42</v>
      </c>
      <c r="R393" s="67">
        <v>270</v>
      </c>
      <c r="S393" s="32">
        <f t="shared" si="89"/>
        <v>-0.77767704805578342</v>
      </c>
      <c r="T393" s="32">
        <f t="shared" si="90"/>
        <v>0.16201557273012518</v>
      </c>
      <c r="U393" s="32">
        <f t="shared" si="91"/>
        <v>0.56501544846619534</v>
      </c>
      <c r="V393" s="14">
        <f t="shared" si="92"/>
        <v>168.23174488691438</v>
      </c>
      <c r="W393" s="14">
        <f t="shared" si="93"/>
        <v>35.423138954003413</v>
      </c>
      <c r="X393" s="33">
        <f t="shared" si="94"/>
        <v>348.23174488691438</v>
      </c>
      <c r="Y393" s="14">
        <f t="shared" si="95"/>
        <v>258.23174488691438</v>
      </c>
      <c r="Z393" s="34">
        <f t="shared" si="96"/>
        <v>54.576861045996587</v>
      </c>
      <c r="AA393" s="16">
        <f>IF(-T393&lt;0,180-ACOS(SIN((X393-90)*PI()/180)*U393/SQRT(T393^2+U393^2))*180/PI(),ACOS(SIN((X393-90)*PI()/180)*U393/SQRT(T393^2+U393^2))*180/PI())</f>
        <v>19.770255515689144</v>
      </c>
      <c r="AB393" s="28">
        <f>IF(R393=90,IF(AA393-Q393&lt;0,AA393-Q393+180,AA393-Q393),IF(AA393+Q393&gt;180,AA393+Q393-180,AA393+Q393))</f>
        <v>61.770255515689144</v>
      </c>
      <c r="AC393" s="9">
        <f>COS(AB393*PI()/180)</f>
        <v>0.47300822032730289</v>
      </c>
      <c r="AD393" s="9">
        <f>SIN(AB393*PI()/180)*COS(Z393*PI()/180)</f>
        <v>0.51067031304291222</v>
      </c>
      <c r="AE393" s="9">
        <f>SIN(AB393*PI()/180)*SIN(Z393*PI()/180)</f>
        <v>0.71796870048732053</v>
      </c>
      <c r="AF393" s="17">
        <f>IF(IF(AC393=0,IF(AD393&gt;=0,90,270),IF(AC393&gt;0,IF(AD393&gt;=0,ATAN(AD393/AC393)*180/PI(),ATAN(AD393/AC393)*180/PI()+360),ATAN(AD393/AC393)*180/PI()+180))-(360-Y393)&lt;0,IF(AC393=0,IF(AD393&gt;=0,90,270),IF(AC393&gt;0,IF(AD393&gt;=0,ATAN(AD393/AC393)*180/PI(),ATAN(AD393/AC393)*180/PI()+360),ATAN(AD393/AC393)*180/PI()+180))+Y393,IF(AC393=0,IF(AD393&gt;=0,90,270),IF(AC393&gt;0,IF(AD393&gt;=0,ATAN(AD393/AC393)*180/PI(),ATAN(AD393/AC393)*180/PI()+360),ATAN(AD393/AC393)*180/PI()+180))-(360-Y393))</f>
        <v>305.42435701207074</v>
      </c>
      <c r="AG393" s="28">
        <f>ASIN(AE393/SQRT(AC393^2+AD393^2+AE393^2))*180/PI()</f>
        <v>45.887026242270665</v>
      </c>
      <c r="AH393" s="96">
        <v>0</v>
      </c>
      <c r="AI393" s="10">
        <v>53</v>
      </c>
      <c r="AJ393" s="11">
        <v>135</v>
      </c>
      <c r="AK393" s="120">
        <v>210</v>
      </c>
      <c r="AL393" s="121">
        <v>60</v>
      </c>
      <c r="AM393" s="41">
        <f t="shared" si="81"/>
        <v>318.23174488691438</v>
      </c>
      <c r="AN393" s="41">
        <f t="shared" si="82"/>
        <v>228.23174488691438</v>
      </c>
      <c r="AO393" s="41">
        <f t="shared" si="83"/>
        <v>54.576861045996587</v>
      </c>
      <c r="AP393" s="42">
        <f t="shared" si="85"/>
        <v>61.770255515689144</v>
      </c>
      <c r="AQ393" s="43">
        <f t="shared" si="84"/>
        <v>275.42435701207074</v>
      </c>
      <c r="AR393" s="44">
        <f t="shared" si="86"/>
        <v>45.887026242270665</v>
      </c>
      <c r="AS393" s="118"/>
      <c r="AT393" s="81"/>
      <c r="AU393" s="81" t="s">
        <v>49</v>
      </c>
      <c r="AV393" s="81"/>
      <c r="AW393" s="81" t="s">
        <v>78</v>
      </c>
      <c r="AX393" s="81"/>
      <c r="AY393" s="81"/>
      <c r="AZ393" s="81"/>
      <c r="BA393" s="81"/>
      <c r="BB393" s="81"/>
      <c r="BC393" s="81"/>
      <c r="BD393" s="81"/>
      <c r="BE393" s="81" t="s">
        <v>82</v>
      </c>
      <c r="BF393" s="81">
        <v>1</v>
      </c>
      <c r="BG393" s="81">
        <v>3</v>
      </c>
      <c r="BH393" s="81" t="s">
        <v>94</v>
      </c>
      <c r="BI393" s="81">
        <v>0</v>
      </c>
    </row>
    <row r="394" spans="1:61">
      <c r="A394" s="24">
        <v>1520</v>
      </c>
      <c r="B394" s="24" t="s">
        <v>47</v>
      </c>
      <c r="C394" s="24">
        <v>16</v>
      </c>
      <c r="D394" s="24">
        <v>1</v>
      </c>
      <c r="E394" s="5" t="s">
        <v>49</v>
      </c>
      <c r="F394" s="81">
        <v>777.2</v>
      </c>
      <c r="G394" s="81">
        <v>777.24</v>
      </c>
      <c r="H394" s="25">
        <f t="shared" si="87"/>
        <v>777.22</v>
      </c>
      <c r="I394" s="100">
        <v>130</v>
      </c>
      <c r="J394" s="103">
        <v>134</v>
      </c>
      <c r="K394" s="26">
        <f t="shared" si="88"/>
        <v>132</v>
      </c>
      <c r="L394" s="27"/>
      <c r="M394" s="10">
        <v>270</v>
      </c>
      <c r="N394" s="11">
        <v>49</v>
      </c>
      <c r="O394" s="11">
        <v>0</v>
      </c>
      <c r="P394" s="11">
        <v>21</v>
      </c>
      <c r="Q394" s="11">
        <v>10</v>
      </c>
      <c r="R394" s="67">
        <v>270</v>
      </c>
      <c r="S394" s="32">
        <f t="shared" si="89"/>
        <v>-0.23511052900000881</v>
      </c>
      <c r="T394" s="32">
        <f t="shared" si="90"/>
        <v>0.70458209178589959</v>
      </c>
      <c r="U394" s="32">
        <f t="shared" si="91"/>
        <v>0.61248386809229782</v>
      </c>
      <c r="V394" s="14">
        <f t="shared" si="92"/>
        <v>108.45323129590955</v>
      </c>
      <c r="W394" s="14">
        <f t="shared" si="93"/>
        <v>39.508652536013727</v>
      </c>
      <c r="X394" s="33">
        <f t="shared" si="94"/>
        <v>288.45323129590952</v>
      </c>
      <c r="Y394" s="14">
        <f t="shared" si="95"/>
        <v>198.45323129590952</v>
      </c>
      <c r="Z394" s="34">
        <f t="shared" si="96"/>
        <v>50.491347463986273</v>
      </c>
      <c r="AA394" s="16">
        <f>IF(-T394&lt;0,180-ACOS(SIN((X394-90)*PI()/180)*U394/SQRT(T394^2+U394^2))*180/PI(),ACOS(SIN((X394-90)*PI()/180)*U394/SQRT(T394^2+U394^2))*180/PI())</f>
        <v>78.014586241426002</v>
      </c>
      <c r="AB394" s="28">
        <f>IF(R394=90,IF(AA394-Q394&lt;0,AA394-Q394+180,AA394-Q394),IF(AA394+Q394&gt;180,AA394+Q394-180,AA394+Q394))</f>
        <v>88.014586241426002</v>
      </c>
      <c r="AC394" s="9">
        <f>COS(AB394*PI()/180)</f>
        <v>3.4645072717959489E-2</v>
      </c>
      <c r="AD394" s="9">
        <f>SIN(AB394*PI()/180)*COS(Z394*PI()/180)</f>
        <v>0.63581281921033506</v>
      </c>
      <c r="AE394" s="9">
        <f>SIN(AB394*PI()/180)*SIN(Z394*PI()/180)</f>
        <v>0.77106535252478636</v>
      </c>
      <c r="AF394" s="17">
        <f>IF(IF(AC394=0,IF(AD394&gt;=0,90,270),IF(AC394&gt;0,IF(AD394&gt;=0,ATAN(AD394/AC394)*180/PI(),ATAN(AD394/AC394)*180/PI()+360),ATAN(AD394/AC394)*180/PI()+180))-(360-Y394)&lt;0,IF(AC394=0,IF(AD394&gt;=0,90,270),IF(AC394&gt;0,IF(AD394&gt;=0,ATAN(AD394/AC394)*180/PI(),ATAN(AD394/AC394)*180/PI()+360),ATAN(AD394/AC394)*180/PI()+180))+Y394,IF(AC394=0,IF(AD394&gt;=0,90,270),IF(AC394&gt;0,IF(AD394&gt;=0,ATAN(AD394/AC394)*180/PI(),ATAN(AD394/AC394)*180/PI()+360),ATAN(AD394/AC394)*180/PI()+180))-(360-Y394))</f>
        <v>285.3343017756049</v>
      </c>
      <c r="AG394" s="28">
        <f>ASIN(AE394/SQRT(AC394^2+AD394^2+AE394^2))*180/PI()</f>
        <v>50.44965319869673</v>
      </c>
      <c r="AH394" s="96">
        <v>0</v>
      </c>
      <c r="AI394" s="10">
        <v>53</v>
      </c>
      <c r="AJ394" s="11">
        <v>135</v>
      </c>
      <c r="AK394" s="120">
        <v>210</v>
      </c>
      <c r="AL394" s="121">
        <v>60</v>
      </c>
      <c r="AM394" s="41">
        <f t="shared" si="81"/>
        <v>258.45323129590952</v>
      </c>
      <c r="AN394" s="41">
        <f t="shared" si="82"/>
        <v>168.45323129590952</v>
      </c>
      <c r="AO394" s="41">
        <f t="shared" si="83"/>
        <v>50.491347463986273</v>
      </c>
      <c r="AP394" s="42">
        <f t="shared" si="85"/>
        <v>88.014586241426002</v>
      </c>
      <c r="AQ394" s="43">
        <f t="shared" si="84"/>
        <v>255.3343017756049</v>
      </c>
      <c r="AR394" s="44">
        <f t="shared" si="86"/>
        <v>50.44965319869673</v>
      </c>
      <c r="AS394" s="118"/>
      <c r="AT394" s="81"/>
      <c r="AU394" s="81" t="s">
        <v>49</v>
      </c>
      <c r="AV394" s="81"/>
      <c r="AW394" s="81" t="s">
        <v>78</v>
      </c>
      <c r="AX394" s="81"/>
      <c r="AY394" s="81"/>
      <c r="AZ394" s="81"/>
      <c r="BA394" s="81"/>
      <c r="BB394" s="81"/>
      <c r="BC394" s="81"/>
      <c r="BD394" s="81"/>
      <c r="BE394" s="81" t="s">
        <v>82</v>
      </c>
      <c r="BF394" s="81">
        <v>1</v>
      </c>
      <c r="BG394" s="81">
        <v>3</v>
      </c>
      <c r="BH394" s="81" t="s">
        <v>94</v>
      </c>
      <c r="BI394" s="81">
        <v>0</v>
      </c>
    </row>
    <row r="395" spans="1:61">
      <c r="A395" s="24">
        <v>1520</v>
      </c>
      <c r="B395" s="24" t="s">
        <v>47</v>
      </c>
      <c r="C395" s="24">
        <v>16</v>
      </c>
      <c r="D395" s="24">
        <v>2</v>
      </c>
      <c r="E395" s="5" t="s">
        <v>49</v>
      </c>
      <c r="F395" s="81">
        <v>778.67</v>
      </c>
      <c r="G395" s="81">
        <v>778.69</v>
      </c>
      <c r="H395" s="25">
        <f t="shared" si="87"/>
        <v>778.68000000000006</v>
      </c>
      <c r="I395" s="100">
        <v>139</v>
      </c>
      <c r="J395" s="103">
        <v>141</v>
      </c>
      <c r="K395" s="26">
        <f t="shared" si="88"/>
        <v>140</v>
      </c>
      <c r="L395" s="27"/>
      <c r="M395" s="10">
        <v>90</v>
      </c>
      <c r="N395" s="11">
        <v>64</v>
      </c>
      <c r="O395" s="11">
        <v>270</v>
      </c>
      <c r="P395" s="11">
        <v>11</v>
      </c>
      <c r="Q395" s="68" t="s">
        <v>213</v>
      </c>
      <c r="R395" s="69" t="s">
        <v>213</v>
      </c>
      <c r="S395" s="32">
        <f t="shared" si="89"/>
        <v>0.96592582628906831</v>
      </c>
      <c r="T395" s="32">
        <f t="shared" si="90"/>
        <v>-1.6726260642191836E-16</v>
      </c>
      <c r="U395" s="32">
        <f t="shared" si="91"/>
        <v>5.2720224948190259E-17</v>
      </c>
      <c r="V395" s="14">
        <f t="shared" si="92"/>
        <v>360</v>
      </c>
      <c r="W395" s="14">
        <f t="shared" si="93"/>
        <v>3.1272032513267077E-15</v>
      </c>
      <c r="X395" s="33">
        <f t="shared" si="94"/>
        <v>180</v>
      </c>
      <c r="Y395" s="14">
        <f t="shared" si="95"/>
        <v>90</v>
      </c>
      <c r="Z395" s="34">
        <f t="shared" si="96"/>
        <v>90</v>
      </c>
      <c r="AA395" s="16"/>
      <c r="AB395" s="28"/>
      <c r="AC395" s="9"/>
      <c r="AD395" s="9"/>
      <c r="AE395" s="9"/>
      <c r="AF395" s="17"/>
      <c r="AG395" s="28"/>
      <c r="AH395" s="96">
        <v>0</v>
      </c>
      <c r="AI395" s="10">
        <v>0</v>
      </c>
      <c r="AJ395" s="11">
        <v>141</v>
      </c>
      <c r="AK395" s="120">
        <v>210</v>
      </c>
      <c r="AL395" s="121">
        <v>-30</v>
      </c>
      <c r="AM395" s="41">
        <f t="shared" si="81"/>
        <v>330</v>
      </c>
      <c r="AN395" s="41">
        <f t="shared" si="82"/>
        <v>240</v>
      </c>
      <c r="AO395" s="41">
        <f t="shared" si="83"/>
        <v>90</v>
      </c>
      <c r="AP395" s="42">
        <f t="shared" si="85"/>
        <v>0</v>
      </c>
      <c r="AQ395" s="43">
        <f t="shared" si="84"/>
        <v>150</v>
      </c>
      <c r="AR395" s="44">
        <f t="shared" si="86"/>
        <v>0</v>
      </c>
      <c r="AS395" s="118"/>
      <c r="AT395" s="81"/>
      <c r="AU395" s="81" t="s">
        <v>49</v>
      </c>
      <c r="AV395" s="81"/>
      <c r="AW395" s="81" t="s">
        <v>78</v>
      </c>
      <c r="AX395" s="81"/>
      <c r="AY395" s="81"/>
      <c r="AZ395" s="81"/>
      <c r="BA395" s="81">
        <v>8</v>
      </c>
      <c r="BB395" s="81"/>
      <c r="BC395" s="81"/>
      <c r="BD395" s="81"/>
      <c r="BE395" s="81" t="s">
        <v>82</v>
      </c>
      <c r="BF395" s="81">
        <v>1</v>
      </c>
      <c r="BG395" s="81">
        <v>3</v>
      </c>
      <c r="BH395" s="81" t="s">
        <v>122</v>
      </c>
      <c r="BI395" s="81">
        <v>0</v>
      </c>
    </row>
    <row r="396" spans="1:61">
      <c r="A396" s="24">
        <v>1520</v>
      </c>
      <c r="B396" s="24" t="s">
        <v>47</v>
      </c>
      <c r="C396" s="24">
        <v>16</v>
      </c>
      <c r="D396" s="24">
        <v>4</v>
      </c>
      <c r="E396" s="5" t="s">
        <v>208</v>
      </c>
      <c r="F396" s="81">
        <v>781.14</v>
      </c>
      <c r="G396" s="81">
        <v>781.14</v>
      </c>
      <c r="H396" s="25">
        <f t="shared" si="87"/>
        <v>781.14</v>
      </c>
      <c r="I396" s="100">
        <v>124</v>
      </c>
      <c r="J396" s="103">
        <v>124</v>
      </c>
      <c r="K396" s="26">
        <f t="shared" si="88"/>
        <v>124</v>
      </c>
      <c r="L396" s="27"/>
      <c r="M396" s="10">
        <v>90</v>
      </c>
      <c r="N396" s="11">
        <v>3</v>
      </c>
      <c r="O396" s="11">
        <v>0</v>
      </c>
      <c r="P396" s="11">
        <v>7</v>
      </c>
      <c r="Q396" s="68" t="s">
        <v>213</v>
      </c>
      <c r="R396" s="69" t="s">
        <v>213</v>
      </c>
      <c r="S396" s="32">
        <f t="shared" si="89"/>
        <v>0.12170232570552782</v>
      </c>
      <c r="T396" s="32">
        <f t="shared" si="90"/>
        <v>5.1945851961402507E-2</v>
      </c>
      <c r="U396" s="32">
        <f t="shared" si="91"/>
        <v>-0.99118590163601605</v>
      </c>
      <c r="V396" s="14">
        <f t="shared" si="92"/>
        <v>23.114103379365581</v>
      </c>
      <c r="W396" s="14">
        <f t="shared" si="93"/>
        <v>-82.395895546307358</v>
      </c>
      <c r="X396" s="33">
        <f t="shared" si="94"/>
        <v>23.114103379365581</v>
      </c>
      <c r="Y396" s="14">
        <f t="shared" si="95"/>
        <v>293.11410337936559</v>
      </c>
      <c r="Z396" s="34">
        <f t="shared" si="96"/>
        <v>7.6041044536926421</v>
      </c>
      <c r="AA396" s="16"/>
      <c r="AB396" s="28"/>
      <c r="AC396" s="9"/>
      <c r="AD396" s="9"/>
      <c r="AE396" s="9"/>
      <c r="AF396" s="17"/>
      <c r="AG396" s="28"/>
      <c r="AH396" s="96"/>
      <c r="AI396" s="10">
        <v>51</v>
      </c>
      <c r="AJ396" s="11">
        <v>131</v>
      </c>
      <c r="AK396" s="120">
        <v>25</v>
      </c>
      <c r="AL396" s="121">
        <v>-30</v>
      </c>
      <c r="AM396" s="41">
        <f t="shared" si="81"/>
        <v>358.11410337936559</v>
      </c>
      <c r="AN396" s="41">
        <f t="shared" si="82"/>
        <v>268.11410337936559</v>
      </c>
      <c r="AO396" s="41">
        <f t="shared" si="83"/>
        <v>7.6041044536926421</v>
      </c>
      <c r="AP396" s="42">
        <f t="shared" si="85"/>
        <v>0</v>
      </c>
      <c r="AQ396" s="43">
        <f t="shared" si="84"/>
        <v>335</v>
      </c>
      <c r="AR396" s="44">
        <f t="shared" si="86"/>
        <v>0</v>
      </c>
      <c r="AS396" s="118"/>
      <c r="AT396" s="81"/>
      <c r="AU396" s="81"/>
      <c r="AV396" s="81" t="s">
        <v>208</v>
      </c>
      <c r="AW396" s="81"/>
      <c r="AX396" s="81"/>
      <c r="AY396" s="81"/>
      <c r="AZ396" s="81"/>
      <c r="BA396" s="81"/>
      <c r="BB396" s="81"/>
      <c r="BC396" s="81"/>
      <c r="BD396" s="81"/>
      <c r="BE396" s="81" t="s">
        <v>79</v>
      </c>
      <c r="BF396" s="81">
        <v>0</v>
      </c>
      <c r="BG396" s="81">
        <v>3</v>
      </c>
      <c r="BH396" s="81" t="s">
        <v>123</v>
      </c>
      <c r="BI396" s="81">
        <v>0</v>
      </c>
    </row>
    <row r="397" spans="1:61">
      <c r="A397" s="24">
        <v>1520</v>
      </c>
      <c r="B397" s="24" t="s">
        <v>47</v>
      </c>
      <c r="C397" s="24">
        <v>16</v>
      </c>
      <c r="D397" s="24">
        <v>5</v>
      </c>
      <c r="E397" s="5" t="s">
        <v>49</v>
      </c>
      <c r="F397" s="81">
        <v>781.66</v>
      </c>
      <c r="G397" s="81">
        <v>781.7</v>
      </c>
      <c r="H397" s="25">
        <f t="shared" si="87"/>
        <v>781.68000000000006</v>
      </c>
      <c r="I397" s="100">
        <v>26</v>
      </c>
      <c r="J397" s="103">
        <v>30</v>
      </c>
      <c r="K397" s="26">
        <f t="shared" si="88"/>
        <v>28</v>
      </c>
      <c r="L397" s="27"/>
      <c r="M397" s="10">
        <v>90</v>
      </c>
      <c r="N397" s="11">
        <v>38</v>
      </c>
      <c r="O397" s="11">
        <v>0</v>
      </c>
      <c r="P397" s="11">
        <v>56</v>
      </c>
      <c r="Q397" s="11">
        <v>50</v>
      </c>
      <c r="R397" s="67">
        <v>90</v>
      </c>
      <c r="S397" s="32">
        <f t="shared" si="89"/>
        <v>0.65329052231738594</v>
      </c>
      <c r="T397" s="32">
        <f t="shared" si="90"/>
        <v>0.34427352794243826</v>
      </c>
      <c r="U397" s="32">
        <f t="shared" si="91"/>
        <v>-0.44065002127551411</v>
      </c>
      <c r="V397" s="14">
        <f t="shared" si="92"/>
        <v>27.788504517641414</v>
      </c>
      <c r="W397" s="14">
        <f t="shared" si="93"/>
        <v>-30.825393966535884</v>
      </c>
      <c r="X397" s="33">
        <f t="shared" si="94"/>
        <v>27.788504517641414</v>
      </c>
      <c r="Y397" s="14">
        <f t="shared" si="95"/>
        <v>297.7885045176414</v>
      </c>
      <c r="Z397" s="34">
        <f t="shared" si="96"/>
        <v>59.174606033464116</v>
      </c>
      <c r="AA397" s="16">
        <f>IF(-T397&lt;0,180-ACOS(SIN((X397-90)*PI()/180)*U397/SQRT(T397^2+U397^2))*180/PI(),ACOS(SIN((X397-90)*PI()/180)*U397/SQRT(T397^2+U397^2))*180/PI())</f>
        <v>134.19743785340631</v>
      </c>
      <c r="AB397" s="28">
        <f>IF(R397=90,IF(AA397-Q397&lt;0,AA397-Q397+180,AA397-Q397),IF(AA397+Q397&gt;180,AA397+Q397-180,AA397+Q397))</f>
        <v>84.197437853406313</v>
      </c>
      <c r="AC397" s="9">
        <f>COS(AB397*PI()/180)</f>
        <v>0.10110078605194966</v>
      </c>
      <c r="AD397" s="9">
        <f>SIN(AB397*PI()/180)*COS(Z397*PI()/180)</f>
        <v>0.50979795141608553</v>
      </c>
      <c r="AE397" s="9">
        <f>SIN(AB397*PI()/180)*SIN(Z397*PI()/180)</f>
        <v>0.85433288581889466</v>
      </c>
      <c r="AF397" s="17">
        <f>IF(IF(AC397=0,IF(AD397&gt;=0,90,270),IF(AC397&gt;0,IF(AD397&gt;=0,ATAN(AD397/AC397)*180/PI(),ATAN(AD397/AC397)*180/PI()+360),ATAN(AD397/AC397)*180/PI()+180))-(360-Y397)&lt;0,IF(AC397=0,IF(AD397&gt;=0,90,270),IF(AC397&gt;0,IF(AD397&gt;=0,ATAN(AD397/AC397)*180/PI(),ATAN(AD397/AC397)*180/PI()+360),ATAN(AD397/AC397)*180/PI()+180))+Y397,IF(AC397=0,IF(AD397&gt;=0,90,270),IF(AC397&gt;0,IF(AD397&gt;=0,ATAN(AD397/AC397)*180/PI(),ATAN(AD397/AC397)*180/PI()+360),ATAN(AD397/AC397)*180/PI()+180))-(360-Y397))</f>
        <v>16.571410031637029</v>
      </c>
      <c r="AG397" s="28">
        <f>ASIN(AE397/SQRT(AC397^2+AD397^2+AE397^2))*180/PI()</f>
        <v>58.686112850274171</v>
      </c>
      <c r="AH397" s="96">
        <v>0</v>
      </c>
      <c r="AI397" s="10">
        <v>0</v>
      </c>
      <c r="AJ397" s="11">
        <v>66</v>
      </c>
      <c r="AK397" s="120">
        <v>190</v>
      </c>
      <c r="AL397" s="121">
        <v>45</v>
      </c>
      <c r="AM397" s="41">
        <f t="shared" si="81"/>
        <v>17.7885045176414</v>
      </c>
      <c r="AN397" s="41">
        <f t="shared" si="82"/>
        <v>287.7885045176414</v>
      </c>
      <c r="AO397" s="41">
        <f t="shared" si="83"/>
        <v>59.174606033464116</v>
      </c>
      <c r="AP397" s="42">
        <f t="shared" si="85"/>
        <v>84.197437853406313</v>
      </c>
      <c r="AQ397" s="43">
        <f t="shared" si="84"/>
        <v>6.571410031637015</v>
      </c>
      <c r="AR397" s="44">
        <f t="shared" si="86"/>
        <v>58.686112850274171</v>
      </c>
      <c r="AS397" s="118"/>
      <c r="AT397" s="81"/>
      <c r="AU397" s="81" t="s">
        <v>49</v>
      </c>
      <c r="AV397" s="81"/>
      <c r="AW397" s="81" t="s">
        <v>78</v>
      </c>
      <c r="AX397" s="81"/>
      <c r="AY397" s="81"/>
      <c r="AZ397" s="81"/>
      <c r="BA397" s="81"/>
      <c r="BB397" s="81"/>
      <c r="BC397" s="81"/>
      <c r="BD397" s="81"/>
      <c r="BE397" s="81" t="s">
        <v>82</v>
      </c>
      <c r="BF397" s="81">
        <v>1</v>
      </c>
      <c r="BG397" s="81">
        <v>3</v>
      </c>
      <c r="BH397" s="81" t="s">
        <v>94</v>
      </c>
      <c r="BI397" s="81">
        <v>0</v>
      </c>
    </row>
    <row r="398" spans="1:61">
      <c r="A398" s="24">
        <v>1520</v>
      </c>
      <c r="B398" s="24" t="s">
        <v>47</v>
      </c>
      <c r="C398" s="24">
        <v>17</v>
      </c>
      <c r="D398" s="24">
        <v>1</v>
      </c>
      <c r="E398" s="5" t="s">
        <v>49</v>
      </c>
      <c r="F398" s="81">
        <v>786.22</v>
      </c>
      <c r="G398" s="81">
        <v>786.29</v>
      </c>
      <c r="H398" s="25">
        <f t="shared" si="87"/>
        <v>786.255</v>
      </c>
      <c r="I398" s="100">
        <v>82</v>
      </c>
      <c r="J398" s="103">
        <v>89</v>
      </c>
      <c r="K398" s="26">
        <f t="shared" si="88"/>
        <v>85.5</v>
      </c>
      <c r="L398" s="27"/>
      <c r="M398" s="10">
        <v>270</v>
      </c>
      <c r="N398" s="11">
        <v>7</v>
      </c>
      <c r="O398" s="11">
        <v>180</v>
      </c>
      <c r="P398" s="11">
        <v>20</v>
      </c>
      <c r="Q398" s="68" t="s">
        <v>213</v>
      </c>
      <c r="R398" s="69" t="s">
        <v>213</v>
      </c>
      <c r="S398" s="32">
        <f t="shared" si="89"/>
        <v>-0.33947077704170586</v>
      </c>
      <c r="T398" s="32">
        <f t="shared" si="90"/>
        <v>-0.11451972269784085</v>
      </c>
      <c r="U398" s="32">
        <f t="shared" si="91"/>
        <v>-0.93268829448680157</v>
      </c>
      <c r="V398" s="14">
        <f t="shared" si="92"/>
        <v>198.64171015044346</v>
      </c>
      <c r="W398" s="14">
        <f t="shared" si="93"/>
        <v>-68.987075531795554</v>
      </c>
      <c r="X398" s="33">
        <f t="shared" si="94"/>
        <v>198.64171015044346</v>
      </c>
      <c r="Y398" s="14">
        <f t="shared" si="95"/>
        <v>108.64171015044346</v>
      </c>
      <c r="Z398" s="34">
        <f t="shared" si="96"/>
        <v>21.012924468204446</v>
      </c>
      <c r="AA398" s="16"/>
      <c r="AB398" s="28"/>
      <c r="AC398" s="9"/>
      <c r="AD398" s="9"/>
      <c r="AE398" s="9"/>
      <c r="AF398" s="17"/>
      <c r="AG398" s="28"/>
      <c r="AH398" s="96">
        <v>0</v>
      </c>
      <c r="AI398" s="13" t="s">
        <v>213</v>
      </c>
      <c r="AJ398" s="2" t="s">
        <v>213</v>
      </c>
      <c r="AK398" s="120" t="s">
        <v>213</v>
      </c>
      <c r="AL398" s="121" t="s">
        <v>213</v>
      </c>
      <c r="AM398" s="41" t="e">
        <f t="shared" si="81"/>
        <v>#VALUE!</v>
      </c>
      <c r="AN398" s="41" t="e">
        <f t="shared" si="82"/>
        <v>#VALUE!</v>
      </c>
      <c r="AO398" s="41">
        <f t="shared" si="83"/>
        <v>21.012924468204446</v>
      </c>
      <c r="AP398" s="42">
        <f t="shared" si="85"/>
        <v>0</v>
      </c>
      <c r="AQ398" s="43" t="e">
        <f t="shared" si="84"/>
        <v>#VALUE!</v>
      </c>
      <c r="AR398" s="44">
        <f t="shared" si="86"/>
        <v>0</v>
      </c>
      <c r="AS398" s="118"/>
      <c r="AT398" s="81"/>
      <c r="AU398" s="81" t="s">
        <v>49</v>
      </c>
      <c r="AV398" s="81"/>
      <c r="AW398" s="81" t="s">
        <v>50</v>
      </c>
      <c r="AX398" s="81"/>
      <c r="AY398" s="81"/>
      <c r="AZ398" s="81"/>
      <c r="BA398" s="81"/>
      <c r="BB398" s="81"/>
      <c r="BC398" s="81"/>
      <c r="BD398" s="81"/>
      <c r="BE398" s="81" t="s">
        <v>97</v>
      </c>
      <c r="BF398" s="81">
        <v>1</v>
      </c>
      <c r="BG398" s="81">
        <v>2</v>
      </c>
      <c r="BH398" s="81" t="s">
        <v>124</v>
      </c>
      <c r="BI398" s="81">
        <v>0</v>
      </c>
    </row>
    <row r="399" spans="1:61">
      <c r="A399" s="24">
        <v>1520</v>
      </c>
      <c r="B399" s="24" t="s">
        <v>47</v>
      </c>
      <c r="C399" s="24">
        <v>18</v>
      </c>
      <c r="D399" s="24">
        <v>1</v>
      </c>
      <c r="E399" s="5" t="s">
        <v>212</v>
      </c>
      <c r="F399" s="81">
        <v>795.57</v>
      </c>
      <c r="G399" s="81">
        <v>795.59</v>
      </c>
      <c r="H399" s="25">
        <f t="shared" si="87"/>
        <v>795.58</v>
      </c>
      <c r="I399" s="100">
        <v>57</v>
      </c>
      <c r="J399" s="103">
        <v>59</v>
      </c>
      <c r="K399" s="26">
        <f t="shared" si="88"/>
        <v>58</v>
      </c>
      <c r="L399" s="27"/>
      <c r="M399" s="10">
        <v>270</v>
      </c>
      <c r="N399" s="11">
        <v>10</v>
      </c>
      <c r="O399" s="11">
        <v>0</v>
      </c>
      <c r="P399" s="11">
        <v>8</v>
      </c>
      <c r="Q399" s="68" t="s">
        <v>213</v>
      </c>
      <c r="R399" s="69" t="s">
        <v>213</v>
      </c>
      <c r="S399" s="32">
        <f t="shared" si="89"/>
        <v>-0.13705874883622321</v>
      </c>
      <c r="T399" s="32">
        <f t="shared" si="90"/>
        <v>0.17195824553872421</v>
      </c>
      <c r="U399" s="32">
        <f t="shared" si="91"/>
        <v>0.97522367165712465</v>
      </c>
      <c r="V399" s="14">
        <f t="shared" si="92"/>
        <v>128.55648101559439</v>
      </c>
      <c r="W399" s="14">
        <f t="shared" si="93"/>
        <v>77.293236894201442</v>
      </c>
      <c r="X399" s="33">
        <f t="shared" si="94"/>
        <v>308.55648101559439</v>
      </c>
      <c r="Y399" s="14">
        <f t="shared" si="95"/>
        <v>218.55648101559439</v>
      </c>
      <c r="Z399" s="34">
        <f t="shared" si="96"/>
        <v>12.706763105798558</v>
      </c>
      <c r="AA399" s="16"/>
      <c r="AB399" s="28"/>
      <c r="AC399" s="9"/>
      <c r="AD399" s="9"/>
      <c r="AE399" s="9"/>
      <c r="AF399" s="17"/>
      <c r="AG399" s="28"/>
      <c r="AH399" s="96"/>
      <c r="AI399" s="10">
        <v>34</v>
      </c>
      <c r="AJ399" s="11">
        <v>128</v>
      </c>
      <c r="AK399" s="120">
        <v>195</v>
      </c>
      <c r="AL399" s="121" t="s">
        <v>213</v>
      </c>
      <c r="AM399" s="41">
        <f t="shared" si="81"/>
        <v>293.55648101559439</v>
      </c>
      <c r="AN399" s="41">
        <f t="shared" si="82"/>
        <v>203.55648101559439</v>
      </c>
      <c r="AO399" s="41">
        <f t="shared" si="83"/>
        <v>12.706763105798558</v>
      </c>
      <c r="AP399" s="42">
        <f t="shared" si="85"/>
        <v>0</v>
      </c>
      <c r="AQ399" s="43">
        <f t="shared" si="84"/>
        <v>345</v>
      </c>
      <c r="AR399" s="44">
        <f t="shared" si="86"/>
        <v>0</v>
      </c>
      <c r="AS399" s="118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 t="s">
        <v>97</v>
      </c>
      <c r="BF399" s="81">
        <v>0</v>
      </c>
      <c r="BG399" s="81">
        <v>3</v>
      </c>
      <c r="BH399" s="81" t="s">
        <v>57</v>
      </c>
      <c r="BI399" s="81">
        <v>0</v>
      </c>
    </row>
    <row r="400" spans="1:61">
      <c r="A400" s="24">
        <v>1520</v>
      </c>
      <c r="B400" s="24" t="s">
        <v>47</v>
      </c>
      <c r="C400" s="24">
        <v>18</v>
      </c>
      <c r="D400" s="24">
        <v>1</v>
      </c>
      <c r="E400" s="5" t="s">
        <v>46</v>
      </c>
      <c r="F400" s="81">
        <v>796.22</v>
      </c>
      <c r="G400" s="81">
        <v>796.22</v>
      </c>
      <c r="H400" s="25">
        <f t="shared" si="87"/>
        <v>796.22</v>
      </c>
      <c r="I400" s="100">
        <v>122</v>
      </c>
      <c r="J400" s="103">
        <v>122</v>
      </c>
      <c r="K400" s="26">
        <f t="shared" si="88"/>
        <v>122</v>
      </c>
      <c r="L400" s="27"/>
      <c r="M400" s="10">
        <v>90</v>
      </c>
      <c r="N400" s="11">
        <v>7</v>
      </c>
      <c r="O400" s="11">
        <v>180</v>
      </c>
      <c r="P400" s="11">
        <v>10</v>
      </c>
      <c r="Q400" s="68" t="s">
        <v>213</v>
      </c>
      <c r="R400" s="69" t="s">
        <v>213</v>
      </c>
      <c r="S400" s="32">
        <f t="shared" si="89"/>
        <v>0.17235383048284023</v>
      </c>
      <c r="T400" s="32">
        <f t="shared" si="90"/>
        <v>-0.12001787423989645</v>
      </c>
      <c r="U400" s="32">
        <f t="shared" si="91"/>
        <v>0.97746714535880463</v>
      </c>
      <c r="V400" s="14">
        <f t="shared" si="92"/>
        <v>325.14873625054901</v>
      </c>
      <c r="W400" s="14">
        <f t="shared" si="93"/>
        <v>77.873476982485911</v>
      </c>
      <c r="X400" s="33">
        <f t="shared" si="94"/>
        <v>145.14873625054901</v>
      </c>
      <c r="Y400" s="14">
        <f t="shared" si="95"/>
        <v>55.148736250549007</v>
      </c>
      <c r="Z400" s="34">
        <f t="shared" si="96"/>
        <v>12.126523017514089</v>
      </c>
      <c r="AA400" s="16"/>
      <c r="AB400" s="28"/>
      <c r="AC400" s="9"/>
      <c r="AD400" s="9"/>
      <c r="AE400" s="9"/>
      <c r="AF400" s="17"/>
      <c r="AG400" s="28"/>
      <c r="AH400" s="96"/>
      <c r="AI400" s="10">
        <v>34</v>
      </c>
      <c r="AJ400" s="11">
        <v>128</v>
      </c>
      <c r="AK400" s="120">
        <v>195</v>
      </c>
      <c r="AL400" s="121" t="s">
        <v>213</v>
      </c>
      <c r="AM400" s="41">
        <f t="shared" si="81"/>
        <v>130.14873625054901</v>
      </c>
      <c r="AN400" s="41">
        <f t="shared" si="82"/>
        <v>40.148736250549007</v>
      </c>
      <c r="AO400" s="41">
        <f t="shared" si="83"/>
        <v>12.126523017514089</v>
      </c>
      <c r="AP400" s="42">
        <f t="shared" si="85"/>
        <v>0</v>
      </c>
      <c r="AQ400" s="43">
        <f t="shared" si="84"/>
        <v>345</v>
      </c>
      <c r="AR400" s="44">
        <f t="shared" si="86"/>
        <v>0</v>
      </c>
      <c r="AS400" s="118"/>
      <c r="AT400" s="81" t="s">
        <v>84</v>
      </c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 t="s">
        <v>97</v>
      </c>
      <c r="BF400" s="81">
        <v>0</v>
      </c>
      <c r="BG400" s="81">
        <v>3</v>
      </c>
      <c r="BH400" s="81" t="s">
        <v>125</v>
      </c>
      <c r="BI400" s="81">
        <v>0</v>
      </c>
    </row>
    <row r="401" spans="1:61">
      <c r="A401" s="24">
        <v>1520</v>
      </c>
      <c r="B401" s="24" t="s">
        <v>47</v>
      </c>
      <c r="C401" s="24">
        <v>18</v>
      </c>
      <c r="D401" s="24">
        <v>2</v>
      </c>
      <c r="E401" s="5" t="s">
        <v>205</v>
      </c>
      <c r="F401" s="81">
        <v>796.54</v>
      </c>
      <c r="G401" s="81">
        <v>796.54</v>
      </c>
      <c r="H401" s="25">
        <f t="shared" si="87"/>
        <v>796.54</v>
      </c>
      <c r="I401" s="100">
        <v>5</v>
      </c>
      <c r="J401" s="103">
        <v>5</v>
      </c>
      <c r="K401" s="26">
        <f t="shared" si="88"/>
        <v>5</v>
      </c>
      <c r="L401" s="27"/>
      <c r="M401" s="10">
        <v>270</v>
      </c>
      <c r="N401" s="11">
        <v>1</v>
      </c>
      <c r="O401" s="11">
        <v>180</v>
      </c>
      <c r="P401" s="11">
        <v>45</v>
      </c>
      <c r="Q401" s="68" t="s">
        <v>213</v>
      </c>
      <c r="R401" s="69" t="s">
        <v>213</v>
      </c>
      <c r="S401" s="32">
        <f t="shared" si="89"/>
        <v>-0.70699908539882417</v>
      </c>
      <c r="T401" s="32">
        <f t="shared" si="90"/>
        <v>-1.2340714939826795E-2</v>
      </c>
      <c r="U401" s="32">
        <f t="shared" si="91"/>
        <v>-0.70699908539882428</v>
      </c>
      <c r="V401" s="14">
        <f t="shared" si="92"/>
        <v>181</v>
      </c>
      <c r="W401" s="14">
        <f t="shared" si="93"/>
        <v>-44.995636455344858</v>
      </c>
      <c r="X401" s="33">
        <f t="shared" si="94"/>
        <v>181</v>
      </c>
      <c r="Y401" s="14">
        <f t="shared" si="95"/>
        <v>91</v>
      </c>
      <c r="Z401" s="34">
        <f t="shared" si="96"/>
        <v>45.004363544655142</v>
      </c>
      <c r="AA401" s="16"/>
      <c r="AB401" s="28"/>
      <c r="AC401" s="9"/>
      <c r="AD401" s="9"/>
      <c r="AE401" s="9"/>
      <c r="AF401" s="17"/>
      <c r="AG401" s="28"/>
      <c r="AH401" s="96"/>
      <c r="AI401" s="13" t="s">
        <v>213</v>
      </c>
      <c r="AJ401" s="2" t="s">
        <v>213</v>
      </c>
      <c r="AK401" s="120" t="s">
        <v>213</v>
      </c>
      <c r="AL401" s="121" t="s">
        <v>213</v>
      </c>
      <c r="AM401" s="41" t="e">
        <f t="shared" si="81"/>
        <v>#VALUE!</v>
      </c>
      <c r="AN401" s="41" t="e">
        <f t="shared" si="82"/>
        <v>#VALUE!</v>
      </c>
      <c r="AO401" s="41">
        <f t="shared" si="83"/>
        <v>45.004363544655142</v>
      </c>
      <c r="AP401" s="42">
        <f t="shared" si="85"/>
        <v>0</v>
      </c>
      <c r="AQ401" s="43" t="e">
        <f t="shared" si="84"/>
        <v>#VALUE!</v>
      </c>
      <c r="AR401" s="44">
        <f t="shared" si="86"/>
        <v>0</v>
      </c>
      <c r="AS401" s="118"/>
      <c r="AT401" s="81"/>
      <c r="AU401" s="81" t="s">
        <v>205</v>
      </c>
      <c r="AV401" s="81"/>
      <c r="AW401" s="81"/>
      <c r="AX401" s="81"/>
      <c r="AY401" s="81"/>
      <c r="AZ401" s="81"/>
      <c r="BA401" s="81"/>
      <c r="BB401" s="81"/>
      <c r="BC401" s="81"/>
      <c r="BD401" s="81"/>
      <c r="BE401" s="81" t="s">
        <v>97</v>
      </c>
      <c r="BF401" s="81">
        <v>0</v>
      </c>
      <c r="BG401" s="81">
        <v>3</v>
      </c>
      <c r="BH401" s="81" t="s">
        <v>126</v>
      </c>
      <c r="BI401" s="81">
        <v>0</v>
      </c>
    </row>
    <row r="402" spans="1:61">
      <c r="A402" s="24">
        <v>1520</v>
      </c>
      <c r="B402" s="24" t="s">
        <v>47</v>
      </c>
      <c r="C402" s="24">
        <v>18</v>
      </c>
      <c r="D402" s="24">
        <v>2</v>
      </c>
      <c r="E402" s="5" t="s">
        <v>46</v>
      </c>
      <c r="F402" s="81">
        <v>797.87</v>
      </c>
      <c r="G402" s="81">
        <v>797.87</v>
      </c>
      <c r="H402" s="25">
        <f t="shared" si="87"/>
        <v>797.87</v>
      </c>
      <c r="I402" s="100">
        <v>138</v>
      </c>
      <c r="J402" s="103">
        <v>138</v>
      </c>
      <c r="K402" s="26">
        <f t="shared" si="88"/>
        <v>138</v>
      </c>
      <c r="L402" s="27"/>
      <c r="M402" s="10">
        <v>90</v>
      </c>
      <c r="N402" s="11">
        <v>2</v>
      </c>
      <c r="O402" s="11">
        <v>180</v>
      </c>
      <c r="P402" s="11">
        <v>9</v>
      </c>
      <c r="Q402" s="68" t="s">
        <v>213</v>
      </c>
      <c r="R402" s="69" t="s">
        <v>213</v>
      </c>
      <c r="S402" s="32">
        <f t="shared" si="89"/>
        <v>0.15633916939084616</v>
      </c>
      <c r="T402" s="32">
        <f t="shared" si="90"/>
        <v>-3.4469825985698671E-2</v>
      </c>
      <c r="U402" s="32">
        <f t="shared" si="91"/>
        <v>0.98708666754449303</v>
      </c>
      <c r="V402" s="14">
        <f t="shared" si="92"/>
        <v>347.56629379944883</v>
      </c>
      <c r="W402" s="14">
        <f t="shared" si="93"/>
        <v>80.787506260273233</v>
      </c>
      <c r="X402" s="33">
        <f t="shared" si="94"/>
        <v>167.56629379944883</v>
      </c>
      <c r="Y402" s="14">
        <f t="shared" si="95"/>
        <v>77.566293799448829</v>
      </c>
      <c r="Z402" s="34">
        <f t="shared" si="96"/>
        <v>9.2124937397267672</v>
      </c>
      <c r="AA402" s="16"/>
      <c r="AB402" s="28"/>
      <c r="AC402" s="9"/>
      <c r="AD402" s="9"/>
      <c r="AE402" s="9"/>
      <c r="AF402" s="17"/>
      <c r="AG402" s="28"/>
      <c r="AH402" s="96"/>
      <c r="AI402" s="10">
        <v>130</v>
      </c>
      <c r="AJ402" s="11">
        <v>148</v>
      </c>
      <c r="AK402" s="120" t="s">
        <v>213</v>
      </c>
      <c r="AL402" s="121" t="s">
        <v>213</v>
      </c>
      <c r="AM402" s="41" t="e">
        <f t="shared" si="81"/>
        <v>#VALUE!</v>
      </c>
      <c r="AN402" s="41" t="e">
        <f t="shared" si="82"/>
        <v>#VALUE!</v>
      </c>
      <c r="AO402" s="41">
        <f t="shared" si="83"/>
        <v>9.2124937397267672</v>
      </c>
      <c r="AP402" s="42">
        <f t="shared" si="85"/>
        <v>0</v>
      </c>
      <c r="AQ402" s="43" t="e">
        <f t="shared" si="84"/>
        <v>#VALUE!</v>
      </c>
      <c r="AR402" s="44">
        <f t="shared" si="86"/>
        <v>0</v>
      </c>
      <c r="AS402" s="118"/>
      <c r="AT402" s="81" t="s">
        <v>89</v>
      </c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 t="s">
        <v>82</v>
      </c>
      <c r="BF402" s="81">
        <v>0</v>
      </c>
      <c r="BG402" s="81">
        <v>3</v>
      </c>
      <c r="BH402" s="81" t="s">
        <v>46</v>
      </c>
      <c r="BI402" s="81">
        <v>0</v>
      </c>
    </row>
    <row r="403" spans="1:61">
      <c r="A403" s="24">
        <v>1520</v>
      </c>
      <c r="B403" s="24" t="s">
        <v>47</v>
      </c>
      <c r="C403" s="24">
        <v>18</v>
      </c>
      <c r="D403" s="24">
        <v>4</v>
      </c>
      <c r="E403" s="5" t="s">
        <v>49</v>
      </c>
      <c r="F403" s="81">
        <v>800.95</v>
      </c>
      <c r="G403" s="81">
        <v>800.99</v>
      </c>
      <c r="H403" s="25">
        <f t="shared" si="87"/>
        <v>800.97</v>
      </c>
      <c r="I403" s="100">
        <v>146</v>
      </c>
      <c r="J403" s="103">
        <v>150</v>
      </c>
      <c r="K403" s="26">
        <f t="shared" si="88"/>
        <v>148</v>
      </c>
      <c r="L403" s="27"/>
      <c r="M403" s="10">
        <v>90</v>
      </c>
      <c r="N403" s="11">
        <v>43</v>
      </c>
      <c r="O403" s="11">
        <v>180</v>
      </c>
      <c r="P403" s="11">
        <v>50</v>
      </c>
      <c r="Q403" s="11">
        <v>48</v>
      </c>
      <c r="R403" s="67">
        <v>270</v>
      </c>
      <c r="S403" s="32">
        <f t="shared" si="89"/>
        <v>0.56024943907986069</v>
      </c>
      <c r="T403" s="32">
        <f t="shared" si="90"/>
        <v>-0.43838009567471325</v>
      </c>
      <c r="U403" s="32">
        <f t="shared" si="91"/>
        <v>0.47010509769918918</v>
      </c>
      <c r="V403" s="14">
        <f t="shared" si="92"/>
        <v>321.9577771260075</v>
      </c>
      <c r="W403" s="14">
        <f t="shared" si="93"/>
        <v>33.458269579877481</v>
      </c>
      <c r="X403" s="33">
        <f t="shared" si="94"/>
        <v>141.9577771260075</v>
      </c>
      <c r="Y403" s="14">
        <f t="shared" si="95"/>
        <v>51.9577771260075</v>
      </c>
      <c r="Z403" s="34">
        <f t="shared" si="96"/>
        <v>56.541730420122519</v>
      </c>
      <c r="AA403" s="16">
        <f>IF(-T403&lt;0,180-ACOS(SIN((X403-90)*PI()/180)*U403/SQRT(T403^2+U403^2))*180/PI(),ACOS(SIN((X403-90)*PI()/180)*U403/SQRT(T403^2+U403^2))*180/PI())</f>
        <v>54.831525864357239</v>
      </c>
      <c r="AB403" s="28">
        <f>IF(R403=90,IF(AA403-Q403&lt;0,AA403-Q403+180,AA403-Q403),IF(AA403+Q403&gt;180,AA403+Q403-180,AA403+Q403))</f>
        <v>102.83152586435725</v>
      </c>
      <c r="AC403" s="9">
        <f>COS(AB403*PI()/180)</f>
        <v>-0.22208502061363208</v>
      </c>
      <c r="AD403" s="9">
        <f>SIN(AB403*PI()/180)*COS(Z403*PI()/180)</f>
        <v>0.53756130843499561</v>
      </c>
      <c r="AE403" s="9">
        <f>SIN(AB403*PI()/180)*SIN(Z403*PI()/180)</f>
        <v>0.81345318445052395</v>
      </c>
      <c r="AF403" s="17">
        <f>IF(IF(AC403=0,IF(AD403&gt;=0,90,270),IF(AC403&gt;0,IF(AD403&gt;=0,ATAN(AD403/AC403)*180/PI(),ATAN(AD403/AC403)*180/PI()+360),ATAN(AD403/AC403)*180/PI()+180))-(360-Y403)&lt;0,IF(AC403=0,IF(AD403&gt;=0,90,270),IF(AC403&gt;0,IF(AD403&gt;=0,ATAN(AD403/AC403)*180/PI(),ATAN(AD403/AC403)*180/PI()+360),ATAN(AD403/AC403)*180/PI()+180))+Y403,IF(AC403=0,IF(AD403&gt;=0,90,270),IF(AC403&gt;0,IF(AD403&gt;=0,ATAN(AD403/AC403)*180/PI(),ATAN(AD403/AC403)*180/PI()+360),ATAN(AD403/AC403)*180/PI()+180))-(360-Y403))</f>
        <v>164.40497618252843</v>
      </c>
      <c r="AG403" s="28">
        <f>ASIN(AE403/SQRT(AC403^2+AD403^2+AE403^2))*180/PI()</f>
        <v>54.434702151855376</v>
      </c>
      <c r="AH403" s="96">
        <v>0</v>
      </c>
      <c r="AI403" s="10">
        <v>108</v>
      </c>
      <c r="AJ403" s="11">
        <v>150</v>
      </c>
      <c r="AK403" s="119">
        <v>150</v>
      </c>
      <c r="AL403" s="77">
        <v>-60</v>
      </c>
      <c r="AM403" s="45">
        <f t="shared" si="81"/>
        <v>351.9577771260075</v>
      </c>
      <c r="AN403" s="45">
        <f t="shared" si="82"/>
        <v>261.9577771260075</v>
      </c>
      <c r="AO403" s="45">
        <f t="shared" si="83"/>
        <v>56.541730420122519</v>
      </c>
      <c r="AP403" s="46">
        <f t="shared" si="85"/>
        <v>102.83152586435725</v>
      </c>
      <c r="AQ403" s="47">
        <f t="shared" si="84"/>
        <v>14.404976182528429</v>
      </c>
      <c r="AR403" s="48">
        <f t="shared" si="86"/>
        <v>54.434702151855376</v>
      </c>
      <c r="AS403" s="118"/>
      <c r="AT403" s="81"/>
      <c r="AU403" s="81" t="s">
        <v>49</v>
      </c>
      <c r="AV403" s="81"/>
      <c r="AW403" s="81" t="s">
        <v>78</v>
      </c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 t="s">
        <v>94</v>
      </c>
      <c r="BI403" s="81">
        <v>0</v>
      </c>
    </row>
    <row r="404" spans="1:61">
      <c r="A404" s="24">
        <v>1520</v>
      </c>
      <c r="B404" s="24" t="s">
        <v>47</v>
      </c>
      <c r="C404" s="24">
        <v>19</v>
      </c>
      <c r="D404" s="24">
        <v>1</v>
      </c>
      <c r="E404" s="5" t="s">
        <v>52</v>
      </c>
      <c r="F404" s="81">
        <v>804.78</v>
      </c>
      <c r="G404" s="81">
        <v>804.88</v>
      </c>
      <c r="H404" s="25">
        <f t="shared" si="87"/>
        <v>804.82999999999993</v>
      </c>
      <c r="I404" s="100">
        <v>18</v>
      </c>
      <c r="J404" s="103">
        <v>28</v>
      </c>
      <c r="K404" s="26">
        <f t="shared" si="88"/>
        <v>23</v>
      </c>
      <c r="L404" s="27"/>
      <c r="M404" s="10">
        <v>270</v>
      </c>
      <c r="N404" s="11">
        <v>5</v>
      </c>
      <c r="O404" s="11">
        <v>0</v>
      </c>
      <c r="P404" s="11">
        <v>5</v>
      </c>
      <c r="Q404" s="68" t="s">
        <v>213</v>
      </c>
      <c r="R404" s="69" t="s">
        <v>213</v>
      </c>
      <c r="S404" s="32">
        <f t="shared" si="89"/>
        <v>-8.6824088833465166E-2</v>
      </c>
      <c r="T404" s="32">
        <f t="shared" si="90"/>
        <v>8.6824088833465179E-2</v>
      </c>
      <c r="U404" s="32">
        <f t="shared" si="91"/>
        <v>0.99240387650610407</v>
      </c>
      <c r="V404" s="14">
        <f t="shared" si="92"/>
        <v>135</v>
      </c>
      <c r="W404" s="14">
        <f t="shared" si="93"/>
        <v>82.946773343201372</v>
      </c>
      <c r="X404" s="33">
        <f t="shared" si="94"/>
        <v>315</v>
      </c>
      <c r="Y404" s="14">
        <f t="shared" si="95"/>
        <v>225</v>
      </c>
      <c r="Z404" s="34">
        <f t="shared" si="96"/>
        <v>7.0532266567986284</v>
      </c>
      <c r="AA404" s="16"/>
      <c r="AB404" s="28"/>
      <c r="AC404" s="9"/>
      <c r="AD404" s="9"/>
      <c r="AE404" s="9"/>
      <c r="AF404" s="17"/>
      <c r="AG404" s="28"/>
      <c r="AH404" s="96"/>
      <c r="AI404" s="10">
        <v>18</v>
      </c>
      <c r="AJ404" s="11">
        <v>32</v>
      </c>
      <c r="AK404" s="120" t="s">
        <v>213</v>
      </c>
      <c r="AL404" s="121" t="s">
        <v>213</v>
      </c>
      <c r="AM404" s="41" t="e">
        <f t="shared" si="81"/>
        <v>#VALUE!</v>
      </c>
      <c r="AN404" s="41" t="e">
        <f t="shared" si="82"/>
        <v>#VALUE!</v>
      </c>
      <c r="AO404" s="41">
        <f t="shared" si="83"/>
        <v>7.0532266567986284</v>
      </c>
      <c r="AP404" s="42">
        <f t="shared" si="85"/>
        <v>0</v>
      </c>
      <c r="AQ404" s="43" t="e">
        <f t="shared" si="84"/>
        <v>#VALUE!</v>
      </c>
      <c r="AR404" s="44">
        <f t="shared" si="86"/>
        <v>0</v>
      </c>
      <c r="AS404" s="118"/>
      <c r="AT404" s="81"/>
      <c r="AU404" s="81"/>
      <c r="AV404" s="81"/>
      <c r="AW404" s="81"/>
      <c r="AX404" s="81" t="s">
        <v>52</v>
      </c>
      <c r="AY404" s="81"/>
      <c r="AZ404" s="81"/>
      <c r="BA404" s="81"/>
      <c r="BB404" s="81"/>
      <c r="BC404" s="81"/>
      <c r="BD404" s="81"/>
      <c r="BE404" s="81" t="s">
        <v>82</v>
      </c>
      <c r="BF404" s="81">
        <v>1</v>
      </c>
      <c r="BG404" s="81">
        <v>2</v>
      </c>
      <c r="BH404" s="81" t="s">
        <v>127</v>
      </c>
      <c r="BI404" s="81">
        <v>0</v>
      </c>
    </row>
    <row r="405" spans="1:61">
      <c r="A405" s="24">
        <v>1520</v>
      </c>
      <c r="B405" s="24" t="s">
        <v>47</v>
      </c>
      <c r="C405" s="24">
        <v>19</v>
      </c>
      <c r="D405" s="24">
        <v>1</v>
      </c>
      <c r="E405" s="5" t="s">
        <v>52</v>
      </c>
      <c r="F405" s="81">
        <v>805.19</v>
      </c>
      <c r="G405" s="81">
        <v>805.29</v>
      </c>
      <c r="H405" s="25">
        <f t="shared" si="87"/>
        <v>805.24</v>
      </c>
      <c r="I405" s="100">
        <v>59</v>
      </c>
      <c r="J405" s="103">
        <v>69</v>
      </c>
      <c r="K405" s="26">
        <f t="shared" si="88"/>
        <v>64</v>
      </c>
      <c r="L405" s="27"/>
      <c r="M405" s="10">
        <v>270</v>
      </c>
      <c r="N405" s="11">
        <v>18</v>
      </c>
      <c r="O405" s="11">
        <v>0</v>
      </c>
      <c r="P405" s="11">
        <v>13</v>
      </c>
      <c r="Q405" s="68" t="s">
        <v>213</v>
      </c>
      <c r="R405" s="69" t="s">
        <v>213</v>
      </c>
      <c r="S405" s="32">
        <f t="shared" si="89"/>
        <v>-0.21394116608119801</v>
      </c>
      <c r="T405" s="32">
        <f t="shared" si="90"/>
        <v>0.3010969088288562</v>
      </c>
      <c r="U405" s="32">
        <f t="shared" si="91"/>
        <v>0.92668099939692894</v>
      </c>
      <c r="V405" s="14">
        <f t="shared" si="92"/>
        <v>125.39528758073867</v>
      </c>
      <c r="W405" s="14">
        <f t="shared" si="93"/>
        <v>68.268333946481121</v>
      </c>
      <c r="X405" s="33">
        <f t="shared" si="94"/>
        <v>305.39528758073868</v>
      </c>
      <c r="Y405" s="14">
        <f t="shared" si="95"/>
        <v>215.39528758073868</v>
      </c>
      <c r="Z405" s="34">
        <f t="shared" si="96"/>
        <v>21.731666053518879</v>
      </c>
      <c r="AA405" s="16"/>
      <c r="AB405" s="28"/>
      <c r="AC405" s="9"/>
      <c r="AD405" s="9"/>
      <c r="AE405" s="9"/>
      <c r="AF405" s="17"/>
      <c r="AG405" s="28"/>
      <c r="AH405" s="96"/>
      <c r="AI405" s="10">
        <v>33</v>
      </c>
      <c r="AJ405" s="11">
        <v>65</v>
      </c>
      <c r="AK405" s="120" t="s">
        <v>213</v>
      </c>
      <c r="AL405" s="121">
        <v>60</v>
      </c>
      <c r="AM405" s="41" t="e">
        <f t="shared" si="81"/>
        <v>#VALUE!</v>
      </c>
      <c r="AN405" s="41" t="e">
        <f t="shared" si="82"/>
        <v>#VALUE!</v>
      </c>
      <c r="AO405" s="41">
        <f t="shared" si="83"/>
        <v>21.731666053518879</v>
      </c>
      <c r="AP405" s="42">
        <f t="shared" si="85"/>
        <v>0</v>
      </c>
      <c r="AQ405" s="43" t="e">
        <f t="shared" si="84"/>
        <v>#VALUE!</v>
      </c>
      <c r="AR405" s="44">
        <f t="shared" si="86"/>
        <v>0</v>
      </c>
      <c r="AS405" s="118"/>
      <c r="AT405" s="81"/>
      <c r="AU405" s="81"/>
      <c r="AV405" s="81"/>
      <c r="AW405" s="81"/>
      <c r="AX405" s="81" t="s">
        <v>52</v>
      </c>
      <c r="AY405" s="81"/>
      <c r="AZ405" s="81"/>
      <c r="BA405" s="81"/>
      <c r="BB405" s="81"/>
      <c r="BC405" s="81"/>
      <c r="BD405" s="81"/>
      <c r="BE405" s="81" t="s">
        <v>82</v>
      </c>
      <c r="BF405" s="81">
        <v>1</v>
      </c>
      <c r="BG405" s="81">
        <v>2</v>
      </c>
      <c r="BH405" s="81" t="s">
        <v>128</v>
      </c>
      <c r="BI405" s="81">
        <v>0</v>
      </c>
    </row>
    <row r="406" spans="1:61">
      <c r="A406" s="24">
        <v>1520</v>
      </c>
      <c r="B406" s="24" t="s">
        <v>47</v>
      </c>
      <c r="C406" s="24">
        <v>19</v>
      </c>
      <c r="D406" s="24">
        <v>1</v>
      </c>
      <c r="E406" s="5" t="s">
        <v>52</v>
      </c>
      <c r="F406" s="81">
        <v>805.54</v>
      </c>
      <c r="G406" s="81">
        <v>805.64</v>
      </c>
      <c r="H406" s="25">
        <f t="shared" si="87"/>
        <v>805.58999999999992</v>
      </c>
      <c r="I406" s="100">
        <v>99</v>
      </c>
      <c r="J406" s="103">
        <v>104</v>
      </c>
      <c r="K406" s="26">
        <f t="shared" si="88"/>
        <v>101.5</v>
      </c>
      <c r="L406" s="27"/>
      <c r="M406" s="10">
        <v>270</v>
      </c>
      <c r="N406" s="11">
        <v>3</v>
      </c>
      <c r="O406" s="11">
        <v>0</v>
      </c>
      <c r="P406" s="11">
        <v>10</v>
      </c>
      <c r="Q406" s="68" t="s">
        <v>213</v>
      </c>
      <c r="R406" s="69" t="s">
        <v>213</v>
      </c>
      <c r="S406" s="32">
        <f t="shared" si="89"/>
        <v>-0.17341019887450621</v>
      </c>
      <c r="T406" s="32">
        <f t="shared" si="90"/>
        <v>5.1540855469358784E-2</v>
      </c>
      <c r="U406" s="32">
        <f t="shared" si="91"/>
        <v>0.9834581082132785</v>
      </c>
      <c r="V406" s="14">
        <f t="shared" si="92"/>
        <v>163.44703546051466</v>
      </c>
      <c r="W406" s="14">
        <f t="shared" si="93"/>
        <v>79.576935817123754</v>
      </c>
      <c r="X406" s="33">
        <f t="shared" si="94"/>
        <v>343.44703546051466</v>
      </c>
      <c r="Y406" s="14">
        <f t="shared" si="95"/>
        <v>253.44703546051466</v>
      </c>
      <c r="Z406" s="34">
        <f t="shared" si="96"/>
        <v>10.423064182876246</v>
      </c>
      <c r="AA406" s="16"/>
      <c r="AB406" s="28"/>
      <c r="AC406" s="9"/>
      <c r="AD406" s="9"/>
      <c r="AE406" s="9"/>
      <c r="AF406" s="17"/>
      <c r="AG406" s="28"/>
      <c r="AH406" s="96"/>
      <c r="AI406" s="10">
        <v>88</v>
      </c>
      <c r="AJ406" s="11">
        <v>119</v>
      </c>
      <c r="AK406" s="120" t="s">
        <v>213</v>
      </c>
      <c r="AL406" s="121" t="s">
        <v>213</v>
      </c>
      <c r="AM406" s="41" t="e">
        <f t="shared" si="81"/>
        <v>#VALUE!</v>
      </c>
      <c r="AN406" s="41" t="e">
        <f t="shared" si="82"/>
        <v>#VALUE!</v>
      </c>
      <c r="AO406" s="41">
        <f t="shared" si="83"/>
        <v>10.423064182876246</v>
      </c>
      <c r="AP406" s="42">
        <f t="shared" si="85"/>
        <v>0</v>
      </c>
      <c r="AQ406" s="43" t="e">
        <f t="shared" si="84"/>
        <v>#VALUE!</v>
      </c>
      <c r="AR406" s="44">
        <f t="shared" si="86"/>
        <v>0</v>
      </c>
      <c r="AS406" s="118"/>
      <c r="AT406" s="81"/>
      <c r="AU406" s="81"/>
      <c r="AV406" s="81"/>
      <c r="AW406" s="81"/>
      <c r="AX406" s="81" t="s">
        <v>52</v>
      </c>
      <c r="AY406" s="81"/>
      <c r="AZ406" s="81"/>
      <c r="BA406" s="81"/>
      <c r="BB406" s="81"/>
      <c r="BC406" s="81"/>
      <c r="BD406" s="81"/>
      <c r="BE406" s="81" t="s">
        <v>82</v>
      </c>
      <c r="BF406" s="81">
        <v>1</v>
      </c>
      <c r="BG406" s="81">
        <v>2</v>
      </c>
      <c r="BH406" s="81" t="s">
        <v>129</v>
      </c>
      <c r="BI406" s="81">
        <v>0</v>
      </c>
    </row>
    <row r="407" spans="1:61">
      <c r="A407" s="24">
        <v>1520</v>
      </c>
      <c r="B407" s="24" t="s">
        <v>47</v>
      </c>
      <c r="C407" s="24">
        <v>19</v>
      </c>
      <c r="D407" s="24">
        <v>1</v>
      </c>
      <c r="E407" s="5" t="s">
        <v>46</v>
      </c>
      <c r="F407" s="81">
        <v>805.63</v>
      </c>
      <c r="G407" s="81">
        <v>805.63</v>
      </c>
      <c r="H407" s="25">
        <f t="shared" si="87"/>
        <v>805.63</v>
      </c>
      <c r="I407" s="100">
        <v>103</v>
      </c>
      <c r="J407" s="103">
        <v>103</v>
      </c>
      <c r="K407" s="26">
        <f t="shared" si="88"/>
        <v>103</v>
      </c>
      <c r="L407" s="27"/>
      <c r="M407" s="10">
        <v>270</v>
      </c>
      <c r="N407" s="11">
        <v>14</v>
      </c>
      <c r="O407" s="11">
        <v>0</v>
      </c>
      <c r="P407" s="11">
        <v>2</v>
      </c>
      <c r="Q407" s="68" t="s">
        <v>213</v>
      </c>
      <c r="R407" s="69" t="s">
        <v>213</v>
      </c>
      <c r="S407" s="32">
        <f t="shared" si="89"/>
        <v>-3.3862832499619924E-2</v>
      </c>
      <c r="T407" s="32">
        <f t="shared" si="90"/>
        <v>0.24177452331737928</v>
      </c>
      <c r="U407" s="32">
        <f t="shared" si="91"/>
        <v>0.96970464833606229</v>
      </c>
      <c r="V407" s="14">
        <f t="shared" si="92"/>
        <v>97.972957104797317</v>
      </c>
      <c r="W407" s="14">
        <f t="shared" si="93"/>
        <v>75.868799862943661</v>
      </c>
      <c r="X407" s="33">
        <f t="shared" si="94"/>
        <v>277.97295710479733</v>
      </c>
      <c r="Y407" s="14">
        <f t="shared" si="95"/>
        <v>187.97295710479733</v>
      </c>
      <c r="Z407" s="34">
        <f t="shared" si="96"/>
        <v>14.131200137056339</v>
      </c>
      <c r="AA407" s="16"/>
      <c r="AB407" s="28"/>
      <c r="AC407" s="9"/>
      <c r="AD407" s="9"/>
      <c r="AE407" s="9"/>
      <c r="AF407" s="17"/>
      <c r="AG407" s="28"/>
      <c r="AH407" s="96"/>
      <c r="AI407" s="10">
        <v>88</v>
      </c>
      <c r="AJ407" s="11">
        <v>119</v>
      </c>
      <c r="AK407" s="120" t="s">
        <v>213</v>
      </c>
      <c r="AL407" s="121" t="s">
        <v>213</v>
      </c>
      <c r="AM407" s="41" t="e">
        <f t="shared" si="81"/>
        <v>#VALUE!</v>
      </c>
      <c r="AN407" s="41" t="e">
        <f t="shared" si="82"/>
        <v>#VALUE!</v>
      </c>
      <c r="AO407" s="41">
        <f t="shared" si="83"/>
        <v>14.131200137056339</v>
      </c>
      <c r="AP407" s="42">
        <f t="shared" si="85"/>
        <v>0</v>
      </c>
      <c r="AQ407" s="43" t="e">
        <f t="shared" si="84"/>
        <v>#VALUE!</v>
      </c>
      <c r="AR407" s="44">
        <f t="shared" si="86"/>
        <v>0</v>
      </c>
      <c r="AS407" s="118"/>
      <c r="AT407" s="81" t="s">
        <v>84</v>
      </c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 t="s">
        <v>79</v>
      </c>
      <c r="BF407" s="81">
        <v>0</v>
      </c>
      <c r="BG407" s="81">
        <v>3</v>
      </c>
      <c r="BH407" s="81" t="s">
        <v>130</v>
      </c>
      <c r="BI407" s="81">
        <v>0</v>
      </c>
    </row>
    <row r="408" spans="1:61">
      <c r="A408" s="24">
        <v>1520</v>
      </c>
      <c r="B408" s="24" t="s">
        <v>47</v>
      </c>
      <c r="C408" s="24">
        <v>19</v>
      </c>
      <c r="D408" s="24">
        <v>2</v>
      </c>
      <c r="E408" s="5" t="s">
        <v>46</v>
      </c>
      <c r="F408" s="81">
        <v>806.2</v>
      </c>
      <c r="G408" s="81">
        <v>806.2</v>
      </c>
      <c r="H408" s="25">
        <f t="shared" si="87"/>
        <v>806.2</v>
      </c>
      <c r="I408" s="100">
        <v>10</v>
      </c>
      <c r="J408" s="103">
        <v>10</v>
      </c>
      <c r="K408" s="26">
        <f t="shared" si="88"/>
        <v>10</v>
      </c>
      <c r="L408" s="27"/>
      <c r="M408" s="10">
        <v>90</v>
      </c>
      <c r="N408" s="11">
        <v>14</v>
      </c>
      <c r="O408" s="11">
        <v>180</v>
      </c>
      <c r="P408" s="11">
        <v>10</v>
      </c>
      <c r="Q408" s="68" t="s">
        <v>213</v>
      </c>
      <c r="R408" s="69" t="s">
        <v>213</v>
      </c>
      <c r="S408" s="32">
        <f t="shared" si="89"/>
        <v>0.1684900846658374</v>
      </c>
      <c r="T408" s="32">
        <f t="shared" si="90"/>
        <v>-0.23824655840996276</v>
      </c>
      <c r="U408" s="32">
        <f t="shared" si="91"/>
        <v>0.95555475395121259</v>
      </c>
      <c r="V408" s="14">
        <f t="shared" si="92"/>
        <v>305.26828985198961</v>
      </c>
      <c r="W408" s="14">
        <f t="shared" si="93"/>
        <v>73.018487290916624</v>
      </c>
      <c r="X408" s="33">
        <f t="shared" si="94"/>
        <v>125.26828985198961</v>
      </c>
      <c r="Y408" s="14">
        <f t="shared" si="95"/>
        <v>35.268289851989607</v>
      </c>
      <c r="Z408" s="34">
        <f t="shared" si="96"/>
        <v>16.981512709083376</v>
      </c>
      <c r="AA408" s="16"/>
      <c r="AB408" s="28"/>
      <c r="AC408" s="9"/>
      <c r="AD408" s="9"/>
      <c r="AE408" s="9"/>
      <c r="AF408" s="17"/>
      <c r="AG408" s="28"/>
      <c r="AH408" s="96"/>
      <c r="AI408" s="10" t="s">
        <v>213</v>
      </c>
      <c r="AJ408" s="11" t="s">
        <v>213</v>
      </c>
      <c r="AK408" s="120" t="s">
        <v>213</v>
      </c>
      <c r="AL408" s="121" t="s">
        <v>213</v>
      </c>
      <c r="AM408" s="41" t="e">
        <f t="shared" si="81"/>
        <v>#VALUE!</v>
      </c>
      <c r="AN408" s="41" t="e">
        <f t="shared" si="82"/>
        <v>#VALUE!</v>
      </c>
      <c r="AO408" s="41">
        <f t="shared" si="83"/>
        <v>16.981512709083376</v>
      </c>
      <c r="AP408" s="42">
        <f t="shared" si="85"/>
        <v>0</v>
      </c>
      <c r="AQ408" s="43" t="e">
        <f t="shared" si="84"/>
        <v>#VALUE!</v>
      </c>
      <c r="AR408" s="44">
        <f t="shared" si="86"/>
        <v>0</v>
      </c>
      <c r="AS408" s="118"/>
      <c r="AT408" s="81" t="s">
        <v>84</v>
      </c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 t="s">
        <v>102</v>
      </c>
      <c r="BF408" s="81">
        <v>0</v>
      </c>
      <c r="BG408" s="81">
        <v>3</v>
      </c>
      <c r="BH408" s="81"/>
      <c r="BI408" s="81">
        <v>0</v>
      </c>
    </row>
    <row r="409" spans="1:61">
      <c r="A409" s="24">
        <v>1520</v>
      </c>
      <c r="B409" s="24" t="s">
        <v>47</v>
      </c>
      <c r="C409" s="24">
        <v>19</v>
      </c>
      <c r="D409" s="24">
        <v>2</v>
      </c>
      <c r="E409" s="5" t="s">
        <v>49</v>
      </c>
      <c r="F409" s="81">
        <v>806.38</v>
      </c>
      <c r="G409" s="81">
        <v>806.38</v>
      </c>
      <c r="H409" s="25">
        <f t="shared" si="87"/>
        <v>806.38</v>
      </c>
      <c r="I409" s="100">
        <v>28</v>
      </c>
      <c r="J409" s="103">
        <v>28</v>
      </c>
      <c r="K409" s="26">
        <f t="shared" si="88"/>
        <v>28</v>
      </c>
      <c r="L409" s="27"/>
      <c r="M409" s="10">
        <v>90</v>
      </c>
      <c r="N409" s="11">
        <v>20</v>
      </c>
      <c r="O409" s="11">
        <v>180</v>
      </c>
      <c r="P409" s="11">
        <v>61</v>
      </c>
      <c r="Q409" s="11">
        <v>52</v>
      </c>
      <c r="R409" s="67">
        <v>270</v>
      </c>
      <c r="S409" s="32">
        <f t="shared" si="89"/>
        <v>0.82187368479282252</v>
      </c>
      <c r="T409" s="32">
        <f t="shared" si="90"/>
        <v>-0.1658146558023153</v>
      </c>
      <c r="U409" s="32">
        <f t="shared" si="91"/>
        <v>0.45557202263150154</v>
      </c>
      <c r="V409" s="14">
        <f t="shared" si="92"/>
        <v>348.59357903290493</v>
      </c>
      <c r="W409" s="14">
        <f t="shared" si="93"/>
        <v>28.517927470732417</v>
      </c>
      <c r="X409" s="33">
        <f t="shared" si="94"/>
        <v>168.59357903290493</v>
      </c>
      <c r="Y409" s="14">
        <f t="shared" si="95"/>
        <v>78.593579032904927</v>
      </c>
      <c r="Z409" s="34">
        <f t="shared" si="96"/>
        <v>61.482072529267583</v>
      </c>
      <c r="AA409" s="16">
        <f>IF(-T409&lt;0,180-ACOS(SIN((X409-90)*PI()/180)*U409/SQRT(T409^2+U409^2))*180/PI(),ACOS(SIN((X409-90)*PI()/180)*U409/SQRT(T409^2+U409^2))*180/PI())</f>
        <v>22.907749218421849</v>
      </c>
      <c r="AB409" s="28">
        <f>IF(R409=90,IF(AA409-Q409&lt;0,AA409-Q409+180,AA409-Q409),IF(AA409+Q409&gt;180,AA409+Q409-180,AA409+Q409))</f>
        <v>74.907749218421856</v>
      </c>
      <c r="AC409" s="9">
        <f>COS(AB409*PI()/180)</f>
        <v>0.260373926689629</v>
      </c>
      <c r="AD409" s="9">
        <f>SIN(AB409*PI()/180)*COS(Z409*PI()/180)</f>
        <v>0.46096600016625894</v>
      </c>
      <c r="AE409" s="9">
        <f>SIN(AB409*PI()/180)*SIN(Z409*PI()/180)</f>
        <v>0.84836063380554394</v>
      </c>
      <c r="AF409" s="17">
        <f>IF(IF(AC409=0,IF(AD409&gt;=0,90,270),IF(AC409&gt;0,IF(AD409&gt;=0,ATAN(AD409/AC409)*180/PI(),ATAN(AD409/AC409)*180/PI()+360),ATAN(AD409/AC409)*180/PI()+180))-(360-Y409)&lt;0,IF(AC409=0,IF(AD409&gt;=0,90,270),IF(AC409&gt;0,IF(AD409&gt;=0,ATAN(AD409/AC409)*180/PI(),ATAN(AD409/AC409)*180/PI()+360),ATAN(AD409/AC409)*180/PI()+180))+Y409,IF(AC409=0,IF(AD409&gt;=0,90,270),IF(AC409&gt;0,IF(AD409&gt;=0,ATAN(AD409/AC409)*180/PI(),ATAN(AD409/AC409)*180/PI()+360),ATAN(AD409/AC409)*180/PI()+180))-(360-Y409))</f>
        <v>139.13390205143568</v>
      </c>
      <c r="AG409" s="28">
        <f>ASIN(AE409/SQRT(AC409^2+AD409^2+AE409^2))*180/PI()</f>
        <v>58.033808070926362</v>
      </c>
      <c r="AH409" s="96">
        <v>1</v>
      </c>
      <c r="AI409" s="10" t="s">
        <v>213</v>
      </c>
      <c r="AJ409" s="11" t="s">
        <v>213</v>
      </c>
      <c r="AK409" s="120" t="s">
        <v>213</v>
      </c>
      <c r="AL409" s="121" t="s">
        <v>213</v>
      </c>
      <c r="AM409" s="41" t="e">
        <f t="shared" si="81"/>
        <v>#VALUE!</v>
      </c>
      <c r="AN409" s="41" t="e">
        <f t="shared" si="82"/>
        <v>#VALUE!</v>
      </c>
      <c r="AO409" s="41">
        <f t="shared" si="83"/>
        <v>61.482072529267583</v>
      </c>
      <c r="AP409" s="42">
        <f t="shared" si="85"/>
        <v>74.907749218421856</v>
      </c>
      <c r="AQ409" s="43" t="e">
        <f t="shared" si="84"/>
        <v>#VALUE!</v>
      </c>
      <c r="AR409" s="44">
        <f t="shared" si="86"/>
        <v>58.033808070926362</v>
      </c>
      <c r="AS409" s="118"/>
      <c r="AT409" s="81"/>
      <c r="AU409" s="81" t="s">
        <v>49</v>
      </c>
      <c r="AV409" s="81"/>
      <c r="AW409" s="81" t="s">
        <v>50</v>
      </c>
      <c r="AX409" s="81"/>
      <c r="AY409" s="81"/>
      <c r="AZ409" s="81"/>
      <c r="BA409" s="81"/>
      <c r="BB409" s="81"/>
      <c r="BC409" s="81"/>
      <c r="BD409" s="81"/>
      <c r="BE409" s="81" t="s">
        <v>82</v>
      </c>
      <c r="BF409" s="81">
        <v>1</v>
      </c>
      <c r="BG409" s="81">
        <v>3</v>
      </c>
      <c r="BH409" s="81"/>
      <c r="BI409" s="81">
        <v>0</v>
      </c>
    </row>
    <row r="410" spans="1:61">
      <c r="A410" s="24">
        <v>1520</v>
      </c>
      <c r="B410" s="24" t="s">
        <v>47</v>
      </c>
      <c r="C410" s="24">
        <v>19</v>
      </c>
      <c r="D410" s="24">
        <v>3</v>
      </c>
      <c r="E410" s="5" t="s">
        <v>46</v>
      </c>
      <c r="F410" s="81">
        <v>808.47</v>
      </c>
      <c r="G410" s="81">
        <v>808.47</v>
      </c>
      <c r="H410" s="25">
        <f t="shared" si="87"/>
        <v>808.47</v>
      </c>
      <c r="I410" s="100">
        <v>86</v>
      </c>
      <c r="J410" s="103">
        <v>86</v>
      </c>
      <c r="K410" s="26">
        <f t="shared" si="88"/>
        <v>86</v>
      </c>
      <c r="L410" s="27"/>
      <c r="M410" s="10">
        <v>270</v>
      </c>
      <c r="N410" s="11">
        <v>5</v>
      </c>
      <c r="O410" s="11">
        <v>0</v>
      </c>
      <c r="P410" s="11">
        <v>8</v>
      </c>
      <c r="Q410" s="68" t="s">
        <v>213</v>
      </c>
      <c r="R410" s="69" t="s">
        <v>213</v>
      </c>
      <c r="S410" s="32">
        <f t="shared" si="89"/>
        <v>-0.13864350529340441</v>
      </c>
      <c r="T410" s="32">
        <f t="shared" si="90"/>
        <v>8.6307549050460605E-2</v>
      </c>
      <c r="U410" s="32">
        <f t="shared" si="91"/>
        <v>0.98649979976990465</v>
      </c>
      <c r="V410" s="14">
        <f t="shared" si="92"/>
        <v>148.09715033770377</v>
      </c>
      <c r="W410" s="14">
        <f t="shared" si="93"/>
        <v>80.600076568026708</v>
      </c>
      <c r="X410" s="33">
        <f t="shared" si="94"/>
        <v>328.09715033770374</v>
      </c>
      <c r="Y410" s="14">
        <f t="shared" si="95"/>
        <v>238.09715033770374</v>
      </c>
      <c r="Z410" s="34">
        <f t="shared" si="96"/>
        <v>9.3999234319732921</v>
      </c>
      <c r="AA410" s="16"/>
      <c r="AB410" s="28"/>
      <c r="AC410" s="9"/>
      <c r="AD410" s="9"/>
      <c r="AE410" s="9"/>
      <c r="AF410" s="17"/>
      <c r="AG410" s="28"/>
      <c r="AH410" s="96"/>
      <c r="AI410" s="10">
        <v>0</v>
      </c>
      <c r="AJ410" s="11">
        <v>94</v>
      </c>
      <c r="AK410" s="119">
        <v>50</v>
      </c>
      <c r="AL410" s="77">
        <v>60</v>
      </c>
      <c r="AM410" s="45">
        <f t="shared" si="81"/>
        <v>98.097150337703738</v>
      </c>
      <c r="AN410" s="45">
        <f t="shared" si="82"/>
        <v>8.0971503377037379</v>
      </c>
      <c r="AO410" s="45">
        <f t="shared" si="83"/>
        <v>9.3999234319732921</v>
      </c>
      <c r="AP410" s="46">
        <f t="shared" si="85"/>
        <v>0</v>
      </c>
      <c r="AQ410" s="47">
        <f t="shared" si="84"/>
        <v>130</v>
      </c>
      <c r="AR410" s="48">
        <f t="shared" si="86"/>
        <v>0</v>
      </c>
      <c r="AS410" s="118"/>
      <c r="AT410" s="81" t="s">
        <v>84</v>
      </c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 t="s">
        <v>79</v>
      </c>
      <c r="BF410" s="81">
        <v>0</v>
      </c>
      <c r="BG410" s="81">
        <v>3</v>
      </c>
      <c r="BH410" s="81"/>
      <c r="BI410" s="81">
        <v>0</v>
      </c>
    </row>
    <row r="411" spans="1:61">
      <c r="A411" s="24">
        <v>1520</v>
      </c>
      <c r="B411" s="24" t="s">
        <v>47</v>
      </c>
      <c r="C411" s="24">
        <v>19</v>
      </c>
      <c r="D411" s="24">
        <v>3</v>
      </c>
      <c r="E411" s="5" t="s">
        <v>52</v>
      </c>
      <c r="F411" s="81">
        <v>808.86</v>
      </c>
      <c r="G411" s="81">
        <v>808.88</v>
      </c>
      <c r="H411" s="25">
        <f t="shared" si="87"/>
        <v>808.87</v>
      </c>
      <c r="I411" s="100">
        <v>125</v>
      </c>
      <c r="J411" s="103">
        <v>127</v>
      </c>
      <c r="K411" s="26">
        <f t="shared" si="88"/>
        <v>126</v>
      </c>
      <c r="L411" s="27"/>
      <c r="M411" s="10">
        <v>90</v>
      </c>
      <c r="N411" s="11">
        <v>2</v>
      </c>
      <c r="O411" s="11">
        <v>180</v>
      </c>
      <c r="P411" s="11">
        <v>12</v>
      </c>
      <c r="Q411" s="68" t="s">
        <v>213</v>
      </c>
      <c r="R411" s="69" t="s">
        <v>213</v>
      </c>
      <c r="S411" s="32">
        <f t="shared" si="89"/>
        <v>0.20778503663329903</v>
      </c>
      <c r="T411" s="32">
        <f t="shared" si="90"/>
        <v>-3.4136858966368699E-2</v>
      </c>
      <c r="U411" s="32">
        <f t="shared" si="91"/>
        <v>0.97755173964410236</v>
      </c>
      <c r="V411" s="14">
        <f t="shared" si="92"/>
        <v>350.67026010967271</v>
      </c>
      <c r="W411" s="14">
        <f t="shared" si="93"/>
        <v>77.843886462714551</v>
      </c>
      <c r="X411" s="33">
        <f t="shared" si="94"/>
        <v>170.67026010967271</v>
      </c>
      <c r="Y411" s="14">
        <f t="shared" si="95"/>
        <v>80.670260109672711</v>
      </c>
      <c r="Z411" s="34">
        <f t="shared" si="96"/>
        <v>12.156113537285449</v>
      </c>
      <c r="AA411" s="16"/>
      <c r="AB411" s="28"/>
      <c r="AC411" s="9"/>
      <c r="AD411" s="9"/>
      <c r="AE411" s="9"/>
      <c r="AF411" s="17"/>
      <c r="AG411" s="28"/>
      <c r="AH411" s="96"/>
      <c r="AI411" s="10">
        <v>94</v>
      </c>
      <c r="AJ411" s="11">
        <v>112</v>
      </c>
      <c r="AK411" s="120" t="s">
        <v>213</v>
      </c>
      <c r="AL411" s="121" t="s">
        <v>213</v>
      </c>
      <c r="AM411" s="41" t="e">
        <f t="shared" si="81"/>
        <v>#VALUE!</v>
      </c>
      <c r="AN411" s="41" t="e">
        <f t="shared" si="82"/>
        <v>#VALUE!</v>
      </c>
      <c r="AO411" s="41">
        <f t="shared" si="83"/>
        <v>12.156113537285449</v>
      </c>
      <c r="AP411" s="42">
        <f t="shared" si="85"/>
        <v>0</v>
      </c>
      <c r="AQ411" s="43" t="e">
        <f t="shared" si="84"/>
        <v>#VALUE!</v>
      </c>
      <c r="AR411" s="44">
        <f t="shared" si="86"/>
        <v>0</v>
      </c>
      <c r="AS411" s="118"/>
      <c r="AT411" s="81"/>
      <c r="AU411" s="81"/>
      <c r="AV411" s="81"/>
      <c r="AW411" s="81"/>
      <c r="AX411" s="81" t="s">
        <v>52</v>
      </c>
      <c r="AY411" s="81"/>
      <c r="AZ411" s="81"/>
      <c r="BA411" s="81"/>
      <c r="BB411" s="81"/>
      <c r="BC411" s="81"/>
      <c r="BD411" s="81"/>
      <c r="BE411" s="81" t="s">
        <v>82</v>
      </c>
      <c r="BF411" s="81">
        <v>1</v>
      </c>
      <c r="BG411" s="81">
        <v>3</v>
      </c>
      <c r="BH411" s="81" t="s">
        <v>131</v>
      </c>
      <c r="BI411" s="81">
        <v>0</v>
      </c>
    </row>
    <row r="412" spans="1:61">
      <c r="A412" s="24">
        <v>1520</v>
      </c>
      <c r="B412" s="24" t="s">
        <v>47</v>
      </c>
      <c r="C412" s="24">
        <v>20</v>
      </c>
      <c r="D412" s="24">
        <v>1</v>
      </c>
      <c r="E412" s="5" t="s">
        <v>52</v>
      </c>
      <c r="F412" s="81">
        <v>814.99</v>
      </c>
      <c r="G412" s="81">
        <v>815.19</v>
      </c>
      <c r="H412" s="25">
        <f t="shared" si="87"/>
        <v>815.09</v>
      </c>
      <c r="I412" s="100">
        <v>69</v>
      </c>
      <c r="J412" s="103">
        <v>89</v>
      </c>
      <c r="K412" s="26">
        <f t="shared" si="88"/>
        <v>79</v>
      </c>
      <c r="L412" s="27"/>
      <c r="M412" s="10">
        <v>90</v>
      </c>
      <c r="N412" s="11">
        <v>2</v>
      </c>
      <c r="O412" s="11">
        <v>180</v>
      </c>
      <c r="P412" s="11">
        <v>1</v>
      </c>
      <c r="Q412" s="68" t="s">
        <v>213</v>
      </c>
      <c r="R412" s="69" t="s">
        <v>213</v>
      </c>
      <c r="S412" s="32">
        <f t="shared" si="89"/>
        <v>1.7441774902830155E-2</v>
      </c>
      <c r="T412" s="32">
        <f t="shared" si="90"/>
        <v>-3.489418134011367E-2</v>
      </c>
      <c r="U412" s="32">
        <f t="shared" si="91"/>
        <v>0.99923861495548261</v>
      </c>
      <c r="V412" s="14">
        <f t="shared" si="92"/>
        <v>296.5580680165811</v>
      </c>
      <c r="W412" s="14">
        <f t="shared" si="93"/>
        <v>87.764295062177368</v>
      </c>
      <c r="X412" s="33">
        <f t="shared" si="94"/>
        <v>116.5580680165811</v>
      </c>
      <c r="Y412" s="14">
        <f t="shared" si="95"/>
        <v>26.558068016581103</v>
      </c>
      <c r="Z412" s="34">
        <f t="shared" si="96"/>
        <v>2.2357049378226321</v>
      </c>
      <c r="AA412" s="16"/>
      <c r="AB412" s="28"/>
      <c r="AC412" s="9"/>
      <c r="AD412" s="9"/>
      <c r="AE412" s="9"/>
      <c r="AF412" s="17"/>
      <c r="AG412" s="28"/>
      <c r="AH412" s="96"/>
      <c r="AI412" s="10">
        <v>0</v>
      </c>
      <c r="AJ412" s="11">
        <v>133</v>
      </c>
      <c r="AK412" s="119">
        <v>350</v>
      </c>
      <c r="AL412" s="77">
        <v>70</v>
      </c>
      <c r="AM412" s="45">
        <f t="shared" si="81"/>
        <v>306.5580680165811</v>
      </c>
      <c r="AN412" s="45">
        <f t="shared" si="82"/>
        <v>216.5580680165811</v>
      </c>
      <c r="AO412" s="45">
        <f t="shared" si="83"/>
        <v>2.2357049378226321</v>
      </c>
      <c r="AP412" s="46">
        <f t="shared" si="85"/>
        <v>0</v>
      </c>
      <c r="AQ412" s="47">
        <f t="shared" si="84"/>
        <v>190</v>
      </c>
      <c r="AR412" s="48">
        <f t="shared" si="86"/>
        <v>0</v>
      </c>
      <c r="AS412" s="118"/>
      <c r="AT412" s="81"/>
      <c r="AU412" s="81"/>
      <c r="AV412" s="81"/>
      <c r="AW412" s="81"/>
      <c r="AX412" s="81" t="s">
        <v>52</v>
      </c>
      <c r="AY412" s="81"/>
      <c r="AZ412" s="81"/>
      <c r="BA412" s="81"/>
      <c r="BB412" s="81"/>
      <c r="BC412" s="81"/>
      <c r="BD412" s="81"/>
      <c r="BE412" s="81" t="s">
        <v>82</v>
      </c>
      <c r="BF412" s="81">
        <v>1</v>
      </c>
      <c r="BG412" s="81">
        <v>3</v>
      </c>
      <c r="BH412" s="81" t="s">
        <v>132</v>
      </c>
      <c r="BI412" s="81">
        <v>0</v>
      </c>
    </row>
    <row r="413" spans="1:61">
      <c r="A413" s="24">
        <v>1520</v>
      </c>
      <c r="B413" s="24" t="s">
        <v>47</v>
      </c>
      <c r="C413" s="24">
        <v>20</v>
      </c>
      <c r="D413" s="24">
        <v>2</v>
      </c>
      <c r="E413" s="5" t="s">
        <v>52</v>
      </c>
      <c r="F413" s="81">
        <v>816.23</v>
      </c>
      <c r="G413" s="81">
        <v>816.42</v>
      </c>
      <c r="H413" s="25">
        <f t="shared" si="87"/>
        <v>816.32500000000005</v>
      </c>
      <c r="I413" s="100">
        <v>44</v>
      </c>
      <c r="J413" s="103">
        <v>63</v>
      </c>
      <c r="K413" s="26">
        <f t="shared" si="88"/>
        <v>53.5</v>
      </c>
      <c r="L413" s="27"/>
      <c r="M413" s="10">
        <v>270</v>
      </c>
      <c r="N413" s="11">
        <v>2</v>
      </c>
      <c r="O413" s="11">
        <v>180</v>
      </c>
      <c r="P413" s="11">
        <v>3</v>
      </c>
      <c r="Q413" s="68" t="s">
        <v>213</v>
      </c>
      <c r="R413" s="69" t="s">
        <v>213</v>
      </c>
      <c r="S413" s="32">
        <f t="shared" si="89"/>
        <v>-5.2304074592470849E-2</v>
      </c>
      <c r="T413" s="32">
        <f t="shared" si="90"/>
        <v>-3.4851668155187317E-2</v>
      </c>
      <c r="U413" s="32">
        <f t="shared" si="91"/>
        <v>-0.99802119662406841</v>
      </c>
      <c r="V413" s="14">
        <f t="shared" si="92"/>
        <v>213.67663081374843</v>
      </c>
      <c r="W413" s="14">
        <f t="shared" si="93"/>
        <v>-86.39647307521291</v>
      </c>
      <c r="X413" s="33">
        <f t="shared" si="94"/>
        <v>213.67663081374843</v>
      </c>
      <c r="Y413" s="14">
        <f t="shared" si="95"/>
        <v>123.67663081374843</v>
      </c>
      <c r="Z413" s="34">
        <f t="shared" si="96"/>
        <v>3.60352692478709</v>
      </c>
      <c r="AA413" s="16"/>
      <c r="AB413" s="28"/>
      <c r="AC413" s="9"/>
      <c r="AD413" s="9"/>
      <c r="AE413" s="9"/>
      <c r="AF413" s="17"/>
      <c r="AG413" s="28"/>
      <c r="AH413" s="96"/>
      <c r="AI413" s="10">
        <v>44</v>
      </c>
      <c r="AJ413" s="11">
        <v>72</v>
      </c>
      <c r="AK413" s="120" t="s">
        <v>213</v>
      </c>
      <c r="AL413" s="121" t="s">
        <v>213</v>
      </c>
      <c r="AM413" s="41" t="e">
        <f t="shared" si="81"/>
        <v>#VALUE!</v>
      </c>
      <c r="AN413" s="41" t="e">
        <f t="shared" si="82"/>
        <v>#VALUE!</v>
      </c>
      <c r="AO413" s="41">
        <f t="shared" si="83"/>
        <v>3.60352692478709</v>
      </c>
      <c r="AP413" s="42">
        <f t="shared" si="85"/>
        <v>0</v>
      </c>
      <c r="AQ413" s="43" t="e">
        <f t="shared" si="84"/>
        <v>#VALUE!</v>
      </c>
      <c r="AR413" s="44">
        <f t="shared" si="86"/>
        <v>0</v>
      </c>
      <c r="AS413" s="118"/>
      <c r="AT413" s="81"/>
      <c r="AU413" s="81"/>
      <c r="AV413" s="81"/>
      <c r="AW413" s="81"/>
      <c r="AX413" s="81" t="s">
        <v>52</v>
      </c>
      <c r="AY413" s="81"/>
      <c r="AZ413" s="81"/>
      <c r="BA413" s="81"/>
      <c r="BB413" s="81"/>
      <c r="BC413" s="81"/>
      <c r="BD413" s="81"/>
      <c r="BE413" s="81" t="s">
        <v>82</v>
      </c>
      <c r="BF413" s="81">
        <v>1</v>
      </c>
      <c r="BG413" s="81">
        <v>3</v>
      </c>
      <c r="BH413" s="81" t="s">
        <v>133</v>
      </c>
      <c r="BI413" s="81">
        <v>0</v>
      </c>
    </row>
    <row r="414" spans="1:61">
      <c r="A414" s="24">
        <v>1520</v>
      </c>
      <c r="B414" s="24" t="s">
        <v>47</v>
      </c>
      <c r="C414" s="24">
        <v>20</v>
      </c>
      <c r="D414" s="24">
        <v>2</v>
      </c>
      <c r="E414" s="5" t="s">
        <v>46</v>
      </c>
      <c r="F414" s="81">
        <v>816.77</v>
      </c>
      <c r="G414" s="81">
        <v>816.77</v>
      </c>
      <c r="H414" s="25">
        <f t="shared" si="87"/>
        <v>816.77</v>
      </c>
      <c r="I414" s="100">
        <v>98</v>
      </c>
      <c r="J414" s="103">
        <v>98</v>
      </c>
      <c r="K414" s="26">
        <f t="shared" si="88"/>
        <v>98</v>
      </c>
      <c r="L414" s="27"/>
      <c r="M414" s="10">
        <v>270</v>
      </c>
      <c r="N414" s="11">
        <v>6</v>
      </c>
      <c r="O414" s="11">
        <v>0</v>
      </c>
      <c r="P414" s="11">
        <v>5</v>
      </c>
      <c r="Q414" s="68" t="s">
        <v>213</v>
      </c>
      <c r="R414" s="69" t="s">
        <v>213</v>
      </c>
      <c r="S414" s="32">
        <f t="shared" si="89"/>
        <v>-8.6678294469630643E-2</v>
      </c>
      <c r="T414" s="32">
        <f t="shared" si="90"/>
        <v>0.10413070090691416</v>
      </c>
      <c r="U414" s="32">
        <f t="shared" si="91"/>
        <v>0.99073743930202751</v>
      </c>
      <c r="V414" s="14">
        <f t="shared" si="92"/>
        <v>129.77396414379353</v>
      </c>
      <c r="W414" s="14">
        <f t="shared" si="93"/>
        <v>82.212978012717613</v>
      </c>
      <c r="X414" s="33">
        <f t="shared" si="94"/>
        <v>309.77396414379353</v>
      </c>
      <c r="Y414" s="14">
        <f t="shared" si="95"/>
        <v>219.77396414379353</v>
      </c>
      <c r="Z414" s="34">
        <f t="shared" si="96"/>
        <v>7.7870219872823867</v>
      </c>
      <c r="AA414" s="16"/>
      <c r="AB414" s="28"/>
      <c r="AC414" s="9"/>
      <c r="AD414" s="9"/>
      <c r="AE414" s="9"/>
      <c r="AF414" s="17"/>
      <c r="AG414" s="28"/>
      <c r="AH414" s="96"/>
      <c r="AI414" s="10">
        <v>72</v>
      </c>
      <c r="AJ414" s="11">
        <v>124</v>
      </c>
      <c r="AK414" s="119">
        <v>230</v>
      </c>
      <c r="AL414" s="77">
        <v>45</v>
      </c>
      <c r="AM414" s="45">
        <f t="shared" si="81"/>
        <v>259.77396414379353</v>
      </c>
      <c r="AN414" s="45">
        <f t="shared" si="82"/>
        <v>169.77396414379353</v>
      </c>
      <c r="AO414" s="45">
        <f t="shared" si="83"/>
        <v>7.7870219872823867</v>
      </c>
      <c r="AP414" s="46">
        <f t="shared" si="85"/>
        <v>0</v>
      </c>
      <c r="AQ414" s="47">
        <f t="shared" si="84"/>
        <v>310</v>
      </c>
      <c r="AR414" s="48">
        <f t="shared" si="86"/>
        <v>0</v>
      </c>
      <c r="AS414" s="118"/>
      <c r="AT414" s="81" t="s">
        <v>84</v>
      </c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 t="s">
        <v>102</v>
      </c>
      <c r="BF414" s="81">
        <v>0</v>
      </c>
      <c r="BG414" s="81">
        <v>3</v>
      </c>
      <c r="BH414" s="81"/>
      <c r="BI414" s="81">
        <v>0</v>
      </c>
    </row>
    <row r="415" spans="1:61">
      <c r="A415" s="24">
        <v>1520</v>
      </c>
      <c r="B415" s="24" t="s">
        <v>47</v>
      </c>
      <c r="C415" s="24">
        <v>20</v>
      </c>
      <c r="D415" s="24">
        <v>3</v>
      </c>
      <c r="E415" s="5" t="s">
        <v>52</v>
      </c>
      <c r="F415" s="81">
        <v>817.78</v>
      </c>
      <c r="G415" s="81">
        <v>817.83</v>
      </c>
      <c r="H415" s="25">
        <f t="shared" si="87"/>
        <v>817.80500000000006</v>
      </c>
      <c r="I415" s="100">
        <v>48</v>
      </c>
      <c r="J415" s="103">
        <v>53</v>
      </c>
      <c r="K415" s="26">
        <f t="shared" si="88"/>
        <v>50.5</v>
      </c>
      <c r="L415" s="27"/>
      <c r="M415" s="10">
        <v>270</v>
      </c>
      <c r="N415" s="11">
        <v>3</v>
      </c>
      <c r="O415" s="11">
        <v>0</v>
      </c>
      <c r="P415" s="11">
        <v>3</v>
      </c>
      <c r="Q415" s="68" t="s">
        <v>213</v>
      </c>
      <c r="R415" s="69" t="s">
        <v>213</v>
      </c>
      <c r="S415" s="32">
        <f t="shared" si="89"/>
        <v>-5.2264231633826728E-2</v>
      </c>
      <c r="T415" s="32">
        <f t="shared" si="90"/>
        <v>5.2264231633826735E-2</v>
      </c>
      <c r="U415" s="32">
        <f t="shared" si="91"/>
        <v>0.99726094768413653</v>
      </c>
      <c r="V415" s="14">
        <f t="shared" si="92"/>
        <v>135</v>
      </c>
      <c r="W415" s="14">
        <f t="shared" si="93"/>
        <v>85.761227977435539</v>
      </c>
      <c r="X415" s="33">
        <f t="shared" si="94"/>
        <v>315</v>
      </c>
      <c r="Y415" s="14">
        <f t="shared" si="95"/>
        <v>225</v>
      </c>
      <c r="Z415" s="34">
        <f t="shared" si="96"/>
        <v>4.2387720225644614</v>
      </c>
      <c r="AA415" s="16"/>
      <c r="AB415" s="28"/>
      <c r="AC415" s="9"/>
      <c r="AD415" s="9"/>
      <c r="AE415" s="9"/>
      <c r="AF415" s="17"/>
      <c r="AG415" s="28"/>
      <c r="AH415" s="96"/>
      <c r="AI415" s="10">
        <v>36</v>
      </c>
      <c r="AJ415" s="11">
        <v>53</v>
      </c>
      <c r="AK415" s="119">
        <v>190</v>
      </c>
      <c r="AL415" s="77">
        <v>60</v>
      </c>
      <c r="AM415" s="45">
        <f t="shared" si="81"/>
        <v>305</v>
      </c>
      <c r="AN415" s="45">
        <f t="shared" si="82"/>
        <v>215</v>
      </c>
      <c r="AO415" s="45">
        <f t="shared" si="83"/>
        <v>4.2387720225644614</v>
      </c>
      <c r="AP415" s="46">
        <f t="shared" si="85"/>
        <v>0</v>
      </c>
      <c r="AQ415" s="47">
        <f t="shared" si="84"/>
        <v>350</v>
      </c>
      <c r="AR415" s="48">
        <f t="shared" si="86"/>
        <v>0</v>
      </c>
      <c r="AS415" s="118"/>
      <c r="AT415" s="81"/>
      <c r="AU415" s="81"/>
      <c r="AV415" s="81"/>
      <c r="AW415" s="81"/>
      <c r="AX415" s="81" t="s">
        <v>52</v>
      </c>
      <c r="AY415" s="81"/>
      <c r="AZ415" s="81"/>
      <c r="BA415" s="81"/>
      <c r="BB415" s="81"/>
      <c r="BC415" s="81"/>
      <c r="BD415" s="81"/>
      <c r="BE415" s="81" t="s">
        <v>82</v>
      </c>
      <c r="BF415" s="81">
        <v>1</v>
      </c>
      <c r="BG415" s="81">
        <v>3</v>
      </c>
      <c r="BH415" s="81" t="s">
        <v>134</v>
      </c>
      <c r="BI415" s="81">
        <v>0</v>
      </c>
    </row>
    <row r="416" spans="1:61">
      <c r="A416" s="24">
        <v>1520</v>
      </c>
      <c r="B416" s="24" t="s">
        <v>47</v>
      </c>
      <c r="C416" s="24">
        <v>20</v>
      </c>
      <c r="D416" s="24">
        <v>4</v>
      </c>
      <c r="E416" s="5" t="s">
        <v>52</v>
      </c>
      <c r="F416" s="81">
        <v>818.42</v>
      </c>
      <c r="G416" s="81">
        <v>818.51</v>
      </c>
      <c r="H416" s="25">
        <f t="shared" si="87"/>
        <v>818.46499999999992</v>
      </c>
      <c r="I416" s="100">
        <v>13</v>
      </c>
      <c r="J416" s="103">
        <v>22</v>
      </c>
      <c r="K416" s="26">
        <f t="shared" si="88"/>
        <v>17.5</v>
      </c>
      <c r="L416" s="27"/>
      <c r="M416" s="10">
        <v>270</v>
      </c>
      <c r="N416" s="11">
        <v>2</v>
      </c>
      <c r="O416" s="11">
        <v>180</v>
      </c>
      <c r="P416" s="11">
        <v>8</v>
      </c>
      <c r="Q416" s="68" t="s">
        <v>213</v>
      </c>
      <c r="R416" s="69" t="s">
        <v>213</v>
      </c>
      <c r="S416" s="32">
        <f t="shared" si="89"/>
        <v>-0.13908832046729191</v>
      </c>
      <c r="T416" s="32">
        <f t="shared" si="90"/>
        <v>-3.4559857199638409E-2</v>
      </c>
      <c r="U416" s="32">
        <f t="shared" si="91"/>
        <v>-0.98966482419024082</v>
      </c>
      <c r="V416" s="14">
        <f t="shared" si="92"/>
        <v>193.95393377939871</v>
      </c>
      <c r="W416" s="14">
        <f t="shared" si="93"/>
        <v>-81.760032831371518</v>
      </c>
      <c r="X416" s="33">
        <f t="shared" si="94"/>
        <v>193.95393377939871</v>
      </c>
      <c r="Y416" s="14">
        <f t="shared" si="95"/>
        <v>103.95393377939871</v>
      </c>
      <c r="Z416" s="34">
        <f t="shared" si="96"/>
        <v>8.2399671686284819</v>
      </c>
      <c r="AA416" s="16"/>
      <c r="AB416" s="28"/>
      <c r="AC416" s="9"/>
      <c r="AD416" s="9"/>
      <c r="AE416" s="9"/>
      <c r="AF416" s="17"/>
      <c r="AG416" s="28"/>
      <c r="AH416" s="96"/>
      <c r="AI416" s="10">
        <v>0</v>
      </c>
      <c r="AJ416" s="11">
        <v>70</v>
      </c>
      <c r="AK416" s="120" t="s">
        <v>213</v>
      </c>
      <c r="AL416" s="121" t="s">
        <v>213</v>
      </c>
      <c r="AM416" s="41" t="e">
        <f t="shared" si="81"/>
        <v>#VALUE!</v>
      </c>
      <c r="AN416" s="41" t="e">
        <f t="shared" si="82"/>
        <v>#VALUE!</v>
      </c>
      <c r="AO416" s="41">
        <f t="shared" si="83"/>
        <v>8.2399671686284819</v>
      </c>
      <c r="AP416" s="42">
        <f t="shared" si="85"/>
        <v>0</v>
      </c>
      <c r="AQ416" s="43" t="e">
        <f t="shared" si="84"/>
        <v>#VALUE!</v>
      </c>
      <c r="AR416" s="44">
        <f t="shared" si="86"/>
        <v>0</v>
      </c>
      <c r="AS416" s="118"/>
      <c r="AT416" s="81"/>
      <c r="AU416" s="81"/>
      <c r="AV416" s="81"/>
      <c r="AW416" s="81"/>
      <c r="AX416" s="81" t="s">
        <v>52</v>
      </c>
      <c r="AY416" s="81"/>
      <c r="AZ416" s="81"/>
      <c r="BA416" s="81"/>
      <c r="BB416" s="81"/>
      <c r="BC416" s="81"/>
      <c r="BD416" s="81"/>
      <c r="BE416" s="81" t="s">
        <v>82</v>
      </c>
      <c r="BF416" s="81">
        <v>1</v>
      </c>
      <c r="BG416" s="81">
        <v>3</v>
      </c>
      <c r="BH416" s="81" t="s">
        <v>135</v>
      </c>
      <c r="BI416" s="81">
        <v>0</v>
      </c>
    </row>
    <row r="417" spans="1:61">
      <c r="A417" s="24">
        <v>1520</v>
      </c>
      <c r="B417" s="24" t="s">
        <v>47</v>
      </c>
      <c r="C417" s="24">
        <v>20</v>
      </c>
      <c r="D417" s="24">
        <v>4</v>
      </c>
      <c r="E417" s="5" t="s">
        <v>49</v>
      </c>
      <c r="F417" s="81">
        <v>818.63</v>
      </c>
      <c r="G417" s="81">
        <v>818.84</v>
      </c>
      <c r="H417" s="25">
        <f t="shared" si="87"/>
        <v>818.73500000000001</v>
      </c>
      <c r="I417" s="100">
        <v>34</v>
      </c>
      <c r="J417" s="103">
        <v>55</v>
      </c>
      <c r="K417" s="26">
        <f t="shared" si="88"/>
        <v>44.5</v>
      </c>
      <c r="L417" s="27"/>
      <c r="M417" s="10">
        <v>90</v>
      </c>
      <c r="N417" s="11">
        <v>76</v>
      </c>
      <c r="O417" s="11">
        <v>180</v>
      </c>
      <c r="P417" s="11">
        <v>25</v>
      </c>
      <c r="Q417" s="68" t="s">
        <v>213</v>
      </c>
      <c r="R417" s="69" t="s">
        <v>213</v>
      </c>
      <c r="S417" s="32">
        <f t="shared" si="89"/>
        <v>0.1022406109953465</v>
      </c>
      <c r="T417" s="32">
        <f t="shared" si="90"/>
        <v>-0.87938657245231744</v>
      </c>
      <c r="U417" s="32">
        <f t="shared" si="91"/>
        <v>0.21925569783664647</v>
      </c>
      <c r="V417" s="14">
        <f t="shared" si="92"/>
        <v>276.63163766136574</v>
      </c>
      <c r="W417" s="14">
        <f t="shared" si="93"/>
        <v>13.909977080777058</v>
      </c>
      <c r="X417" s="33">
        <f t="shared" si="94"/>
        <v>96.631637661365744</v>
      </c>
      <c r="Y417" s="14">
        <f t="shared" si="95"/>
        <v>6.631637661365744</v>
      </c>
      <c r="Z417" s="34">
        <f t="shared" si="96"/>
        <v>76.090022919222946</v>
      </c>
      <c r="AA417" s="16"/>
      <c r="AB417" s="28"/>
      <c r="AC417" s="9"/>
      <c r="AD417" s="9"/>
      <c r="AE417" s="9"/>
      <c r="AF417" s="17"/>
      <c r="AG417" s="28"/>
      <c r="AH417" s="96">
        <v>1</v>
      </c>
      <c r="AI417" s="10">
        <v>0</v>
      </c>
      <c r="AJ417" s="11">
        <v>70</v>
      </c>
      <c r="AK417" s="120" t="s">
        <v>213</v>
      </c>
      <c r="AL417" s="121" t="s">
        <v>213</v>
      </c>
      <c r="AM417" s="41" t="e">
        <f t="shared" si="81"/>
        <v>#VALUE!</v>
      </c>
      <c r="AN417" s="41" t="e">
        <f t="shared" si="82"/>
        <v>#VALUE!</v>
      </c>
      <c r="AO417" s="41">
        <f t="shared" si="83"/>
        <v>76.090022919222946</v>
      </c>
      <c r="AP417" s="42">
        <f t="shared" si="85"/>
        <v>0</v>
      </c>
      <c r="AQ417" s="43" t="e">
        <f t="shared" si="84"/>
        <v>#VALUE!</v>
      </c>
      <c r="AR417" s="44">
        <f t="shared" si="86"/>
        <v>0</v>
      </c>
      <c r="AS417" s="118"/>
      <c r="AT417" s="81"/>
      <c r="AU417" s="81" t="s">
        <v>49</v>
      </c>
      <c r="AV417" s="81"/>
      <c r="AW417" s="81" t="s">
        <v>50</v>
      </c>
      <c r="AX417" s="81"/>
      <c r="AY417" s="81"/>
      <c r="AZ417" s="81"/>
      <c r="BA417" s="81">
        <v>12</v>
      </c>
      <c r="BB417" s="81"/>
      <c r="BC417" s="81"/>
      <c r="BD417" s="81"/>
      <c r="BE417" s="81" t="s">
        <v>82</v>
      </c>
      <c r="BF417" s="81">
        <v>1</v>
      </c>
      <c r="BG417" s="81">
        <v>3</v>
      </c>
      <c r="BH417" s="81" t="s">
        <v>136</v>
      </c>
      <c r="BI417" s="81">
        <v>0</v>
      </c>
    </row>
    <row r="418" spans="1:61">
      <c r="A418" s="24">
        <v>1520</v>
      </c>
      <c r="B418" s="24" t="s">
        <v>47</v>
      </c>
      <c r="C418" s="24">
        <v>20</v>
      </c>
      <c r="D418" s="24">
        <v>4</v>
      </c>
      <c r="E418" s="5" t="s">
        <v>49</v>
      </c>
      <c r="F418" s="81">
        <v>818.81</v>
      </c>
      <c r="G418" s="81">
        <v>818.95</v>
      </c>
      <c r="H418" s="25">
        <f t="shared" si="87"/>
        <v>818.88</v>
      </c>
      <c r="I418" s="100">
        <v>52</v>
      </c>
      <c r="J418" s="103">
        <v>66</v>
      </c>
      <c r="K418" s="26">
        <f t="shared" si="88"/>
        <v>59</v>
      </c>
      <c r="L418" s="27"/>
      <c r="M418" s="10">
        <v>270</v>
      </c>
      <c r="N418" s="11">
        <v>81</v>
      </c>
      <c r="O418" s="11">
        <v>180</v>
      </c>
      <c r="P418" s="11">
        <v>5</v>
      </c>
      <c r="Q418" s="68" t="s">
        <v>213</v>
      </c>
      <c r="R418" s="69" t="s">
        <v>213</v>
      </c>
      <c r="S418" s="32">
        <f t="shared" si="89"/>
        <v>-1.3634161991914012E-2</v>
      </c>
      <c r="T418" s="32">
        <f t="shared" si="90"/>
        <v>-0.98392988826791039</v>
      </c>
      <c r="U418" s="32">
        <f t="shared" si="91"/>
        <v>-0.15583918467189656</v>
      </c>
      <c r="V418" s="14">
        <f t="shared" si="92"/>
        <v>269.20611218772666</v>
      </c>
      <c r="W418" s="14">
        <f t="shared" si="93"/>
        <v>-8.9991502090890947</v>
      </c>
      <c r="X418" s="33">
        <f t="shared" si="94"/>
        <v>269.20611218772666</v>
      </c>
      <c r="Y418" s="14">
        <f t="shared" si="95"/>
        <v>179.20611218772666</v>
      </c>
      <c r="Z418" s="34">
        <f t="shared" si="96"/>
        <v>81.000849790910905</v>
      </c>
      <c r="AA418" s="16"/>
      <c r="AB418" s="28"/>
      <c r="AC418" s="9"/>
      <c r="AD418" s="9"/>
      <c r="AE418" s="9"/>
      <c r="AF418" s="17"/>
      <c r="AG418" s="28"/>
      <c r="AH418" s="96">
        <v>1</v>
      </c>
      <c r="AI418" s="10">
        <v>0</v>
      </c>
      <c r="AJ418" s="11">
        <v>70</v>
      </c>
      <c r="AK418" s="120" t="s">
        <v>213</v>
      </c>
      <c r="AL418" s="121" t="s">
        <v>213</v>
      </c>
      <c r="AM418" s="41" t="e">
        <f t="shared" si="81"/>
        <v>#VALUE!</v>
      </c>
      <c r="AN418" s="41" t="e">
        <f t="shared" si="82"/>
        <v>#VALUE!</v>
      </c>
      <c r="AO418" s="41">
        <f t="shared" si="83"/>
        <v>81.000849790910905</v>
      </c>
      <c r="AP418" s="42">
        <f t="shared" si="85"/>
        <v>0</v>
      </c>
      <c r="AQ418" s="43" t="e">
        <f t="shared" si="84"/>
        <v>#VALUE!</v>
      </c>
      <c r="AR418" s="44">
        <f t="shared" si="86"/>
        <v>0</v>
      </c>
      <c r="AS418" s="118"/>
      <c r="AT418" s="81"/>
      <c r="AU418" s="81" t="s">
        <v>49</v>
      </c>
      <c r="AV418" s="81"/>
      <c r="AW418" s="81" t="s">
        <v>50</v>
      </c>
      <c r="AX418" s="81"/>
      <c r="AY418" s="81"/>
      <c r="AZ418" s="81"/>
      <c r="BA418" s="81">
        <v>3</v>
      </c>
      <c r="BB418" s="81"/>
      <c r="BC418" s="81"/>
      <c r="BD418" s="81"/>
      <c r="BE418" s="81" t="s">
        <v>82</v>
      </c>
      <c r="BF418" s="81">
        <v>1</v>
      </c>
      <c r="BG418" s="81">
        <v>3</v>
      </c>
      <c r="BH418" s="81" t="s">
        <v>137</v>
      </c>
      <c r="BI418" s="81">
        <v>0</v>
      </c>
    </row>
    <row r="419" spans="1:61">
      <c r="A419" s="24">
        <v>1520</v>
      </c>
      <c r="B419" s="24" t="s">
        <v>47</v>
      </c>
      <c r="C419" s="24">
        <v>20</v>
      </c>
      <c r="D419" s="24">
        <v>4</v>
      </c>
      <c r="E419" s="5" t="s">
        <v>205</v>
      </c>
      <c r="F419" s="81">
        <v>818.87</v>
      </c>
      <c r="G419" s="81">
        <v>818.95</v>
      </c>
      <c r="H419" s="25">
        <f t="shared" si="87"/>
        <v>818.91000000000008</v>
      </c>
      <c r="I419" s="100">
        <v>58</v>
      </c>
      <c r="J419" s="103">
        <v>66</v>
      </c>
      <c r="K419" s="26">
        <f t="shared" si="88"/>
        <v>62</v>
      </c>
      <c r="L419" s="27"/>
      <c r="M419" s="10">
        <v>270</v>
      </c>
      <c r="N419" s="11">
        <v>85</v>
      </c>
      <c r="O419" s="11">
        <v>180</v>
      </c>
      <c r="P419" s="11">
        <v>5</v>
      </c>
      <c r="Q419" s="68" t="s">
        <v>213</v>
      </c>
      <c r="R419" s="69" t="s">
        <v>213</v>
      </c>
      <c r="S419" s="32">
        <f t="shared" si="89"/>
        <v>-7.5961234938960879E-3</v>
      </c>
      <c r="T419" s="32">
        <f t="shared" si="90"/>
        <v>-0.99240387650610407</v>
      </c>
      <c r="U419" s="32">
        <f t="shared" si="91"/>
        <v>-8.6824088833465138E-2</v>
      </c>
      <c r="V419" s="14">
        <f t="shared" si="92"/>
        <v>269.56145141325771</v>
      </c>
      <c r="W419" s="14">
        <f t="shared" si="93"/>
        <v>-4.999854279378706</v>
      </c>
      <c r="X419" s="33">
        <f t="shared" si="94"/>
        <v>269.56145141325771</v>
      </c>
      <c r="Y419" s="14">
        <f t="shared" si="95"/>
        <v>179.56145141325771</v>
      </c>
      <c r="Z419" s="34">
        <f t="shared" si="96"/>
        <v>85.00014572062129</v>
      </c>
      <c r="AA419" s="16"/>
      <c r="AB419" s="28"/>
      <c r="AC419" s="9"/>
      <c r="AD419" s="9"/>
      <c r="AE419" s="9"/>
      <c r="AF419" s="17"/>
      <c r="AG419" s="28"/>
      <c r="AH419" s="96"/>
      <c r="AI419" s="10">
        <v>0</v>
      </c>
      <c r="AJ419" s="11">
        <v>70</v>
      </c>
      <c r="AK419" s="120" t="s">
        <v>213</v>
      </c>
      <c r="AL419" s="121" t="s">
        <v>213</v>
      </c>
      <c r="AM419" s="41" t="e">
        <f t="shared" si="81"/>
        <v>#VALUE!</v>
      </c>
      <c r="AN419" s="41" t="e">
        <f t="shared" si="82"/>
        <v>#VALUE!</v>
      </c>
      <c r="AO419" s="41">
        <f t="shared" si="83"/>
        <v>85.00014572062129</v>
      </c>
      <c r="AP419" s="42">
        <f t="shared" si="85"/>
        <v>0</v>
      </c>
      <c r="AQ419" s="43" t="e">
        <f t="shared" si="84"/>
        <v>#VALUE!</v>
      </c>
      <c r="AR419" s="44">
        <f t="shared" si="86"/>
        <v>0</v>
      </c>
      <c r="AS419" s="118"/>
      <c r="AT419" s="81"/>
      <c r="AU419" s="81" t="s">
        <v>205</v>
      </c>
      <c r="AV419" s="81"/>
      <c r="AW419" s="81"/>
      <c r="AX419" s="81"/>
      <c r="AY419" s="81"/>
      <c r="AZ419" s="81"/>
      <c r="BA419" s="81"/>
      <c r="BB419" s="81"/>
      <c r="BC419" s="81"/>
      <c r="BD419" s="81"/>
      <c r="BE419" s="81" t="s">
        <v>82</v>
      </c>
      <c r="BF419" s="81">
        <v>1</v>
      </c>
      <c r="BG419" s="81">
        <v>3</v>
      </c>
      <c r="BH419" s="81" t="s">
        <v>207</v>
      </c>
      <c r="BI419" s="81">
        <v>0</v>
      </c>
    </row>
    <row r="420" spans="1:61">
      <c r="A420" s="24">
        <v>1520</v>
      </c>
      <c r="B420" s="24" t="s">
        <v>47</v>
      </c>
      <c r="C420" s="24">
        <v>20</v>
      </c>
      <c r="D420" s="24">
        <v>4</v>
      </c>
      <c r="E420" s="5" t="s">
        <v>46</v>
      </c>
      <c r="F420" s="81">
        <v>818.93</v>
      </c>
      <c r="G420" s="81">
        <v>818.93</v>
      </c>
      <c r="H420" s="25">
        <f t="shared" si="87"/>
        <v>818.93</v>
      </c>
      <c r="I420" s="100">
        <v>64</v>
      </c>
      <c r="J420" s="103">
        <v>64</v>
      </c>
      <c r="K420" s="26">
        <f t="shared" si="88"/>
        <v>64</v>
      </c>
      <c r="L420" s="27"/>
      <c r="M420" s="10">
        <v>270</v>
      </c>
      <c r="N420" s="11">
        <v>14</v>
      </c>
      <c r="O420" s="11">
        <v>180</v>
      </c>
      <c r="P420" s="11">
        <v>12</v>
      </c>
      <c r="Q420" s="68" t="s">
        <v>213</v>
      </c>
      <c r="R420" s="69" t="s">
        <v>213</v>
      </c>
      <c r="S420" s="32">
        <f t="shared" si="89"/>
        <v>-0.20173582504328824</v>
      </c>
      <c r="T420" s="32">
        <f t="shared" si="90"/>
        <v>-0.23663532174578919</v>
      </c>
      <c r="U420" s="32">
        <f t="shared" si="91"/>
        <v>-0.94909243665913146</v>
      </c>
      <c r="V420" s="14">
        <f t="shared" si="92"/>
        <v>229.55181728771035</v>
      </c>
      <c r="W420" s="14">
        <f t="shared" si="93"/>
        <v>-71.859389093786291</v>
      </c>
      <c r="X420" s="33">
        <f t="shared" si="94"/>
        <v>229.55181728771035</v>
      </c>
      <c r="Y420" s="14">
        <f t="shared" si="95"/>
        <v>139.55181728771035</v>
      </c>
      <c r="Z420" s="34">
        <f t="shared" si="96"/>
        <v>18.140610906213709</v>
      </c>
      <c r="AA420" s="16"/>
      <c r="AB420" s="28"/>
      <c r="AC420" s="9"/>
      <c r="AD420" s="9"/>
      <c r="AE420" s="9"/>
      <c r="AF420" s="17"/>
      <c r="AG420" s="28"/>
      <c r="AH420" s="96"/>
      <c r="AI420" s="10">
        <v>0</v>
      </c>
      <c r="AJ420" s="11">
        <v>70</v>
      </c>
      <c r="AK420" s="120" t="s">
        <v>213</v>
      </c>
      <c r="AL420" s="121" t="s">
        <v>213</v>
      </c>
      <c r="AM420" s="41" t="e">
        <f t="shared" si="81"/>
        <v>#VALUE!</v>
      </c>
      <c r="AN420" s="41" t="e">
        <f t="shared" si="82"/>
        <v>#VALUE!</v>
      </c>
      <c r="AO420" s="41">
        <f t="shared" si="83"/>
        <v>18.140610906213709</v>
      </c>
      <c r="AP420" s="42">
        <f t="shared" si="85"/>
        <v>0</v>
      </c>
      <c r="AQ420" s="43" t="e">
        <f t="shared" si="84"/>
        <v>#VALUE!</v>
      </c>
      <c r="AR420" s="44">
        <f t="shared" si="86"/>
        <v>0</v>
      </c>
      <c r="AS420" s="118"/>
      <c r="AT420" s="81" t="s">
        <v>84</v>
      </c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 t="s">
        <v>82</v>
      </c>
      <c r="BF420" s="81">
        <v>0</v>
      </c>
      <c r="BG420" s="81">
        <v>3</v>
      </c>
      <c r="BH420" s="81"/>
      <c r="BI420" s="81">
        <v>0</v>
      </c>
    </row>
    <row r="421" spans="1:61">
      <c r="A421" s="18">
        <v>1520</v>
      </c>
      <c r="B421" s="18" t="s">
        <v>47</v>
      </c>
      <c r="C421" s="18">
        <v>21</v>
      </c>
      <c r="D421" s="18">
        <v>2</v>
      </c>
      <c r="E421" s="19" t="s">
        <v>46</v>
      </c>
      <c r="F421" s="83">
        <v>826.4</v>
      </c>
      <c r="G421" s="83">
        <v>826.4</v>
      </c>
      <c r="H421" s="20">
        <f t="shared" si="87"/>
        <v>826.4</v>
      </c>
      <c r="I421" s="101">
        <v>99</v>
      </c>
      <c r="J421" s="104">
        <v>99</v>
      </c>
      <c r="K421" s="26">
        <f t="shared" si="88"/>
        <v>99</v>
      </c>
      <c r="L421" s="27"/>
      <c r="M421" s="10">
        <v>90</v>
      </c>
      <c r="N421" s="11">
        <v>17</v>
      </c>
      <c r="O421" s="11">
        <v>0</v>
      </c>
      <c r="P421" s="11">
        <v>7</v>
      </c>
      <c r="Q421" s="68" t="s">
        <v>213</v>
      </c>
      <c r="R421" s="69" t="s">
        <v>213</v>
      </c>
      <c r="S421" s="32">
        <f t="shared" si="89"/>
        <v>0.11654423270443492</v>
      </c>
      <c r="T421" s="32">
        <f t="shared" si="90"/>
        <v>0.29019241037136528</v>
      </c>
      <c r="U421" s="32">
        <f t="shared" si="91"/>
        <v>-0.94917660532740433</v>
      </c>
      <c r="V421" s="14">
        <f t="shared" si="92"/>
        <v>68.119102105489446</v>
      </c>
      <c r="W421" s="14">
        <f t="shared" si="93"/>
        <v>-71.764748618711494</v>
      </c>
      <c r="X421" s="33">
        <f t="shared" si="94"/>
        <v>68.119102105489446</v>
      </c>
      <c r="Y421" s="14">
        <f t="shared" si="95"/>
        <v>338.11910210548945</v>
      </c>
      <c r="Z421" s="34">
        <f t="shared" si="96"/>
        <v>18.235251381288506</v>
      </c>
      <c r="AA421" s="16"/>
      <c r="AB421" s="28"/>
      <c r="AC421" s="9"/>
      <c r="AD421" s="9"/>
      <c r="AE421" s="9"/>
      <c r="AF421" s="17"/>
      <c r="AG421" s="28"/>
      <c r="AH421" s="96"/>
      <c r="AI421" s="10">
        <v>99</v>
      </c>
      <c r="AJ421" s="11">
        <v>124</v>
      </c>
      <c r="AK421" s="119">
        <v>270</v>
      </c>
      <c r="AL421" s="77">
        <v>60</v>
      </c>
      <c r="AM421" s="45">
        <f t="shared" si="81"/>
        <v>338.11910210548945</v>
      </c>
      <c r="AN421" s="45">
        <f t="shared" si="82"/>
        <v>248.11910210548945</v>
      </c>
      <c r="AO421" s="45">
        <f t="shared" si="83"/>
        <v>18.235251381288506</v>
      </c>
      <c r="AP421" s="46">
        <f t="shared" si="85"/>
        <v>0</v>
      </c>
      <c r="AQ421" s="47">
        <f t="shared" si="84"/>
        <v>270</v>
      </c>
      <c r="AR421" s="48">
        <f t="shared" si="86"/>
        <v>0</v>
      </c>
      <c r="AS421" s="118"/>
      <c r="AT421" s="81" t="s">
        <v>89</v>
      </c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 t="s">
        <v>102</v>
      </c>
      <c r="BF421" s="81">
        <v>0</v>
      </c>
      <c r="BG421" s="81">
        <v>3</v>
      </c>
      <c r="BH421" s="81"/>
      <c r="BI421" s="81">
        <v>0</v>
      </c>
    </row>
    <row r="422" spans="1:61">
      <c r="A422" s="24">
        <v>1520</v>
      </c>
      <c r="B422" s="24" t="s">
        <v>47</v>
      </c>
      <c r="C422" s="24">
        <v>22</v>
      </c>
      <c r="D422" s="24">
        <v>1</v>
      </c>
      <c r="E422" s="5" t="s">
        <v>204</v>
      </c>
      <c r="F422" s="81">
        <v>833.52</v>
      </c>
      <c r="G422" s="81">
        <v>833.76</v>
      </c>
      <c r="H422" s="25">
        <f t="shared" si="87"/>
        <v>833.64</v>
      </c>
      <c r="I422" s="100">
        <v>2</v>
      </c>
      <c r="J422" s="103">
        <v>26</v>
      </c>
      <c r="K422" s="26">
        <f t="shared" si="88"/>
        <v>14</v>
      </c>
      <c r="L422" s="27"/>
      <c r="M422" s="10">
        <v>90</v>
      </c>
      <c r="N422" s="11">
        <v>85</v>
      </c>
      <c r="O422" s="11">
        <v>60</v>
      </c>
      <c r="P422" s="11">
        <v>0</v>
      </c>
      <c r="Q422" s="68" t="s">
        <v>213</v>
      </c>
      <c r="R422" s="69" t="s">
        <v>213</v>
      </c>
      <c r="S422" s="32">
        <f t="shared" si="89"/>
        <v>-0.86272991566282087</v>
      </c>
      <c r="T422" s="32">
        <f t="shared" si="90"/>
        <v>0.49809734904587288</v>
      </c>
      <c r="U422" s="32">
        <f t="shared" si="91"/>
        <v>-4.3577871373829069E-2</v>
      </c>
      <c r="V422" s="14">
        <f t="shared" si="92"/>
        <v>150</v>
      </c>
      <c r="W422" s="14">
        <f t="shared" si="93"/>
        <v>-2.5047687215365988</v>
      </c>
      <c r="X422" s="33">
        <f t="shared" si="94"/>
        <v>150</v>
      </c>
      <c r="Y422" s="14">
        <f t="shared" si="95"/>
        <v>60</v>
      </c>
      <c r="Z422" s="34">
        <f t="shared" si="96"/>
        <v>87.495231278463407</v>
      </c>
      <c r="AA422" s="16"/>
      <c r="AB422" s="28"/>
      <c r="AC422" s="9"/>
      <c r="AD422" s="9"/>
      <c r="AE422" s="9"/>
      <c r="AF422" s="17"/>
      <c r="AG422" s="28"/>
      <c r="AH422" s="96"/>
      <c r="AI422" s="10">
        <v>0</v>
      </c>
      <c r="AJ422" s="11">
        <v>27</v>
      </c>
      <c r="AK422" s="120" t="s">
        <v>213</v>
      </c>
      <c r="AL422" s="121" t="s">
        <v>213</v>
      </c>
      <c r="AM422" s="41" t="e">
        <f t="shared" si="81"/>
        <v>#VALUE!</v>
      </c>
      <c r="AN422" s="41" t="e">
        <f t="shared" si="82"/>
        <v>#VALUE!</v>
      </c>
      <c r="AO422" s="41">
        <f t="shared" si="83"/>
        <v>87.495231278463407</v>
      </c>
      <c r="AP422" s="42">
        <f t="shared" si="85"/>
        <v>0</v>
      </c>
      <c r="AQ422" s="43" t="e">
        <f t="shared" si="84"/>
        <v>#VALUE!</v>
      </c>
      <c r="AR422" s="44">
        <f t="shared" si="86"/>
        <v>0</v>
      </c>
      <c r="AS422" s="118"/>
      <c r="AT422" s="81"/>
      <c r="AU422" s="81" t="s">
        <v>204</v>
      </c>
      <c r="AV422" s="81"/>
      <c r="AW422" s="81"/>
      <c r="AX422" s="81"/>
      <c r="AY422" s="81"/>
      <c r="AZ422" s="81"/>
      <c r="BA422" s="81"/>
      <c r="BB422" s="81"/>
      <c r="BC422" s="81"/>
      <c r="BD422" s="81"/>
      <c r="BE422" s="81" t="s">
        <v>82</v>
      </c>
      <c r="BF422" s="81">
        <v>1</v>
      </c>
      <c r="BG422" s="81">
        <v>3</v>
      </c>
      <c r="BH422" s="81" t="s">
        <v>138</v>
      </c>
      <c r="BI422" s="81">
        <v>0</v>
      </c>
    </row>
    <row r="423" spans="1:61">
      <c r="A423" s="24">
        <v>1520</v>
      </c>
      <c r="B423" s="24" t="s">
        <v>47</v>
      </c>
      <c r="C423" s="24">
        <v>22</v>
      </c>
      <c r="D423" s="24">
        <v>1</v>
      </c>
      <c r="E423" s="5" t="s">
        <v>49</v>
      </c>
      <c r="F423" s="81">
        <v>833.52</v>
      </c>
      <c r="G423" s="81">
        <v>833.76</v>
      </c>
      <c r="H423" s="25">
        <f t="shared" si="87"/>
        <v>833.64</v>
      </c>
      <c r="I423" s="100">
        <v>2</v>
      </c>
      <c r="J423" s="103">
        <v>26</v>
      </c>
      <c r="K423" s="26">
        <f t="shared" si="88"/>
        <v>14</v>
      </c>
      <c r="L423" s="27"/>
      <c r="M423" s="10">
        <v>90</v>
      </c>
      <c r="N423" s="11">
        <v>79</v>
      </c>
      <c r="O423" s="11">
        <v>0</v>
      </c>
      <c r="P423" s="11">
        <v>55</v>
      </c>
      <c r="Q423" s="68" t="s">
        <v>213</v>
      </c>
      <c r="R423" s="69" t="s">
        <v>213</v>
      </c>
      <c r="S423" s="32">
        <f t="shared" si="89"/>
        <v>0.15630157863142555</v>
      </c>
      <c r="T423" s="32">
        <f t="shared" si="90"/>
        <v>0.56303822170722573</v>
      </c>
      <c r="U423" s="32">
        <f t="shared" si="91"/>
        <v>-0.10944354359180188</v>
      </c>
      <c r="V423" s="14">
        <f t="shared" si="92"/>
        <v>74.485140841472258</v>
      </c>
      <c r="W423" s="14">
        <f t="shared" si="93"/>
        <v>-10.608435851257573</v>
      </c>
      <c r="X423" s="33">
        <f t="shared" si="94"/>
        <v>74.485140841472258</v>
      </c>
      <c r="Y423" s="14">
        <f t="shared" si="95"/>
        <v>344.48514084147223</v>
      </c>
      <c r="Z423" s="34">
        <f t="shared" si="96"/>
        <v>79.391564148742432</v>
      </c>
      <c r="AA423" s="16"/>
      <c r="AB423" s="28"/>
      <c r="AC423" s="9"/>
      <c r="AD423" s="9"/>
      <c r="AE423" s="9"/>
      <c r="AF423" s="17"/>
      <c r="AG423" s="28"/>
      <c r="AH423" s="96">
        <v>1</v>
      </c>
      <c r="AI423" s="10">
        <v>0</v>
      </c>
      <c r="AJ423" s="11">
        <v>27</v>
      </c>
      <c r="AK423" s="120" t="s">
        <v>213</v>
      </c>
      <c r="AL423" s="121" t="s">
        <v>213</v>
      </c>
      <c r="AM423" s="41" t="e">
        <f t="shared" si="81"/>
        <v>#VALUE!</v>
      </c>
      <c r="AN423" s="41" t="e">
        <f t="shared" si="82"/>
        <v>#VALUE!</v>
      </c>
      <c r="AO423" s="41">
        <f t="shared" si="83"/>
        <v>79.391564148742432</v>
      </c>
      <c r="AP423" s="42">
        <f t="shared" si="85"/>
        <v>0</v>
      </c>
      <c r="AQ423" s="43" t="e">
        <f t="shared" si="84"/>
        <v>#VALUE!</v>
      </c>
      <c r="AR423" s="44">
        <f t="shared" si="86"/>
        <v>0</v>
      </c>
      <c r="AS423" s="118"/>
      <c r="AT423" s="81"/>
      <c r="AU423" s="81" t="s">
        <v>49</v>
      </c>
      <c r="AV423" s="81"/>
      <c r="AW423" s="81" t="s">
        <v>50</v>
      </c>
      <c r="AX423" s="81"/>
      <c r="AY423" s="81"/>
      <c r="AZ423" s="81"/>
      <c r="BA423" s="81">
        <v>2</v>
      </c>
      <c r="BB423" s="81"/>
      <c r="BC423" s="81"/>
      <c r="BD423" s="81"/>
      <c r="BE423" s="81" t="s">
        <v>82</v>
      </c>
      <c r="BF423" s="81">
        <v>1</v>
      </c>
      <c r="BG423" s="81">
        <v>2</v>
      </c>
      <c r="BH423" s="81"/>
      <c r="BI423" s="81">
        <v>0</v>
      </c>
    </row>
    <row r="424" spans="1:61">
      <c r="A424" s="24">
        <v>1520</v>
      </c>
      <c r="B424" s="24" t="s">
        <v>47</v>
      </c>
      <c r="C424" s="24">
        <v>22</v>
      </c>
      <c r="D424" s="24">
        <v>2</v>
      </c>
      <c r="E424" s="5" t="s">
        <v>52</v>
      </c>
      <c r="F424" s="81">
        <v>835.16</v>
      </c>
      <c r="G424" s="81">
        <v>835.31</v>
      </c>
      <c r="H424" s="25">
        <f t="shared" si="87"/>
        <v>835.2349999999999</v>
      </c>
      <c r="I424" s="100">
        <v>25</v>
      </c>
      <c r="J424" s="103">
        <v>40</v>
      </c>
      <c r="K424" s="26">
        <f t="shared" si="88"/>
        <v>32.5</v>
      </c>
      <c r="L424" s="27"/>
      <c r="M424" s="10">
        <v>90</v>
      </c>
      <c r="N424" s="11">
        <v>7</v>
      </c>
      <c r="O424" s="11">
        <v>0</v>
      </c>
      <c r="P424" s="11">
        <v>4</v>
      </c>
      <c r="Q424" s="68" t="s">
        <v>213</v>
      </c>
      <c r="R424" s="69" t="s">
        <v>213</v>
      </c>
      <c r="S424" s="32">
        <f t="shared" si="89"/>
        <v>6.9236519566800492E-2</v>
      </c>
      <c r="T424" s="32">
        <f t="shared" si="90"/>
        <v>0.12157247580974431</v>
      </c>
      <c r="U424" s="32">
        <f t="shared" si="91"/>
        <v>-0.99012835910111885</v>
      </c>
      <c r="V424" s="14">
        <f t="shared" si="92"/>
        <v>60.338133208521008</v>
      </c>
      <c r="W424" s="14">
        <f t="shared" si="93"/>
        <v>-81.957326660868389</v>
      </c>
      <c r="X424" s="33">
        <f t="shared" si="94"/>
        <v>60.338133208521008</v>
      </c>
      <c r="Y424" s="14">
        <f t="shared" si="95"/>
        <v>330.33813320852101</v>
      </c>
      <c r="Z424" s="34">
        <f t="shared" si="96"/>
        <v>8.0426733391316105</v>
      </c>
      <c r="AA424" s="16"/>
      <c r="AB424" s="28"/>
      <c r="AC424" s="9"/>
      <c r="AD424" s="9"/>
      <c r="AE424" s="9"/>
      <c r="AF424" s="17"/>
      <c r="AG424" s="28"/>
      <c r="AH424" s="96"/>
      <c r="AI424" s="10">
        <v>0</v>
      </c>
      <c r="AJ424" s="11">
        <v>40</v>
      </c>
      <c r="AK424" s="119">
        <v>330</v>
      </c>
      <c r="AL424" s="77">
        <v>60</v>
      </c>
      <c r="AM424" s="45">
        <f t="shared" si="81"/>
        <v>270.33813320852101</v>
      </c>
      <c r="AN424" s="45">
        <f t="shared" si="82"/>
        <v>180.33813320852101</v>
      </c>
      <c r="AO424" s="45">
        <f t="shared" si="83"/>
        <v>8.0426733391316105</v>
      </c>
      <c r="AP424" s="46">
        <f t="shared" si="85"/>
        <v>0</v>
      </c>
      <c r="AQ424" s="47">
        <f t="shared" si="84"/>
        <v>210</v>
      </c>
      <c r="AR424" s="48">
        <f t="shared" si="86"/>
        <v>0</v>
      </c>
      <c r="AS424" s="118"/>
      <c r="AT424" s="81"/>
      <c r="AU424" s="81"/>
      <c r="AV424" s="81"/>
      <c r="AW424" s="81"/>
      <c r="AX424" s="81" t="s">
        <v>52</v>
      </c>
      <c r="AY424" s="81"/>
      <c r="AZ424" s="81"/>
      <c r="BA424" s="81"/>
      <c r="BB424" s="81"/>
      <c r="BC424" s="81"/>
      <c r="BD424" s="81"/>
      <c r="BE424" s="81" t="s">
        <v>82</v>
      </c>
      <c r="BF424" s="81">
        <v>1</v>
      </c>
      <c r="BG424" s="81">
        <v>3</v>
      </c>
      <c r="BH424" s="81" t="s">
        <v>139</v>
      </c>
      <c r="BI424" s="81">
        <v>0</v>
      </c>
    </row>
    <row r="425" spans="1:61">
      <c r="A425" s="24">
        <v>1520</v>
      </c>
      <c r="B425" s="24" t="s">
        <v>47</v>
      </c>
      <c r="C425" s="24">
        <v>22</v>
      </c>
      <c r="D425" s="24">
        <v>2</v>
      </c>
      <c r="E425" s="5" t="s">
        <v>46</v>
      </c>
      <c r="F425" s="81">
        <v>835.75</v>
      </c>
      <c r="G425" s="81">
        <v>835.75</v>
      </c>
      <c r="H425" s="25">
        <f t="shared" si="87"/>
        <v>835.75</v>
      </c>
      <c r="I425" s="100">
        <v>84</v>
      </c>
      <c r="J425" s="103">
        <v>84</v>
      </c>
      <c r="K425" s="26">
        <f t="shared" si="88"/>
        <v>84</v>
      </c>
      <c r="L425" s="27"/>
      <c r="M425" s="10">
        <v>90</v>
      </c>
      <c r="N425" s="11">
        <v>2</v>
      </c>
      <c r="O425" s="11">
        <v>180</v>
      </c>
      <c r="P425" s="11">
        <v>5</v>
      </c>
      <c r="Q425" s="68" t="s">
        <v>213</v>
      </c>
      <c r="R425" s="69" t="s">
        <v>213</v>
      </c>
      <c r="S425" s="32">
        <f t="shared" si="89"/>
        <v>8.7102649824045655E-2</v>
      </c>
      <c r="T425" s="32">
        <f t="shared" si="90"/>
        <v>-3.4766693581101828E-2</v>
      </c>
      <c r="U425" s="32">
        <f t="shared" si="91"/>
        <v>0.99558784319794802</v>
      </c>
      <c r="V425" s="14">
        <f t="shared" si="92"/>
        <v>338.24077352044242</v>
      </c>
      <c r="W425" s="14">
        <f t="shared" si="93"/>
        <v>84.618591521009023</v>
      </c>
      <c r="X425" s="33">
        <f t="shared" si="94"/>
        <v>158.24077352044242</v>
      </c>
      <c r="Y425" s="14">
        <f t="shared" si="95"/>
        <v>68.240773520442417</v>
      </c>
      <c r="Z425" s="34">
        <f t="shared" si="96"/>
        <v>5.3814084789909771</v>
      </c>
      <c r="AA425" s="16"/>
      <c r="AB425" s="28"/>
      <c r="AC425" s="9"/>
      <c r="AD425" s="9"/>
      <c r="AE425" s="9"/>
      <c r="AF425" s="17"/>
      <c r="AG425" s="28"/>
      <c r="AH425" s="96"/>
      <c r="AI425" s="10">
        <v>71</v>
      </c>
      <c r="AJ425" s="11">
        <v>90</v>
      </c>
      <c r="AK425" s="119">
        <v>10</v>
      </c>
      <c r="AL425" s="77">
        <v>60</v>
      </c>
      <c r="AM425" s="45">
        <f t="shared" si="81"/>
        <v>328.24077352044242</v>
      </c>
      <c r="AN425" s="45">
        <f t="shared" si="82"/>
        <v>238.24077352044242</v>
      </c>
      <c r="AO425" s="45">
        <f t="shared" si="83"/>
        <v>5.3814084789909771</v>
      </c>
      <c r="AP425" s="46">
        <f t="shared" si="85"/>
        <v>0</v>
      </c>
      <c r="AQ425" s="47">
        <f t="shared" si="84"/>
        <v>170</v>
      </c>
      <c r="AR425" s="48">
        <f t="shared" si="86"/>
        <v>0</v>
      </c>
      <c r="AS425" s="118"/>
      <c r="AT425" s="81" t="s">
        <v>84</v>
      </c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 t="s">
        <v>102</v>
      </c>
      <c r="BF425" s="81">
        <v>0</v>
      </c>
      <c r="BG425" s="81">
        <v>3</v>
      </c>
      <c r="BH425" s="81"/>
      <c r="BI425" s="81">
        <v>0</v>
      </c>
    </row>
    <row r="426" spans="1:61">
      <c r="A426" s="24">
        <v>1520</v>
      </c>
      <c r="B426" s="24" t="s">
        <v>47</v>
      </c>
      <c r="C426" s="24">
        <v>22</v>
      </c>
      <c r="D426" s="24">
        <v>2</v>
      </c>
      <c r="E426" s="5" t="s">
        <v>52</v>
      </c>
      <c r="F426" s="81">
        <v>836.33</v>
      </c>
      <c r="G426" s="81">
        <v>836.37</v>
      </c>
      <c r="H426" s="25">
        <f t="shared" si="87"/>
        <v>836.35</v>
      </c>
      <c r="I426" s="100">
        <v>142</v>
      </c>
      <c r="J426" s="103">
        <v>146</v>
      </c>
      <c r="K426" s="26">
        <f t="shared" si="88"/>
        <v>144</v>
      </c>
      <c r="L426" s="27"/>
      <c r="M426" s="10">
        <v>270</v>
      </c>
      <c r="N426" s="11">
        <v>2</v>
      </c>
      <c r="O426" s="11">
        <v>0</v>
      </c>
      <c r="P426" s="11">
        <v>4</v>
      </c>
      <c r="Q426" s="68" t="s">
        <v>213</v>
      </c>
      <c r="R426" s="69" t="s">
        <v>213</v>
      </c>
      <c r="S426" s="32">
        <f t="shared" si="89"/>
        <v>-6.9713979985077223E-2</v>
      </c>
      <c r="T426" s="32">
        <f t="shared" si="90"/>
        <v>3.4814483282576261E-2</v>
      </c>
      <c r="U426" s="32">
        <f t="shared" si="91"/>
        <v>0.99695636119368447</v>
      </c>
      <c r="V426" s="14">
        <f t="shared" si="92"/>
        <v>153.46290360641922</v>
      </c>
      <c r="W426" s="14">
        <f t="shared" si="93"/>
        <v>85.530762667528776</v>
      </c>
      <c r="X426" s="33">
        <f t="shared" si="94"/>
        <v>333.46290360641922</v>
      </c>
      <c r="Y426" s="14">
        <f t="shared" si="95"/>
        <v>243.46290360641922</v>
      </c>
      <c r="Z426" s="34">
        <f t="shared" si="96"/>
        <v>4.4692373324712236</v>
      </c>
      <c r="AA426" s="16"/>
      <c r="AB426" s="28"/>
      <c r="AC426" s="9"/>
      <c r="AD426" s="9"/>
      <c r="AE426" s="9"/>
      <c r="AF426" s="17"/>
      <c r="AG426" s="28"/>
      <c r="AH426" s="96"/>
      <c r="AI426" s="10">
        <v>126</v>
      </c>
      <c r="AJ426" s="11">
        <v>144</v>
      </c>
      <c r="AK426" s="119">
        <v>10</v>
      </c>
      <c r="AL426" s="77">
        <v>60</v>
      </c>
      <c r="AM426" s="45">
        <f t="shared" si="81"/>
        <v>143.46290360641922</v>
      </c>
      <c r="AN426" s="45">
        <f t="shared" si="82"/>
        <v>53.462903606419218</v>
      </c>
      <c r="AO426" s="45">
        <f t="shared" si="83"/>
        <v>4.4692373324712236</v>
      </c>
      <c r="AP426" s="46">
        <f t="shared" si="85"/>
        <v>0</v>
      </c>
      <c r="AQ426" s="47">
        <f t="shared" si="84"/>
        <v>170</v>
      </c>
      <c r="AR426" s="48">
        <f t="shared" si="86"/>
        <v>0</v>
      </c>
      <c r="AS426" s="118"/>
      <c r="AT426" s="81"/>
      <c r="AU426" s="81"/>
      <c r="AV426" s="81"/>
      <c r="AW426" s="81"/>
      <c r="AX426" s="81" t="s">
        <v>52</v>
      </c>
      <c r="AY426" s="81"/>
      <c r="AZ426" s="81"/>
      <c r="BA426" s="81"/>
      <c r="BB426" s="81"/>
      <c r="BC426" s="81"/>
      <c r="BD426" s="81"/>
      <c r="BE426" s="81" t="s">
        <v>82</v>
      </c>
      <c r="BF426" s="81">
        <v>1</v>
      </c>
      <c r="BG426" s="81">
        <v>3</v>
      </c>
      <c r="BH426" s="81" t="s">
        <v>140</v>
      </c>
      <c r="BI426" s="81">
        <v>0</v>
      </c>
    </row>
    <row r="427" spans="1:61">
      <c r="A427" s="24">
        <v>1520</v>
      </c>
      <c r="B427" s="24" t="s">
        <v>47</v>
      </c>
      <c r="C427" s="24">
        <v>22</v>
      </c>
      <c r="D427" s="24">
        <v>3</v>
      </c>
      <c r="E427" s="5" t="s">
        <v>49</v>
      </c>
      <c r="F427" s="81">
        <v>836.42</v>
      </c>
      <c r="G427" s="81">
        <v>836.5</v>
      </c>
      <c r="H427" s="25">
        <f t="shared" si="87"/>
        <v>836.46</v>
      </c>
      <c r="I427" s="100">
        <v>5</v>
      </c>
      <c r="J427" s="103">
        <v>13</v>
      </c>
      <c r="K427" s="26">
        <f t="shared" si="88"/>
        <v>9</v>
      </c>
      <c r="L427" s="27"/>
      <c r="M427" s="10">
        <v>90</v>
      </c>
      <c r="N427" s="11">
        <v>45</v>
      </c>
      <c r="O427" s="11">
        <v>180</v>
      </c>
      <c r="P427" s="11">
        <v>44</v>
      </c>
      <c r="Q427" s="11">
        <v>30</v>
      </c>
      <c r="R427" s="67">
        <v>90</v>
      </c>
      <c r="S427" s="32">
        <f t="shared" si="89"/>
        <v>0.49119764435955382</v>
      </c>
      <c r="T427" s="32">
        <f t="shared" si="90"/>
        <v>-0.50865005079683734</v>
      </c>
      <c r="U427" s="32">
        <f t="shared" si="91"/>
        <v>0.50865005079683745</v>
      </c>
      <c r="V427" s="14">
        <f t="shared" si="92"/>
        <v>314</v>
      </c>
      <c r="W427" s="14">
        <f t="shared" si="93"/>
        <v>35.72896727458766</v>
      </c>
      <c r="X427" s="33">
        <f t="shared" si="94"/>
        <v>134</v>
      </c>
      <c r="Y427" s="14">
        <f t="shared" si="95"/>
        <v>44</v>
      </c>
      <c r="Z427" s="34">
        <f t="shared" si="96"/>
        <v>54.27103272541234</v>
      </c>
      <c r="AA427" s="16">
        <f>IF(-T427&lt;0,180-ACOS(SIN((X427-90)*PI()/180)*U427/SQRT(T427^2+U427^2))*180/PI(),ACOS(SIN((X427-90)*PI()/180)*U427/SQRT(T427^2+U427^2))*180/PI())</f>
        <v>60.580670301551571</v>
      </c>
      <c r="AB427" s="28">
        <f>IF(R427=90,IF(AA427-Q427&lt;0,AA427-Q427+180,AA427-Q427),IF(AA427+Q427&gt;180,AA427+Q427-180,AA427+Q427))</f>
        <v>30.580670301551571</v>
      </c>
      <c r="AC427" s="9">
        <f>COS(AB427*PI()/180)</f>
        <v>0.86091371173230757</v>
      </c>
      <c r="AD427" s="9">
        <f>SIN(AB427*PI()/180)*COS(Z427*PI()/180)</f>
        <v>0.2970860145861951</v>
      </c>
      <c r="AE427" s="9">
        <f>SIN(AB427*PI()/180)*SIN(Z427*PI()/180)</f>
        <v>0.41299816087797819</v>
      </c>
      <c r="AF427" s="17">
        <f>IF(IF(AC427=0,IF(AD427&gt;=0,90,270),IF(AC427&gt;0,IF(AD427&gt;=0,ATAN(AD427/AC427)*180/PI(),ATAN(AD427/AC427)*180/PI()+360),ATAN(AD427/AC427)*180/PI()+180))-(360-Y427)&lt;0,IF(AC427=0,IF(AD427&gt;=0,90,270),IF(AC427&gt;0,IF(AD427&gt;=0,ATAN(AD427/AC427)*180/PI(),ATAN(AD427/AC427)*180/PI()+360),ATAN(AD427/AC427)*180/PI()+180))+Y427,IF(AC427=0,IF(AD427&gt;=0,90,270),IF(AC427&gt;0,IF(AD427&gt;=0,ATAN(AD427/AC427)*180/PI(),ATAN(AD427/AC427)*180/PI()+360),ATAN(AD427/AC427)*180/PI()+180))-(360-Y427))</f>
        <v>63.038644019930665</v>
      </c>
      <c r="AG427" s="28">
        <f>ASIN(AE427/SQRT(AC427^2+AD427^2+AE427^2))*180/PI()</f>
        <v>24.393314252505192</v>
      </c>
      <c r="AH427" s="96">
        <v>0</v>
      </c>
      <c r="AI427" s="10">
        <v>0</v>
      </c>
      <c r="AJ427" s="11">
        <v>47</v>
      </c>
      <c r="AK427" s="119">
        <v>240</v>
      </c>
      <c r="AL427" s="77">
        <v>60</v>
      </c>
      <c r="AM427" s="45">
        <f t="shared" ref="AM427:AM490" si="97">IF(AL427&lt;=0,IF(X427&gt;=AK427,X427-AK427,X427-AK427+360),IF((X427-AK427-180)&lt;0,IF(X427-AK427+180&lt;0,X427-AK427+540,X427-AK427+180),X427-AK427-180))</f>
        <v>74</v>
      </c>
      <c r="AN427" s="45">
        <f t="shared" ref="AN427:AN490" si="98">IF(AM427-90&lt;0,AM427+270,AM427-90)</f>
        <v>344</v>
      </c>
      <c r="AO427" s="45">
        <f t="shared" ref="AO427:AO490" si="99">Z427</f>
        <v>54.27103272541234</v>
      </c>
      <c r="AP427" s="46">
        <f t="shared" si="85"/>
        <v>30.580670301551571</v>
      </c>
      <c r="AQ427" s="47">
        <f t="shared" ref="AQ427:AQ490" si="100">IF(AL427&lt;=0,IF(AF427&gt;=AK427,AF427-AK427,AF427-AK427+360),IF((AF427-AK427-180)&lt;0,IF(AF427-AK427+180&lt;0,AF427-AK427+540,AF427-AK427+180),AF427-AK427-180))</f>
        <v>3.0386440199306719</v>
      </c>
      <c r="AR427" s="48">
        <f t="shared" si="86"/>
        <v>24.393314252505192</v>
      </c>
      <c r="AS427" s="118"/>
      <c r="AT427" s="81"/>
      <c r="AU427" s="81" t="s">
        <v>49</v>
      </c>
      <c r="AV427" s="81"/>
      <c r="AW427" s="81" t="s">
        <v>78</v>
      </c>
      <c r="AX427" s="81"/>
      <c r="AY427" s="81"/>
      <c r="AZ427" s="81"/>
      <c r="BA427" s="81"/>
      <c r="BB427" s="81"/>
      <c r="BC427" s="81"/>
      <c r="BD427" s="81"/>
      <c r="BE427" s="81" t="s">
        <v>82</v>
      </c>
      <c r="BF427" s="81">
        <v>1</v>
      </c>
      <c r="BG427" s="81">
        <v>3</v>
      </c>
      <c r="BH427" s="81"/>
      <c r="BI427" s="81">
        <v>0</v>
      </c>
    </row>
    <row r="428" spans="1:61">
      <c r="A428" s="24">
        <v>1520</v>
      </c>
      <c r="B428" s="24" t="s">
        <v>47</v>
      </c>
      <c r="C428" s="24">
        <v>22</v>
      </c>
      <c r="D428" s="24">
        <v>3</v>
      </c>
      <c r="E428" s="5" t="s">
        <v>46</v>
      </c>
      <c r="F428" s="81">
        <v>837.11</v>
      </c>
      <c r="G428" s="81">
        <v>837.11</v>
      </c>
      <c r="H428" s="25">
        <f t="shared" si="87"/>
        <v>837.11</v>
      </c>
      <c r="I428" s="100">
        <v>74</v>
      </c>
      <c r="J428" s="103">
        <v>74</v>
      </c>
      <c r="K428" s="26">
        <f t="shared" si="88"/>
        <v>74</v>
      </c>
      <c r="L428" s="27"/>
      <c r="M428" s="10">
        <v>90</v>
      </c>
      <c r="N428" s="11">
        <v>2</v>
      </c>
      <c r="O428" s="11">
        <v>0</v>
      </c>
      <c r="P428" s="11">
        <v>6</v>
      </c>
      <c r="Q428" s="68" t="s">
        <v>213</v>
      </c>
      <c r="R428" s="69" t="s">
        <v>213</v>
      </c>
      <c r="S428" s="32">
        <f t="shared" si="89"/>
        <v>0.10446478735209536</v>
      </c>
      <c r="T428" s="32">
        <f t="shared" si="90"/>
        <v>3.4708313607970061E-2</v>
      </c>
      <c r="U428" s="32">
        <f t="shared" si="91"/>
        <v>-0.99391605950069728</v>
      </c>
      <c r="V428" s="14">
        <f t="shared" si="92"/>
        <v>18.379011977496532</v>
      </c>
      <c r="W428" s="14">
        <f t="shared" si="93"/>
        <v>-83.68004299396074</v>
      </c>
      <c r="X428" s="33">
        <f t="shared" si="94"/>
        <v>18.379011977496532</v>
      </c>
      <c r="Y428" s="14">
        <f t="shared" si="95"/>
        <v>288.37901197749653</v>
      </c>
      <c r="Z428" s="34">
        <f t="shared" si="96"/>
        <v>6.3199570060392602</v>
      </c>
      <c r="AA428" s="16"/>
      <c r="AB428" s="28"/>
      <c r="AC428" s="9"/>
      <c r="AD428" s="9"/>
      <c r="AE428" s="9"/>
      <c r="AF428" s="17"/>
      <c r="AG428" s="28"/>
      <c r="AH428" s="96"/>
      <c r="AI428" s="10">
        <v>47</v>
      </c>
      <c r="AJ428" s="11">
        <v>90</v>
      </c>
      <c r="AK428" s="120" t="s">
        <v>213</v>
      </c>
      <c r="AL428" s="121">
        <v>60</v>
      </c>
      <c r="AM428" s="41" t="e">
        <f t="shared" si="97"/>
        <v>#VALUE!</v>
      </c>
      <c r="AN428" s="41" t="e">
        <f t="shared" si="98"/>
        <v>#VALUE!</v>
      </c>
      <c r="AO428" s="41">
        <f t="shared" si="99"/>
        <v>6.3199570060392602</v>
      </c>
      <c r="AP428" s="42">
        <f t="shared" si="85"/>
        <v>0</v>
      </c>
      <c r="AQ428" s="43" t="e">
        <f t="shared" si="100"/>
        <v>#VALUE!</v>
      </c>
      <c r="AR428" s="44">
        <f t="shared" si="86"/>
        <v>0</v>
      </c>
      <c r="AS428" s="118"/>
      <c r="AT428" s="81" t="s">
        <v>84</v>
      </c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 t="s">
        <v>102</v>
      </c>
      <c r="BF428" s="81">
        <v>0</v>
      </c>
      <c r="BG428" s="81">
        <v>3</v>
      </c>
      <c r="BH428" s="81"/>
      <c r="BI428" s="81">
        <v>0</v>
      </c>
    </row>
    <row r="429" spans="1:61">
      <c r="A429" s="24">
        <v>1520</v>
      </c>
      <c r="B429" s="24" t="s">
        <v>47</v>
      </c>
      <c r="C429" s="24">
        <v>22</v>
      </c>
      <c r="D429" s="24">
        <v>3</v>
      </c>
      <c r="E429" s="5" t="s">
        <v>49</v>
      </c>
      <c r="F429" s="81">
        <v>837.17</v>
      </c>
      <c r="G429" s="81">
        <v>837.26</v>
      </c>
      <c r="H429" s="25">
        <f t="shared" si="87"/>
        <v>837.21499999999992</v>
      </c>
      <c r="I429" s="100">
        <v>80</v>
      </c>
      <c r="J429" s="103">
        <v>89</v>
      </c>
      <c r="K429" s="26">
        <f t="shared" si="88"/>
        <v>84.5</v>
      </c>
      <c r="L429" s="27"/>
      <c r="M429" s="10">
        <v>90</v>
      </c>
      <c r="N429" s="11">
        <v>55</v>
      </c>
      <c r="O429" s="11">
        <v>0</v>
      </c>
      <c r="P429" s="11">
        <v>42</v>
      </c>
      <c r="Q429" s="68" t="s">
        <v>213</v>
      </c>
      <c r="R429" s="69" t="s">
        <v>213</v>
      </c>
      <c r="S429" s="32">
        <f t="shared" si="89"/>
        <v>0.38379754864872856</v>
      </c>
      <c r="T429" s="32">
        <f t="shared" si="90"/>
        <v>0.60874860299259348</v>
      </c>
      <c r="U429" s="32">
        <f t="shared" si="91"/>
        <v>-0.42625036069004391</v>
      </c>
      <c r="V429" s="14">
        <f t="shared" si="92"/>
        <v>57.7698109948157</v>
      </c>
      <c r="W429" s="14">
        <f t="shared" si="93"/>
        <v>-30.638859384695397</v>
      </c>
      <c r="X429" s="33">
        <f t="shared" si="94"/>
        <v>57.7698109948157</v>
      </c>
      <c r="Y429" s="14">
        <f t="shared" si="95"/>
        <v>327.76981099481571</v>
      </c>
      <c r="Z429" s="34">
        <f t="shared" si="96"/>
        <v>59.361140615304606</v>
      </c>
      <c r="AA429" s="16"/>
      <c r="AB429" s="28"/>
      <c r="AC429" s="9"/>
      <c r="AD429" s="9"/>
      <c r="AE429" s="9"/>
      <c r="AF429" s="17"/>
      <c r="AG429" s="28"/>
      <c r="AH429" s="96">
        <v>-1</v>
      </c>
      <c r="AI429" s="10">
        <v>47</v>
      </c>
      <c r="AJ429" s="11">
        <v>90</v>
      </c>
      <c r="AK429" s="120" t="s">
        <v>213</v>
      </c>
      <c r="AL429" s="121">
        <v>60</v>
      </c>
      <c r="AM429" s="41" t="e">
        <f t="shared" si="97"/>
        <v>#VALUE!</v>
      </c>
      <c r="AN429" s="41" t="e">
        <f t="shared" si="98"/>
        <v>#VALUE!</v>
      </c>
      <c r="AO429" s="41">
        <f t="shared" si="99"/>
        <v>59.361140615304606</v>
      </c>
      <c r="AP429" s="42">
        <f t="shared" si="85"/>
        <v>0</v>
      </c>
      <c r="AQ429" s="43" t="e">
        <f t="shared" si="100"/>
        <v>#VALUE!</v>
      </c>
      <c r="AR429" s="44">
        <f t="shared" si="86"/>
        <v>0</v>
      </c>
      <c r="AS429" s="118"/>
      <c r="AT429" s="81"/>
      <c r="AU429" s="81" t="s">
        <v>49</v>
      </c>
      <c r="AV429" s="81"/>
      <c r="AW429" s="81" t="s">
        <v>141</v>
      </c>
      <c r="AX429" s="81"/>
      <c r="AY429" s="81"/>
      <c r="AZ429" s="81"/>
      <c r="BA429" s="81">
        <v>2</v>
      </c>
      <c r="BB429" s="81"/>
      <c r="BC429" s="81"/>
      <c r="BD429" s="81">
        <v>1</v>
      </c>
      <c r="BE429" s="81" t="s">
        <v>82</v>
      </c>
      <c r="BF429" s="81">
        <v>1</v>
      </c>
      <c r="BG429" s="81">
        <v>3</v>
      </c>
      <c r="BH429" s="81" t="s">
        <v>142</v>
      </c>
      <c r="BI429" s="81">
        <v>0</v>
      </c>
    </row>
    <row r="430" spans="1:61">
      <c r="A430" s="24">
        <v>1520</v>
      </c>
      <c r="B430" s="24" t="s">
        <v>47</v>
      </c>
      <c r="C430" s="24">
        <v>22</v>
      </c>
      <c r="D430" s="24">
        <v>4</v>
      </c>
      <c r="E430" s="5" t="s">
        <v>49</v>
      </c>
      <c r="F430" s="81">
        <v>837.85</v>
      </c>
      <c r="G430" s="81">
        <v>837.93</v>
      </c>
      <c r="H430" s="25">
        <f t="shared" si="87"/>
        <v>837.89</v>
      </c>
      <c r="I430" s="100">
        <v>0</v>
      </c>
      <c r="J430" s="103">
        <v>8</v>
      </c>
      <c r="K430" s="26">
        <f t="shared" si="88"/>
        <v>4</v>
      </c>
      <c r="L430" s="27"/>
      <c r="M430" s="10">
        <v>90</v>
      </c>
      <c r="N430" s="11">
        <v>55</v>
      </c>
      <c r="O430" s="11">
        <v>0</v>
      </c>
      <c r="P430" s="11">
        <v>67</v>
      </c>
      <c r="Q430" s="68" t="s">
        <v>213</v>
      </c>
      <c r="R430" s="69" t="s">
        <v>213</v>
      </c>
      <c r="S430" s="32">
        <f t="shared" si="89"/>
        <v>0.52797989348709262</v>
      </c>
      <c r="T430" s="32">
        <f t="shared" si="90"/>
        <v>0.32006820266933339</v>
      </c>
      <c r="U430" s="32">
        <f t="shared" si="91"/>
        <v>-0.22411416825030048</v>
      </c>
      <c r="V430" s="14">
        <f t="shared" si="92"/>
        <v>31.224782500124199</v>
      </c>
      <c r="W430" s="14">
        <f t="shared" si="93"/>
        <v>-19.950160254943892</v>
      </c>
      <c r="X430" s="33">
        <f t="shared" si="94"/>
        <v>31.224782500124199</v>
      </c>
      <c r="Y430" s="14">
        <f t="shared" si="95"/>
        <v>301.22478250012421</v>
      </c>
      <c r="Z430" s="34">
        <f t="shared" si="96"/>
        <v>70.049839745056104</v>
      </c>
      <c r="AA430" s="16"/>
      <c r="AB430" s="28"/>
      <c r="AC430" s="9"/>
      <c r="AD430" s="9"/>
      <c r="AE430" s="9"/>
      <c r="AF430" s="17"/>
      <c r="AG430" s="28"/>
      <c r="AH430" s="96">
        <v>-1</v>
      </c>
      <c r="AI430" s="10">
        <v>0</v>
      </c>
      <c r="AJ430" s="11">
        <v>12</v>
      </c>
      <c r="AK430" s="119">
        <v>240</v>
      </c>
      <c r="AL430" s="77">
        <v>60</v>
      </c>
      <c r="AM430" s="45">
        <f t="shared" si="97"/>
        <v>331.22478250012421</v>
      </c>
      <c r="AN430" s="45">
        <f t="shared" si="98"/>
        <v>241.22478250012421</v>
      </c>
      <c r="AO430" s="45">
        <f t="shared" si="99"/>
        <v>70.049839745056104</v>
      </c>
      <c r="AP430" s="46">
        <f t="shared" si="85"/>
        <v>0</v>
      </c>
      <c r="AQ430" s="47">
        <f t="shared" si="100"/>
        <v>300</v>
      </c>
      <c r="AR430" s="48">
        <f t="shared" si="86"/>
        <v>0</v>
      </c>
      <c r="AS430" s="118"/>
      <c r="AT430" s="81"/>
      <c r="AU430" s="81" t="s">
        <v>49</v>
      </c>
      <c r="AV430" s="81"/>
      <c r="AW430" s="81" t="s">
        <v>141</v>
      </c>
      <c r="AX430" s="81"/>
      <c r="AY430" s="81"/>
      <c r="AZ430" s="81"/>
      <c r="BA430" s="81">
        <v>3</v>
      </c>
      <c r="BB430" s="81"/>
      <c r="BC430" s="81"/>
      <c r="BD430" s="81"/>
      <c r="BE430" s="81" t="s">
        <v>82</v>
      </c>
      <c r="BF430" s="81">
        <v>1</v>
      </c>
      <c r="BG430" s="81">
        <v>3</v>
      </c>
      <c r="BH430" s="81"/>
      <c r="BI430" s="81">
        <v>0</v>
      </c>
    </row>
    <row r="431" spans="1:61">
      <c r="A431" s="24">
        <v>1520</v>
      </c>
      <c r="B431" s="24" t="s">
        <v>47</v>
      </c>
      <c r="C431" s="24">
        <v>22</v>
      </c>
      <c r="D431" s="24">
        <v>4</v>
      </c>
      <c r="E431" s="5" t="s">
        <v>52</v>
      </c>
      <c r="F431" s="81">
        <v>838.06</v>
      </c>
      <c r="G431" s="81">
        <v>838.19</v>
      </c>
      <c r="H431" s="25">
        <f t="shared" si="87"/>
        <v>838.125</v>
      </c>
      <c r="I431" s="100">
        <v>21</v>
      </c>
      <c r="J431" s="103">
        <v>34</v>
      </c>
      <c r="K431" s="26">
        <f t="shared" si="88"/>
        <v>27.5</v>
      </c>
      <c r="L431" s="27"/>
      <c r="M431" s="10">
        <v>90</v>
      </c>
      <c r="N431" s="11">
        <v>4</v>
      </c>
      <c r="O431" s="11">
        <v>180</v>
      </c>
      <c r="P431" s="11">
        <v>3</v>
      </c>
      <c r="Q431" s="68" t="s">
        <v>213</v>
      </c>
      <c r="R431" s="69" t="s">
        <v>213</v>
      </c>
      <c r="S431" s="32">
        <f t="shared" si="89"/>
        <v>5.2208468483931972E-2</v>
      </c>
      <c r="T431" s="32">
        <f t="shared" si="90"/>
        <v>-6.966087492121549E-2</v>
      </c>
      <c r="U431" s="32">
        <f t="shared" si="91"/>
        <v>0.99619692339885657</v>
      </c>
      <c r="V431" s="14">
        <f t="shared" si="92"/>
        <v>306.85031711940059</v>
      </c>
      <c r="W431" s="14">
        <f t="shared" si="93"/>
        <v>85.005830606894122</v>
      </c>
      <c r="X431" s="33">
        <f t="shared" si="94"/>
        <v>126.85031711940059</v>
      </c>
      <c r="Y431" s="14">
        <f t="shared" si="95"/>
        <v>36.850317119400586</v>
      </c>
      <c r="Z431" s="34">
        <f t="shared" si="96"/>
        <v>4.9941693931058779</v>
      </c>
      <c r="AA431" s="16"/>
      <c r="AB431" s="28"/>
      <c r="AC431" s="9"/>
      <c r="AD431" s="9"/>
      <c r="AE431" s="9"/>
      <c r="AF431" s="17"/>
      <c r="AG431" s="28"/>
      <c r="AH431" s="96"/>
      <c r="AI431" s="10">
        <v>13</v>
      </c>
      <c r="AJ431" s="11">
        <v>61</v>
      </c>
      <c r="AK431" s="119">
        <v>240</v>
      </c>
      <c r="AL431" s="77">
        <v>60</v>
      </c>
      <c r="AM431" s="45">
        <f t="shared" si="97"/>
        <v>66.850317119400586</v>
      </c>
      <c r="AN431" s="45">
        <f t="shared" si="98"/>
        <v>336.85031711940059</v>
      </c>
      <c r="AO431" s="45">
        <f t="shared" si="99"/>
        <v>4.9941693931058779</v>
      </c>
      <c r="AP431" s="46">
        <f t="shared" si="85"/>
        <v>0</v>
      </c>
      <c r="AQ431" s="47">
        <f t="shared" si="100"/>
        <v>300</v>
      </c>
      <c r="AR431" s="48">
        <f t="shared" si="86"/>
        <v>0</v>
      </c>
      <c r="AS431" s="118"/>
      <c r="AT431" s="81"/>
      <c r="AU431" s="81"/>
      <c r="AV431" s="81"/>
      <c r="AW431" s="81"/>
      <c r="AX431" s="81" t="s">
        <v>52</v>
      </c>
      <c r="AY431" s="81"/>
      <c r="AZ431" s="81"/>
      <c r="BA431" s="81"/>
      <c r="BB431" s="81"/>
      <c r="BC431" s="81"/>
      <c r="BD431" s="81"/>
      <c r="BE431" s="81" t="s">
        <v>82</v>
      </c>
      <c r="BF431" s="81">
        <v>1</v>
      </c>
      <c r="BG431" s="81">
        <v>3</v>
      </c>
      <c r="BH431" s="81" t="s">
        <v>143</v>
      </c>
      <c r="BI431" s="81">
        <v>0</v>
      </c>
    </row>
    <row r="432" spans="1:61">
      <c r="A432" s="24">
        <v>1520</v>
      </c>
      <c r="B432" s="24" t="s">
        <v>47</v>
      </c>
      <c r="C432" s="24">
        <v>22</v>
      </c>
      <c r="D432" s="24">
        <v>4</v>
      </c>
      <c r="E432" s="5" t="s">
        <v>204</v>
      </c>
      <c r="F432" s="81">
        <v>838.55</v>
      </c>
      <c r="G432" s="81">
        <v>838.77</v>
      </c>
      <c r="H432" s="25">
        <f t="shared" si="87"/>
        <v>838.66</v>
      </c>
      <c r="I432" s="100">
        <v>70</v>
      </c>
      <c r="J432" s="103">
        <v>92</v>
      </c>
      <c r="K432" s="26">
        <f t="shared" si="88"/>
        <v>81</v>
      </c>
      <c r="L432" s="27"/>
      <c r="M432" s="10">
        <v>90</v>
      </c>
      <c r="N432" s="11">
        <v>85</v>
      </c>
      <c r="O432" s="11">
        <v>180</v>
      </c>
      <c r="P432" s="11">
        <v>80</v>
      </c>
      <c r="Q432" s="68" t="s">
        <v>213</v>
      </c>
      <c r="R432" s="69" t="s">
        <v>213</v>
      </c>
      <c r="S432" s="32">
        <f t="shared" si="89"/>
        <v>8.5831651177431231E-2</v>
      </c>
      <c r="T432" s="32">
        <f t="shared" si="90"/>
        <v>-0.17298739392508952</v>
      </c>
      <c r="U432" s="32">
        <f t="shared" si="91"/>
        <v>1.5134435901338622E-2</v>
      </c>
      <c r="V432" s="14">
        <f t="shared" si="92"/>
        <v>296.38935990889308</v>
      </c>
      <c r="W432" s="14">
        <f t="shared" si="93"/>
        <v>4.4812163093735871</v>
      </c>
      <c r="X432" s="33">
        <f t="shared" si="94"/>
        <v>116.38935990889308</v>
      </c>
      <c r="Y432" s="14">
        <f t="shared" si="95"/>
        <v>26.389359908893084</v>
      </c>
      <c r="Z432" s="34">
        <f t="shared" si="96"/>
        <v>85.518783690626407</v>
      </c>
      <c r="AA432" s="16"/>
      <c r="AB432" s="28"/>
      <c r="AC432" s="9"/>
      <c r="AD432" s="9"/>
      <c r="AE432" s="9"/>
      <c r="AF432" s="17"/>
      <c r="AG432" s="28"/>
      <c r="AH432" s="96"/>
      <c r="AI432" s="10">
        <v>61</v>
      </c>
      <c r="AJ432" s="11">
        <v>98</v>
      </c>
      <c r="AK432" s="119">
        <v>240</v>
      </c>
      <c r="AL432" s="77">
        <v>60</v>
      </c>
      <c r="AM432" s="45">
        <f t="shared" si="97"/>
        <v>56.389359908893084</v>
      </c>
      <c r="AN432" s="45">
        <f t="shared" si="98"/>
        <v>326.38935990889308</v>
      </c>
      <c r="AO432" s="45">
        <f t="shared" si="99"/>
        <v>85.518783690626407</v>
      </c>
      <c r="AP432" s="46">
        <f t="shared" si="85"/>
        <v>0</v>
      </c>
      <c r="AQ432" s="47">
        <f t="shared" si="100"/>
        <v>300</v>
      </c>
      <c r="AR432" s="48">
        <f t="shared" si="86"/>
        <v>0</v>
      </c>
      <c r="AS432" s="118"/>
      <c r="AT432" s="81"/>
      <c r="AU432" s="81" t="s">
        <v>204</v>
      </c>
      <c r="AV432" s="81"/>
      <c r="AW432" s="81"/>
      <c r="AX432" s="81"/>
      <c r="AY432" s="81"/>
      <c r="AZ432" s="81"/>
      <c r="BA432" s="81"/>
      <c r="BB432" s="81"/>
      <c r="BC432" s="81"/>
      <c r="BD432" s="81"/>
      <c r="BE432" s="81" t="s">
        <v>82</v>
      </c>
      <c r="BF432" s="81">
        <v>1</v>
      </c>
      <c r="BG432" s="81">
        <v>3</v>
      </c>
      <c r="BH432" s="81" t="s">
        <v>144</v>
      </c>
      <c r="BI432" s="81">
        <v>0</v>
      </c>
    </row>
    <row r="433" spans="1:61">
      <c r="A433" s="24">
        <v>1520</v>
      </c>
      <c r="B433" s="24" t="s">
        <v>47</v>
      </c>
      <c r="C433" s="24">
        <v>22</v>
      </c>
      <c r="D433" s="24">
        <v>5</v>
      </c>
      <c r="E433" s="5" t="s">
        <v>58</v>
      </c>
      <c r="F433" s="81">
        <v>839.19</v>
      </c>
      <c r="G433" s="81">
        <v>839.28</v>
      </c>
      <c r="H433" s="25">
        <f t="shared" si="87"/>
        <v>839.23500000000001</v>
      </c>
      <c r="I433" s="100">
        <v>15</v>
      </c>
      <c r="J433" s="103">
        <v>24</v>
      </c>
      <c r="K433" s="26">
        <f t="shared" si="88"/>
        <v>19.5</v>
      </c>
      <c r="L433" s="27"/>
      <c r="M433" s="10">
        <v>270</v>
      </c>
      <c r="N433" s="11">
        <v>5</v>
      </c>
      <c r="O433" s="11">
        <v>331</v>
      </c>
      <c r="P433" s="11">
        <v>0</v>
      </c>
      <c r="Q433" s="68" t="s">
        <v>213</v>
      </c>
      <c r="R433" s="69" t="s">
        <v>213</v>
      </c>
      <c r="S433" s="32">
        <f t="shared" si="89"/>
        <v>4.2253942543779587E-2</v>
      </c>
      <c r="T433" s="32">
        <f t="shared" si="90"/>
        <v>7.6228130197473307E-2</v>
      </c>
      <c r="U433" s="32">
        <f t="shared" si="91"/>
        <v>0.87129151509882152</v>
      </c>
      <c r="V433" s="14">
        <f t="shared" si="92"/>
        <v>61.000000000000007</v>
      </c>
      <c r="W433" s="14">
        <f t="shared" si="93"/>
        <v>84.287675551793285</v>
      </c>
      <c r="X433" s="33">
        <f t="shared" si="94"/>
        <v>241</v>
      </c>
      <c r="Y433" s="14">
        <f t="shared" si="95"/>
        <v>151</v>
      </c>
      <c r="Z433" s="34">
        <f t="shared" si="96"/>
        <v>5.712324448206715</v>
      </c>
      <c r="AA433" s="16"/>
      <c r="AB433" s="28"/>
      <c r="AC433" s="9"/>
      <c r="AD433" s="9"/>
      <c r="AE433" s="9"/>
      <c r="AF433" s="17"/>
      <c r="AG433" s="28"/>
      <c r="AH433" s="96"/>
      <c r="AI433" s="10">
        <v>0</v>
      </c>
      <c r="AJ433" s="11">
        <v>24</v>
      </c>
      <c r="AK433" s="120" t="s">
        <v>213</v>
      </c>
      <c r="AL433" s="121" t="s">
        <v>213</v>
      </c>
      <c r="AM433" s="41" t="e">
        <f t="shared" si="97"/>
        <v>#VALUE!</v>
      </c>
      <c r="AN433" s="41" t="e">
        <f t="shared" si="98"/>
        <v>#VALUE!</v>
      </c>
      <c r="AO433" s="41">
        <f t="shared" si="99"/>
        <v>5.712324448206715</v>
      </c>
      <c r="AP433" s="42">
        <f t="shared" si="85"/>
        <v>0</v>
      </c>
      <c r="AQ433" s="43" t="e">
        <f t="shared" si="100"/>
        <v>#VALUE!</v>
      </c>
      <c r="AR433" s="44">
        <f t="shared" si="86"/>
        <v>0</v>
      </c>
      <c r="AS433" s="118"/>
      <c r="AT433" s="81"/>
      <c r="AU433" s="81" t="s">
        <v>204</v>
      </c>
      <c r="AV433" s="81"/>
      <c r="AW433" s="81"/>
      <c r="AX433" s="81"/>
      <c r="AY433" s="81"/>
      <c r="AZ433" s="81"/>
      <c r="BA433" s="81"/>
      <c r="BB433" s="81"/>
      <c r="BC433" s="81"/>
      <c r="BD433" s="81"/>
      <c r="BE433" s="81" t="s">
        <v>82</v>
      </c>
      <c r="BF433" s="81">
        <v>0</v>
      </c>
      <c r="BG433" s="81">
        <v>3</v>
      </c>
      <c r="BH433" s="81" t="s">
        <v>145</v>
      </c>
      <c r="BI433" s="81">
        <v>0</v>
      </c>
    </row>
    <row r="434" spans="1:61">
      <c r="A434" s="24">
        <v>1520</v>
      </c>
      <c r="B434" s="24" t="s">
        <v>47</v>
      </c>
      <c r="C434" s="24">
        <v>22</v>
      </c>
      <c r="D434" s="24">
        <v>5</v>
      </c>
      <c r="E434" s="5" t="s">
        <v>58</v>
      </c>
      <c r="F434" s="81">
        <v>839.19</v>
      </c>
      <c r="G434" s="81">
        <v>839.28</v>
      </c>
      <c r="H434" s="25">
        <f t="shared" si="87"/>
        <v>839.23500000000001</v>
      </c>
      <c r="I434" s="100">
        <v>15</v>
      </c>
      <c r="J434" s="103">
        <v>24</v>
      </c>
      <c r="K434" s="26">
        <f t="shared" si="88"/>
        <v>19.5</v>
      </c>
      <c r="L434" s="27"/>
      <c r="M434" s="10">
        <v>90</v>
      </c>
      <c r="N434" s="11">
        <v>28</v>
      </c>
      <c r="O434" s="11">
        <v>345</v>
      </c>
      <c r="P434" s="11">
        <v>0</v>
      </c>
      <c r="Q434" s="68" t="s">
        <v>213</v>
      </c>
      <c r="R434" s="69" t="s">
        <v>213</v>
      </c>
      <c r="S434" s="32">
        <f t="shared" si="89"/>
        <v>0.12150818158303234</v>
      </c>
      <c r="T434" s="32">
        <f t="shared" si="90"/>
        <v>0.45347470720318178</v>
      </c>
      <c r="U434" s="32">
        <f t="shared" si="91"/>
        <v>-0.85286188320220291</v>
      </c>
      <c r="V434" s="14">
        <f t="shared" si="92"/>
        <v>75.000000000000014</v>
      </c>
      <c r="W434" s="14">
        <f t="shared" si="93"/>
        <v>-61.168706563660237</v>
      </c>
      <c r="X434" s="33">
        <f t="shared" si="94"/>
        <v>75.000000000000014</v>
      </c>
      <c r="Y434" s="14">
        <f t="shared" si="95"/>
        <v>345</v>
      </c>
      <c r="Z434" s="34">
        <f t="shared" si="96"/>
        <v>28.831293436339763</v>
      </c>
      <c r="AA434" s="16"/>
      <c r="AB434" s="28"/>
      <c r="AC434" s="9"/>
      <c r="AD434" s="9"/>
      <c r="AE434" s="9"/>
      <c r="AF434" s="17"/>
      <c r="AG434" s="28"/>
      <c r="AH434" s="96"/>
      <c r="AI434" s="10">
        <v>0</v>
      </c>
      <c r="AJ434" s="11">
        <v>24</v>
      </c>
      <c r="AK434" s="120" t="s">
        <v>213</v>
      </c>
      <c r="AL434" s="121" t="s">
        <v>213</v>
      </c>
      <c r="AM434" s="41" t="e">
        <f t="shared" si="97"/>
        <v>#VALUE!</v>
      </c>
      <c r="AN434" s="41" t="e">
        <f t="shared" si="98"/>
        <v>#VALUE!</v>
      </c>
      <c r="AO434" s="41">
        <f t="shared" si="99"/>
        <v>28.831293436339763</v>
      </c>
      <c r="AP434" s="42">
        <f t="shared" si="85"/>
        <v>0</v>
      </c>
      <c r="AQ434" s="43" t="e">
        <f t="shared" si="100"/>
        <v>#VALUE!</v>
      </c>
      <c r="AR434" s="44">
        <f t="shared" si="86"/>
        <v>0</v>
      </c>
      <c r="AS434" s="118"/>
      <c r="AT434" s="81"/>
      <c r="AU434" s="81" t="s">
        <v>204</v>
      </c>
      <c r="AV434" s="81"/>
      <c r="AW434" s="81"/>
      <c r="AX434" s="81"/>
      <c r="AY434" s="81"/>
      <c r="AZ434" s="81"/>
      <c r="BA434" s="81"/>
      <c r="BB434" s="81"/>
      <c r="BC434" s="81"/>
      <c r="BD434" s="81"/>
      <c r="BE434" s="81" t="s">
        <v>82</v>
      </c>
      <c r="BF434" s="81">
        <v>0</v>
      </c>
      <c r="BG434" s="81">
        <v>3</v>
      </c>
      <c r="BH434" s="81" t="s">
        <v>145</v>
      </c>
      <c r="BI434" s="81">
        <v>0</v>
      </c>
    </row>
    <row r="435" spans="1:61">
      <c r="A435" s="24">
        <v>1520</v>
      </c>
      <c r="B435" s="24" t="s">
        <v>47</v>
      </c>
      <c r="C435" s="24">
        <v>22</v>
      </c>
      <c r="D435" s="24">
        <v>5</v>
      </c>
      <c r="E435" s="5" t="s">
        <v>49</v>
      </c>
      <c r="F435" s="81">
        <v>839.28</v>
      </c>
      <c r="G435" s="81">
        <v>839.3</v>
      </c>
      <c r="H435" s="25">
        <f t="shared" si="87"/>
        <v>839.29</v>
      </c>
      <c r="I435" s="100">
        <v>24</v>
      </c>
      <c r="J435" s="103">
        <v>26</v>
      </c>
      <c r="K435" s="26">
        <f t="shared" si="88"/>
        <v>25</v>
      </c>
      <c r="L435" s="27"/>
      <c r="M435" s="10">
        <v>90</v>
      </c>
      <c r="N435" s="11">
        <v>17</v>
      </c>
      <c r="O435" s="11">
        <v>180</v>
      </c>
      <c r="P435" s="11">
        <v>47</v>
      </c>
      <c r="Q435" s="11">
        <v>56</v>
      </c>
      <c r="R435" s="67">
        <v>90</v>
      </c>
      <c r="S435" s="32">
        <f t="shared" si="89"/>
        <v>0.69939702314958341</v>
      </c>
      <c r="T435" s="32">
        <f t="shared" si="90"/>
        <v>-0.19939702314958357</v>
      </c>
      <c r="U435" s="32">
        <f t="shared" si="91"/>
        <v>0.652198275286758</v>
      </c>
      <c r="V435" s="14">
        <f t="shared" si="92"/>
        <v>344.08722998182481</v>
      </c>
      <c r="W435" s="14">
        <f t="shared" si="93"/>
        <v>41.885161512479158</v>
      </c>
      <c r="X435" s="33">
        <f t="shared" si="94"/>
        <v>164.08722998182481</v>
      </c>
      <c r="Y435" s="14">
        <f t="shared" si="95"/>
        <v>74.087229981824805</v>
      </c>
      <c r="Z435" s="34">
        <f t="shared" si="96"/>
        <v>48.114838487520842</v>
      </c>
      <c r="AA435" s="16">
        <f>IF(-T435&lt;0,180-ACOS(SIN((X435-90)*PI()/180)*U435/SQRT(T435^2+U435^2))*180/PI(),ACOS(SIN((X435-90)*PI()/180)*U435/SQRT(T435^2+U435^2))*180/PI())</f>
        <v>23.123664596260589</v>
      </c>
      <c r="AB435" s="28">
        <f>IF(R435=90,IF(AA435-Q435&lt;0,AA435-Q435+180,AA435-Q435),IF(AA435+Q435&gt;180,AA435+Q435-180,AA435+Q435))</f>
        <v>147.1236645962606</v>
      </c>
      <c r="AC435" s="9">
        <f>COS(AB435*PI()/180)</f>
        <v>-0.83984413760562604</v>
      </c>
      <c r="AD435" s="9">
        <f>SIN(AB435*PI()/180)*COS(Z435*PI()/180)</f>
        <v>0.3624133075594379</v>
      </c>
      <c r="AE435" s="9">
        <f>SIN(AB435*PI()/180)*SIN(Z435*PI()/180)</f>
        <v>0.40412673635048013</v>
      </c>
      <c r="AF435" s="17">
        <f>IF(IF(AC435=0,IF(AD435&gt;=0,90,270),IF(AC435&gt;0,IF(AD435&gt;=0,ATAN(AD435/AC435)*180/PI(),ATAN(AD435/AC435)*180/PI()+360),ATAN(AD435/AC435)*180/PI()+180))-(360-Y435)&lt;0,IF(AC435=0,IF(AD435&gt;=0,90,270),IF(AC435&gt;0,IF(AD435&gt;=0,ATAN(AD435/AC435)*180/PI(),ATAN(AD435/AC435)*180/PI()+360),ATAN(AD435/AC435)*180/PI()+180))+Y435,IF(AC435=0,IF(AD435&gt;=0,90,270),IF(AC435&gt;0,IF(AD435&gt;=0,ATAN(AD435/AC435)*180/PI(),ATAN(AD435/AC435)*180/PI()+360),ATAN(AD435/AC435)*180/PI()+180))-(360-Y435))</f>
        <v>230.74584965792423</v>
      </c>
      <c r="AG435" s="28">
        <f>ASIN(AE435/SQRT(AC435^2+AD435^2+AE435^2))*180/PI()</f>
        <v>23.836415517862562</v>
      </c>
      <c r="AH435" s="96">
        <v>0</v>
      </c>
      <c r="AI435" s="10">
        <v>24</v>
      </c>
      <c r="AJ435" s="11">
        <v>45</v>
      </c>
      <c r="AK435" s="120" t="s">
        <v>213</v>
      </c>
      <c r="AL435" s="121" t="s">
        <v>213</v>
      </c>
      <c r="AM435" s="41" t="e">
        <f t="shared" si="97"/>
        <v>#VALUE!</v>
      </c>
      <c r="AN435" s="41" t="e">
        <f t="shared" si="98"/>
        <v>#VALUE!</v>
      </c>
      <c r="AO435" s="41">
        <f t="shared" si="99"/>
        <v>48.114838487520842</v>
      </c>
      <c r="AP435" s="42">
        <f t="shared" si="85"/>
        <v>147.1236645962606</v>
      </c>
      <c r="AQ435" s="43" t="e">
        <f t="shared" si="100"/>
        <v>#VALUE!</v>
      </c>
      <c r="AR435" s="44">
        <f t="shared" si="86"/>
        <v>23.836415517862562</v>
      </c>
      <c r="AS435" s="118"/>
      <c r="AT435" s="81"/>
      <c r="AU435" s="81" t="s">
        <v>49</v>
      </c>
      <c r="AV435" s="81"/>
      <c r="AW435" s="81" t="s">
        <v>78</v>
      </c>
      <c r="AX435" s="81"/>
      <c r="AY435" s="81"/>
      <c r="AZ435" s="81"/>
      <c r="BA435" s="81"/>
      <c r="BB435" s="81"/>
      <c r="BC435" s="81"/>
      <c r="BD435" s="81"/>
      <c r="BE435" s="81" t="s">
        <v>82</v>
      </c>
      <c r="BF435" s="81">
        <v>1</v>
      </c>
      <c r="BG435" s="81">
        <v>3</v>
      </c>
      <c r="BH435" s="81"/>
      <c r="BI435" s="81">
        <v>0</v>
      </c>
    </row>
    <row r="436" spans="1:61">
      <c r="A436" s="24">
        <v>1520</v>
      </c>
      <c r="B436" s="24" t="s">
        <v>47</v>
      </c>
      <c r="C436" s="24">
        <v>22</v>
      </c>
      <c r="D436" s="24">
        <v>5</v>
      </c>
      <c r="E436" s="5" t="s">
        <v>204</v>
      </c>
      <c r="F436" s="81">
        <v>839.28</v>
      </c>
      <c r="G436" s="81">
        <v>839.49</v>
      </c>
      <c r="H436" s="25">
        <f t="shared" si="87"/>
        <v>839.38499999999999</v>
      </c>
      <c r="I436" s="100">
        <v>24</v>
      </c>
      <c r="J436" s="103">
        <v>45</v>
      </c>
      <c r="K436" s="26">
        <f t="shared" si="88"/>
        <v>34.5</v>
      </c>
      <c r="L436" s="27"/>
      <c r="M436" s="10">
        <v>90</v>
      </c>
      <c r="N436" s="11">
        <v>90</v>
      </c>
      <c r="O436" s="11">
        <v>26</v>
      </c>
      <c r="P436" s="11">
        <v>0</v>
      </c>
      <c r="Q436" s="68" t="s">
        <v>213</v>
      </c>
      <c r="R436" s="69" t="s">
        <v>213</v>
      </c>
      <c r="S436" s="32">
        <f t="shared" si="89"/>
        <v>-0.4383711467890774</v>
      </c>
      <c r="T436" s="32">
        <f t="shared" si="90"/>
        <v>0.89879404629916704</v>
      </c>
      <c r="U436" s="32">
        <f t="shared" si="91"/>
        <v>-5.5057806855224559E-17</v>
      </c>
      <c r="V436" s="14">
        <f t="shared" si="92"/>
        <v>116</v>
      </c>
      <c r="W436" s="14">
        <f t="shared" si="93"/>
        <v>-3.1545799620508187E-15</v>
      </c>
      <c r="X436" s="33">
        <f t="shared" si="94"/>
        <v>116</v>
      </c>
      <c r="Y436" s="14">
        <f t="shared" si="95"/>
        <v>26</v>
      </c>
      <c r="Z436" s="34">
        <f t="shared" si="96"/>
        <v>90</v>
      </c>
      <c r="AA436" s="16"/>
      <c r="AB436" s="28"/>
      <c r="AC436" s="9"/>
      <c r="AD436" s="9"/>
      <c r="AE436" s="9"/>
      <c r="AF436" s="17"/>
      <c r="AG436" s="28"/>
      <c r="AH436" s="96"/>
      <c r="AI436" s="10">
        <v>24</v>
      </c>
      <c r="AJ436" s="11">
        <v>45</v>
      </c>
      <c r="AK436" s="120" t="s">
        <v>213</v>
      </c>
      <c r="AL436" s="121" t="s">
        <v>213</v>
      </c>
      <c r="AM436" s="41" t="e">
        <f t="shared" si="97"/>
        <v>#VALUE!</v>
      </c>
      <c r="AN436" s="41" t="e">
        <f t="shared" si="98"/>
        <v>#VALUE!</v>
      </c>
      <c r="AO436" s="41">
        <f t="shared" si="99"/>
        <v>90</v>
      </c>
      <c r="AP436" s="42">
        <f t="shared" si="85"/>
        <v>0</v>
      </c>
      <c r="AQ436" s="43" t="e">
        <f t="shared" si="100"/>
        <v>#VALUE!</v>
      </c>
      <c r="AR436" s="44">
        <f t="shared" si="86"/>
        <v>0</v>
      </c>
      <c r="AS436" s="118"/>
      <c r="AT436" s="81"/>
      <c r="AU436" s="81" t="s">
        <v>204</v>
      </c>
      <c r="AV436" s="81"/>
      <c r="AW436" s="81"/>
      <c r="AX436" s="81"/>
      <c r="AY436" s="81"/>
      <c r="AZ436" s="81"/>
      <c r="BA436" s="81"/>
      <c r="BB436" s="81"/>
      <c r="BC436" s="81"/>
      <c r="BD436" s="81"/>
      <c r="BE436" s="81" t="s">
        <v>82</v>
      </c>
      <c r="BF436" s="81">
        <v>1</v>
      </c>
      <c r="BG436" s="81">
        <v>3</v>
      </c>
      <c r="BH436" s="81"/>
      <c r="BI436" s="81">
        <v>0</v>
      </c>
    </row>
    <row r="437" spans="1:61">
      <c r="A437" s="24">
        <v>1520</v>
      </c>
      <c r="B437" s="24" t="s">
        <v>47</v>
      </c>
      <c r="C437" s="24">
        <v>22</v>
      </c>
      <c r="D437" s="24">
        <v>5</v>
      </c>
      <c r="E437" s="5" t="s">
        <v>205</v>
      </c>
      <c r="F437" s="81">
        <v>839.42</v>
      </c>
      <c r="G437" s="81">
        <v>839.45</v>
      </c>
      <c r="H437" s="25">
        <f t="shared" si="87"/>
        <v>839.43499999999995</v>
      </c>
      <c r="I437" s="100">
        <v>38</v>
      </c>
      <c r="J437" s="103">
        <v>41</v>
      </c>
      <c r="K437" s="26">
        <f t="shared" si="88"/>
        <v>39.5</v>
      </c>
      <c r="L437" s="27"/>
      <c r="M437" s="10">
        <v>90</v>
      </c>
      <c r="N437" s="11">
        <v>33</v>
      </c>
      <c r="O437" s="11">
        <v>180</v>
      </c>
      <c r="P437" s="11">
        <v>40</v>
      </c>
      <c r="Q437" s="68" t="s">
        <v>213</v>
      </c>
      <c r="R437" s="69" t="s">
        <v>213</v>
      </c>
      <c r="S437" s="32">
        <f t="shared" si="89"/>
        <v>0.53908704968409138</v>
      </c>
      <c r="T437" s="32">
        <f t="shared" si="90"/>
        <v>-0.41721770627894406</v>
      </c>
      <c r="U437" s="32">
        <f t="shared" si="91"/>
        <v>0.64245892818202943</v>
      </c>
      <c r="V437" s="14">
        <f t="shared" si="92"/>
        <v>322.26249981212106</v>
      </c>
      <c r="W437" s="14">
        <f t="shared" si="93"/>
        <v>43.303458235743996</v>
      </c>
      <c r="X437" s="33">
        <f t="shared" si="94"/>
        <v>142.26249981212106</v>
      </c>
      <c r="Y437" s="14">
        <f t="shared" si="95"/>
        <v>52.262499812121064</v>
      </c>
      <c r="Z437" s="34">
        <f t="shared" si="96"/>
        <v>46.696541764256004</v>
      </c>
      <c r="AA437" s="16"/>
      <c r="AB437" s="28"/>
      <c r="AC437" s="9"/>
      <c r="AD437" s="9"/>
      <c r="AE437" s="9"/>
      <c r="AF437" s="17"/>
      <c r="AG437" s="28"/>
      <c r="AH437" s="96"/>
      <c r="AI437" s="10">
        <v>24</v>
      </c>
      <c r="AJ437" s="11">
        <v>45</v>
      </c>
      <c r="AK437" s="120" t="s">
        <v>213</v>
      </c>
      <c r="AL437" s="121" t="s">
        <v>213</v>
      </c>
      <c r="AM437" s="41" t="e">
        <f t="shared" si="97"/>
        <v>#VALUE!</v>
      </c>
      <c r="AN437" s="41" t="e">
        <f t="shared" si="98"/>
        <v>#VALUE!</v>
      </c>
      <c r="AO437" s="41">
        <f t="shared" si="99"/>
        <v>46.696541764256004</v>
      </c>
      <c r="AP437" s="42">
        <f t="shared" si="85"/>
        <v>0</v>
      </c>
      <c r="AQ437" s="43" t="e">
        <f t="shared" si="100"/>
        <v>#VALUE!</v>
      </c>
      <c r="AR437" s="44">
        <f t="shared" si="86"/>
        <v>0</v>
      </c>
      <c r="AS437" s="118"/>
      <c r="AT437" s="81"/>
      <c r="AU437" s="81" t="s">
        <v>205</v>
      </c>
      <c r="AV437" s="81"/>
      <c r="AW437" s="81"/>
      <c r="AX437" s="81"/>
      <c r="AY437" s="81"/>
      <c r="AZ437" s="81"/>
      <c r="BA437" s="81"/>
      <c r="BB437" s="81"/>
      <c r="BC437" s="81"/>
      <c r="BD437" s="81"/>
      <c r="BE437" s="81" t="s">
        <v>102</v>
      </c>
      <c r="BF437" s="81">
        <v>1</v>
      </c>
      <c r="BG437" s="81">
        <v>3</v>
      </c>
      <c r="BH437" s="81"/>
      <c r="BI437" s="81">
        <v>0</v>
      </c>
    </row>
    <row r="438" spans="1:61">
      <c r="A438" s="24">
        <v>1520</v>
      </c>
      <c r="B438" s="24" t="s">
        <v>47</v>
      </c>
      <c r="C438" s="24">
        <v>22</v>
      </c>
      <c r="D438" s="24">
        <v>5</v>
      </c>
      <c r="E438" s="5" t="s">
        <v>52</v>
      </c>
      <c r="F438" s="81">
        <v>839.43</v>
      </c>
      <c r="G438" s="81">
        <v>839.49</v>
      </c>
      <c r="H438" s="25">
        <f t="shared" si="87"/>
        <v>839.46</v>
      </c>
      <c r="I438" s="100">
        <v>39</v>
      </c>
      <c r="J438" s="103">
        <v>45</v>
      </c>
      <c r="K438" s="26">
        <f t="shared" si="88"/>
        <v>42</v>
      </c>
      <c r="L438" s="27"/>
      <c r="M438" s="10">
        <v>90</v>
      </c>
      <c r="N438" s="11">
        <v>12</v>
      </c>
      <c r="O438" s="11">
        <v>0</v>
      </c>
      <c r="P438" s="11">
        <v>15</v>
      </c>
      <c r="Q438" s="68" t="s">
        <v>213</v>
      </c>
      <c r="R438" s="69" t="s">
        <v>213</v>
      </c>
      <c r="S438" s="32">
        <f t="shared" si="89"/>
        <v>0.2531632279912453</v>
      </c>
      <c r="T438" s="32">
        <f t="shared" si="90"/>
        <v>0.20082727174830142</v>
      </c>
      <c r="U438" s="32">
        <f t="shared" si="91"/>
        <v>-0.94481802947147098</v>
      </c>
      <c r="V438" s="14">
        <f t="shared" si="92"/>
        <v>38.423979221726285</v>
      </c>
      <c r="W438" s="14">
        <f t="shared" si="93"/>
        <v>-71.118332521694228</v>
      </c>
      <c r="X438" s="33">
        <f t="shared" si="94"/>
        <v>38.423979221726285</v>
      </c>
      <c r="Y438" s="14">
        <f t="shared" si="95"/>
        <v>308.42397922172631</v>
      </c>
      <c r="Z438" s="34">
        <f t="shared" si="96"/>
        <v>18.881667478305772</v>
      </c>
      <c r="AA438" s="16"/>
      <c r="AB438" s="28"/>
      <c r="AC438" s="9"/>
      <c r="AD438" s="9"/>
      <c r="AE438" s="9"/>
      <c r="AF438" s="17"/>
      <c r="AG438" s="28"/>
      <c r="AH438" s="96"/>
      <c r="AI438" s="10">
        <v>24</v>
      </c>
      <c r="AJ438" s="11">
        <v>45</v>
      </c>
      <c r="AK438" s="120" t="s">
        <v>213</v>
      </c>
      <c r="AL438" s="121" t="s">
        <v>213</v>
      </c>
      <c r="AM438" s="41" t="e">
        <f t="shared" si="97"/>
        <v>#VALUE!</v>
      </c>
      <c r="AN438" s="41" t="e">
        <f t="shared" si="98"/>
        <v>#VALUE!</v>
      </c>
      <c r="AO438" s="41">
        <f t="shared" si="99"/>
        <v>18.881667478305772</v>
      </c>
      <c r="AP438" s="42">
        <f t="shared" si="85"/>
        <v>0</v>
      </c>
      <c r="AQ438" s="43" t="e">
        <f t="shared" si="100"/>
        <v>#VALUE!</v>
      </c>
      <c r="AR438" s="44">
        <f t="shared" si="86"/>
        <v>0</v>
      </c>
      <c r="AS438" s="118"/>
      <c r="AT438" s="81"/>
      <c r="AU438" s="81"/>
      <c r="AV438" s="81"/>
      <c r="AW438" s="81"/>
      <c r="AX438" s="81" t="s">
        <v>52</v>
      </c>
      <c r="AY438" s="81"/>
      <c r="AZ438" s="81"/>
      <c r="BA438" s="81"/>
      <c r="BB438" s="81"/>
      <c r="BC438" s="81"/>
      <c r="BD438" s="81"/>
      <c r="BE438" s="81" t="s">
        <v>82</v>
      </c>
      <c r="BF438" s="81">
        <v>1</v>
      </c>
      <c r="BG438" s="81">
        <v>3</v>
      </c>
      <c r="BH438" s="81" t="s">
        <v>146</v>
      </c>
      <c r="BI438" s="81">
        <v>0</v>
      </c>
    </row>
    <row r="439" spans="1:61">
      <c r="A439" s="24">
        <v>1520</v>
      </c>
      <c r="B439" s="24" t="s">
        <v>47</v>
      </c>
      <c r="C439" s="24">
        <v>22</v>
      </c>
      <c r="D439" s="24">
        <v>5</v>
      </c>
      <c r="E439" s="5" t="s">
        <v>52</v>
      </c>
      <c r="F439" s="81">
        <v>839.89</v>
      </c>
      <c r="G439" s="81">
        <v>839.97</v>
      </c>
      <c r="H439" s="25">
        <f t="shared" si="87"/>
        <v>839.93000000000006</v>
      </c>
      <c r="I439" s="100">
        <v>85</v>
      </c>
      <c r="J439" s="103">
        <v>93</v>
      </c>
      <c r="K439" s="26">
        <f t="shared" si="88"/>
        <v>89</v>
      </c>
      <c r="L439" s="27"/>
      <c r="M439" s="10">
        <v>90</v>
      </c>
      <c r="N439" s="11">
        <v>2</v>
      </c>
      <c r="O439" s="11">
        <v>180</v>
      </c>
      <c r="P439" s="11">
        <v>4</v>
      </c>
      <c r="Q439" s="68" t="s">
        <v>213</v>
      </c>
      <c r="R439" s="69" t="s">
        <v>213</v>
      </c>
      <c r="S439" s="32">
        <f t="shared" si="89"/>
        <v>6.9713979985077223E-2</v>
      </c>
      <c r="T439" s="32">
        <f t="shared" si="90"/>
        <v>-3.4814483282576254E-2</v>
      </c>
      <c r="U439" s="32">
        <f t="shared" si="91"/>
        <v>0.99695636119368447</v>
      </c>
      <c r="V439" s="14">
        <f t="shared" si="92"/>
        <v>333.46290360641922</v>
      </c>
      <c r="W439" s="14">
        <f t="shared" si="93"/>
        <v>85.530762667528776</v>
      </c>
      <c r="X439" s="33">
        <f t="shared" si="94"/>
        <v>153.46290360641922</v>
      </c>
      <c r="Y439" s="14">
        <f t="shared" si="95"/>
        <v>63.462903606419218</v>
      </c>
      <c r="Z439" s="34">
        <f t="shared" si="96"/>
        <v>4.4692373324712236</v>
      </c>
      <c r="AA439" s="16"/>
      <c r="AB439" s="28"/>
      <c r="AC439" s="9"/>
      <c r="AD439" s="9"/>
      <c r="AE439" s="9"/>
      <c r="AF439" s="17"/>
      <c r="AG439" s="28"/>
      <c r="AH439" s="96"/>
      <c r="AI439" s="10">
        <v>73</v>
      </c>
      <c r="AJ439" s="11">
        <v>101</v>
      </c>
      <c r="AK439" s="119">
        <v>230</v>
      </c>
      <c r="AL439" s="77">
        <v>60</v>
      </c>
      <c r="AM439" s="45">
        <f t="shared" si="97"/>
        <v>103.46290360641922</v>
      </c>
      <c r="AN439" s="45">
        <f t="shared" si="98"/>
        <v>13.462903606419218</v>
      </c>
      <c r="AO439" s="45">
        <f t="shared" si="99"/>
        <v>4.4692373324712236</v>
      </c>
      <c r="AP439" s="46">
        <f t="shared" si="85"/>
        <v>0</v>
      </c>
      <c r="AQ439" s="47">
        <f t="shared" si="100"/>
        <v>310</v>
      </c>
      <c r="AR439" s="48">
        <f t="shared" si="86"/>
        <v>0</v>
      </c>
      <c r="AS439" s="118"/>
      <c r="AT439" s="81"/>
      <c r="AU439" s="81"/>
      <c r="AV439" s="81"/>
      <c r="AW439" s="81"/>
      <c r="AX439" s="81" t="s">
        <v>52</v>
      </c>
      <c r="AY439" s="81"/>
      <c r="AZ439" s="81"/>
      <c r="BA439" s="81"/>
      <c r="BB439" s="81"/>
      <c r="BC439" s="81"/>
      <c r="BD439" s="81"/>
      <c r="BE439" s="81" t="s">
        <v>82</v>
      </c>
      <c r="BF439" s="81">
        <v>1</v>
      </c>
      <c r="BG439" s="81">
        <v>3</v>
      </c>
      <c r="BH439" s="81" t="s">
        <v>147</v>
      </c>
      <c r="BI439" s="81">
        <v>0</v>
      </c>
    </row>
    <row r="440" spans="1:61">
      <c r="A440" s="24">
        <v>1520</v>
      </c>
      <c r="B440" s="24" t="s">
        <v>47</v>
      </c>
      <c r="C440" s="24">
        <v>22</v>
      </c>
      <c r="D440" s="24">
        <v>6</v>
      </c>
      <c r="E440" s="5" t="s">
        <v>204</v>
      </c>
      <c r="F440" s="81">
        <v>840.38</v>
      </c>
      <c r="G440" s="81">
        <v>840.44</v>
      </c>
      <c r="H440" s="25">
        <f t="shared" si="87"/>
        <v>840.41000000000008</v>
      </c>
      <c r="I440" s="100">
        <v>5</v>
      </c>
      <c r="J440" s="103">
        <v>11</v>
      </c>
      <c r="K440" s="26">
        <f t="shared" si="88"/>
        <v>8</v>
      </c>
      <c r="L440" s="27"/>
      <c r="M440" s="10">
        <v>90</v>
      </c>
      <c r="N440" s="11">
        <v>37</v>
      </c>
      <c r="O440" s="11">
        <v>180</v>
      </c>
      <c r="P440" s="11">
        <v>39</v>
      </c>
      <c r="Q440" s="68" t="s">
        <v>213</v>
      </c>
      <c r="R440" s="69" t="s">
        <v>213</v>
      </c>
      <c r="S440" s="32">
        <f t="shared" si="89"/>
        <v>0.50259761148924853</v>
      </c>
      <c r="T440" s="32">
        <f t="shared" si="90"/>
        <v>-0.46769811478674783</v>
      </c>
      <c r="U440" s="32">
        <f t="shared" si="91"/>
        <v>0.62065636130938173</v>
      </c>
      <c r="V440" s="14">
        <f t="shared" si="92"/>
        <v>317.05992070061933</v>
      </c>
      <c r="W440" s="14">
        <f t="shared" si="93"/>
        <v>42.114429408949704</v>
      </c>
      <c r="X440" s="33">
        <f t="shared" si="94"/>
        <v>137.05992070061933</v>
      </c>
      <c r="Y440" s="14">
        <f t="shared" si="95"/>
        <v>47.05992070061933</v>
      </c>
      <c r="Z440" s="34">
        <f t="shared" si="96"/>
        <v>47.885570591050296</v>
      </c>
      <c r="AA440" s="16"/>
      <c r="AB440" s="28"/>
      <c r="AC440" s="9"/>
      <c r="AD440" s="9"/>
      <c r="AE440" s="9"/>
      <c r="AF440" s="17"/>
      <c r="AG440" s="28"/>
      <c r="AH440" s="96"/>
      <c r="AI440" s="10">
        <v>1</v>
      </c>
      <c r="AJ440" s="11">
        <v>25</v>
      </c>
      <c r="AK440" s="120" t="s">
        <v>213</v>
      </c>
      <c r="AL440" s="121" t="s">
        <v>213</v>
      </c>
      <c r="AM440" s="41" t="e">
        <f t="shared" si="97"/>
        <v>#VALUE!</v>
      </c>
      <c r="AN440" s="41" t="e">
        <f t="shared" si="98"/>
        <v>#VALUE!</v>
      </c>
      <c r="AO440" s="41">
        <f t="shared" si="99"/>
        <v>47.885570591050296</v>
      </c>
      <c r="AP440" s="42">
        <f t="shared" si="85"/>
        <v>0</v>
      </c>
      <c r="AQ440" s="43" t="e">
        <f t="shared" si="100"/>
        <v>#VALUE!</v>
      </c>
      <c r="AR440" s="44">
        <f t="shared" si="86"/>
        <v>0</v>
      </c>
      <c r="AS440" s="118"/>
      <c r="AT440" s="81"/>
      <c r="AU440" s="81" t="s">
        <v>204</v>
      </c>
      <c r="AV440" s="81"/>
      <c r="AW440" s="81"/>
      <c r="AX440" s="81"/>
      <c r="AY440" s="81"/>
      <c r="AZ440" s="81"/>
      <c r="BA440" s="81"/>
      <c r="BB440" s="81"/>
      <c r="BC440" s="81"/>
      <c r="BD440" s="81"/>
      <c r="BE440" s="81" t="s">
        <v>82</v>
      </c>
      <c r="BF440" s="81">
        <v>1</v>
      </c>
      <c r="BG440" s="81">
        <v>3</v>
      </c>
      <c r="BH440" s="81" t="s">
        <v>148</v>
      </c>
      <c r="BI440" s="81">
        <v>0</v>
      </c>
    </row>
    <row r="441" spans="1:61">
      <c r="A441" s="24">
        <v>1520</v>
      </c>
      <c r="B441" s="24" t="s">
        <v>47</v>
      </c>
      <c r="C441" s="24">
        <v>22</v>
      </c>
      <c r="D441" s="24">
        <v>6</v>
      </c>
      <c r="E441" s="5" t="s">
        <v>52</v>
      </c>
      <c r="F441" s="81">
        <v>840.45</v>
      </c>
      <c r="G441" s="81">
        <v>840.45</v>
      </c>
      <c r="H441" s="25">
        <f t="shared" si="87"/>
        <v>840.45</v>
      </c>
      <c r="I441" s="100">
        <v>12</v>
      </c>
      <c r="J441" s="103">
        <v>12</v>
      </c>
      <c r="K441" s="26">
        <f t="shared" si="88"/>
        <v>12</v>
      </c>
      <c r="L441" s="27"/>
      <c r="M441" s="10">
        <v>90</v>
      </c>
      <c r="N441" s="11">
        <v>2</v>
      </c>
      <c r="O441" s="11">
        <v>0</v>
      </c>
      <c r="P441" s="11">
        <v>1</v>
      </c>
      <c r="Q441" s="68" t="s">
        <v>213</v>
      </c>
      <c r="R441" s="69" t="s">
        <v>213</v>
      </c>
      <c r="S441" s="32">
        <f t="shared" si="89"/>
        <v>1.7441774902830158E-2</v>
      </c>
      <c r="T441" s="32">
        <f t="shared" si="90"/>
        <v>3.489418134011367E-2</v>
      </c>
      <c r="U441" s="32">
        <f t="shared" si="91"/>
        <v>-0.99923861495548261</v>
      </c>
      <c r="V441" s="14">
        <f t="shared" si="92"/>
        <v>63.441931983418904</v>
      </c>
      <c r="W441" s="14">
        <f t="shared" si="93"/>
        <v>-87.764295062177368</v>
      </c>
      <c r="X441" s="33">
        <f t="shared" si="94"/>
        <v>63.441931983418904</v>
      </c>
      <c r="Y441" s="14">
        <f t="shared" si="95"/>
        <v>333.4419319834189</v>
      </c>
      <c r="Z441" s="34">
        <f t="shared" si="96"/>
        <v>2.2357049378226321</v>
      </c>
      <c r="AA441" s="16"/>
      <c r="AB441" s="28"/>
      <c r="AC441" s="9"/>
      <c r="AD441" s="9"/>
      <c r="AE441" s="9"/>
      <c r="AF441" s="17"/>
      <c r="AG441" s="28"/>
      <c r="AH441" s="96"/>
      <c r="AI441" s="10">
        <v>1</v>
      </c>
      <c r="AJ441" s="11">
        <v>25</v>
      </c>
      <c r="AK441" s="120" t="s">
        <v>213</v>
      </c>
      <c r="AL441" s="121" t="s">
        <v>213</v>
      </c>
      <c r="AM441" s="41" t="e">
        <f t="shared" si="97"/>
        <v>#VALUE!</v>
      </c>
      <c r="AN441" s="41" t="e">
        <f t="shared" si="98"/>
        <v>#VALUE!</v>
      </c>
      <c r="AO441" s="41">
        <f t="shared" si="99"/>
        <v>2.2357049378226321</v>
      </c>
      <c r="AP441" s="42">
        <f t="shared" si="85"/>
        <v>0</v>
      </c>
      <c r="AQ441" s="43" t="e">
        <f t="shared" si="100"/>
        <v>#VALUE!</v>
      </c>
      <c r="AR441" s="44">
        <f t="shared" si="86"/>
        <v>0</v>
      </c>
      <c r="AS441" s="118"/>
      <c r="AT441" s="81" t="s">
        <v>84</v>
      </c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 t="s">
        <v>82</v>
      </c>
      <c r="BF441" s="81">
        <v>0</v>
      </c>
      <c r="BG441" s="81">
        <v>3</v>
      </c>
      <c r="BH441" s="81"/>
      <c r="BI441" s="81">
        <v>0</v>
      </c>
    </row>
    <row r="442" spans="1:61">
      <c r="A442" s="24">
        <v>1520</v>
      </c>
      <c r="B442" s="24" t="s">
        <v>47</v>
      </c>
      <c r="C442" s="24">
        <v>22</v>
      </c>
      <c r="D442" s="24">
        <v>6</v>
      </c>
      <c r="E442" s="5" t="s">
        <v>52</v>
      </c>
      <c r="F442" s="81">
        <v>840.49</v>
      </c>
      <c r="G442" s="81">
        <v>840.53</v>
      </c>
      <c r="H442" s="25">
        <f t="shared" si="87"/>
        <v>840.51</v>
      </c>
      <c r="I442" s="100">
        <v>16</v>
      </c>
      <c r="J442" s="103">
        <v>20</v>
      </c>
      <c r="K442" s="26">
        <f t="shared" si="88"/>
        <v>18</v>
      </c>
      <c r="L442" s="27"/>
      <c r="M442" s="10">
        <v>90</v>
      </c>
      <c r="N442" s="11">
        <v>11</v>
      </c>
      <c r="O442" s="11">
        <v>180</v>
      </c>
      <c r="P442" s="11">
        <v>1</v>
      </c>
      <c r="Q442" s="68" t="s">
        <v>213</v>
      </c>
      <c r="R442" s="69" t="s">
        <v>213</v>
      </c>
      <c r="S442" s="32">
        <f t="shared" si="89"/>
        <v>1.7131756575414468E-2</v>
      </c>
      <c r="T442" s="32">
        <f t="shared" si="90"/>
        <v>-0.19077993424234485</v>
      </c>
      <c r="U442" s="32">
        <f t="shared" si="91"/>
        <v>0.98147767687300691</v>
      </c>
      <c r="V442" s="14">
        <f t="shared" si="92"/>
        <v>275.13131340180109</v>
      </c>
      <c r="W442" s="14">
        <f t="shared" si="93"/>
        <v>78.9568242510489</v>
      </c>
      <c r="X442" s="33">
        <f t="shared" si="94"/>
        <v>95.131313401801094</v>
      </c>
      <c r="Y442" s="14">
        <f t="shared" si="95"/>
        <v>5.1313134018010942</v>
      </c>
      <c r="Z442" s="34">
        <f t="shared" si="96"/>
        <v>11.0431757489511</v>
      </c>
      <c r="AA442" s="16"/>
      <c r="AB442" s="28"/>
      <c r="AC442" s="9"/>
      <c r="AD442" s="9"/>
      <c r="AE442" s="9"/>
      <c r="AF442" s="17"/>
      <c r="AG442" s="28"/>
      <c r="AH442" s="96"/>
      <c r="AI442" s="10">
        <v>1</v>
      </c>
      <c r="AJ442" s="11">
        <v>25</v>
      </c>
      <c r="AK442" s="120" t="s">
        <v>213</v>
      </c>
      <c r="AL442" s="121" t="s">
        <v>213</v>
      </c>
      <c r="AM442" s="41" t="e">
        <f t="shared" si="97"/>
        <v>#VALUE!</v>
      </c>
      <c r="AN442" s="41" t="e">
        <f t="shared" si="98"/>
        <v>#VALUE!</v>
      </c>
      <c r="AO442" s="41">
        <f t="shared" si="99"/>
        <v>11.0431757489511</v>
      </c>
      <c r="AP442" s="42">
        <f t="shared" si="85"/>
        <v>0</v>
      </c>
      <c r="AQ442" s="43" t="e">
        <f t="shared" si="100"/>
        <v>#VALUE!</v>
      </c>
      <c r="AR442" s="44">
        <f t="shared" si="86"/>
        <v>0</v>
      </c>
      <c r="AS442" s="118"/>
      <c r="AT442" s="81"/>
      <c r="AU442" s="81"/>
      <c r="AV442" s="81"/>
      <c r="AW442" s="81"/>
      <c r="AX442" s="81" t="s">
        <v>52</v>
      </c>
      <c r="AY442" s="81"/>
      <c r="AZ442" s="81"/>
      <c r="BA442" s="81"/>
      <c r="BB442" s="81"/>
      <c r="BC442" s="81"/>
      <c r="BD442" s="81"/>
      <c r="BE442" s="81" t="s">
        <v>82</v>
      </c>
      <c r="BF442" s="81">
        <v>1</v>
      </c>
      <c r="BG442" s="81">
        <v>3</v>
      </c>
      <c r="BH442" s="81" t="s">
        <v>149</v>
      </c>
      <c r="BI442" s="81">
        <v>0</v>
      </c>
    </row>
    <row r="443" spans="1:61">
      <c r="A443" s="24">
        <v>1520</v>
      </c>
      <c r="B443" s="24" t="s">
        <v>47</v>
      </c>
      <c r="C443" s="24">
        <v>22</v>
      </c>
      <c r="D443" s="24">
        <v>6</v>
      </c>
      <c r="E443" s="19" t="s">
        <v>204</v>
      </c>
      <c r="F443" s="81">
        <v>840.67</v>
      </c>
      <c r="G443" s="81">
        <v>840.95</v>
      </c>
      <c r="H443" s="25">
        <f t="shared" si="87"/>
        <v>840.81</v>
      </c>
      <c r="I443" s="100">
        <v>34</v>
      </c>
      <c r="J443" s="103">
        <v>62</v>
      </c>
      <c r="K443" s="26">
        <f t="shared" si="88"/>
        <v>48</v>
      </c>
      <c r="L443" s="27"/>
      <c r="M443" s="10">
        <v>90</v>
      </c>
      <c r="N443" s="11">
        <v>70</v>
      </c>
      <c r="O443" s="11">
        <v>180</v>
      </c>
      <c r="P443" s="11">
        <v>65</v>
      </c>
      <c r="Q443" s="68" t="s">
        <v>213</v>
      </c>
      <c r="R443" s="69" t="s">
        <v>213</v>
      </c>
      <c r="S443" s="32">
        <f t="shared" si="89"/>
        <v>0.30997551921944472</v>
      </c>
      <c r="T443" s="32">
        <f t="shared" si="90"/>
        <v>-0.3971312619671028</v>
      </c>
      <c r="U443" s="32">
        <f t="shared" si="91"/>
        <v>0.14454395845259904</v>
      </c>
      <c r="V443" s="14">
        <f t="shared" si="92"/>
        <v>307.97334418923424</v>
      </c>
      <c r="W443" s="14">
        <f t="shared" si="93"/>
        <v>16.009068247933449</v>
      </c>
      <c r="X443" s="33">
        <f t="shared" si="94"/>
        <v>127.97334418923424</v>
      </c>
      <c r="Y443" s="14">
        <f t="shared" si="95"/>
        <v>37.97334418923424</v>
      </c>
      <c r="Z443" s="34">
        <f t="shared" si="96"/>
        <v>73.990931752066558</v>
      </c>
      <c r="AA443" s="16"/>
      <c r="AB443" s="28"/>
      <c r="AC443" s="9"/>
      <c r="AD443" s="9"/>
      <c r="AE443" s="9"/>
      <c r="AF443" s="17"/>
      <c r="AG443" s="28"/>
      <c r="AH443" s="96"/>
      <c r="AI443" s="10">
        <v>30</v>
      </c>
      <c r="AJ443" s="11">
        <v>65</v>
      </c>
      <c r="AK443" s="120" t="s">
        <v>213</v>
      </c>
      <c r="AL443" s="121" t="s">
        <v>213</v>
      </c>
      <c r="AM443" s="41" t="e">
        <f t="shared" si="97"/>
        <v>#VALUE!</v>
      </c>
      <c r="AN443" s="41" t="e">
        <f t="shared" si="98"/>
        <v>#VALUE!</v>
      </c>
      <c r="AO443" s="41">
        <f t="shared" si="99"/>
        <v>73.990931752066558</v>
      </c>
      <c r="AP443" s="42">
        <f t="shared" si="85"/>
        <v>0</v>
      </c>
      <c r="AQ443" s="43" t="e">
        <f t="shared" si="100"/>
        <v>#VALUE!</v>
      </c>
      <c r="AR443" s="44">
        <f t="shared" si="86"/>
        <v>0</v>
      </c>
      <c r="AS443" s="118"/>
      <c r="AT443" s="81"/>
      <c r="AU443" s="81" t="s">
        <v>204</v>
      </c>
      <c r="AV443" s="81"/>
      <c r="AW443" s="81"/>
      <c r="AX443" s="81"/>
      <c r="AY443" s="81"/>
      <c r="AZ443" s="81"/>
      <c r="BA443" s="81"/>
      <c r="BB443" s="81"/>
      <c r="BC443" s="81"/>
      <c r="BD443" s="81"/>
      <c r="BE443" s="81" t="s">
        <v>82</v>
      </c>
      <c r="BF443" s="81">
        <v>1</v>
      </c>
      <c r="BG443" s="81">
        <v>2</v>
      </c>
      <c r="BH443" s="81" t="s">
        <v>150</v>
      </c>
      <c r="BI443" s="81">
        <v>0</v>
      </c>
    </row>
    <row r="444" spans="1:61">
      <c r="A444" s="24">
        <v>1520</v>
      </c>
      <c r="B444" s="24" t="s">
        <v>47</v>
      </c>
      <c r="C444" s="24">
        <v>22</v>
      </c>
      <c r="D444" s="24">
        <v>6</v>
      </c>
      <c r="E444" s="19" t="s">
        <v>204</v>
      </c>
      <c r="F444" s="81">
        <v>840.78</v>
      </c>
      <c r="G444" s="81">
        <v>840.81</v>
      </c>
      <c r="H444" s="25">
        <f t="shared" si="87"/>
        <v>840.79499999999996</v>
      </c>
      <c r="I444" s="100">
        <v>45</v>
      </c>
      <c r="J444" s="103">
        <v>48</v>
      </c>
      <c r="K444" s="26">
        <f t="shared" si="88"/>
        <v>46.5</v>
      </c>
      <c r="L444" s="27"/>
      <c r="M444" s="10">
        <v>90</v>
      </c>
      <c r="N444" s="11">
        <v>20</v>
      </c>
      <c r="O444" s="11">
        <v>25</v>
      </c>
      <c r="P444" s="11">
        <v>0</v>
      </c>
      <c r="Q444" s="68" t="s">
        <v>213</v>
      </c>
      <c r="R444" s="69" t="s">
        <v>213</v>
      </c>
      <c r="S444" s="32">
        <f t="shared" si="89"/>
        <v>-0.14454395845259899</v>
      </c>
      <c r="T444" s="32">
        <f t="shared" si="90"/>
        <v>0.30997551921944466</v>
      </c>
      <c r="U444" s="32">
        <f t="shared" si="91"/>
        <v>-0.8516507396391465</v>
      </c>
      <c r="V444" s="14">
        <f t="shared" si="92"/>
        <v>115</v>
      </c>
      <c r="W444" s="14">
        <f t="shared" si="93"/>
        <v>-68.119767327594786</v>
      </c>
      <c r="X444" s="33">
        <f t="shared" si="94"/>
        <v>115</v>
      </c>
      <c r="Y444" s="14">
        <f t="shared" si="95"/>
        <v>25</v>
      </c>
      <c r="Z444" s="34">
        <f t="shared" si="96"/>
        <v>21.880232672405214</v>
      </c>
      <c r="AA444" s="16"/>
      <c r="AB444" s="28"/>
      <c r="AC444" s="9"/>
      <c r="AD444" s="9"/>
      <c r="AE444" s="9"/>
      <c r="AF444" s="17"/>
      <c r="AG444" s="28"/>
      <c r="AH444" s="96"/>
      <c r="AI444" s="10">
        <v>30</v>
      </c>
      <c r="AJ444" s="11">
        <v>65</v>
      </c>
      <c r="AK444" s="120" t="s">
        <v>213</v>
      </c>
      <c r="AL444" s="121" t="s">
        <v>213</v>
      </c>
      <c r="AM444" s="41" t="e">
        <f t="shared" si="97"/>
        <v>#VALUE!</v>
      </c>
      <c r="AN444" s="41" t="e">
        <f t="shared" si="98"/>
        <v>#VALUE!</v>
      </c>
      <c r="AO444" s="41">
        <f t="shared" si="99"/>
        <v>21.880232672405214</v>
      </c>
      <c r="AP444" s="42">
        <f t="shared" si="85"/>
        <v>0</v>
      </c>
      <c r="AQ444" s="43" t="e">
        <f t="shared" si="100"/>
        <v>#VALUE!</v>
      </c>
      <c r="AR444" s="44">
        <f t="shared" si="86"/>
        <v>0</v>
      </c>
      <c r="AS444" s="118"/>
      <c r="AT444" s="81"/>
      <c r="AU444" s="81" t="s">
        <v>204</v>
      </c>
      <c r="AV444" s="81"/>
      <c r="AW444" s="81"/>
      <c r="AX444" s="81"/>
      <c r="AY444" s="81"/>
      <c r="AZ444" s="81"/>
      <c r="BA444" s="81"/>
      <c r="BB444" s="81"/>
      <c r="BC444" s="81"/>
      <c r="BD444" s="81"/>
      <c r="BE444" s="81" t="s">
        <v>82</v>
      </c>
      <c r="BF444" s="81">
        <v>0</v>
      </c>
      <c r="BG444" s="81">
        <v>3</v>
      </c>
      <c r="BH444" s="81" t="s">
        <v>151</v>
      </c>
      <c r="BI444" s="81">
        <v>0</v>
      </c>
    </row>
    <row r="445" spans="1:61">
      <c r="A445" s="24">
        <v>1520</v>
      </c>
      <c r="B445" s="24" t="s">
        <v>47</v>
      </c>
      <c r="C445" s="24">
        <v>23</v>
      </c>
      <c r="D445" s="24">
        <v>1</v>
      </c>
      <c r="E445" s="5" t="s">
        <v>52</v>
      </c>
      <c r="F445" s="81">
        <v>843.07</v>
      </c>
      <c r="G445" s="81">
        <v>843.1</v>
      </c>
      <c r="H445" s="25">
        <f t="shared" si="87"/>
        <v>843.08500000000004</v>
      </c>
      <c r="I445" s="100">
        <v>7</v>
      </c>
      <c r="J445" s="103">
        <v>10</v>
      </c>
      <c r="K445" s="26">
        <f t="shared" si="88"/>
        <v>8.5</v>
      </c>
      <c r="L445" s="27"/>
      <c r="M445" s="10">
        <v>270</v>
      </c>
      <c r="N445" s="11">
        <v>10</v>
      </c>
      <c r="O445" s="11">
        <v>180</v>
      </c>
      <c r="P445" s="11">
        <v>5</v>
      </c>
      <c r="Q445" s="68" t="s">
        <v>213</v>
      </c>
      <c r="R445" s="69" t="s">
        <v>213</v>
      </c>
      <c r="S445" s="32">
        <f t="shared" si="89"/>
        <v>-8.5831651177431315E-2</v>
      </c>
      <c r="T445" s="32">
        <f t="shared" si="90"/>
        <v>-0.17298739392508941</v>
      </c>
      <c r="U445" s="32">
        <f t="shared" si="91"/>
        <v>-0.98106026219040687</v>
      </c>
      <c r="V445" s="14">
        <f t="shared" si="92"/>
        <v>243.61064009110689</v>
      </c>
      <c r="W445" s="14">
        <f t="shared" si="93"/>
        <v>-78.864336058805264</v>
      </c>
      <c r="X445" s="33">
        <f t="shared" si="94"/>
        <v>243.61064009110689</v>
      </c>
      <c r="Y445" s="14">
        <f t="shared" si="95"/>
        <v>153.61064009110689</v>
      </c>
      <c r="Z445" s="34">
        <f t="shared" si="96"/>
        <v>11.135663941194736</v>
      </c>
      <c r="AA445" s="16"/>
      <c r="AB445" s="28"/>
      <c r="AC445" s="9"/>
      <c r="AD445" s="9"/>
      <c r="AE445" s="9"/>
      <c r="AF445" s="17"/>
      <c r="AG445" s="28"/>
      <c r="AH445" s="96"/>
      <c r="AI445" s="10">
        <v>0</v>
      </c>
      <c r="AJ445" s="11">
        <v>63</v>
      </c>
      <c r="AK445" s="119">
        <v>30</v>
      </c>
      <c r="AL445" s="121">
        <v>-40</v>
      </c>
      <c r="AM445" s="45">
        <f t="shared" si="97"/>
        <v>213.61064009110689</v>
      </c>
      <c r="AN445" s="45">
        <f t="shared" si="98"/>
        <v>123.61064009110689</v>
      </c>
      <c r="AO445" s="45">
        <f t="shared" si="99"/>
        <v>11.135663941194736</v>
      </c>
      <c r="AP445" s="46">
        <f t="shared" ref="AP445:AP508" si="101">AB445</f>
        <v>0</v>
      </c>
      <c r="AQ445" s="47">
        <f t="shared" si="100"/>
        <v>330</v>
      </c>
      <c r="AR445" s="48">
        <f t="shared" ref="AR445:AR508" si="102">AG445</f>
        <v>0</v>
      </c>
      <c r="AS445" s="118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 t="s">
        <v>82</v>
      </c>
      <c r="BF445" s="81">
        <v>0</v>
      </c>
      <c r="BG445" s="81">
        <v>3</v>
      </c>
      <c r="BH445" s="81" t="s">
        <v>152</v>
      </c>
      <c r="BI445" s="81">
        <v>0</v>
      </c>
    </row>
    <row r="446" spans="1:61">
      <c r="A446" s="24">
        <v>1520</v>
      </c>
      <c r="B446" s="24" t="s">
        <v>47</v>
      </c>
      <c r="C446" s="24">
        <v>23</v>
      </c>
      <c r="D446" s="24">
        <v>1</v>
      </c>
      <c r="E446" s="5" t="s">
        <v>59</v>
      </c>
      <c r="F446" s="81">
        <v>843.12</v>
      </c>
      <c r="G446" s="81">
        <v>843.14</v>
      </c>
      <c r="H446" s="25">
        <f t="shared" si="87"/>
        <v>843.13</v>
      </c>
      <c r="I446" s="100">
        <v>12</v>
      </c>
      <c r="J446" s="103">
        <v>14</v>
      </c>
      <c r="K446" s="26">
        <f t="shared" si="88"/>
        <v>13</v>
      </c>
      <c r="L446" s="27"/>
      <c r="M446" s="10">
        <v>90</v>
      </c>
      <c r="N446" s="11">
        <v>30</v>
      </c>
      <c r="O446" s="11">
        <v>0</v>
      </c>
      <c r="P446" s="11">
        <v>32</v>
      </c>
      <c r="Q446" s="68" t="s">
        <v>213</v>
      </c>
      <c r="R446" s="69" t="s">
        <v>213</v>
      </c>
      <c r="S446" s="32">
        <f t="shared" si="89"/>
        <v>0.45892354478071395</v>
      </c>
      <c r="T446" s="32">
        <f t="shared" si="90"/>
        <v>0.42402404807821287</v>
      </c>
      <c r="U446" s="32">
        <f t="shared" si="91"/>
        <v>-0.73443119490249331</v>
      </c>
      <c r="V446" s="14">
        <f t="shared" si="92"/>
        <v>42.736498147943252</v>
      </c>
      <c r="W446" s="14">
        <f t="shared" si="93"/>
        <v>-49.610144803167827</v>
      </c>
      <c r="X446" s="33">
        <f t="shared" si="94"/>
        <v>42.736498147943252</v>
      </c>
      <c r="Y446" s="14">
        <f t="shared" si="95"/>
        <v>312.73649814794328</v>
      </c>
      <c r="Z446" s="34">
        <f t="shared" si="96"/>
        <v>40.389855196832173</v>
      </c>
      <c r="AA446" s="16"/>
      <c r="AB446" s="28"/>
      <c r="AC446" s="9"/>
      <c r="AD446" s="9"/>
      <c r="AE446" s="9"/>
      <c r="AF446" s="17"/>
      <c r="AG446" s="28"/>
      <c r="AH446" s="96"/>
      <c r="AI446" s="10">
        <v>0</v>
      </c>
      <c r="AJ446" s="11">
        <v>63</v>
      </c>
      <c r="AK446" s="119">
        <v>30</v>
      </c>
      <c r="AL446" s="121">
        <v>-40</v>
      </c>
      <c r="AM446" s="45">
        <f t="shared" si="97"/>
        <v>12.736498147943252</v>
      </c>
      <c r="AN446" s="45">
        <f t="shared" si="98"/>
        <v>282.73649814794328</v>
      </c>
      <c r="AO446" s="45">
        <f t="shared" si="99"/>
        <v>40.389855196832173</v>
      </c>
      <c r="AP446" s="46">
        <f t="shared" si="101"/>
        <v>0</v>
      </c>
      <c r="AQ446" s="47">
        <f t="shared" si="100"/>
        <v>330</v>
      </c>
      <c r="AR446" s="48">
        <f t="shared" si="102"/>
        <v>0</v>
      </c>
      <c r="AS446" s="118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 t="s">
        <v>82</v>
      </c>
      <c r="BF446" s="81">
        <v>0</v>
      </c>
      <c r="BG446" s="81">
        <v>3</v>
      </c>
      <c r="BH446" s="81" t="s">
        <v>153</v>
      </c>
      <c r="BI446" s="81">
        <v>0</v>
      </c>
    </row>
    <row r="447" spans="1:61">
      <c r="A447" s="24">
        <v>1520</v>
      </c>
      <c r="B447" s="24" t="s">
        <v>47</v>
      </c>
      <c r="C447" s="24">
        <v>23</v>
      </c>
      <c r="D447" s="24">
        <v>1</v>
      </c>
      <c r="E447" s="5" t="s">
        <v>58</v>
      </c>
      <c r="F447" s="81">
        <v>843.31</v>
      </c>
      <c r="G447" s="81">
        <v>843.36</v>
      </c>
      <c r="H447" s="25">
        <f t="shared" si="87"/>
        <v>843.33500000000004</v>
      </c>
      <c r="I447" s="100">
        <v>31</v>
      </c>
      <c r="J447" s="103">
        <v>36</v>
      </c>
      <c r="K447" s="26">
        <f t="shared" si="88"/>
        <v>33.5</v>
      </c>
      <c r="L447" s="27"/>
      <c r="M447" s="10">
        <v>90</v>
      </c>
      <c r="N447" s="11">
        <v>55</v>
      </c>
      <c r="O447" s="11">
        <v>180</v>
      </c>
      <c r="P447" s="11">
        <v>1</v>
      </c>
      <c r="Q447" s="68" t="s">
        <v>213</v>
      </c>
      <c r="R447" s="69" t="s">
        <v>213</v>
      </c>
      <c r="S447" s="32">
        <f t="shared" si="89"/>
        <v>1.0010289090047034E-2</v>
      </c>
      <c r="T447" s="32">
        <f t="shared" si="90"/>
        <v>-0.81902728346499454</v>
      </c>
      <c r="U447" s="32">
        <f t="shared" si="91"/>
        <v>0.57348907788161008</v>
      </c>
      <c r="V447" s="14">
        <f t="shared" si="92"/>
        <v>270.70024377893719</v>
      </c>
      <c r="W447" s="14">
        <f t="shared" si="93"/>
        <v>34.997989486582632</v>
      </c>
      <c r="X447" s="33">
        <f t="shared" si="94"/>
        <v>90.700243778937192</v>
      </c>
      <c r="Y447" s="14">
        <f t="shared" si="95"/>
        <v>0.70024377893719247</v>
      </c>
      <c r="Z447" s="34">
        <f t="shared" si="96"/>
        <v>55.002010513417368</v>
      </c>
      <c r="AA447" s="16"/>
      <c r="AB447" s="28"/>
      <c r="AC447" s="9"/>
      <c r="AD447" s="9"/>
      <c r="AE447" s="9"/>
      <c r="AF447" s="17"/>
      <c r="AG447" s="28"/>
      <c r="AH447" s="96"/>
      <c r="AI447" s="10">
        <v>0</v>
      </c>
      <c r="AJ447" s="11">
        <v>63</v>
      </c>
      <c r="AK447" s="119">
        <v>30</v>
      </c>
      <c r="AL447" s="121">
        <v>-40</v>
      </c>
      <c r="AM447" s="45">
        <f t="shared" si="97"/>
        <v>60.700243778937192</v>
      </c>
      <c r="AN447" s="45">
        <f t="shared" si="98"/>
        <v>330.70024377893719</v>
      </c>
      <c r="AO447" s="45">
        <f t="shared" si="99"/>
        <v>55.002010513417368</v>
      </c>
      <c r="AP447" s="46">
        <f t="shared" si="101"/>
        <v>0</v>
      </c>
      <c r="AQ447" s="47">
        <f t="shared" si="100"/>
        <v>330</v>
      </c>
      <c r="AR447" s="48">
        <f t="shared" si="102"/>
        <v>0</v>
      </c>
      <c r="AS447" s="118"/>
      <c r="AT447" s="81"/>
      <c r="AU447" s="81" t="s">
        <v>204</v>
      </c>
      <c r="AV447" s="81"/>
      <c r="AW447" s="81"/>
      <c r="AX447" s="81"/>
      <c r="AY447" s="81"/>
      <c r="AZ447" s="81"/>
      <c r="BA447" s="81"/>
      <c r="BB447" s="81"/>
      <c r="BC447" s="81"/>
      <c r="BD447" s="81"/>
      <c r="BE447" s="81" t="s">
        <v>82</v>
      </c>
      <c r="BF447" s="81">
        <v>0</v>
      </c>
      <c r="BG447" s="81">
        <v>3</v>
      </c>
      <c r="BH447" s="81" t="s">
        <v>58</v>
      </c>
      <c r="BI447" s="81">
        <v>0</v>
      </c>
    </row>
    <row r="448" spans="1:61">
      <c r="A448" s="24">
        <v>1520</v>
      </c>
      <c r="B448" s="24" t="s">
        <v>47</v>
      </c>
      <c r="C448" s="24">
        <v>23</v>
      </c>
      <c r="D448" s="24">
        <v>1</v>
      </c>
      <c r="E448" s="5" t="s">
        <v>58</v>
      </c>
      <c r="F448" s="81">
        <v>843.43</v>
      </c>
      <c r="G448" s="81">
        <v>843.47</v>
      </c>
      <c r="H448" s="25">
        <f t="shared" si="87"/>
        <v>843.45</v>
      </c>
      <c r="I448" s="100">
        <v>43</v>
      </c>
      <c r="J448" s="103">
        <v>47</v>
      </c>
      <c r="K448" s="26">
        <f t="shared" si="88"/>
        <v>45</v>
      </c>
      <c r="L448" s="27"/>
      <c r="M448" s="10">
        <v>90</v>
      </c>
      <c r="N448" s="11">
        <v>39</v>
      </c>
      <c r="O448" s="11">
        <v>180</v>
      </c>
      <c r="P448" s="11">
        <v>27</v>
      </c>
      <c r="Q448" s="68" t="s">
        <v>213</v>
      </c>
      <c r="R448" s="69" t="s">
        <v>213</v>
      </c>
      <c r="S448" s="32">
        <f t="shared" si="89"/>
        <v>0.35281688341242068</v>
      </c>
      <c r="T448" s="32">
        <f t="shared" si="90"/>
        <v>-0.56072857423018008</v>
      </c>
      <c r="U448" s="32">
        <f t="shared" si="91"/>
        <v>0.69244212190480292</v>
      </c>
      <c r="V448" s="14">
        <f t="shared" si="92"/>
        <v>302.17857598793626</v>
      </c>
      <c r="W448" s="14">
        <f t="shared" si="93"/>
        <v>46.266266752749544</v>
      </c>
      <c r="X448" s="33">
        <f t="shared" si="94"/>
        <v>122.17857598793626</v>
      </c>
      <c r="Y448" s="14">
        <f t="shared" si="95"/>
        <v>32.178575987936256</v>
      </c>
      <c r="Z448" s="34">
        <f t="shared" si="96"/>
        <v>43.733733247250456</v>
      </c>
      <c r="AA448" s="16"/>
      <c r="AB448" s="28"/>
      <c r="AC448" s="9"/>
      <c r="AD448" s="9"/>
      <c r="AE448" s="9"/>
      <c r="AF448" s="17"/>
      <c r="AG448" s="28"/>
      <c r="AH448" s="96"/>
      <c r="AI448" s="10">
        <v>0</v>
      </c>
      <c r="AJ448" s="11">
        <v>63</v>
      </c>
      <c r="AK448" s="119">
        <v>30</v>
      </c>
      <c r="AL448" s="121">
        <v>-40</v>
      </c>
      <c r="AM448" s="45">
        <f t="shared" si="97"/>
        <v>92.178575987936256</v>
      </c>
      <c r="AN448" s="45">
        <f t="shared" si="98"/>
        <v>2.1785759879362558</v>
      </c>
      <c r="AO448" s="45">
        <f t="shared" si="99"/>
        <v>43.733733247250456</v>
      </c>
      <c r="AP448" s="46">
        <f t="shared" si="101"/>
        <v>0</v>
      </c>
      <c r="AQ448" s="47">
        <f t="shared" si="100"/>
        <v>330</v>
      </c>
      <c r="AR448" s="48">
        <f t="shared" si="102"/>
        <v>0</v>
      </c>
      <c r="AS448" s="118"/>
      <c r="AT448" s="81"/>
      <c r="AU448" s="81" t="s">
        <v>204</v>
      </c>
      <c r="AV448" s="81"/>
      <c r="AW448" s="81"/>
      <c r="AX448" s="81"/>
      <c r="AY448" s="81"/>
      <c r="AZ448" s="81"/>
      <c r="BA448" s="81"/>
      <c r="BB448" s="81"/>
      <c r="BC448" s="81"/>
      <c r="BD448" s="81"/>
      <c r="BE448" s="81" t="s">
        <v>82</v>
      </c>
      <c r="BF448" s="81">
        <v>0</v>
      </c>
      <c r="BG448" s="81">
        <v>3</v>
      </c>
      <c r="BH448" s="81" t="s">
        <v>154</v>
      </c>
      <c r="BI448" s="81">
        <v>0</v>
      </c>
    </row>
    <row r="449" spans="1:61">
      <c r="A449" s="24">
        <v>1520</v>
      </c>
      <c r="B449" s="24" t="s">
        <v>47</v>
      </c>
      <c r="C449" s="24">
        <v>23</v>
      </c>
      <c r="D449" s="24">
        <v>1</v>
      </c>
      <c r="E449" s="5" t="s">
        <v>58</v>
      </c>
      <c r="F449" s="81">
        <v>843.72</v>
      </c>
      <c r="G449" s="81">
        <v>843.75</v>
      </c>
      <c r="H449" s="25">
        <f t="shared" si="87"/>
        <v>843.73500000000001</v>
      </c>
      <c r="I449" s="100">
        <v>72</v>
      </c>
      <c r="J449" s="103">
        <v>75</v>
      </c>
      <c r="K449" s="26">
        <f t="shared" si="88"/>
        <v>73.5</v>
      </c>
      <c r="L449" s="27"/>
      <c r="M449" s="10">
        <v>90</v>
      </c>
      <c r="N449" s="11">
        <v>30</v>
      </c>
      <c r="O449" s="11">
        <v>180</v>
      </c>
      <c r="P449" s="11">
        <v>20</v>
      </c>
      <c r="Q449" s="68" t="s">
        <v>213</v>
      </c>
      <c r="R449" s="69" t="s">
        <v>213</v>
      </c>
      <c r="S449" s="32">
        <f t="shared" si="89"/>
        <v>0.2961981327260238</v>
      </c>
      <c r="T449" s="32">
        <f t="shared" si="90"/>
        <v>-0.46984631039295416</v>
      </c>
      <c r="U449" s="32">
        <f t="shared" si="91"/>
        <v>0.8137976813493738</v>
      </c>
      <c r="V449" s="14">
        <f t="shared" si="92"/>
        <v>302.22794380088737</v>
      </c>
      <c r="W449" s="14">
        <f t="shared" si="93"/>
        <v>55.686422978526558</v>
      </c>
      <c r="X449" s="33">
        <f t="shared" si="94"/>
        <v>122.22794380088737</v>
      </c>
      <c r="Y449" s="14">
        <f t="shared" si="95"/>
        <v>32.227943800887374</v>
      </c>
      <c r="Z449" s="34">
        <f t="shared" si="96"/>
        <v>34.313577021473442</v>
      </c>
      <c r="AA449" s="16"/>
      <c r="AB449" s="28"/>
      <c r="AC449" s="9"/>
      <c r="AD449" s="9"/>
      <c r="AE449" s="9"/>
      <c r="AF449" s="17"/>
      <c r="AG449" s="28"/>
      <c r="AH449" s="96"/>
      <c r="AI449" s="10">
        <v>63</v>
      </c>
      <c r="AJ449" s="11">
        <v>116</v>
      </c>
      <c r="AK449" s="119">
        <v>30</v>
      </c>
      <c r="AL449" s="121">
        <v>-40</v>
      </c>
      <c r="AM449" s="45">
        <f t="shared" si="97"/>
        <v>92.227943800887374</v>
      </c>
      <c r="AN449" s="45">
        <f t="shared" si="98"/>
        <v>2.227943800887374</v>
      </c>
      <c r="AO449" s="45">
        <f t="shared" si="99"/>
        <v>34.313577021473442</v>
      </c>
      <c r="AP449" s="46">
        <f t="shared" si="101"/>
        <v>0</v>
      </c>
      <c r="AQ449" s="47">
        <f t="shared" si="100"/>
        <v>330</v>
      </c>
      <c r="AR449" s="48">
        <f t="shared" si="102"/>
        <v>0</v>
      </c>
      <c r="AS449" s="118"/>
      <c r="AT449" s="81"/>
      <c r="AU449" s="81" t="s">
        <v>204</v>
      </c>
      <c r="AV449" s="81"/>
      <c r="AW449" s="81"/>
      <c r="AX449" s="81"/>
      <c r="AY449" s="81"/>
      <c r="AZ449" s="81"/>
      <c r="BA449" s="81"/>
      <c r="BB449" s="81"/>
      <c r="BC449" s="81"/>
      <c r="BD449" s="81"/>
      <c r="BE449" s="81" t="s">
        <v>82</v>
      </c>
      <c r="BF449" s="81">
        <v>0</v>
      </c>
      <c r="BG449" s="81">
        <v>3</v>
      </c>
      <c r="BH449" s="81" t="s">
        <v>204</v>
      </c>
      <c r="BI449" s="81">
        <v>0</v>
      </c>
    </row>
    <row r="450" spans="1:61">
      <c r="A450" s="24">
        <v>1520</v>
      </c>
      <c r="B450" s="24" t="s">
        <v>47</v>
      </c>
      <c r="C450" s="24">
        <v>23</v>
      </c>
      <c r="D450" s="24">
        <v>1</v>
      </c>
      <c r="E450" s="5" t="s">
        <v>49</v>
      </c>
      <c r="F450" s="81">
        <v>844.14</v>
      </c>
      <c r="G450" s="81">
        <v>844.16</v>
      </c>
      <c r="H450" s="25">
        <f t="shared" si="87"/>
        <v>844.15</v>
      </c>
      <c r="I450" s="100">
        <v>114</v>
      </c>
      <c r="J450" s="103">
        <v>116</v>
      </c>
      <c r="K450" s="26">
        <f t="shared" si="88"/>
        <v>115</v>
      </c>
      <c r="L450" s="27"/>
      <c r="M450" s="10">
        <v>90</v>
      </c>
      <c r="N450" s="11">
        <v>2</v>
      </c>
      <c r="O450" s="11">
        <v>0</v>
      </c>
      <c r="P450" s="11">
        <v>2</v>
      </c>
      <c r="Q450" s="68" t="s">
        <v>213</v>
      </c>
      <c r="R450" s="69" t="s">
        <v>213</v>
      </c>
      <c r="S450" s="32">
        <f t="shared" si="89"/>
        <v>3.4878236872062651E-2</v>
      </c>
      <c r="T450" s="32">
        <f t="shared" si="90"/>
        <v>3.4878236872062651E-2</v>
      </c>
      <c r="U450" s="32">
        <f t="shared" si="91"/>
        <v>-0.99878202512991221</v>
      </c>
      <c r="V450" s="14">
        <f t="shared" si="92"/>
        <v>45</v>
      </c>
      <c r="W450" s="14">
        <f t="shared" si="93"/>
        <v>-87.172720540926477</v>
      </c>
      <c r="X450" s="33">
        <f t="shared" si="94"/>
        <v>45</v>
      </c>
      <c r="Y450" s="14">
        <f t="shared" si="95"/>
        <v>315</v>
      </c>
      <c r="Z450" s="34">
        <f t="shared" si="96"/>
        <v>2.8272794590735231</v>
      </c>
      <c r="AA450" s="16"/>
      <c r="AB450" s="28"/>
      <c r="AC450" s="9"/>
      <c r="AD450" s="9"/>
      <c r="AE450" s="9"/>
      <c r="AF450" s="17"/>
      <c r="AG450" s="28"/>
      <c r="AH450" s="96">
        <v>0</v>
      </c>
      <c r="AI450" s="10">
        <v>63</v>
      </c>
      <c r="AJ450" s="11">
        <v>116</v>
      </c>
      <c r="AK450" s="119">
        <v>30</v>
      </c>
      <c r="AL450" s="121">
        <v>-40</v>
      </c>
      <c r="AM450" s="45">
        <f t="shared" si="97"/>
        <v>15</v>
      </c>
      <c r="AN450" s="45">
        <f t="shared" si="98"/>
        <v>285</v>
      </c>
      <c r="AO450" s="45">
        <f t="shared" si="99"/>
        <v>2.8272794590735231</v>
      </c>
      <c r="AP450" s="46">
        <f t="shared" si="101"/>
        <v>0</v>
      </c>
      <c r="AQ450" s="47">
        <f t="shared" si="100"/>
        <v>330</v>
      </c>
      <c r="AR450" s="48">
        <f t="shared" si="102"/>
        <v>0</v>
      </c>
      <c r="AS450" s="118"/>
      <c r="AT450" s="81"/>
      <c r="AU450" s="81" t="s">
        <v>49</v>
      </c>
      <c r="AV450" s="81"/>
      <c r="AW450" s="81" t="s">
        <v>141</v>
      </c>
      <c r="AX450" s="81"/>
      <c r="AY450" s="81"/>
      <c r="AZ450" s="81"/>
      <c r="BA450" s="81"/>
      <c r="BB450" s="81"/>
      <c r="BC450" s="81"/>
      <c r="BD450" s="81"/>
      <c r="BE450" s="81" t="s">
        <v>82</v>
      </c>
      <c r="BF450" s="81">
        <v>0</v>
      </c>
      <c r="BG450" s="81">
        <v>3</v>
      </c>
      <c r="BH450" s="81" t="s">
        <v>155</v>
      </c>
      <c r="BI450" s="81">
        <v>0</v>
      </c>
    </row>
    <row r="451" spans="1:61">
      <c r="A451" s="24">
        <v>1520</v>
      </c>
      <c r="B451" s="24" t="s">
        <v>47</v>
      </c>
      <c r="C451" s="24">
        <v>23</v>
      </c>
      <c r="D451" s="24">
        <v>2</v>
      </c>
      <c r="E451" s="5" t="s">
        <v>49</v>
      </c>
      <c r="F451" s="81">
        <v>844.42</v>
      </c>
      <c r="G451" s="81">
        <v>844.47</v>
      </c>
      <c r="H451" s="25">
        <f t="shared" ref="H451:H514" si="103">(F451+G451)/2</f>
        <v>844.44499999999994</v>
      </c>
      <c r="I451" s="100">
        <v>1</v>
      </c>
      <c r="J451" s="103">
        <v>6</v>
      </c>
      <c r="K451" s="26">
        <f t="shared" ref="K451:K514" si="104">(+I451+J451)/2</f>
        <v>3.5</v>
      </c>
      <c r="L451" s="27"/>
      <c r="M451" s="10">
        <v>270</v>
      </c>
      <c r="N451" s="11">
        <v>42</v>
      </c>
      <c r="O451" s="11">
        <v>0</v>
      </c>
      <c r="P451" s="11">
        <v>61</v>
      </c>
      <c r="Q451" s="68" t="s">
        <v>213</v>
      </c>
      <c r="R451" s="69" t="s">
        <v>213</v>
      </c>
      <c r="S451" s="32">
        <f t="shared" ref="S451:S514" si="105">COS(N451*PI()/180)*SIN(M451*PI()/180)*(SIN(P451*PI()/180))-(COS(P451*PI()/180)*SIN(O451*PI()/180))*(SIN(N451*PI()/180))</f>
        <v>-0.64996910962119592</v>
      </c>
      <c r="T451" s="32">
        <f t="shared" ref="T451:T514" si="106">(SIN(N451*PI()/180))*(COS(P451*PI()/180)*COS(O451*PI()/180))-(SIN(P451*PI()/180))*(COS(N451*PI()/180)*COS(M451*PI()/180))</f>
        <v>0.32440095516403944</v>
      </c>
      <c r="U451" s="32">
        <f t="shared" ref="U451:U514" si="107">(COS(N451*PI()/180)*COS(M451*PI()/180))*(COS(P451*PI()/180)*SIN(O451*PI()/180))-(COS(N451*PI()/180)*SIN(M451*PI()/180))*(COS(P451*PI()/180)*COS(O451*PI()/180))</f>
        <v>0.36028376062772599</v>
      </c>
      <c r="V451" s="14">
        <f t="shared" ref="V451:V514" si="108">IF(S451=0,IF(T451&gt;=0,90,270),IF(S451&gt;0,IF(T451&gt;=0,ATAN(T451/S451)*180/PI(),ATAN(T451/S451)*180/PI()+360),ATAN(T451/S451)*180/PI()+180))</f>
        <v>153.47611976978445</v>
      </c>
      <c r="W451" s="14">
        <f t="shared" ref="W451:W514" si="109">ASIN(U451/SQRT(S451^2+T451^2+U451^2))*180/PI()</f>
        <v>26.37989811711472</v>
      </c>
      <c r="X451" s="33">
        <f t="shared" ref="X451:X514" si="110">IF(U451&lt;0,V451,IF(V451+180&gt;=360,V451-180,V451+180))</f>
        <v>333.47611976978442</v>
      </c>
      <c r="Y451" s="14">
        <f t="shared" ref="Y451:Y514" si="111">IF(X451-90&lt;0,X451+270,X451-90)</f>
        <v>243.47611976978442</v>
      </c>
      <c r="Z451" s="34">
        <f t="shared" ref="Z451:Z514" si="112">IF(U451&lt;0,90+W451,90-W451)</f>
        <v>63.62010188288528</v>
      </c>
      <c r="AA451" s="16"/>
      <c r="AB451" s="28"/>
      <c r="AC451" s="9"/>
      <c r="AD451" s="9"/>
      <c r="AE451" s="9"/>
      <c r="AF451" s="17"/>
      <c r="AG451" s="28"/>
      <c r="AH451" s="96">
        <v>0</v>
      </c>
      <c r="AI451" s="10">
        <v>0</v>
      </c>
      <c r="AJ451" s="11">
        <v>29</v>
      </c>
      <c r="AK451" s="119">
        <v>50</v>
      </c>
      <c r="AL451" s="121">
        <v>-30</v>
      </c>
      <c r="AM451" s="45">
        <f t="shared" si="97"/>
        <v>283.47611976978442</v>
      </c>
      <c r="AN451" s="45">
        <f t="shared" si="98"/>
        <v>193.47611976978442</v>
      </c>
      <c r="AO451" s="45">
        <f t="shared" si="99"/>
        <v>63.62010188288528</v>
      </c>
      <c r="AP451" s="46">
        <f t="shared" si="101"/>
        <v>0</v>
      </c>
      <c r="AQ451" s="47">
        <f t="shared" si="100"/>
        <v>310</v>
      </c>
      <c r="AR451" s="48">
        <f t="shared" si="102"/>
        <v>0</v>
      </c>
      <c r="AS451" s="118"/>
      <c r="AT451" s="81"/>
      <c r="AU451" s="81" t="s">
        <v>49</v>
      </c>
      <c r="AV451" s="81"/>
      <c r="AW451" s="81"/>
      <c r="AX451" s="81"/>
      <c r="AY451" s="81"/>
      <c r="AZ451" s="81"/>
      <c r="BA451" s="81"/>
      <c r="BB451" s="81"/>
      <c r="BC451" s="81"/>
      <c r="BD451" s="81"/>
      <c r="BE451" s="81" t="s">
        <v>82</v>
      </c>
      <c r="BF451" s="81">
        <v>1</v>
      </c>
      <c r="BG451" s="81">
        <v>3</v>
      </c>
      <c r="BH451" s="81" t="s">
        <v>94</v>
      </c>
      <c r="BI451" s="81">
        <v>0</v>
      </c>
    </row>
    <row r="452" spans="1:61">
      <c r="A452" s="24">
        <v>1520</v>
      </c>
      <c r="B452" s="24" t="s">
        <v>47</v>
      </c>
      <c r="C452" s="24">
        <v>23</v>
      </c>
      <c r="D452" s="24">
        <v>2</v>
      </c>
      <c r="E452" s="5" t="s">
        <v>52</v>
      </c>
      <c r="F452" s="81">
        <v>844.46</v>
      </c>
      <c r="G452" s="81">
        <v>844.49</v>
      </c>
      <c r="H452" s="25">
        <f t="shared" si="103"/>
        <v>844.47500000000002</v>
      </c>
      <c r="I452" s="100">
        <v>5</v>
      </c>
      <c r="J452" s="103">
        <v>8</v>
      </c>
      <c r="K452" s="26">
        <f t="shared" si="104"/>
        <v>6.5</v>
      </c>
      <c r="L452" s="27"/>
      <c r="M452" s="10">
        <v>270</v>
      </c>
      <c r="N452" s="11">
        <v>7</v>
      </c>
      <c r="O452" s="11">
        <v>180</v>
      </c>
      <c r="P452" s="11">
        <v>15</v>
      </c>
      <c r="Q452" s="68" t="s">
        <v>213</v>
      </c>
      <c r="R452" s="69" t="s">
        <v>213</v>
      </c>
      <c r="S452" s="32">
        <f t="shared" si="105"/>
        <v>-0.25688984718798868</v>
      </c>
      <c r="T452" s="32">
        <f t="shared" si="106"/>
        <v>-0.11771674622792325</v>
      </c>
      <c r="U452" s="32">
        <f t="shared" si="107"/>
        <v>-0.95872596165417878</v>
      </c>
      <c r="V452" s="14">
        <f t="shared" si="108"/>
        <v>204.61906107146953</v>
      </c>
      <c r="W452" s="14">
        <f t="shared" si="109"/>
        <v>-73.577543140447318</v>
      </c>
      <c r="X452" s="33">
        <f t="shared" si="110"/>
        <v>204.61906107146953</v>
      </c>
      <c r="Y452" s="14">
        <f t="shared" si="111"/>
        <v>114.61906107146953</v>
      </c>
      <c r="Z452" s="34">
        <f t="shared" si="112"/>
        <v>16.422456859552682</v>
      </c>
      <c r="AA452" s="16"/>
      <c r="AB452" s="28"/>
      <c r="AC452" s="9"/>
      <c r="AD452" s="9"/>
      <c r="AE452" s="9"/>
      <c r="AF452" s="17"/>
      <c r="AG452" s="28"/>
      <c r="AH452" s="96"/>
      <c r="AI452" s="10">
        <v>0</v>
      </c>
      <c r="AJ452" s="11">
        <v>29</v>
      </c>
      <c r="AK452" s="119">
        <v>50</v>
      </c>
      <c r="AL452" s="121">
        <v>-30</v>
      </c>
      <c r="AM452" s="45">
        <f t="shared" si="97"/>
        <v>154.61906107146953</v>
      </c>
      <c r="AN452" s="45">
        <f t="shared" si="98"/>
        <v>64.619061071469531</v>
      </c>
      <c r="AO452" s="45">
        <f t="shared" si="99"/>
        <v>16.422456859552682</v>
      </c>
      <c r="AP452" s="46">
        <f t="shared" si="101"/>
        <v>0</v>
      </c>
      <c r="AQ452" s="47">
        <f t="shared" si="100"/>
        <v>310</v>
      </c>
      <c r="AR452" s="48">
        <f t="shared" si="102"/>
        <v>0</v>
      </c>
      <c r="AS452" s="118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 t="s">
        <v>82</v>
      </c>
      <c r="BF452" s="81">
        <v>0</v>
      </c>
      <c r="BG452" s="81">
        <v>3</v>
      </c>
      <c r="BH452" s="81" t="s">
        <v>156</v>
      </c>
      <c r="BI452" s="81">
        <v>0</v>
      </c>
    </row>
    <row r="453" spans="1:61">
      <c r="A453" s="24">
        <v>1520</v>
      </c>
      <c r="B453" s="24" t="s">
        <v>47</v>
      </c>
      <c r="C453" s="24">
        <v>23</v>
      </c>
      <c r="D453" s="24">
        <v>2</v>
      </c>
      <c r="E453" s="5" t="s">
        <v>205</v>
      </c>
      <c r="F453" s="81">
        <v>844.55</v>
      </c>
      <c r="G453" s="81">
        <v>844.59</v>
      </c>
      <c r="H453" s="25">
        <f t="shared" si="103"/>
        <v>844.56999999999994</v>
      </c>
      <c r="I453" s="100">
        <v>14</v>
      </c>
      <c r="J453" s="103">
        <v>18</v>
      </c>
      <c r="K453" s="26">
        <f t="shared" si="104"/>
        <v>16</v>
      </c>
      <c r="L453" s="27"/>
      <c r="M453" s="10">
        <v>270</v>
      </c>
      <c r="N453" s="11">
        <v>40</v>
      </c>
      <c r="O453" s="11">
        <v>0</v>
      </c>
      <c r="P453" s="11">
        <v>8</v>
      </c>
      <c r="Q453" s="68" t="s">
        <v>213</v>
      </c>
      <c r="R453" s="69" t="s">
        <v>213</v>
      </c>
      <c r="S453" s="32">
        <f t="shared" si="105"/>
        <v>-0.10661278062209463</v>
      </c>
      <c r="T453" s="32">
        <f t="shared" si="106"/>
        <v>0.63653204485529957</v>
      </c>
      <c r="U453" s="32">
        <f t="shared" si="107"/>
        <v>0.75858935125764215</v>
      </c>
      <c r="V453" s="14">
        <f t="shared" si="108"/>
        <v>99.50821712510421</v>
      </c>
      <c r="W453" s="14">
        <f t="shared" si="109"/>
        <v>49.609268185201032</v>
      </c>
      <c r="X453" s="33">
        <f t="shared" si="110"/>
        <v>279.50821712510424</v>
      </c>
      <c r="Y453" s="14">
        <f t="shared" si="111"/>
        <v>189.50821712510424</v>
      </c>
      <c r="Z453" s="34">
        <f t="shared" si="112"/>
        <v>40.390731814798968</v>
      </c>
      <c r="AA453" s="16"/>
      <c r="AB453" s="28"/>
      <c r="AC453" s="9"/>
      <c r="AD453" s="9"/>
      <c r="AE453" s="9"/>
      <c r="AF453" s="17"/>
      <c r="AG453" s="28"/>
      <c r="AH453" s="96"/>
      <c r="AI453" s="10">
        <v>0</v>
      </c>
      <c r="AJ453" s="11">
        <v>29</v>
      </c>
      <c r="AK453" s="119">
        <v>50</v>
      </c>
      <c r="AL453" s="121">
        <v>-30</v>
      </c>
      <c r="AM453" s="45">
        <f t="shared" si="97"/>
        <v>229.50821712510424</v>
      </c>
      <c r="AN453" s="45">
        <f t="shared" si="98"/>
        <v>139.50821712510424</v>
      </c>
      <c r="AO453" s="45">
        <f t="shared" si="99"/>
        <v>40.390731814798968</v>
      </c>
      <c r="AP453" s="46">
        <f t="shared" si="101"/>
        <v>0</v>
      </c>
      <c r="AQ453" s="47">
        <f t="shared" si="100"/>
        <v>310</v>
      </c>
      <c r="AR453" s="48">
        <f t="shared" si="102"/>
        <v>0</v>
      </c>
      <c r="AS453" s="118"/>
      <c r="AT453" s="81"/>
      <c r="AU453" s="81" t="s">
        <v>205</v>
      </c>
      <c r="AV453" s="81"/>
      <c r="AW453" s="81"/>
      <c r="AX453" s="81"/>
      <c r="AY453" s="81"/>
      <c r="AZ453" s="81"/>
      <c r="BA453" s="81"/>
      <c r="BB453" s="81"/>
      <c r="BC453" s="81"/>
      <c r="BD453" s="81"/>
      <c r="BE453" s="81" t="s">
        <v>102</v>
      </c>
      <c r="BF453" s="81">
        <v>0</v>
      </c>
      <c r="BG453" s="81">
        <v>3</v>
      </c>
      <c r="BH453" s="81" t="s">
        <v>205</v>
      </c>
      <c r="BI453" s="81">
        <v>0</v>
      </c>
    </row>
    <row r="454" spans="1:61">
      <c r="A454" s="24">
        <v>1520</v>
      </c>
      <c r="B454" s="24" t="s">
        <v>47</v>
      </c>
      <c r="C454" s="24">
        <v>23</v>
      </c>
      <c r="D454" s="24">
        <v>2</v>
      </c>
      <c r="E454" s="5" t="s">
        <v>46</v>
      </c>
      <c r="F454" s="81">
        <v>844.7</v>
      </c>
      <c r="G454" s="81">
        <v>844.7</v>
      </c>
      <c r="H454" s="25">
        <f t="shared" si="103"/>
        <v>844.7</v>
      </c>
      <c r="I454" s="100">
        <v>29</v>
      </c>
      <c r="J454" s="103">
        <v>29</v>
      </c>
      <c r="K454" s="26">
        <f t="shared" si="104"/>
        <v>29</v>
      </c>
      <c r="L454" s="27"/>
      <c r="M454" s="10">
        <v>270</v>
      </c>
      <c r="N454" s="11">
        <v>1</v>
      </c>
      <c r="O454" s="11">
        <v>0</v>
      </c>
      <c r="P454" s="11">
        <v>11</v>
      </c>
      <c r="Q454" s="68" t="s">
        <v>213</v>
      </c>
      <c r="R454" s="69" t="s">
        <v>213</v>
      </c>
      <c r="S454" s="32">
        <f t="shared" si="105"/>
        <v>-0.19077993424234485</v>
      </c>
      <c r="T454" s="32">
        <f t="shared" si="106"/>
        <v>1.7131756575414527E-2</v>
      </c>
      <c r="U454" s="32">
        <f t="shared" si="107"/>
        <v>0.98147767687300691</v>
      </c>
      <c r="V454" s="14">
        <f t="shared" si="108"/>
        <v>174.86868659819888</v>
      </c>
      <c r="W454" s="14">
        <f t="shared" si="109"/>
        <v>78.9568242510489</v>
      </c>
      <c r="X454" s="33">
        <f t="shared" si="110"/>
        <v>354.86868659819891</v>
      </c>
      <c r="Y454" s="14">
        <f t="shared" si="111"/>
        <v>264.86868659819891</v>
      </c>
      <c r="Z454" s="34">
        <f t="shared" si="112"/>
        <v>11.0431757489511</v>
      </c>
      <c r="AA454" s="16"/>
      <c r="AB454" s="28"/>
      <c r="AC454" s="9"/>
      <c r="AD454" s="9"/>
      <c r="AE454" s="9"/>
      <c r="AF454" s="17"/>
      <c r="AG454" s="28"/>
      <c r="AH454" s="96"/>
      <c r="AI454" s="10">
        <v>0</v>
      </c>
      <c r="AJ454" s="11">
        <v>29</v>
      </c>
      <c r="AK454" s="119">
        <v>50</v>
      </c>
      <c r="AL454" s="121">
        <v>-30</v>
      </c>
      <c r="AM454" s="45">
        <f t="shared" si="97"/>
        <v>304.86868659819891</v>
      </c>
      <c r="AN454" s="45">
        <f t="shared" si="98"/>
        <v>214.86868659819891</v>
      </c>
      <c r="AO454" s="45">
        <f t="shared" si="99"/>
        <v>11.0431757489511</v>
      </c>
      <c r="AP454" s="46">
        <f t="shared" si="101"/>
        <v>0</v>
      </c>
      <c r="AQ454" s="47">
        <f t="shared" si="100"/>
        <v>310</v>
      </c>
      <c r="AR454" s="48">
        <f t="shared" si="102"/>
        <v>0</v>
      </c>
      <c r="AS454" s="118"/>
      <c r="AT454" s="81" t="s">
        <v>89</v>
      </c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 t="s">
        <v>82</v>
      </c>
      <c r="BF454" s="81">
        <v>0</v>
      </c>
      <c r="BG454" s="81">
        <v>3</v>
      </c>
      <c r="BH454" s="81" t="s">
        <v>46</v>
      </c>
      <c r="BI454" s="81">
        <v>0</v>
      </c>
    </row>
    <row r="455" spans="1:61">
      <c r="A455" s="24">
        <v>1520</v>
      </c>
      <c r="B455" s="24" t="s">
        <v>47</v>
      </c>
      <c r="C455" s="24">
        <v>23</v>
      </c>
      <c r="D455" s="24">
        <v>2</v>
      </c>
      <c r="E455" s="5" t="s">
        <v>52</v>
      </c>
      <c r="F455" s="81">
        <v>844.72</v>
      </c>
      <c r="G455" s="81">
        <v>844.77</v>
      </c>
      <c r="H455" s="25">
        <f t="shared" si="103"/>
        <v>844.745</v>
      </c>
      <c r="I455" s="100">
        <v>31</v>
      </c>
      <c r="J455" s="103">
        <v>36</v>
      </c>
      <c r="K455" s="26">
        <f t="shared" si="104"/>
        <v>33.5</v>
      </c>
      <c r="L455" s="27"/>
      <c r="M455" s="10">
        <v>270</v>
      </c>
      <c r="N455" s="11">
        <v>4</v>
      </c>
      <c r="O455" s="11">
        <v>0</v>
      </c>
      <c r="P455" s="11">
        <v>6</v>
      </c>
      <c r="Q455" s="68" t="s">
        <v>213</v>
      </c>
      <c r="R455" s="69" t="s">
        <v>213</v>
      </c>
      <c r="S455" s="32">
        <f t="shared" si="105"/>
        <v>-0.10427383718471564</v>
      </c>
      <c r="T455" s="32">
        <f t="shared" si="106"/>
        <v>6.9374340482214705E-2</v>
      </c>
      <c r="U455" s="32">
        <f t="shared" si="107"/>
        <v>0.99209929001565178</v>
      </c>
      <c r="V455" s="14">
        <f t="shared" si="108"/>
        <v>146.36381294147463</v>
      </c>
      <c r="W455" s="14">
        <f t="shared" si="109"/>
        <v>82.805013436612782</v>
      </c>
      <c r="X455" s="33">
        <f t="shared" si="110"/>
        <v>326.36381294147463</v>
      </c>
      <c r="Y455" s="14">
        <f t="shared" si="111"/>
        <v>236.36381294147463</v>
      </c>
      <c r="Z455" s="34">
        <f t="shared" si="112"/>
        <v>7.1949865633872179</v>
      </c>
      <c r="AA455" s="16"/>
      <c r="AB455" s="28"/>
      <c r="AC455" s="9"/>
      <c r="AD455" s="9"/>
      <c r="AE455" s="9"/>
      <c r="AF455" s="17"/>
      <c r="AG455" s="28"/>
      <c r="AH455" s="96"/>
      <c r="AI455" s="10">
        <v>29</v>
      </c>
      <c r="AJ455" s="11">
        <v>81</v>
      </c>
      <c r="AK455" s="119">
        <v>50</v>
      </c>
      <c r="AL455" s="121">
        <v>-30</v>
      </c>
      <c r="AM455" s="45">
        <f t="shared" si="97"/>
        <v>276.36381294147463</v>
      </c>
      <c r="AN455" s="45">
        <f t="shared" si="98"/>
        <v>186.36381294147463</v>
      </c>
      <c r="AO455" s="45">
        <f t="shared" si="99"/>
        <v>7.1949865633872179</v>
      </c>
      <c r="AP455" s="46">
        <f t="shared" si="101"/>
        <v>0</v>
      </c>
      <c r="AQ455" s="47">
        <f t="shared" si="100"/>
        <v>310</v>
      </c>
      <c r="AR455" s="48">
        <f t="shared" si="102"/>
        <v>0</v>
      </c>
      <c r="AS455" s="118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 t="s">
        <v>82</v>
      </c>
      <c r="BF455" s="81">
        <v>0</v>
      </c>
      <c r="BG455" s="81">
        <v>3</v>
      </c>
      <c r="BH455" s="81" t="s">
        <v>157</v>
      </c>
      <c r="BI455" s="81">
        <v>0</v>
      </c>
    </row>
    <row r="456" spans="1:61">
      <c r="A456" s="24">
        <v>1520</v>
      </c>
      <c r="B456" s="24" t="s">
        <v>47</v>
      </c>
      <c r="C456" s="24">
        <v>23</v>
      </c>
      <c r="D456" s="24">
        <v>2</v>
      </c>
      <c r="E456" s="5" t="s">
        <v>49</v>
      </c>
      <c r="F456" s="81">
        <v>845.17</v>
      </c>
      <c r="G456" s="81">
        <v>845.22</v>
      </c>
      <c r="H456" s="25">
        <f t="shared" si="103"/>
        <v>845.19499999999994</v>
      </c>
      <c r="I456" s="100">
        <v>76</v>
      </c>
      <c r="J456" s="103">
        <v>81</v>
      </c>
      <c r="K456" s="26">
        <f t="shared" si="104"/>
        <v>78.5</v>
      </c>
      <c r="L456" s="27"/>
      <c r="M456" s="10">
        <v>90</v>
      </c>
      <c r="N456" s="11">
        <v>44</v>
      </c>
      <c r="O456" s="11">
        <v>180</v>
      </c>
      <c r="P456" s="11">
        <v>55</v>
      </c>
      <c r="Q456" s="68" t="s">
        <v>213</v>
      </c>
      <c r="R456" s="69" t="s">
        <v>213</v>
      </c>
      <c r="S456" s="32">
        <f t="shared" si="105"/>
        <v>0.5892486679858413</v>
      </c>
      <c r="T456" s="32">
        <f t="shared" si="106"/>
        <v>-0.39843967260929652</v>
      </c>
      <c r="U456" s="32">
        <f t="shared" si="107"/>
        <v>0.41259635920371662</v>
      </c>
      <c r="V456" s="14">
        <f t="shared" si="108"/>
        <v>325.93412804955358</v>
      </c>
      <c r="W456" s="14">
        <f t="shared" si="109"/>
        <v>30.115783083962917</v>
      </c>
      <c r="X456" s="33">
        <f t="shared" si="110"/>
        <v>145.93412804955358</v>
      </c>
      <c r="Y456" s="14">
        <f t="shared" si="111"/>
        <v>55.934128049553578</v>
      </c>
      <c r="Z456" s="34">
        <f t="shared" si="112"/>
        <v>59.884216916037083</v>
      </c>
      <c r="AA456" s="16"/>
      <c r="AB456" s="28"/>
      <c r="AC456" s="9"/>
      <c r="AD456" s="9"/>
      <c r="AE456" s="9"/>
      <c r="AF456" s="17"/>
      <c r="AG456" s="28"/>
      <c r="AH456" s="96">
        <v>1</v>
      </c>
      <c r="AI456" s="10">
        <v>29</v>
      </c>
      <c r="AJ456" s="11">
        <v>81</v>
      </c>
      <c r="AK456" s="119">
        <v>50</v>
      </c>
      <c r="AL456" s="121">
        <v>-30</v>
      </c>
      <c r="AM456" s="45">
        <f t="shared" si="97"/>
        <v>95.934128049553578</v>
      </c>
      <c r="AN456" s="45">
        <f t="shared" si="98"/>
        <v>5.9341280495535784</v>
      </c>
      <c r="AO456" s="45">
        <f t="shared" si="99"/>
        <v>59.884216916037083</v>
      </c>
      <c r="AP456" s="46">
        <f t="shared" si="101"/>
        <v>0</v>
      </c>
      <c r="AQ456" s="47">
        <f t="shared" si="100"/>
        <v>310</v>
      </c>
      <c r="AR456" s="48">
        <f t="shared" si="102"/>
        <v>0</v>
      </c>
      <c r="AS456" s="118"/>
      <c r="AT456" s="81"/>
      <c r="AU456" s="81" t="s">
        <v>49</v>
      </c>
      <c r="AV456" s="81"/>
      <c r="AW456" s="81" t="s">
        <v>50</v>
      </c>
      <c r="AX456" s="81"/>
      <c r="AY456" s="81"/>
      <c r="AZ456" s="81"/>
      <c r="BA456" s="81">
        <v>5</v>
      </c>
      <c r="BB456" s="81"/>
      <c r="BC456" s="81"/>
      <c r="BD456" s="81"/>
      <c r="BE456" s="81" t="s">
        <v>82</v>
      </c>
      <c r="BF456" s="81">
        <v>1</v>
      </c>
      <c r="BG456" s="81">
        <v>3</v>
      </c>
      <c r="BH456" s="81" t="s">
        <v>158</v>
      </c>
      <c r="BI456" s="81">
        <v>0</v>
      </c>
    </row>
    <row r="457" spans="1:61">
      <c r="A457" s="24">
        <v>1520</v>
      </c>
      <c r="B457" s="24" t="s">
        <v>47</v>
      </c>
      <c r="C457" s="24">
        <v>23</v>
      </c>
      <c r="D457" s="24">
        <v>2</v>
      </c>
      <c r="E457" s="5" t="s">
        <v>46</v>
      </c>
      <c r="F457" s="81">
        <v>845.23</v>
      </c>
      <c r="G457" s="81">
        <v>845.23</v>
      </c>
      <c r="H457" s="25">
        <f t="shared" si="103"/>
        <v>845.23</v>
      </c>
      <c r="I457" s="100">
        <v>82</v>
      </c>
      <c r="J457" s="103">
        <v>82</v>
      </c>
      <c r="K457" s="26">
        <f t="shared" si="104"/>
        <v>82</v>
      </c>
      <c r="L457" s="27"/>
      <c r="M457" s="10">
        <v>270</v>
      </c>
      <c r="N457" s="11">
        <v>3</v>
      </c>
      <c r="O457" s="11">
        <v>0</v>
      </c>
      <c r="P457" s="11">
        <v>5</v>
      </c>
      <c r="Q457" s="68" t="s">
        <v>213</v>
      </c>
      <c r="R457" s="69" t="s">
        <v>213</v>
      </c>
      <c r="S457" s="32">
        <f t="shared" si="105"/>
        <v>-8.7036298831283193E-2</v>
      </c>
      <c r="T457" s="32">
        <f t="shared" si="106"/>
        <v>5.2136802128782245E-2</v>
      </c>
      <c r="U457" s="32">
        <f t="shared" si="107"/>
        <v>0.99482944788033301</v>
      </c>
      <c r="V457" s="14">
        <f t="shared" si="108"/>
        <v>149.07739373007206</v>
      </c>
      <c r="W457" s="14">
        <f t="shared" si="109"/>
        <v>84.176850498235666</v>
      </c>
      <c r="X457" s="33">
        <f t="shared" si="110"/>
        <v>329.07739373007206</v>
      </c>
      <c r="Y457" s="14">
        <f t="shared" si="111"/>
        <v>239.07739373007206</v>
      </c>
      <c r="Z457" s="34">
        <f t="shared" si="112"/>
        <v>5.823149501764334</v>
      </c>
      <c r="AA457" s="16"/>
      <c r="AB457" s="28"/>
      <c r="AC457" s="9"/>
      <c r="AD457" s="9"/>
      <c r="AE457" s="9"/>
      <c r="AF457" s="17"/>
      <c r="AG457" s="28"/>
      <c r="AH457" s="96"/>
      <c r="AI457" s="10">
        <v>29</v>
      </c>
      <c r="AJ457" s="11">
        <v>81</v>
      </c>
      <c r="AK457" s="119">
        <v>50</v>
      </c>
      <c r="AL457" s="121">
        <v>-30</v>
      </c>
      <c r="AM457" s="45">
        <f t="shared" si="97"/>
        <v>279.07739373007206</v>
      </c>
      <c r="AN457" s="45">
        <f t="shared" si="98"/>
        <v>189.07739373007206</v>
      </c>
      <c r="AO457" s="45">
        <f t="shared" si="99"/>
        <v>5.823149501764334</v>
      </c>
      <c r="AP457" s="46">
        <f t="shared" si="101"/>
        <v>0</v>
      </c>
      <c r="AQ457" s="47">
        <f t="shared" si="100"/>
        <v>310</v>
      </c>
      <c r="AR457" s="48">
        <f t="shared" si="102"/>
        <v>0</v>
      </c>
      <c r="AS457" s="118"/>
      <c r="AT457" s="81" t="s">
        <v>84</v>
      </c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 t="s">
        <v>82</v>
      </c>
      <c r="BF457" s="81">
        <v>0</v>
      </c>
      <c r="BG457" s="81">
        <v>3</v>
      </c>
      <c r="BH457" s="81" t="s">
        <v>46</v>
      </c>
      <c r="BI457" s="81">
        <v>0</v>
      </c>
    </row>
    <row r="458" spans="1:61">
      <c r="A458" s="24">
        <v>1520</v>
      </c>
      <c r="B458" s="24" t="s">
        <v>47</v>
      </c>
      <c r="C458" s="24">
        <v>23</v>
      </c>
      <c r="D458" s="24">
        <v>3</v>
      </c>
      <c r="E458" s="5" t="s">
        <v>49</v>
      </c>
      <c r="F458" s="81">
        <v>845.26</v>
      </c>
      <c r="G458" s="81">
        <v>845.31</v>
      </c>
      <c r="H458" s="25">
        <f t="shared" si="103"/>
        <v>845.28499999999997</v>
      </c>
      <c r="I458" s="100">
        <v>2</v>
      </c>
      <c r="J458" s="103">
        <v>7</v>
      </c>
      <c r="K458" s="26">
        <f t="shared" si="104"/>
        <v>4.5</v>
      </c>
      <c r="L458" s="27"/>
      <c r="M458" s="10">
        <v>90</v>
      </c>
      <c r="N458" s="11">
        <v>70</v>
      </c>
      <c r="O458" s="11">
        <v>180</v>
      </c>
      <c r="P458" s="11">
        <v>44</v>
      </c>
      <c r="Q458" s="68" t="s">
        <v>213</v>
      </c>
      <c r="R458" s="69" t="s">
        <v>213</v>
      </c>
      <c r="S458" s="32">
        <f t="shared" si="105"/>
        <v>0.2375871554267617</v>
      </c>
      <c r="T458" s="32">
        <f t="shared" si="106"/>
        <v>-0.67595830221583919</v>
      </c>
      <c r="U458" s="32">
        <f t="shared" si="107"/>
        <v>0.24602870161168347</v>
      </c>
      <c r="V458" s="14">
        <f t="shared" si="108"/>
        <v>289.36565542735542</v>
      </c>
      <c r="W458" s="14">
        <f t="shared" si="109"/>
        <v>18.951312157805095</v>
      </c>
      <c r="X458" s="33">
        <f t="shared" si="110"/>
        <v>109.36565542735542</v>
      </c>
      <c r="Y458" s="14">
        <f t="shared" si="111"/>
        <v>19.365655427355421</v>
      </c>
      <c r="Z458" s="34">
        <f t="shared" si="112"/>
        <v>71.048687842194909</v>
      </c>
      <c r="AA458" s="16"/>
      <c r="AB458" s="28"/>
      <c r="AC458" s="9"/>
      <c r="AD458" s="9"/>
      <c r="AE458" s="9"/>
      <c r="AF458" s="17"/>
      <c r="AG458" s="28"/>
      <c r="AH458" s="96">
        <v>1</v>
      </c>
      <c r="AI458" s="10">
        <v>0</v>
      </c>
      <c r="AJ458" s="11">
        <v>48</v>
      </c>
      <c r="AK458" s="119">
        <v>345</v>
      </c>
      <c r="AL458" s="77">
        <v>-60</v>
      </c>
      <c r="AM458" s="45">
        <f t="shared" si="97"/>
        <v>124.36565542735542</v>
      </c>
      <c r="AN458" s="45">
        <f t="shared" si="98"/>
        <v>34.365655427355421</v>
      </c>
      <c r="AO458" s="45">
        <f t="shared" si="99"/>
        <v>71.048687842194909</v>
      </c>
      <c r="AP458" s="46">
        <f t="shared" si="101"/>
        <v>0</v>
      </c>
      <c r="AQ458" s="47">
        <f t="shared" si="100"/>
        <v>15</v>
      </c>
      <c r="AR458" s="48">
        <f t="shared" si="102"/>
        <v>0</v>
      </c>
      <c r="AS458" s="118"/>
      <c r="AT458" s="81"/>
      <c r="AU458" s="81" t="s">
        <v>49</v>
      </c>
      <c r="AV458" s="81"/>
      <c r="AW458" s="81" t="s">
        <v>50</v>
      </c>
      <c r="AX458" s="81"/>
      <c r="AY458" s="81"/>
      <c r="AZ458" s="81"/>
      <c r="BA458" s="81">
        <v>4</v>
      </c>
      <c r="BB458" s="81"/>
      <c r="BC458" s="81"/>
      <c r="BD458" s="81"/>
      <c r="BE458" s="81" t="s">
        <v>82</v>
      </c>
      <c r="BF458" s="81">
        <v>1</v>
      </c>
      <c r="BG458" s="81">
        <v>3</v>
      </c>
      <c r="BH458" s="81" t="s">
        <v>51</v>
      </c>
      <c r="BI458" s="81">
        <v>0</v>
      </c>
    </row>
    <row r="459" spans="1:61">
      <c r="A459" s="24">
        <v>1520</v>
      </c>
      <c r="B459" s="24" t="s">
        <v>47</v>
      </c>
      <c r="C459" s="24">
        <v>23</v>
      </c>
      <c r="D459" s="24">
        <v>3</v>
      </c>
      <c r="E459" s="5" t="s">
        <v>204</v>
      </c>
      <c r="F459" s="81">
        <v>845.49</v>
      </c>
      <c r="G459" s="81">
        <v>845.54</v>
      </c>
      <c r="H459" s="25">
        <f t="shared" si="103"/>
        <v>845.51499999999999</v>
      </c>
      <c r="I459" s="100">
        <v>25</v>
      </c>
      <c r="J459" s="103">
        <v>30</v>
      </c>
      <c r="K459" s="26">
        <f t="shared" si="104"/>
        <v>27.5</v>
      </c>
      <c r="L459" s="27"/>
      <c r="M459" s="10">
        <v>90</v>
      </c>
      <c r="N459" s="11">
        <v>39</v>
      </c>
      <c r="O459" s="11">
        <v>180</v>
      </c>
      <c r="P459" s="11">
        <v>25</v>
      </c>
      <c r="Q459" s="68" t="s">
        <v>213</v>
      </c>
      <c r="R459" s="69" t="s">
        <v>213</v>
      </c>
      <c r="S459" s="32">
        <f t="shared" si="105"/>
        <v>0.32843607534974961</v>
      </c>
      <c r="T459" s="32">
        <f t="shared" si="106"/>
        <v>-0.57035797094941731</v>
      </c>
      <c r="U459" s="32">
        <f t="shared" si="107"/>
        <v>0.70433343653253699</v>
      </c>
      <c r="V459" s="14">
        <f t="shared" si="108"/>
        <v>299.93514462487622</v>
      </c>
      <c r="W459" s="14">
        <f t="shared" si="109"/>
        <v>46.940821339591103</v>
      </c>
      <c r="X459" s="33">
        <f t="shared" si="110"/>
        <v>119.93514462487622</v>
      </c>
      <c r="Y459" s="14">
        <f t="shared" si="111"/>
        <v>29.935144624876216</v>
      </c>
      <c r="Z459" s="34">
        <f t="shared" si="112"/>
        <v>43.059178660408897</v>
      </c>
      <c r="AA459" s="16"/>
      <c r="AB459" s="28"/>
      <c r="AC459" s="9"/>
      <c r="AD459" s="9"/>
      <c r="AE459" s="9"/>
      <c r="AF459" s="17"/>
      <c r="AG459" s="28"/>
      <c r="AH459" s="96"/>
      <c r="AI459" s="10">
        <v>0</v>
      </c>
      <c r="AJ459" s="11">
        <v>48</v>
      </c>
      <c r="AK459" s="119">
        <v>345</v>
      </c>
      <c r="AL459" s="77">
        <v>-60</v>
      </c>
      <c r="AM459" s="45">
        <f t="shared" si="97"/>
        <v>134.93514462487622</v>
      </c>
      <c r="AN459" s="45">
        <f t="shared" si="98"/>
        <v>44.935144624876216</v>
      </c>
      <c r="AO459" s="45">
        <f t="shared" si="99"/>
        <v>43.059178660408897</v>
      </c>
      <c r="AP459" s="46">
        <f t="shared" si="101"/>
        <v>0</v>
      </c>
      <c r="AQ459" s="47">
        <f t="shared" si="100"/>
        <v>15</v>
      </c>
      <c r="AR459" s="48">
        <f t="shared" si="102"/>
        <v>0</v>
      </c>
      <c r="AS459" s="118"/>
      <c r="AT459" s="81"/>
      <c r="AU459" s="81" t="s">
        <v>204</v>
      </c>
      <c r="AV459" s="81"/>
      <c r="AW459" s="81"/>
      <c r="AX459" s="81"/>
      <c r="AY459" s="81"/>
      <c r="AZ459" s="81"/>
      <c r="BA459" s="81"/>
      <c r="BB459" s="81"/>
      <c r="BC459" s="81"/>
      <c r="BD459" s="81"/>
      <c r="BE459" s="81" t="s">
        <v>82</v>
      </c>
      <c r="BF459" s="81">
        <v>1</v>
      </c>
      <c r="BG459" s="81">
        <v>3</v>
      </c>
      <c r="BH459" s="81" t="s">
        <v>159</v>
      </c>
      <c r="BI459" s="81">
        <v>0</v>
      </c>
    </row>
    <row r="460" spans="1:61">
      <c r="A460" s="24">
        <v>1520</v>
      </c>
      <c r="B460" s="24" t="s">
        <v>47</v>
      </c>
      <c r="C460" s="24">
        <v>23</v>
      </c>
      <c r="D460" s="24">
        <v>3</v>
      </c>
      <c r="E460" s="5" t="s">
        <v>204</v>
      </c>
      <c r="F460" s="81">
        <v>845.62</v>
      </c>
      <c r="G460" s="81">
        <v>845.64</v>
      </c>
      <c r="H460" s="25">
        <f t="shared" si="103"/>
        <v>845.63</v>
      </c>
      <c r="I460" s="100">
        <v>38</v>
      </c>
      <c r="J460" s="103">
        <v>40</v>
      </c>
      <c r="K460" s="26">
        <f t="shared" si="104"/>
        <v>39</v>
      </c>
      <c r="L460" s="27"/>
      <c r="M460" s="10">
        <v>90</v>
      </c>
      <c r="N460" s="11">
        <v>68</v>
      </c>
      <c r="O460" s="11">
        <v>180</v>
      </c>
      <c r="P460" s="11">
        <v>30</v>
      </c>
      <c r="Q460" s="68" t="s">
        <v>213</v>
      </c>
      <c r="R460" s="69" t="s">
        <v>213</v>
      </c>
      <c r="S460" s="32">
        <f t="shared" si="105"/>
        <v>0.18730329670795584</v>
      </c>
      <c r="T460" s="32">
        <f t="shared" si="106"/>
        <v>-0.80296477203361438</v>
      </c>
      <c r="U460" s="32">
        <f t="shared" si="107"/>
        <v>0.32441882632332819</v>
      </c>
      <c r="V460" s="14">
        <f t="shared" si="108"/>
        <v>283.13029018861852</v>
      </c>
      <c r="W460" s="14">
        <f t="shared" si="109"/>
        <v>21.477820236474471</v>
      </c>
      <c r="X460" s="33">
        <f t="shared" si="110"/>
        <v>103.13029018861852</v>
      </c>
      <c r="Y460" s="14">
        <f t="shared" si="111"/>
        <v>13.130290188618517</v>
      </c>
      <c r="Z460" s="34">
        <f t="shared" si="112"/>
        <v>68.522179763525529</v>
      </c>
      <c r="AA460" s="16"/>
      <c r="AB460" s="28"/>
      <c r="AC460" s="9"/>
      <c r="AD460" s="9"/>
      <c r="AE460" s="9"/>
      <c r="AF460" s="17"/>
      <c r="AG460" s="28"/>
      <c r="AH460" s="96"/>
      <c r="AI460" s="10">
        <v>0</v>
      </c>
      <c r="AJ460" s="11">
        <v>48</v>
      </c>
      <c r="AK460" s="119">
        <v>345</v>
      </c>
      <c r="AL460" s="77">
        <v>-60</v>
      </c>
      <c r="AM460" s="45">
        <f t="shared" si="97"/>
        <v>118.13029018861852</v>
      </c>
      <c r="AN460" s="45">
        <f t="shared" si="98"/>
        <v>28.130290188618517</v>
      </c>
      <c r="AO460" s="45">
        <f t="shared" si="99"/>
        <v>68.522179763525529</v>
      </c>
      <c r="AP460" s="46">
        <f t="shared" si="101"/>
        <v>0</v>
      </c>
      <c r="AQ460" s="47">
        <f t="shared" si="100"/>
        <v>15</v>
      </c>
      <c r="AR460" s="48">
        <f t="shared" si="102"/>
        <v>0</v>
      </c>
      <c r="AS460" s="118"/>
      <c r="AT460" s="81"/>
      <c r="AU460" s="81" t="s">
        <v>204</v>
      </c>
      <c r="AV460" s="81"/>
      <c r="AW460" s="81"/>
      <c r="AX460" s="81"/>
      <c r="AY460" s="81"/>
      <c r="AZ460" s="81"/>
      <c r="BA460" s="81"/>
      <c r="BB460" s="81"/>
      <c r="BC460" s="81"/>
      <c r="BD460" s="81"/>
      <c r="BE460" s="81" t="s">
        <v>82</v>
      </c>
      <c r="BF460" s="81">
        <v>1</v>
      </c>
      <c r="BG460" s="81">
        <v>3</v>
      </c>
      <c r="BH460" s="81" t="s">
        <v>58</v>
      </c>
      <c r="BI460" s="81">
        <v>0</v>
      </c>
    </row>
    <row r="461" spans="1:61">
      <c r="A461" s="24">
        <v>1520</v>
      </c>
      <c r="B461" s="24" t="s">
        <v>47</v>
      </c>
      <c r="C461" s="24">
        <v>23</v>
      </c>
      <c r="D461" s="24">
        <v>3</v>
      </c>
      <c r="E461" s="5" t="s">
        <v>204</v>
      </c>
      <c r="F461" s="81">
        <v>846.06</v>
      </c>
      <c r="G461" s="81">
        <v>846.14</v>
      </c>
      <c r="H461" s="25">
        <f t="shared" si="103"/>
        <v>846.09999999999991</v>
      </c>
      <c r="I461" s="100">
        <v>82</v>
      </c>
      <c r="J461" s="103">
        <v>90</v>
      </c>
      <c r="K461" s="26">
        <f t="shared" si="104"/>
        <v>86</v>
      </c>
      <c r="L461" s="27"/>
      <c r="M461" s="10">
        <v>90</v>
      </c>
      <c r="N461" s="11">
        <v>59</v>
      </c>
      <c r="O461" s="11">
        <v>0</v>
      </c>
      <c r="P461" s="11">
        <v>8</v>
      </c>
      <c r="Q461" s="68" t="s">
        <v>213</v>
      </c>
      <c r="R461" s="69" t="s">
        <v>213</v>
      </c>
      <c r="S461" s="32">
        <f t="shared" si="105"/>
        <v>7.167944599773475E-2</v>
      </c>
      <c r="T461" s="32">
        <f t="shared" si="106"/>
        <v>0.84882540745470558</v>
      </c>
      <c r="U461" s="32">
        <f t="shared" si="107"/>
        <v>-0.51002575976955578</v>
      </c>
      <c r="V461" s="14">
        <f t="shared" si="108"/>
        <v>85.173083845582752</v>
      </c>
      <c r="W461" s="14">
        <f t="shared" si="109"/>
        <v>-30.910206820900441</v>
      </c>
      <c r="X461" s="33">
        <f t="shared" si="110"/>
        <v>85.173083845582752</v>
      </c>
      <c r="Y461" s="14">
        <f t="shared" si="111"/>
        <v>355.17308384558277</v>
      </c>
      <c r="Z461" s="34">
        <f t="shared" si="112"/>
        <v>59.089793179099559</v>
      </c>
      <c r="AA461" s="16"/>
      <c r="AB461" s="28"/>
      <c r="AC461" s="9"/>
      <c r="AD461" s="9"/>
      <c r="AE461" s="9"/>
      <c r="AF461" s="17"/>
      <c r="AG461" s="28"/>
      <c r="AH461" s="96"/>
      <c r="AI461" s="10">
        <v>48</v>
      </c>
      <c r="AJ461" s="11">
        <v>123</v>
      </c>
      <c r="AK461" s="119">
        <v>345</v>
      </c>
      <c r="AL461" s="77">
        <v>-60</v>
      </c>
      <c r="AM461" s="45">
        <f t="shared" si="97"/>
        <v>100.17308384558277</v>
      </c>
      <c r="AN461" s="45">
        <f t="shared" si="98"/>
        <v>10.173083845582767</v>
      </c>
      <c r="AO461" s="45">
        <f t="shared" si="99"/>
        <v>59.089793179099559</v>
      </c>
      <c r="AP461" s="46">
        <f t="shared" si="101"/>
        <v>0</v>
      </c>
      <c r="AQ461" s="47">
        <f t="shared" si="100"/>
        <v>15</v>
      </c>
      <c r="AR461" s="48">
        <f t="shared" si="102"/>
        <v>0</v>
      </c>
      <c r="AS461" s="118"/>
      <c r="AT461" s="81"/>
      <c r="AU461" s="81" t="s">
        <v>204</v>
      </c>
      <c r="AV461" s="81"/>
      <c r="AW461" s="81"/>
      <c r="AX461" s="81"/>
      <c r="AY461" s="81"/>
      <c r="AZ461" s="81"/>
      <c r="BA461" s="81"/>
      <c r="BB461" s="81"/>
      <c r="BC461" s="81"/>
      <c r="BD461" s="81"/>
      <c r="BE461" s="81" t="s">
        <v>82</v>
      </c>
      <c r="BF461" s="81">
        <v>1</v>
      </c>
      <c r="BG461" s="81">
        <v>3</v>
      </c>
      <c r="BH461" s="81" t="s">
        <v>58</v>
      </c>
      <c r="BI461" s="81">
        <v>0</v>
      </c>
    </row>
    <row r="462" spans="1:61">
      <c r="A462" s="24">
        <v>1520</v>
      </c>
      <c r="B462" s="24" t="s">
        <v>47</v>
      </c>
      <c r="C462" s="24">
        <v>23</v>
      </c>
      <c r="D462" s="24">
        <v>3</v>
      </c>
      <c r="E462" s="5" t="s">
        <v>46</v>
      </c>
      <c r="F462" s="81">
        <v>846.3</v>
      </c>
      <c r="G462" s="81">
        <v>846.32</v>
      </c>
      <c r="H462" s="25">
        <f t="shared" si="103"/>
        <v>846.31</v>
      </c>
      <c r="I462" s="100">
        <v>106</v>
      </c>
      <c r="J462" s="103">
        <v>108</v>
      </c>
      <c r="K462" s="26">
        <f t="shared" si="104"/>
        <v>107</v>
      </c>
      <c r="L462" s="27"/>
      <c r="M462" s="10">
        <v>90</v>
      </c>
      <c r="N462" s="11">
        <v>17</v>
      </c>
      <c r="O462" s="11">
        <v>0</v>
      </c>
      <c r="P462" s="11">
        <v>12</v>
      </c>
      <c r="Q462" s="68" t="s">
        <v>213</v>
      </c>
      <c r="R462" s="69" t="s">
        <v>213</v>
      </c>
      <c r="S462" s="32">
        <f t="shared" si="105"/>
        <v>0.1988269387493394</v>
      </c>
      <c r="T462" s="32">
        <f t="shared" si="106"/>
        <v>0.28598268149699768</v>
      </c>
      <c r="U462" s="32">
        <f t="shared" si="107"/>
        <v>-0.93540720261557064</v>
      </c>
      <c r="V462" s="14">
        <f t="shared" si="108"/>
        <v>55.191382454975219</v>
      </c>
      <c r="W462" s="14">
        <f t="shared" si="109"/>
        <v>-69.576710928273499</v>
      </c>
      <c r="X462" s="33">
        <f t="shared" si="110"/>
        <v>55.191382454975219</v>
      </c>
      <c r="Y462" s="14">
        <f t="shared" si="111"/>
        <v>325.19138245497521</v>
      </c>
      <c r="Z462" s="34">
        <f t="shared" si="112"/>
        <v>20.423289071726501</v>
      </c>
      <c r="AA462" s="16"/>
      <c r="AB462" s="28"/>
      <c r="AC462" s="9"/>
      <c r="AD462" s="9"/>
      <c r="AE462" s="9"/>
      <c r="AF462" s="17"/>
      <c r="AG462" s="28"/>
      <c r="AH462" s="96"/>
      <c r="AI462" s="10">
        <v>48</v>
      </c>
      <c r="AJ462" s="11">
        <v>123</v>
      </c>
      <c r="AK462" s="119">
        <v>345</v>
      </c>
      <c r="AL462" s="77">
        <v>-60</v>
      </c>
      <c r="AM462" s="45">
        <f t="shared" si="97"/>
        <v>70.191382454975212</v>
      </c>
      <c r="AN462" s="45">
        <f t="shared" si="98"/>
        <v>340.19138245497521</v>
      </c>
      <c r="AO462" s="45">
        <f t="shared" si="99"/>
        <v>20.423289071726501</v>
      </c>
      <c r="AP462" s="46">
        <f t="shared" si="101"/>
        <v>0</v>
      </c>
      <c r="AQ462" s="47">
        <f t="shared" si="100"/>
        <v>15</v>
      </c>
      <c r="AR462" s="48">
        <f t="shared" si="102"/>
        <v>0</v>
      </c>
      <c r="AS462" s="118"/>
      <c r="AT462" s="81" t="s">
        <v>89</v>
      </c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 t="s">
        <v>82</v>
      </c>
      <c r="BF462" s="81">
        <v>0</v>
      </c>
      <c r="BG462" s="81">
        <v>3</v>
      </c>
      <c r="BH462" s="81" t="s">
        <v>46</v>
      </c>
      <c r="BI462" s="81">
        <v>0</v>
      </c>
    </row>
    <row r="463" spans="1:61">
      <c r="A463" s="24">
        <v>1520</v>
      </c>
      <c r="B463" s="24" t="s">
        <v>47</v>
      </c>
      <c r="C463" s="24">
        <v>23</v>
      </c>
      <c r="D463" s="24">
        <v>3</v>
      </c>
      <c r="E463" s="5" t="s">
        <v>49</v>
      </c>
      <c r="F463" s="81">
        <v>846.4</v>
      </c>
      <c r="G463" s="81">
        <v>846.47</v>
      </c>
      <c r="H463" s="25">
        <f t="shared" si="103"/>
        <v>846.43499999999995</v>
      </c>
      <c r="I463" s="100">
        <v>116</v>
      </c>
      <c r="J463" s="103">
        <v>123</v>
      </c>
      <c r="K463" s="26">
        <f t="shared" si="104"/>
        <v>119.5</v>
      </c>
      <c r="L463" s="27"/>
      <c r="M463" s="10">
        <v>90</v>
      </c>
      <c r="N463" s="11">
        <v>52</v>
      </c>
      <c r="O463" s="11">
        <v>180</v>
      </c>
      <c r="P463" s="11">
        <v>30</v>
      </c>
      <c r="Q463" s="68" t="s">
        <v>213</v>
      </c>
      <c r="R463" s="69" t="s">
        <v>213</v>
      </c>
      <c r="S463" s="32">
        <f t="shared" si="105"/>
        <v>0.30783073766282898</v>
      </c>
      <c r="T463" s="32">
        <f t="shared" si="106"/>
        <v>-0.68243733107874127</v>
      </c>
      <c r="U463" s="32">
        <f t="shared" si="107"/>
        <v>0.53317847776342642</v>
      </c>
      <c r="V463" s="14">
        <f t="shared" si="108"/>
        <v>294.27896768915389</v>
      </c>
      <c r="W463" s="14">
        <f t="shared" si="109"/>
        <v>35.4578709759733</v>
      </c>
      <c r="X463" s="33">
        <f t="shared" si="110"/>
        <v>114.27896768915389</v>
      </c>
      <c r="Y463" s="14">
        <f t="shared" si="111"/>
        <v>24.278967689153887</v>
      </c>
      <c r="Z463" s="34">
        <f t="shared" si="112"/>
        <v>54.5421290240267</v>
      </c>
      <c r="AA463" s="16"/>
      <c r="AB463" s="28"/>
      <c r="AC463" s="9"/>
      <c r="AD463" s="9"/>
      <c r="AE463" s="9"/>
      <c r="AF463" s="17"/>
      <c r="AG463" s="28"/>
      <c r="AH463" s="96">
        <v>0</v>
      </c>
      <c r="AI463" s="10">
        <v>48</v>
      </c>
      <c r="AJ463" s="11">
        <v>123</v>
      </c>
      <c r="AK463" s="119">
        <v>345</v>
      </c>
      <c r="AL463" s="77">
        <v>-60</v>
      </c>
      <c r="AM463" s="45">
        <f t="shared" si="97"/>
        <v>129.27896768915389</v>
      </c>
      <c r="AN463" s="45">
        <f t="shared" si="98"/>
        <v>39.278967689153887</v>
      </c>
      <c r="AO463" s="45">
        <f t="shared" si="99"/>
        <v>54.5421290240267</v>
      </c>
      <c r="AP463" s="46">
        <f t="shared" si="101"/>
        <v>0</v>
      </c>
      <c r="AQ463" s="47">
        <f t="shared" si="100"/>
        <v>15</v>
      </c>
      <c r="AR463" s="48">
        <f t="shared" si="102"/>
        <v>0</v>
      </c>
      <c r="AS463" s="118"/>
      <c r="AT463" s="81"/>
      <c r="AU463" s="81" t="s">
        <v>49</v>
      </c>
      <c r="AV463" s="81"/>
      <c r="AW463" s="81" t="s">
        <v>50</v>
      </c>
      <c r="AX463" s="81"/>
      <c r="AY463" s="81"/>
      <c r="AZ463" s="81"/>
      <c r="BA463" s="81">
        <v>2</v>
      </c>
      <c r="BB463" s="81"/>
      <c r="BC463" s="81"/>
      <c r="BD463" s="81"/>
      <c r="BE463" s="81" t="s">
        <v>82</v>
      </c>
      <c r="BF463" s="81">
        <v>1</v>
      </c>
      <c r="BG463" s="81">
        <v>3</v>
      </c>
      <c r="BH463" s="81" t="s">
        <v>51</v>
      </c>
      <c r="BI463" s="81">
        <v>0</v>
      </c>
    </row>
    <row r="464" spans="1:61">
      <c r="A464" s="24">
        <v>1520</v>
      </c>
      <c r="B464" s="24" t="s">
        <v>47</v>
      </c>
      <c r="C464" s="24">
        <v>23</v>
      </c>
      <c r="D464" s="24">
        <v>4</v>
      </c>
      <c r="E464" s="5" t="s">
        <v>204</v>
      </c>
      <c r="F464" s="81">
        <v>846.74</v>
      </c>
      <c r="G464" s="81">
        <v>846.81</v>
      </c>
      <c r="H464" s="25">
        <f t="shared" si="103"/>
        <v>846.77499999999998</v>
      </c>
      <c r="I464" s="100">
        <v>25</v>
      </c>
      <c r="J464" s="103">
        <v>32</v>
      </c>
      <c r="K464" s="26">
        <f t="shared" si="104"/>
        <v>28.5</v>
      </c>
      <c r="L464" s="27"/>
      <c r="M464" s="10">
        <v>270</v>
      </c>
      <c r="N464" s="11">
        <v>58</v>
      </c>
      <c r="O464" s="11">
        <v>180</v>
      </c>
      <c r="P464" s="11">
        <v>60</v>
      </c>
      <c r="Q464" s="68" t="s">
        <v>213</v>
      </c>
      <c r="R464" s="69" t="s">
        <v>213</v>
      </c>
      <c r="S464" s="32">
        <f t="shared" si="105"/>
        <v>-0.45892354478071395</v>
      </c>
      <c r="T464" s="32">
        <f t="shared" si="106"/>
        <v>-0.42402404807821298</v>
      </c>
      <c r="U464" s="32">
        <f t="shared" si="107"/>
        <v>-0.26495963211660251</v>
      </c>
      <c r="V464" s="14">
        <f t="shared" si="108"/>
        <v>222.73649814794325</v>
      </c>
      <c r="W464" s="14">
        <f t="shared" si="109"/>
        <v>-22.979549478507192</v>
      </c>
      <c r="X464" s="33">
        <f t="shared" si="110"/>
        <v>222.73649814794325</v>
      </c>
      <c r="Y464" s="14">
        <f t="shared" si="111"/>
        <v>132.73649814794325</v>
      </c>
      <c r="Z464" s="34">
        <f t="shared" si="112"/>
        <v>67.020450521492805</v>
      </c>
      <c r="AA464" s="16"/>
      <c r="AB464" s="28"/>
      <c r="AC464" s="9"/>
      <c r="AD464" s="9"/>
      <c r="AE464" s="9"/>
      <c r="AF464" s="17"/>
      <c r="AG464" s="28"/>
      <c r="AH464" s="96"/>
      <c r="AI464" s="10">
        <v>0</v>
      </c>
      <c r="AJ464" s="11">
        <v>136</v>
      </c>
      <c r="AK464" s="119">
        <v>270</v>
      </c>
      <c r="AL464" s="77">
        <v>-60</v>
      </c>
      <c r="AM464" s="45">
        <f t="shared" si="97"/>
        <v>312.73649814794328</v>
      </c>
      <c r="AN464" s="45">
        <f t="shared" si="98"/>
        <v>222.73649814794328</v>
      </c>
      <c r="AO464" s="45">
        <f t="shared" si="99"/>
        <v>67.020450521492805</v>
      </c>
      <c r="AP464" s="46">
        <f t="shared" si="101"/>
        <v>0</v>
      </c>
      <c r="AQ464" s="47">
        <f t="shared" si="100"/>
        <v>90</v>
      </c>
      <c r="AR464" s="48">
        <f t="shared" si="102"/>
        <v>0</v>
      </c>
      <c r="AS464" s="118"/>
      <c r="AT464" s="81"/>
      <c r="AU464" s="81" t="s">
        <v>204</v>
      </c>
      <c r="AV464" s="81"/>
      <c r="AW464" s="81"/>
      <c r="AX464" s="81"/>
      <c r="AY464" s="81"/>
      <c r="AZ464" s="81"/>
      <c r="BA464" s="81"/>
      <c r="BB464" s="81"/>
      <c r="BC464" s="81"/>
      <c r="BD464" s="81"/>
      <c r="BE464" s="81" t="s">
        <v>82</v>
      </c>
      <c r="BF464" s="81">
        <v>0</v>
      </c>
      <c r="BG464" s="81">
        <v>3</v>
      </c>
      <c r="BH464" s="81" t="s">
        <v>160</v>
      </c>
      <c r="BI464" s="81">
        <v>0</v>
      </c>
    </row>
    <row r="465" spans="1:61">
      <c r="A465" s="24">
        <v>1520</v>
      </c>
      <c r="B465" s="24" t="s">
        <v>47</v>
      </c>
      <c r="C465" s="24">
        <v>23</v>
      </c>
      <c r="D465" s="24">
        <v>4</v>
      </c>
      <c r="E465" s="5" t="s">
        <v>204</v>
      </c>
      <c r="F465" s="81">
        <v>846.83</v>
      </c>
      <c r="G465" s="81">
        <v>846.84</v>
      </c>
      <c r="H465" s="25">
        <f t="shared" si="103"/>
        <v>846.83500000000004</v>
      </c>
      <c r="I465" s="100">
        <v>34</v>
      </c>
      <c r="J465" s="103">
        <v>35</v>
      </c>
      <c r="K465" s="26">
        <f t="shared" si="104"/>
        <v>34.5</v>
      </c>
      <c r="L465" s="27"/>
      <c r="M465" s="10">
        <v>90</v>
      </c>
      <c r="N465" s="11">
        <v>87</v>
      </c>
      <c r="O465" s="11">
        <v>0</v>
      </c>
      <c r="P465" s="11">
        <v>0</v>
      </c>
      <c r="Q465" s="68" t="s">
        <v>213</v>
      </c>
      <c r="R465" s="69" t="s">
        <v>213</v>
      </c>
      <c r="S465" s="32">
        <f t="shared" si="105"/>
        <v>0</v>
      </c>
      <c r="T465" s="32">
        <f t="shared" si="106"/>
        <v>0.99862953475457383</v>
      </c>
      <c r="U465" s="32">
        <f t="shared" si="107"/>
        <v>-5.2335956242943966E-2</v>
      </c>
      <c r="V465" s="14">
        <f t="shared" si="108"/>
        <v>90</v>
      </c>
      <c r="W465" s="14">
        <f t="shared" si="109"/>
        <v>-3.000000000000008</v>
      </c>
      <c r="X465" s="33">
        <f t="shared" si="110"/>
        <v>90</v>
      </c>
      <c r="Y465" s="14">
        <f t="shared" si="111"/>
        <v>0</v>
      </c>
      <c r="Z465" s="34">
        <f t="shared" si="112"/>
        <v>86.999999999999986</v>
      </c>
      <c r="AA465" s="16"/>
      <c r="AB465" s="28"/>
      <c r="AC465" s="9"/>
      <c r="AD465" s="9"/>
      <c r="AE465" s="9"/>
      <c r="AF465" s="17"/>
      <c r="AG465" s="28"/>
      <c r="AH465" s="96"/>
      <c r="AI465" s="10">
        <v>0</v>
      </c>
      <c r="AJ465" s="11">
        <v>136</v>
      </c>
      <c r="AK465" s="119">
        <v>270</v>
      </c>
      <c r="AL465" s="77">
        <v>-60</v>
      </c>
      <c r="AM465" s="45">
        <f t="shared" si="97"/>
        <v>180</v>
      </c>
      <c r="AN465" s="45">
        <f t="shared" si="98"/>
        <v>90</v>
      </c>
      <c r="AO465" s="45">
        <f t="shared" si="99"/>
        <v>86.999999999999986</v>
      </c>
      <c r="AP465" s="46">
        <f t="shared" si="101"/>
        <v>0</v>
      </c>
      <c r="AQ465" s="47">
        <f t="shared" si="100"/>
        <v>90</v>
      </c>
      <c r="AR465" s="48">
        <f t="shared" si="102"/>
        <v>0</v>
      </c>
      <c r="AS465" s="118"/>
      <c r="AT465" s="81"/>
      <c r="AU465" s="81" t="s">
        <v>204</v>
      </c>
      <c r="AV465" s="81"/>
      <c r="AW465" s="81"/>
      <c r="AX465" s="81"/>
      <c r="AY465" s="81"/>
      <c r="AZ465" s="81"/>
      <c r="BA465" s="81">
        <v>5</v>
      </c>
      <c r="BB465" s="81"/>
      <c r="BC465" s="81"/>
      <c r="BD465" s="81"/>
      <c r="BE465" s="81" t="s">
        <v>82</v>
      </c>
      <c r="BF465" s="81">
        <v>0</v>
      </c>
      <c r="BG465" s="81">
        <v>3</v>
      </c>
      <c r="BH465" s="81" t="s">
        <v>204</v>
      </c>
      <c r="BI465" s="81">
        <v>0</v>
      </c>
    </row>
    <row r="466" spans="1:61">
      <c r="A466" s="24">
        <v>1520</v>
      </c>
      <c r="B466" s="24" t="s">
        <v>47</v>
      </c>
      <c r="C466" s="24">
        <v>23</v>
      </c>
      <c r="D466" s="24">
        <v>4</v>
      </c>
      <c r="E466" s="5" t="s">
        <v>46</v>
      </c>
      <c r="F466" s="81">
        <v>847.31</v>
      </c>
      <c r="G466" s="81">
        <v>847.31</v>
      </c>
      <c r="H466" s="25">
        <f t="shared" si="103"/>
        <v>847.31</v>
      </c>
      <c r="I466" s="100">
        <v>82</v>
      </c>
      <c r="J466" s="103">
        <v>82</v>
      </c>
      <c r="K466" s="26">
        <f t="shared" si="104"/>
        <v>82</v>
      </c>
      <c r="L466" s="27"/>
      <c r="M466" s="10">
        <v>270</v>
      </c>
      <c r="N466" s="11">
        <v>4</v>
      </c>
      <c r="O466" s="11">
        <v>180</v>
      </c>
      <c r="P466" s="11">
        <v>5</v>
      </c>
      <c r="Q466" s="68" t="s">
        <v>213</v>
      </c>
      <c r="R466" s="69" t="s">
        <v>213</v>
      </c>
      <c r="S466" s="32">
        <f t="shared" si="105"/>
        <v>-8.6943435738757194E-2</v>
      </c>
      <c r="T466" s="32">
        <f t="shared" si="106"/>
        <v>-6.9491029301473661E-2</v>
      </c>
      <c r="U466" s="32">
        <f t="shared" si="107"/>
        <v>-0.99376801787576441</v>
      </c>
      <c r="V466" s="14">
        <f t="shared" si="108"/>
        <v>218.63419479866783</v>
      </c>
      <c r="W466" s="14">
        <f t="shared" si="109"/>
        <v>-83.609498300707514</v>
      </c>
      <c r="X466" s="33">
        <f t="shared" si="110"/>
        <v>218.63419479866783</v>
      </c>
      <c r="Y466" s="14">
        <f t="shared" si="111"/>
        <v>128.63419479866783</v>
      </c>
      <c r="Z466" s="34">
        <f t="shared" si="112"/>
        <v>6.3905016992924857</v>
      </c>
      <c r="AA466" s="16"/>
      <c r="AB466" s="28"/>
      <c r="AC466" s="9"/>
      <c r="AD466" s="9"/>
      <c r="AE466" s="9"/>
      <c r="AF466" s="17"/>
      <c r="AG466" s="28"/>
      <c r="AH466" s="96"/>
      <c r="AI466" s="10">
        <v>0</v>
      </c>
      <c r="AJ466" s="11">
        <v>136</v>
      </c>
      <c r="AK466" s="119">
        <v>270</v>
      </c>
      <c r="AL466" s="77">
        <v>-60</v>
      </c>
      <c r="AM466" s="45">
        <f t="shared" si="97"/>
        <v>308.63419479866786</v>
      </c>
      <c r="AN466" s="45">
        <f t="shared" si="98"/>
        <v>218.63419479866786</v>
      </c>
      <c r="AO466" s="45">
        <f t="shared" si="99"/>
        <v>6.3905016992924857</v>
      </c>
      <c r="AP466" s="46">
        <f t="shared" si="101"/>
        <v>0</v>
      </c>
      <c r="AQ466" s="47">
        <f t="shared" si="100"/>
        <v>90</v>
      </c>
      <c r="AR466" s="48">
        <f t="shared" si="102"/>
        <v>0</v>
      </c>
      <c r="AS466" s="118"/>
      <c r="AT466" s="81" t="s">
        <v>89</v>
      </c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 t="s">
        <v>82</v>
      </c>
      <c r="BF466" s="81">
        <v>0</v>
      </c>
      <c r="BG466" s="81">
        <v>3</v>
      </c>
      <c r="BH466" s="81" t="s">
        <v>46</v>
      </c>
      <c r="BI466" s="81">
        <v>0</v>
      </c>
    </row>
    <row r="467" spans="1:61">
      <c r="A467" s="24">
        <v>1520</v>
      </c>
      <c r="B467" s="24" t="s">
        <v>47</v>
      </c>
      <c r="C467" s="24">
        <v>23</v>
      </c>
      <c r="D467" s="24">
        <v>4</v>
      </c>
      <c r="E467" s="5" t="s">
        <v>46</v>
      </c>
      <c r="F467" s="81">
        <v>847.65</v>
      </c>
      <c r="G467" s="81">
        <v>847.65</v>
      </c>
      <c r="H467" s="25">
        <f t="shared" si="103"/>
        <v>847.65</v>
      </c>
      <c r="I467" s="100">
        <v>116</v>
      </c>
      <c r="J467" s="103">
        <v>116</v>
      </c>
      <c r="K467" s="26">
        <f t="shared" si="104"/>
        <v>116</v>
      </c>
      <c r="L467" s="27"/>
      <c r="M467" s="10">
        <v>270</v>
      </c>
      <c r="N467" s="11">
        <v>10</v>
      </c>
      <c r="O467" s="11">
        <v>180</v>
      </c>
      <c r="P467" s="11">
        <v>5</v>
      </c>
      <c r="Q467" s="68" t="s">
        <v>213</v>
      </c>
      <c r="R467" s="69" t="s">
        <v>213</v>
      </c>
      <c r="S467" s="32">
        <f t="shared" si="105"/>
        <v>-8.5831651177431315E-2</v>
      </c>
      <c r="T467" s="32">
        <f t="shared" si="106"/>
        <v>-0.17298739392508941</v>
      </c>
      <c r="U467" s="32">
        <f t="shared" si="107"/>
        <v>-0.98106026219040687</v>
      </c>
      <c r="V467" s="14">
        <f t="shared" si="108"/>
        <v>243.61064009110689</v>
      </c>
      <c r="W467" s="14">
        <f t="shared" si="109"/>
        <v>-78.864336058805264</v>
      </c>
      <c r="X467" s="33">
        <f t="shared" si="110"/>
        <v>243.61064009110689</v>
      </c>
      <c r="Y467" s="14">
        <f t="shared" si="111"/>
        <v>153.61064009110689</v>
      </c>
      <c r="Z467" s="34">
        <f t="shared" si="112"/>
        <v>11.135663941194736</v>
      </c>
      <c r="AA467" s="16"/>
      <c r="AB467" s="28"/>
      <c r="AC467" s="9"/>
      <c r="AD467" s="9"/>
      <c r="AE467" s="9"/>
      <c r="AF467" s="17"/>
      <c r="AG467" s="28"/>
      <c r="AH467" s="96"/>
      <c r="AI467" s="10">
        <v>0</v>
      </c>
      <c r="AJ467" s="11">
        <v>136</v>
      </c>
      <c r="AK467" s="119">
        <v>270</v>
      </c>
      <c r="AL467" s="77">
        <v>-60</v>
      </c>
      <c r="AM467" s="45">
        <f t="shared" si="97"/>
        <v>333.61064009110692</v>
      </c>
      <c r="AN467" s="45">
        <f t="shared" si="98"/>
        <v>243.61064009110692</v>
      </c>
      <c r="AO467" s="45">
        <f t="shared" si="99"/>
        <v>11.135663941194736</v>
      </c>
      <c r="AP467" s="46">
        <f t="shared" si="101"/>
        <v>0</v>
      </c>
      <c r="AQ467" s="47">
        <f t="shared" si="100"/>
        <v>90</v>
      </c>
      <c r="AR467" s="48">
        <f t="shared" si="102"/>
        <v>0</v>
      </c>
      <c r="AS467" s="118"/>
      <c r="AT467" s="81" t="s">
        <v>89</v>
      </c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 t="s">
        <v>82</v>
      </c>
      <c r="BF467" s="81">
        <v>0</v>
      </c>
      <c r="BG467" s="81">
        <v>3</v>
      </c>
      <c r="BH467" s="81" t="s">
        <v>46</v>
      </c>
      <c r="BI467" s="81">
        <v>0</v>
      </c>
    </row>
    <row r="468" spans="1:61">
      <c r="A468" s="24">
        <v>1520</v>
      </c>
      <c r="B468" s="24" t="s">
        <v>47</v>
      </c>
      <c r="C468" s="24">
        <v>24</v>
      </c>
      <c r="D468" s="24">
        <v>5</v>
      </c>
      <c r="E468" s="5" t="s">
        <v>46</v>
      </c>
      <c r="F468" s="81">
        <v>857.58</v>
      </c>
      <c r="G468" s="81">
        <v>857.59</v>
      </c>
      <c r="H468" s="25">
        <f t="shared" si="103"/>
        <v>857.58500000000004</v>
      </c>
      <c r="I468" s="100">
        <v>33</v>
      </c>
      <c r="J468" s="103">
        <v>34</v>
      </c>
      <c r="K468" s="26">
        <f t="shared" si="104"/>
        <v>33.5</v>
      </c>
      <c r="L468" s="27"/>
      <c r="M468" s="10">
        <v>270</v>
      </c>
      <c r="N468" s="11">
        <v>2</v>
      </c>
      <c r="O468" s="11">
        <v>0</v>
      </c>
      <c r="P468" s="11">
        <v>0</v>
      </c>
      <c r="Q468" s="68" t="s">
        <v>213</v>
      </c>
      <c r="R468" s="69" t="s">
        <v>213</v>
      </c>
      <c r="S468" s="32">
        <f t="shared" si="105"/>
        <v>0</v>
      </c>
      <c r="T468" s="32">
        <f t="shared" si="106"/>
        <v>3.4899496702500969E-2</v>
      </c>
      <c r="U468" s="32">
        <f t="shared" si="107"/>
        <v>0.99939082701909576</v>
      </c>
      <c r="V468" s="14">
        <f t="shared" si="108"/>
        <v>90</v>
      </c>
      <c r="W468" s="14">
        <f t="shared" si="109"/>
        <v>88.000000000000057</v>
      </c>
      <c r="X468" s="33">
        <f t="shared" si="110"/>
        <v>270</v>
      </c>
      <c r="Y468" s="14">
        <f t="shared" si="111"/>
        <v>180</v>
      </c>
      <c r="Z468" s="34">
        <f t="shared" si="112"/>
        <v>1.9999999999999432</v>
      </c>
      <c r="AA468" s="16"/>
      <c r="AB468" s="28"/>
      <c r="AC468" s="9"/>
      <c r="AD468" s="9"/>
      <c r="AE468" s="9"/>
      <c r="AF468" s="17"/>
      <c r="AG468" s="28"/>
      <c r="AH468" s="96"/>
      <c r="AI468" s="10">
        <v>33</v>
      </c>
      <c r="AJ468" s="11">
        <v>51</v>
      </c>
      <c r="AK468" s="119">
        <v>250</v>
      </c>
      <c r="AL468" s="77">
        <v>-60</v>
      </c>
      <c r="AM468" s="45">
        <f t="shared" si="97"/>
        <v>20</v>
      </c>
      <c r="AN468" s="45">
        <f t="shared" si="98"/>
        <v>290</v>
      </c>
      <c r="AO468" s="45">
        <f t="shared" si="99"/>
        <v>1.9999999999999432</v>
      </c>
      <c r="AP468" s="46">
        <f t="shared" si="101"/>
        <v>0</v>
      </c>
      <c r="AQ468" s="47">
        <f t="shared" si="100"/>
        <v>110</v>
      </c>
      <c r="AR468" s="48">
        <f t="shared" si="102"/>
        <v>0</v>
      </c>
      <c r="AS468" s="118"/>
      <c r="AT468" s="81" t="s">
        <v>89</v>
      </c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 t="s">
        <v>102</v>
      </c>
      <c r="BF468" s="81">
        <v>0</v>
      </c>
      <c r="BG468" s="81">
        <v>2</v>
      </c>
      <c r="BH468" s="81" t="s">
        <v>46</v>
      </c>
      <c r="BI468" s="81">
        <v>0</v>
      </c>
    </row>
    <row r="469" spans="1:61">
      <c r="A469" s="24">
        <v>1520</v>
      </c>
      <c r="B469" s="24" t="s">
        <v>47</v>
      </c>
      <c r="C469" s="24">
        <v>24</v>
      </c>
      <c r="D469" s="24">
        <v>6</v>
      </c>
      <c r="E469" s="5" t="s">
        <v>60</v>
      </c>
      <c r="F469" s="81">
        <v>859.58</v>
      </c>
      <c r="G469" s="81">
        <v>859.59</v>
      </c>
      <c r="H469" s="25">
        <f t="shared" si="103"/>
        <v>859.58500000000004</v>
      </c>
      <c r="I469" s="100">
        <v>137</v>
      </c>
      <c r="J469" s="103">
        <v>138</v>
      </c>
      <c r="K469" s="26">
        <f t="shared" si="104"/>
        <v>137.5</v>
      </c>
      <c r="L469" s="27"/>
      <c r="M469" s="10">
        <v>90</v>
      </c>
      <c r="N469" s="11">
        <v>6</v>
      </c>
      <c r="O469" s="11">
        <v>0</v>
      </c>
      <c r="P469" s="11">
        <v>2</v>
      </c>
      <c r="Q469" s="68" t="s">
        <v>213</v>
      </c>
      <c r="R469" s="69" t="s">
        <v>213</v>
      </c>
      <c r="S469" s="32">
        <f t="shared" si="105"/>
        <v>3.4708313607970068E-2</v>
      </c>
      <c r="T469" s="32">
        <f t="shared" si="106"/>
        <v>0.10446478735209536</v>
      </c>
      <c r="U469" s="32">
        <f t="shared" si="107"/>
        <v>-0.99391605950069728</v>
      </c>
      <c r="V469" s="14">
        <f t="shared" si="108"/>
        <v>71.620988022503468</v>
      </c>
      <c r="W469" s="14">
        <f t="shared" si="109"/>
        <v>-83.68004299396074</v>
      </c>
      <c r="X469" s="33">
        <f t="shared" si="110"/>
        <v>71.620988022503468</v>
      </c>
      <c r="Y469" s="14">
        <f t="shared" si="111"/>
        <v>341.62098802250347</v>
      </c>
      <c r="Z469" s="34">
        <f t="shared" si="112"/>
        <v>6.3199570060392602</v>
      </c>
      <c r="AA469" s="16"/>
      <c r="AB469" s="28"/>
      <c r="AC469" s="9"/>
      <c r="AD469" s="9"/>
      <c r="AE469" s="9"/>
      <c r="AF469" s="17"/>
      <c r="AG469" s="28"/>
      <c r="AH469" s="96"/>
      <c r="AI469" s="10">
        <v>134</v>
      </c>
      <c r="AJ469" s="11">
        <v>148</v>
      </c>
      <c r="AK469" s="120">
        <v>180</v>
      </c>
      <c r="AL469" s="121">
        <v>-60</v>
      </c>
      <c r="AM469" s="41">
        <f t="shared" si="97"/>
        <v>251.62098802250347</v>
      </c>
      <c r="AN469" s="41">
        <f t="shared" si="98"/>
        <v>161.62098802250347</v>
      </c>
      <c r="AO469" s="41">
        <f t="shared" si="99"/>
        <v>6.3199570060392602</v>
      </c>
      <c r="AP469" s="42">
        <f t="shared" si="101"/>
        <v>0</v>
      </c>
      <c r="AQ469" s="43">
        <f t="shared" si="100"/>
        <v>180</v>
      </c>
      <c r="AR469" s="44">
        <f t="shared" si="102"/>
        <v>0</v>
      </c>
      <c r="AS469" s="118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 t="s">
        <v>82</v>
      </c>
      <c r="BF469" s="81">
        <v>0</v>
      </c>
      <c r="BG469" s="81">
        <v>3</v>
      </c>
      <c r="BH469" s="81" t="s">
        <v>161</v>
      </c>
      <c r="BI469" s="81">
        <v>4</v>
      </c>
    </row>
    <row r="470" spans="1:61">
      <c r="A470" s="24">
        <v>1520</v>
      </c>
      <c r="B470" s="24" t="s">
        <v>47</v>
      </c>
      <c r="C470" s="24">
        <v>25</v>
      </c>
      <c r="D470" s="24">
        <v>1</v>
      </c>
      <c r="E470" s="5" t="s">
        <v>60</v>
      </c>
      <c r="F470" s="81">
        <v>862.7</v>
      </c>
      <c r="G470" s="81">
        <v>862.73</v>
      </c>
      <c r="H470" s="25">
        <f t="shared" si="103"/>
        <v>862.71500000000003</v>
      </c>
      <c r="I470" s="100">
        <v>50</v>
      </c>
      <c r="J470" s="103">
        <v>53</v>
      </c>
      <c r="K470" s="26">
        <f t="shared" si="104"/>
        <v>51.5</v>
      </c>
      <c r="L470" s="27"/>
      <c r="M470" s="10">
        <v>270</v>
      </c>
      <c r="N470" s="11">
        <v>30</v>
      </c>
      <c r="O470" s="11">
        <v>0</v>
      </c>
      <c r="P470" s="11">
        <v>0</v>
      </c>
      <c r="Q470" s="68" t="s">
        <v>213</v>
      </c>
      <c r="R470" s="69" t="s">
        <v>213</v>
      </c>
      <c r="S470" s="32">
        <f t="shared" si="105"/>
        <v>0</v>
      </c>
      <c r="T470" s="32">
        <f t="shared" si="106"/>
        <v>0.49999999999999994</v>
      </c>
      <c r="U470" s="32">
        <f t="shared" si="107"/>
        <v>0.86602540378443871</v>
      </c>
      <c r="V470" s="14">
        <f t="shared" si="108"/>
        <v>90</v>
      </c>
      <c r="W470" s="14">
        <f t="shared" si="109"/>
        <v>60.000000000000007</v>
      </c>
      <c r="X470" s="33">
        <f t="shared" si="110"/>
        <v>270</v>
      </c>
      <c r="Y470" s="14">
        <f t="shared" si="111"/>
        <v>180</v>
      </c>
      <c r="Z470" s="34">
        <f t="shared" si="112"/>
        <v>29.999999999999993</v>
      </c>
      <c r="AA470" s="16"/>
      <c r="AB470" s="28"/>
      <c r="AC470" s="9"/>
      <c r="AD470" s="9"/>
      <c r="AE470" s="9"/>
      <c r="AF470" s="17"/>
      <c r="AG470" s="28"/>
      <c r="AH470" s="96"/>
      <c r="AI470" s="10">
        <v>11</v>
      </c>
      <c r="AJ470" s="11">
        <v>76</v>
      </c>
      <c r="AK470" s="119">
        <v>70</v>
      </c>
      <c r="AL470" s="77">
        <v>-60</v>
      </c>
      <c r="AM470" s="45">
        <f t="shared" si="97"/>
        <v>200</v>
      </c>
      <c r="AN470" s="45">
        <f t="shared" si="98"/>
        <v>110</v>
      </c>
      <c r="AO470" s="45">
        <f t="shared" si="99"/>
        <v>29.999999999999993</v>
      </c>
      <c r="AP470" s="46">
        <f t="shared" si="101"/>
        <v>0</v>
      </c>
      <c r="AQ470" s="47">
        <f t="shared" si="100"/>
        <v>290</v>
      </c>
      <c r="AR470" s="48">
        <f t="shared" si="102"/>
        <v>0</v>
      </c>
      <c r="AS470" s="118"/>
      <c r="AT470" s="81"/>
      <c r="AU470" s="81"/>
      <c r="AV470" s="81"/>
      <c r="AW470" s="81"/>
      <c r="AX470" s="81"/>
      <c r="AY470" s="81"/>
      <c r="AZ470" s="81" t="s">
        <v>162</v>
      </c>
      <c r="BA470" s="81"/>
      <c r="BB470" s="81"/>
      <c r="BC470" s="81"/>
      <c r="BD470" s="81"/>
      <c r="BE470" s="81" t="s">
        <v>82</v>
      </c>
      <c r="BF470" s="81">
        <v>0</v>
      </c>
      <c r="BG470" s="81">
        <v>3</v>
      </c>
      <c r="BH470" s="81"/>
      <c r="BI470" s="81">
        <v>2</v>
      </c>
    </row>
    <row r="471" spans="1:61">
      <c r="A471" s="24">
        <v>1520</v>
      </c>
      <c r="B471" s="24" t="s">
        <v>47</v>
      </c>
      <c r="C471" s="24">
        <v>25</v>
      </c>
      <c r="D471" s="24">
        <v>1</v>
      </c>
      <c r="E471" s="5" t="s">
        <v>46</v>
      </c>
      <c r="F471" s="72">
        <v>862.83</v>
      </c>
      <c r="G471" s="72">
        <v>862.83</v>
      </c>
      <c r="H471" s="25">
        <f t="shared" si="103"/>
        <v>862.83</v>
      </c>
      <c r="I471" s="100">
        <v>63</v>
      </c>
      <c r="J471" s="103">
        <v>63</v>
      </c>
      <c r="K471" s="26">
        <f t="shared" si="104"/>
        <v>63</v>
      </c>
      <c r="L471" s="27"/>
      <c r="M471" s="10">
        <v>90</v>
      </c>
      <c r="N471" s="11">
        <v>10</v>
      </c>
      <c r="O471" s="11">
        <v>0</v>
      </c>
      <c r="P471" s="11">
        <v>0</v>
      </c>
      <c r="Q471" s="68" t="s">
        <v>213</v>
      </c>
      <c r="R471" s="69" t="s">
        <v>213</v>
      </c>
      <c r="S471" s="32">
        <f t="shared" si="105"/>
        <v>0</v>
      </c>
      <c r="T471" s="32">
        <f t="shared" si="106"/>
        <v>0.17364817766693033</v>
      </c>
      <c r="U471" s="32">
        <f t="shared" si="107"/>
        <v>-0.98480775301220802</v>
      </c>
      <c r="V471" s="14">
        <f t="shared" si="108"/>
        <v>90</v>
      </c>
      <c r="W471" s="14">
        <f t="shared" si="109"/>
        <v>-80.000000000000028</v>
      </c>
      <c r="X471" s="33">
        <f t="shared" si="110"/>
        <v>90</v>
      </c>
      <c r="Y471" s="14">
        <f t="shared" si="111"/>
        <v>0</v>
      </c>
      <c r="Z471" s="34">
        <f t="shared" si="112"/>
        <v>9.9999999999999716</v>
      </c>
      <c r="AA471" s="16"/>
      <c r="AB471" s="28"/>
      <c r="AC471" s="9"/>
      <c r="AD471" s="9"/>
      <c r="AE471" s="9"/>
      <c r="AF471" s="17"/>
      <c r="AG471" s="28"/>
      <c r="AH471" s="96"/>
      <c r="AI471" s="10">
        <v>11</v>
      </c>
      <c r="AJ471" s="11">
        <v>76</v>
      </c>
      <c r="AK471" s="119">
        <v>70</v>
      </c>
      <c r="AL471" s="77">
        <v>-60</v>
      </c>
      <c r="AM471" s="45">
        <f t="shared" si="97"/>
        <v>20</v>
      </c>
      <c r="AN471" s="45">
        <f t="shared" si="98"/>
        <v>290</v>
      </c>
      <c r="AO471" s="45">
        <f t="shared" si="99"/>
        <v>9.9999999999999716</v>
      </c>
      <c r="AP471" s="46">
        <f t="shared" si="101"/>
        <v>0</v>
      </c>
      <c r="AQ471" s="47">
        <f t="shared" si="100"/>
        <v>290</v>
      </c>
      <c r="AR471" s="48">
        <f t="shared" si="102"/>
        <v>0</v>
      </c>
      <c r="AS471" s="118"/>
      <c r="AT471" s="72" t="s">
        <v>89</v>
      </c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81" t="s">
        <v>82</v>
      </c>
      <c r="BF471" s="81">
        <v>0</v>
      </c>
      <c r="BG471" s="81">
        <v>3</v>
      </c>
      <c r="BH471" s="72"/>
      <c r="BI471" s="81">
        <v>0</v>
      </c>
    </row>
    <row r="472" spans="1:61">
      <c r="A472" s="24">
        <v>1520</v>
      </c>
      <c r="B472" s="24" t="s">
        <v>47</v>
      </c>
      <c r="C472" s="24">
        <v>25</v>
      </c>
      <c r="D472" s="24">
        <v>1</v>
      </c>
      <c r="E472" s="5" t="s">
        <v>60</v>
      </c>
      <c r="F472" s="81">
        <v>862.84</v>
      </c>
      <c r="G472" s="81">
        <v>862.88</v>
      </c>
      <c r="H472" s="25">
        <f t="shared" si="103"/>
        <v>862.86</v>
      </c>
      <c r="I472" s="100">
        <v>64</v>
      </c>
      <c r="J472" s="103">
        <v>68</v>
      </c>
      <c r="K472" s="26">
        <f t="shared" si="104"/>
        <v>66</v>
      </c>
      <c r="L472" s="27"/>
      <c r="M472" s="10">
        <v>270</v>
      </c>
      <c r="N472" s="11">
        <v>70</v>
      </c>
      <c r="O472" s="11">
        <v>180</v>
      </c>
      <c r="P472" s="11">
        <v>30</v>
      </c>
      <c r="Q472" s="68" t="s">
        <v>213</v>
      </c>
      <c r="R472" s="69" t="s">
        <v>213</v>
      </c>
      <c r="S472" s="32">
        <f t="shared" si="105"/>
        <v>-0.1710100716628345</v>
      </c>
      <c r="T472" s="32">
        <f t="shared" si="106"/>
        <v>-0.81379768134937369</v>
      </c>
      <c r="U472" s="32">
        <f t="shared" si="107"/>
        <v>-0.29619813272602397</v>
      </c>
      <c r="V472" s="14">
        <f t="shared" si="108"/>
        <v>258.13263107422574</v>
      </c>
      <c r="W472" s="14">
        <f t="shared" si="109"/>
        <v>-19.605432854849177</v>
      </c>
      <c r="X472" s="33">
        <f t="shared" si="110"/>
        <v>258.13263107422574</v>
      </c>
      <c r="Y472" s="14">
        <f t="shared" si="111"/>
        <v>168.13263107422574</v>
      </c>
      <c r="Z472" s="34">
        <f t="shared" si="112"/>
        <v>70.39456714515083</v>
      </c>
      <c r="AA472" s="16"/>
      <c r="AB472" s="28"/>
      <c r="AC472" s="9"/>
      <c r="AD472" s="9"/>
      <c r="AE472" s="9"/>
      <c r="AF472" s="17"/>
      <c r="AG472" s="28"/>
      <c r="AH472" s="96"/>
      <c r="AI472" s="10">
        <v>11</v>
      </c>
      <c r="AJ472" s="11">
        <v>76</v>
      </c>
      <c r="AK472" s="119">
        <v>70</v>
      </c>
      <c r="AL472" s="77">
        <v>-60</v>
      </c>
      <c r="AM472" s="45">
        <f t="shared" si="97"/>
        <v>188.13263107422574</v>
      </c>
      <c r="AN472" s="45">
        <f t="shared" si="98"/>
        <v>98.132631074225742</v>
      </c>
      <c r="AO472" s="45">
        <f t="shared" si="99"/>
        <v>70.39456714515083</v>
      </c>
      <c r="AP472" s="46">
        <f t="shared" si="101"/>
        <v>0</v>
      </c>
      <c r="AQ472" s="47">
        <f t="shared" si="100"/>
        <v>290</v>
      </c>
      <c r="AR472" s="48">
        <f t="shared" si="102"/>
        <v>0</v>
      </c>
      <c r="AS472" s="118"/>
      <c r="AT472" s="81"/>
      <c r="AU472" s="81"/>
      <c r="AV472" s="81"/>
      <c r="AW472" s="81"/>
      <c r="AX472" s="81"/>
      <c r="AY472" s="81"/>
      <c r="AZ472" s="81" t="s">
        <v>162</v>
      </c>
      <c r="BA472" s="81"/>
      <c r="BB472" s="81"/>
      <c r="BC472" s="81"/>
      <c r="BD472" s="81"/>
      <c r="BE472" s="81" t="s">
        <v>82</v>
      </c>
      <c r="BF472" s="81">
        <v>0</v>
      </c>
      <c r="BG472" s="81">
        <v>3</v>
      </c>
      <c r="BH472" s="81" t="s">
        <v>60</v>
      </c>
      <c r="BI472" s="81">
        <v>2</v>
      </c>
    </row>
    <row r="473" spans="1:61">
      <c r="A473" s="24">
        <v>1520</v>
      </c>
      <c r="B473" s="24" t="s">
        <v>47</v>
      </c>
      <c r="C473" s="24">
        <v>25</v>
      </c>
      <c r="D473" s="24">
        <v>1</v>
      </c>
      <c r="E473" s="5" t="s">
        <v>60</v>
      </c>
      <c r="F473" s="81">
        <v>862.9</v>
      </c>
      <c r="G473" s="81">
        <v>863</v>
      </c>
      <c r="H473" s="25">
        <f t="shared" si="103"/>
        <v>862.95</v>
      </c>
      <c r="I473" s="100">
        <v>79</v>
      </c>
      <c r="J473" s="103">
        <v>80</v>
      </c>
      <c r="K473" s="26">
        <f t="shared" si="104"/>
        <v>79.5</v>
      </c>
      <c r="L473" s="27"/>
      <c r="M473" s="10">
        <v>270</v>
      </c>
      <c r="N473" s="11">
        <v>3</v>
      </c>
      <c r="O473" s="11">
        <v>0</v>
      </c>
      <c r="P473" s="11">
        <v>3</v>
      </c>
      <c r="Q473" s="68" t="s">
        <v>213</v>
      </c>
      <c r="R473" s="69" t="s">
        <v>213</v>
      </c>
      <c r="S473" s="32">
        <f t="shared" si="105"/>
        <v>-5.2264231633826728E-2</v>
      </c>
      <c r="T473" s="32">
        <f t="shared" si="106"/>
        <v>5.2264231633826735E-2</v>
      </c>
      <c r="U473" s="32">
        <f t="shared" si="107"/>
        <v>0.99726094768413653</v>
      </c>
      <c r="V473" s="14">
        <f t="shared" si="108"/>
        <v>135</v>
      </c>
      <c r="W473" s="14">
        <f t="shared" si="109"/>
        <v>85.761227977435539</v>
      </c>
      <c r="X473" s="33">
        <f t="shared" si="110"/>
        <v>315</v>
      </c>
      <c r="Y473" s="14">
        <f t="shared" si="111"/>
        <v>225</v>
      </c>
      <c r="Z473" s="34">
        <f t="shared" si="112"/>
        <v>4.2387720225644614</v>
      </c>
      <c r="AA473" s="16"/>
      <c r="AB473" s="28"/>
      <c r="AC473" s="9"/>
      <c r="AD473" s="9"/>
      <c r="AE473" s="9"/>
      <c r="AF473" s="17"/>
      <c r="AG473" s="28"/>
      <c r="AH473" s="96"/>
      <c r="AI473" s="10">
        <v>76</v>
      </c>
      <c r="AJ473" s="11">
        <v>89</v>
      </c>
      <c r="AK473" s="120">
        <v>70</v>
      </c>
      <c r="AL473" s="121">
        <v>-60</v>
      </c>
      <c r="AM473" s="41">
        <f t="shared" si="97"/>
        <v>245</v>
      </c>
      <c r="AN473" s="41">
        <f t="shared" si="98"/>
        <v>155</v>
      </c>
      <c r="AO473" s="41">
        <f t="shared" si="99"/>
        <v>4.2387720225644614</v>
      </c>
      <c r="AP473" s="42">
        <f t="shared" si="101"/>
        <v>0</v>
      </c>
      <c r="AQ473" s="43">
        <f t="shared" si="100"/>
        <v>290</v>
      </c>
      <c r="AR473" s="44">
        <f t="shared" si="102"/>
        <v>0</v>
      </c>
      <c r="AS473" s="118"/>
      <c r="AT473" s="81"/>
      <c r="AU473" s="81"/>
      <c r="AV473" s="81"/>
      <c r="AW473" s="81"/>
      <c r="AX473" s="81"/>
      <c r="AY473" s="81"/>
      <c r="AZ473" s="81" t="s">
        <v>163</v>
      </c>
      <c r="BA473" s="81"/>
      <c r="BB473" s="81"/>
      <c r="BC473" s="81"/>
      <c r="BD473" s="81"/>
      <c r="BE473" s="81" t="s">
        <v>82</v>
      </c>
      <c r="BF473" s="81">
        <v>0</v>
      </c>
      <c r="BG473" s="81">
        <v>3</v>
      </c>
      <c r="BH473" s="81" t="s">
        <v>164</v>
      </c>
      <c r="BI473" s="81">
        <v>1</v>
      </c>
    </row>
    <row r="474" spans="1:61">
      <c r="A474" s="24">
        <v>1520</v>
      </c>
      <c r="B474" s="24" t="s">
        <v>47</v>
      </c>
      <c r="C474" s="24">
        <v>25</v>
      </c>
      <c r="D474" s="24">
        <v>2</v>
      </c>
      <c r="E474" s="5" t="s">
        <v>60</v>
      </c>
      <c r="F474" s="81">
        <v>863.48</v>
      </c>
      <c r="G474" s="81">
        <v>863.48</v>
      </c>
      <c r="H474" s="25">
        <f t="shared" si="103"/>
        <v>863.48</v>
      </c>
      <c r="I474" s="100">
        <v>10</v>
      </c>
      <c r="J474" s="103">
        <v>10</v>
      </c>
      <c r="K474" s="26">
        <f t="shared" si="104"/>
        <v>10</v>
      </c>
      <c r="L474" s="27"/>
      <c r="M474" s="10">
        <v>90</v>
      </c>
      <c r="N474" s="11">
        <v>7</v>
      </c>
      <c r="O474" s="11">
        <v>0</v>
      </c>
      <c r="P474" s="11">
        <v>8</v>
      </c>
      <c r="Q474" s="68" t="s">
        <v>213</v>
      </c>
      <c r="R474" s="69" t="s">
        <v>213</v>
      </c>
      <c r="S474" s="32">
        <f t="shared" si="105"/>
        <v>0.13813572576990213</v>
      </c>
      <c r="T474" s="32">
        <f t="shared" si="106"/>
        <v>0.12068331933261861</v>
      </c>
      <c r="U474" s="32">
        <f t="shared" si="107"/>
        <v>-0.98288676072272974</v>
      </c>
      <c r="V474" s="14">
        <f t="shared" si="108"/>
        <v>41.142332624454468</v>
      </c>
      <c r="W474" s="14">
        <f t="shared" si="109"/>
        <v>-79.428949087694917</v>
      </c>
      <c r="X474" s="33">
        <f t="shared" si="110"/>
        <v>41.142332624454468</v>
      </c>
      <c r="Y474" s="14">
        <f t="shared" si="111"/>
        <v>311.14233262445447</v>
      </c>
      <c r="Z474" s="34">
        <f t="shared" si="112"/>
        <v>10.571050912305083</v>
      </c>
      <c r="AA474" s="16"/>
      <c r="AB474" s="28"/>
      <c r="AC474" s="9"/>
      <c r="AD474" s="9"/>
      <c r="AE474" s="9"/>
      <c r="AF474" s="17"/>
      <c r="AG474" s="28"/>
      <c r="AH474" s="96"/>
      <c r="AI474" s="10">
        <v>0</v>
      </c>
      <c r="AJ474" s="11">
        <v>48</v>
      </c>
      <c r="AK474" s="119">
        <v>120</v>
      </c>
      <c r="AL474" s="77">
        <v>-60</v>
      </c>
      <c r="AM474" s="45">
        <f t="shared" si="97"/>
        <v>281.14233262445447</v>
      </c>
      <c r="AN474" s="45">
        <f t="shared" si="98"/>
        <v>191.14233262445447</v>
      </c>
      <c r="AO474" s="45">
        <f t="shared" si="99"/>
        <v>10.571050912305083</v>
      </c>
      <c r="AP474" s="46">
        <f t="shared" si="101"/>
        <v>0</v>
      </c>
      <c r="AQ474" s="47">
        <f t="shared" si="100"/>
        <v>240</v>
      </c>
      <c r="AR474" s="48">
        <f t="shared" si="102"/>
        <v>0</v>
      </c>
      <c r="AS474" s="118"/>
      <c r="AT474" s="81"/>
      <c r="AU474" s="81"/>
      <c r="AV474" s="81"/>
      <c r="AW474" s="81"/>
      <c r="AX474" s="81"/>
      <c r="AY474" s="81"/>
      <c r="AZ474" s="81" t="s">
        <v>162</v>
      </c>
      <c r="BA474" s="81"/>
      <c r="BB474" s="81"/>
      <c r="BC474" s="81"/>
      <c r="BD474" s="81"/>
      <c r="BE474" s="81" t="s">
        <v>82</v>
      </c>
      <c r="BF474" s="81">
        <v>0</v>
      </c>
      <c r="BG474" s="81">
        <v>3</v>
      </c>
      <c r="BH474" s="81" t="s">
        <v>165</v>
      </c>
      <c r="BI474" s="81">
        <v>1</v>
      </c>
    </row>
    <row r="475" spans="1:61">
      <c r="A475" s="24">
        <v>1520</v>
      </c>
      <c r="B475" s="24" t="s">
        <v>47</v>
      </c>
      <c r="C475" s="24">
        <v>25</v>
      </c>
      <c r="D475" s="24">
        <v>2</v>
      </c>
      <c r="E475" s="5" t="s">
        <v>60</v>
      </c>
      <c r="F475" s="81">
        <v>864.34</v>
      </c>
      <c r="G475" s="81">
        <v>864.52</v>
      </c>
      <c r="H475" s="25">
        <f t="shared" si="103"/>
        <v>864.43000000000006</v>
      </c>
      <c r="I475" s="100">
        <v>96</v>
      </c>
      <c r="J475" s="103">
        <v>114</v>
      </c>
      <c r="K475" s="26">
        <f t="shared" si="104"/>
        <v>105</v>
      </c>
      <c r="L475" s="27"/>
      <c r="M475" s="10">
        <v>270</v>
      </c>
      <c r="N475" s="11">
        <v>78</v>
      </c>
      <c r="O475" s="11">
        <v>19</v>
      </c>
      <c r="P475" s="11">
        <v>0</v>
      </c>
      <c r="Q475" s="68" t="s">
        <v>213</v>
      </c>
      <c r="R475" s="69" t="s">
        <v>213</v>
      </c>
      <c r="S475" s="32">
        <f t="shared" si="105"/>
        <v>-0.31845370915760079</v>
      </c>
      <c r="T475" s="32">
        <f t="shared" si="106"/>
        <v>0.9248567261717171</v>
      </c>
      <c r="U475" s="32">
        <f t="shared" si="107"/>
        <v>0.19658436575245347</v>
      </c>
      <c r="V475" s="14">
        <f t="shared" si="108"/>
        <v>109</v>
      </c>
      <c r="W475" s="14">
        <f t="shared" si="109"/>
        <v>11.363702024344969</v>
      </c>
      <c r="X475" s="33">
        <f t="shared" si="110"/>
        <v>289</v>
      </c>
      <c r="Y475" s="14">
        <f t="shared" si="111"/>
        <v>199</v>
      </c>
      <c r="Z475" s="34">
        <f t="shared" si="112"/>
        <v>78.636297975655026</v>
      </c>
      <c r="AA475" s="16"/>
      <c r="AB475" s="28"/>
      <c r="AC475" s="9"/>
      <c r="AD475" s="9"/>
      <c r="AE475" s="9"/>
      <c r="AF475" s="17"/>
      <c r="AG475" s="28"/>
      <c r="AH475" s="96"/>
      <c r="AI475" s="10">
        <v>96</v>
      </c>
      <c r="AJ475" s="11">
        <v>133</v>
      </c>
      <c r="AK475" s="119">
        <v>165</v>
      </c>
      <c r="AL475" s="77">
        <v>-60</v>
      </c>
      <c r="AM475" s="45">
        <f t="shared" si="97"/>
        <v>124</v>
      </c>
      <c r="AN475" s="45">
        <f t="shared" si="98"/>
        <v>34</v>
      </c>
      <c r="AO475" s="45">
        <f t="shared" si="99"/>
        <v>78.636297975655026</v>
      </c>
      <c r="AP475" s="46">
        <f t="shared" si="101"/>
        <v>0</v>
      </c>
      <c r="AQ475" s="47">
        <f t="shared" si="100"/>
        <v>195</v>
      </c>
      <c r="AR475" s="48">
        <f t="shared" si="102"/>
        <v>0</v>
      </c>
      <c r="AS475" s="118"/>
      <c r="AT475" s="81"/>
      <c r="AU475" s="81"/>
      <c r="AV475" s="81"/>
      <c r="AW475" s="81"/>
      <c r="AX475" s="81"/>
      <c r="AY475" s="81"/>
      <c r="AZ475" s="81" t="s">
        <v>163</v>
      </c>
      <c r="BA475" s="81"/>
      <c r="BB475" s="81"/>
      <c r="BC475" s="81"/>
      <c r="BD475" s="81"/>
      <c r="BE475" s="81" t="s">
        <v>82</v>
      </c>
      <c r="BF475" s="81">
        <v>0</v>
      </c>
      <c r="BG475" s="81">
        <v>3</v>
      </c>
      <c r="BH475" s="81" t="s">
        <v>166</v>
      </c>
      <c r="BI475" s="81">
        <v>3</v>
      </c>
    </row>
    <row r="476" spans="1:61">
      <c r="A476" s="24">
        <v>1520</v>
      </c>
      <c r="B476" s="24" t="s">
        <v>47</v>
      </c>
      <c r="C476" s="24">
        <v>25</v>
      </c>
      <c r="D476" s="24">
        <v>2</v>
      </c>
      <c r="E476" s="5" t="s">
        <v>46</v>
      </c>
      <c r="F476" s="81">
        <v>864.69</v>
      </c>
      <c r="G476" s="81">
        <v>864.71</v>
      </c>
      <c r="H476" s="25">
        <f t="shared" si="103"/>
        <v>864.7</v>
      </c>
      <c r="I476" s="100">
        <v>131</v>
      </c>
      <c r="J476" s="103">
        <v>133</v>
      </c>
      <c r="K476" s="26">
        <f t="shared" si="104"/>
        <v>132</v>
      </c>
      <c r="L476" s="27"/>
      <c r="M476" s="10">
        <v>90</v>
      </c>
      <c r="N476" s="11">
        <v>15</v>
      </c>
      <c r="O476" s="11">
        <v>180</v>
      </c>
      <c r="P476" s="11">
        <v>5</v>
      </c>
      <c r="Q476" s="68" t="s">
        <v>213</v>
      </c>
      <c r="R476" s="69" t="s">
        <v>213</v>
      </c>
      <c r="S476" s="32">
        <f t="shared" si="105"/>
        <v>8.4185982829369163E-2</v>
      </c>
      <c r="T476" s="32">
        <f t="shared" si="106"/>
        <v>-0.25783416049629954</v>
      </c>
      <c r="U476" s="32">
        <f t="shared" si="107"/>
        <v>0.96225018689905828</v>
      </c>
      <c r="V476" s="14">
        <f t="shared" si="108"/>
        <v>288.08248883403496</v>
      </c>
      <c r="W476" s="14">
        <f t="shared" si="109"/>
        <v>74.258416161575212</v>
      </c>
      <c r="X476" s="33">
        <f t="shared" si="110"/>
        <v>108.08248883403496</v>
      </c>
      <c r="Y476" s="14">
        <f t="shared" si="111"/>
        <v>18.082488834034962</v>
      </c>
      <c r="Z476" s="34">
        <f t="shared" si="112"/>
        <v>15.741583838424788</v>
      </c>
      <c r="AA476" s="16"/>
      <c r="AB476" s="28"/>
      <c r="AC476" s="9"/>
      <c r="AD476" s="9"/>
      <c r="AE476" s="9"/>
      <c r="AF476" s="17"/>
      <c r="AG476" s="28"/>
      <c r="AH476" s="96"/>
      <c r="AI476" s="10">
        <v>96</v>
      </c>
      <c r="AJ476" s="11">
        <v>133</v>
      </c>
      <c r="AK476" s="119">
        <v>165</v>
      </c>
      <c r="AL476" s="77">
        <v>-60</v>
      </c>
      <c r="AM476" s="45">
        <f t="shared" si="97"/>
        <v>303.08248883403496</v>
      </c>
      <c r="AN476" s="45">
        <f t="shared" si="98"/>
        <v>213.08248883403496</v>
      </c>
      <c r="AO476" s="45">
        <f t="shared" si="99"/>
        <v>15.741583838424788</v>
      </c>
      <c r="AP476" s="46">
        <f t="shared" si="101"/>
        <v>0</v>
      </c>
      <c r="AQ476" s="47">
        <f t="shared" si="100"/>
        <v>195</v>
      </c>
      <c r="AR476" s="48">
        <f t="shared" si="102"/>
        <v>0</v>
      </c>
      <c r="AS476" s="118"/>
      <c r="AT476" s="81" t="s">
        <v>89</v>
      </c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>
        <v>0</v>
      </c>
    </row>
    <row r="477" spans="1:61">
      <c r="A477" s="24">
        <v>1520</v>
      </c>
      <c r="B477" s="24" t="s">
        <v>47</v>
      </c>
      <c r="C477" s="24">
        <v>25</v>
      </c>
      <c r="D477" s="24">
        <v>3</v>
      </c>
      <c r="E477" s="5" t="s">
        <v>60</v>
      </c>
      <c r="F477" s="81">
        <v>865.02</v>
      </c>
      <c r="G477" s="81">
        <v>865.03</v>
      </c>
      <c r="H477" s="25">
        <f t="shared" si="103"/>
        <v>865.02499999999998</v>
      </c>
      <c r="I477" s="100">
        <v>13</v>
      </c>
      <c r="J477" s="103">
        <v>14</v>
      </c>
      <c r="K477" s="26">
        <f t="shared" si="104"/>
        <v>13.5</v>
      </c>
      <c r="L477" s="27"/>
      <c r="M477" s="10">
        <v>90</v>
      </c>
      <c r="N477" s="11">
        <v>15</v>
      </c>
      <c r="O477" s="11">
        <v>0</v>
      </c>
      <c r="P477" s="11">
        <v>2</v>
      </c>
      <c r="Q477" s="68" t="s">
        <v>213</v>
      </c>
      <c r="R477" s="69" t="s">
        <v>213</v>
      </c>
      <c r="S477" s="32">
        <f t="shared" si="105"/>
        <v>3.3710325189435862E-2</v>
      </c>
      <c r="T477" s="32">
        <f t="shared" si="106"/>
        <v>0.25866137953330087</v>
      </c>
      <c r="U477" s="32">
        <f t="shared" si="107"/>
        <v>-0.96533741037413545</v>
      </c>
      <c r="V477" s="14">
        <f t="shared" si="108"/>
        <v>82.574715788598866</v>
      </c>
      <c r="W477" s="14">
        <f t="shared" si="109"/>
        <v>-74.878935649806678</v>
      </c>
      <c r="X477" s="33">
        <f t="shared" si="110"/>
        <v>82.574715788598866</v>
      </c>
      <c r="Y477" s="14">
        <f t="shared" si="111"/>
        <v>352.57471578859884</v>
      </c>
      <c r="Z477" s="34">
        <f t="shared" si="112"/>
        <v>15.121064350193322</v>
      </c>
      <c r="AA477" s="16"/>
      <c r="AB477" s="28"/>
      <c r="AC477" s="9"/>
      <c r="AD477" s="9"/>
      <c r="AE477" s="9"/>
      <c r="AF477" s="17"/>
      <c r="AG477" s="28"/>
      <c r="AH477" s="96"/>
      <c r="AI477" s="10">
        <v>13</v>
      </c>
      <c r="AJ477" s="11">
        <v>19</v>
      </c>
      <c r="AK477" s="120" t="s">
        <v>213</v>
      </c>
      <c r="AL477" s="121" t="s">
        <v>213</v>
      </c>
      <c r="AM477" s="41" t="e">
        <f t="shared" si="97"/>
        <v>#VALUE!</v>
      </c>
      <c r="AN477" s="41" t="e">
        <f t="shared" si="98"/>
        <v>#VALUE!</v>
      </c>
      <c r="AO477" s="41">
        <f t="shared" si="99"/>
        <v>15.121064350193322</v>
      </c>
      <c r="AP477" s="42">
        <f t="shared" si="101"/>
        <v>0</v>
      </c>
      <c r="AQ477" s="43" t="e">
        <f t="shared" si="100"/>
        <v>#VALUE!</v>
      </c>
      <c r="AR477" s="44">
        <f t="shared" si="102"/>
        <v>0</v>
      </c>
      <c r="AS477" s="118"/>
      <c r="AT477" s="81"/>
      <c r="AU477" s="81"/>
      <c r="AV477" s="81"/>
      <c r="AW477" s="81"/>
      <c r="AX477" s="81"/>
      <c r="AY477" s="81"/>
      <c r="AZ477" s="81" t="s">
        <v>162</v>
      </c>
      <c r="BA477" s="81"/>
      <c r="BB477" s="81"/>
      <c r="BC477" s="81"/>
      <c r="BD477" s="81"/>
      <c r="BE477" s="81" t="s">
        <v>82</v>
      </c>
      <c r="BF477" s="81">
        <v>0</v>
      </c>
      <c r="BG477" s="81">
        <v>3</v>
      </c>
      <c r="BH477" s="81" t="s">
        <v>165</v>
      </c>
      <c r="BI477" s="81">
        <v>4</v>
      </c>
    </row>
    <row r="478" spans="1:61">
      <c r="A478" s="24">
        <v>1520</v>
      </c>
      <c r="B478" s="24" t="s">
        <v>47</v>
      </c>
      <c r="C478" s="24">
        <v>25</v>
      </c>
      <c r="D478" s="24">
        <v>3</v>
      </c>
      <c r="E478" s="5" t="s">
        <v>60</v>
      </c>
      <c r="F478" s="81">
        <v>865.49</v>
      </c>
      <c r="G478" s="81">
        <v>865.57</v>
      </c>
      <c r="H478" s="25">
        <f t="shared" si="103"/>
        <v>865.53</v>
      </c>
      <c r="I478" s="100">
        <v>60</v>
      </c>
      <c r="J478" s="103">
        <v>68</v>
      </c>
      <c r="K478" s="26">
        <f t="shared" si="104"/>
        <v>64</v>
      </c>
      <c r="L478" s="27"/>
      <c r="M478" s="10">
        <v>90</v>
      </c>
      <c r="N478" s="11">
        <v>55</v>
      </c>
      <c r="O478" s="11">
        <v>180</v>
      </c>
      <c r="P478" s="11">
        <v>17</v>
      </c>
      <c r="Q478" s="68" t="s">
        <v>213</v>
      </c>
      <c r="R478" s="69" t="s">
        <v>213</v>
      </c>
      <c r="S478" s="32">
        <f t="shared" si="105"/>
        <v>0.16769752048474759</v>
      </c>
      <c r="T478" s="32">
        <f t="shared" si="106"/>
        <v>-0.78335899581040591</v>
      </c>
      <c r="U478" s="32">
        <f t="shared" si="107"/>
        <v>0.54851387399083473</v>
      </c>
      <c r="V478" s="14">
        <f t="shared" si="108"/>
        <v>282.08320962101885</v>
      </c>
      <c r="W478" s="14">
        <f t="shared" si="109"/>
        <v>34.399215386266853</v>
      </c>
      <c r="X478" s="33">
        <f t="shared" si="110"/>
        <v>102.08320962101885</v>
      </c>
      <c r="Y478" s="14">
        <f t="shared" si="111"/>
        <v>12.083209621018852</v>
      </c>
      <c r="Z478" s="34">
        <f t="shared" si="112"/>
        <v>55.600784613733147</v>
      </c>
      <c r="AA478" s="16"/>
      <c r="AB478" s="28"/>
      <c r="AC478" s="9"/>
      <c r="AD478" s="9"/>
      <c r="AE478" s="9"/>
      <c r="AF478" s="17"/>
      <c r="AG478" s="28"/>
      <c r="AH478" s="96"/>
      <c r="AI478" s="10">
        <v>56</v>
      </c>
      <c r="AJ478" s="11">
        <v>68</v>
      </c>
      <c r="AK478" s="119">
        <v>150</v>
      </c>
      <c r="AL478" s="77">
        <v>-60</v>
      </c>
      <c r="AM478" s="45">
        <f t="shared" si="97"/>
        <v>312.08320962101885</v>
      </c>
      <c r="AN478" s="45">
        <f t="shared" si="98"/>
        <v>222.08320962101885</v>
      </c>
      <c r="AO478" s="45">
        <f t="shared" si="99"/>
        <v>55.600784613733147</v>
      </c>
      <c r="AP478" s="46">
        <f t="shared" si="101"/>
        <v>0</v>
      </c>
      <c r="AQ478" s="47">
        <f t="shared" si="100"/>
        <v>210</v>
      </c>
      <c r="AR478" s="48">
        <f t="shared" si="102"/>
        <v>0</v>
      </c>
      <c r="AS478" s="118"/>
      <c r="AT478" s="81"/>
      <c r="AU478" s="81"/>
      <c r="AV478" s="81"/>
      <c r="AW478" s="81"/>
      <c r="AX478" s="81"/>
      <c r="AY478" s="81"/>
      <c r="AZ478" s="81" t="s">
        <v>162</v>
      </c>
      <c r="BA478" s="81"/>
      <c r="BB478" s="81"/>
      <c r="BC478" s="81"/>
      <c r="BD478" s="81"/>
      <c r="BE478" s="81" t="s">
        <v>82</v>
      </c>
      <c r="BF478" s="81">
        <v>0</v>
      </c>
      <c r="BG478" s="81">
        <v>3</v>
      </c>
      <c r="BH478" s="81" t="s">
        <v>165</v>
      </c>
      <c r="BI478" s="81">
        <v>2</v>
      </c>
    </row>
    <row r="479" spans="1:61">
      <c r="A479" s="24">
        <v>1520</v>
      </c>
      <c r="B479" s="24" t="s">
        <v>47</v>
      </c>
      <c r="C479" s="24">
        <v>26</v>
      </c>
      <c r="D479" s="24">
        <v>1</v>
      </c>
      <c r="E479" s="5" t="s">
        <v>60</v>
      </c>
      <c r="F479" s="81">
        <v>871.85</v>
      </c>
      <c r="G479" s="81">
        <v>871.85</v>
      </c>
      <c r="H479" s="25">
        <f t="shared" si="103"/>
        <v>871.85</v>
      </c>
      <c r="I479" s="100">
        <v>15</v>
      </c>
      <c r="J479" s="103">
        <v>15</v>
      </c>
      <c r="K479" s="26">
        <f t="shared" si="104"/>
        <v>15</v>
      </c>
      <c r="L479" s="27"/>
      <c r="M479" s="10">
        <v>90</v>
      </c>
      <c r="N479" s="11">
        <v>12</v>
      </c>
      <c r="O479" s="11">
        <v>0</v>
      </c>
      <c r="P479" s="11">
        <v>13</v>
      </c>
      <c r="Q479" s="68" t="s">
        <v>213</v>
      </c>
      <c r="R479" s="69" t="s">
        <v>213</v>
      </c>
      <c r="S479" s="32">
        <f t="shared" si="105"/>
        <v>0.22003533408899148</v>
      </c>
      <c r="T479" s="32">
        <f t="shared" si="106"/>
        <v>0.20258292765170793</v>
      </c>
      <c r="U479" s="32">
        <f t="shared" si="107"/>
        <v>-0.95307774109652066</v>
      </c>
      <c r="V479" s="14">
        <f t="shared" si="108"/>
        <v>42.635262172346067</v>
      </c>
      <c r="W479" s="14">
        <f t="shared" si="109"/>
        <v>-72.577313847501586</v>
      </c>
      <c r="X479" s="33">
        <f t="shared" si="110"/>
        <v>42.635262172346067</v>
      </c>
      <c r="Y479" s="14">
        <f t="shared" si="111"/>
        <v>312.63526217234607</v>
      </c>
      <c r="Z479" s="34">
        <f t="shared" si="112"/>
        <v>17.422686152498414</v>
      </c>
      <c r="AA479" s="16"/>
      <c r="AB479" s="28"/>
      <c r="AC479" s="9"/>
      <c r="AD479" s="9"/>
      <c r="AE479" s="9"/>
      <c r="AF479" s="17"/>
      <c r="AG479" s="28"/>
      <c r="AH479" s="96"/>
      <c r="AI479" s="10">
        <v>12</v>
      </c>
      <c r="AJ479" s="11">
        <v>20</v>
      </c>
      <c r="AK479" s="120" t="s">
        <v>213</v>
      </c>
      <c r="AL479" s="121" t="s">
        <v>213</v>
      </c>
      <c r="AM479" s="41" t="e">
        <f t="shared" si="97"/>
        <v>#VALUE!</v>
      </c>
      <c r="AN479" s="41" t="e">
        <f t="shared" si="98"/>
        <v>#VALUE!</v>
      </c>
      <c r="AO479" s="41">
        <f t="shared" si="99"/>
        <v>17.422686152498414</v>
      </c>
      <c r="AP479" s="42">
        <f t="shared" si="101"/>
        <v>0</v>
      </c>
      <c r="AQ479" s="43" t="e">
        <f t="shared" si="100"/>
        <v>#VALUE!</v>
      </c>
      <c r="AR479" s="44">
        <f t="shared" si="102"/>
        <v>0</v>
      </c>
      <c r="AS479" s="118"/>
      <c r="AT479" s="81"/>
      <c r="AU479" s="81" t="s">
        <v>204</v>
      </c>
      <c r="AV479" s="81"/>
      <c r="AW479" s="81"/>
      <c r="AX479" s="81"/>
      <c r="AY479" s="81"/>
      <c r="AZ479" s="81" t="s">
        <v>162</v>
      </c>
      <c r="BA479" s="81"/>
      <c r="BB479" s="81"/>
      <c r="BC479" s="81"/>
      <c r="BD479" s="81">
        <v>1</v>
      </c>
      <c r="BE479" s="81" t="s">
        <v>82</v>
      </c>
      <c r="BF479" s="81">
        <v>0</v>
      </c>
      <c r="BG479" s="81">
        <v>3</v>
      </c>
      <c r="BH479" s="81" t="s">
        <v>167</v>
      </c>
      <c r="BI479" s="81">
        <v>4</v>
      </c>
    </row>
    <row r="480" spans="1:61">
      <c r="A480" s="24">
        <v>1520</v>
      </c>
      <c r="B480" s="24" t="s">
        <v>47</v>
      </c>
      <c r="C480" s="24">
        <v>26</v>
      </c>
      <c r="D480" s="24">
        <v>1</v>
      </c>
      <c r="E480" s="5" t="s">
        <v>60</v>
      </c>
      <c r="F480" s="81">
        <v>872.42</v>
      </c>
      <c r="G480" s="81">
        <v>872.43</v>
      </c>
      <c r="H480" s="25">
        <f t="shared" si="103"/>
        <v>872.42499999999995</v>
      </c>
      <c r="I480" s="100">
        <v>72</v>
      </c>
      <c r="J480" s="103">
        <v>73</v>
      </c>
      <c r="K480" s="26">
        <f t="shared" si="104"/>
        <v>72.5</v>
      </c>
      <c r="L480" s="27"/>
      <c r="M480" s="10">
        <v>90</v>
      </c>
      <c r="N480" s="11">
        <v>5</v>
      </c>
      <c r="O480" s="11">
        <v>180</v>
      </c>
      <c r="P480" s="11">
        <v>13</v>
      </c>
      <c r="Q480" s="68" t="s">
        <v>213</v>
      </c>
      <c r="R480" s="69" t="s">
        <v>213</v>
      </c>
      <c r="S480" s="32">
        <f t="shared" si="105"/>
        <v>0.22409504766750643</v>
      </c>
      <c r="T480" s="32">
        <f t="shared" si="106"/>
        <v>-8.4921946707440993E-2</v>
      </c>
      <c r="U480" s="32">
        <f t="shared" si="107"/>
        <v>0.970662292518362</v>
      </c>
      <c r="V480" s="14">
        <f t="shared" si="108"/>
        <v>339.24554456059792</v>
      </c>
      <c r="W480" s="14">
        <f t="shared" si="109"/>
        <v>76.131618062270846</v>
      </c>
      <c r="X480" s="33">
        <f t="shared" si="110"/>
        <v>159.24554456059792</v>
      </c>
      <c r="Y480" s="14">
        <f t="shared" si="111"/>
        <v>69.245544560597921</v>
      </c>
      <c r="Z480" s="34">
        <f t="shared" si="112"/>
        <v>13.868381937729154</v>
      </c>
      <c r="AA480" s="16"/>
      <c r="AB480" s="28"/>
      <c r="AC480" s="9"/>
      <c r="AD480" s="9"/>
      <c r="AE480" s="9"/>
      <c r="AF480" s="17"/>
      <c r="AG480" s="28"/>
      <c r="AH480" s="96"/>
      <c r="AI480" s="10">
        <v>41</v>
      </c>
      <c r="AJ480" s="11">
        <v>77</v>
      </c>
      <c r="AK480" s="119">
        <v>180</v>
      </c>
      <c r="AL480" s="77">
        <v>-60</v>
      </c>
      <c r="AM480" s="45">
        <f t="shared" si="97"/>
        <v>339.24554456059792</v>
      </c>
      <c r="AN480" s="45">
        <f t="shared" si="98"/>
        <v>249.24554456059792</v>
      </c>
      <c r="AO480" s="45">
        <f t="shared" si="99"/>
        <v>13.868381937729154</v>
      </c>
      <c r="AP480" s="46">
        <f t="shared" si="101"/>
        <v>0</v>
      </c>
      <c r="AQ480" s="47">
        <f t="shared" si="100"/>
        <v>180</v>
      </c>
      <c r="AR480" s="48">
        <f t="shared" si="102"/>
        <v>0</v>
      </c>
      <c r="AS480" s="118"/>
      <c r="AT480" s="81"/>
      <c r="AU480" s="81" t="s">
        <v>204</v>
      </c>
      <c r="AV480" s="81"/>
      <c r="AW480" s="81"/>
      <c r="AX480" s="81"/>
      <c r="AY480" s="81"/>
      <c r="AZ480" s="81" t="s">
        <v>162</v>
      </c>
      <c r="BA480" s="81"/>
      <c r="BB480" s="81"/>
      <c r="BC480" s="81"/>
      <c r="BD480" s="81">
        <v>1</v>
      </c>
      <c r="BE480" s="81" t="s">
        <v>82</v>
      </c>
      <c r="BF480" s="81">
        <v>0</v>
      </c>
      <c r="BG480" s="81">
        <v>3</v>
      </c>
      <c r="BH480" s="81" t="s">
        <v>168</v>
      </c>
      <c r="BI480" s="81">
        <v>4</v>
      </c>
    </row>
    <row r="481" spans="1:61">
      <c r="A481" s="24">
        <v>1520</v>
      </c>
      <c r="B481" s="24" t="s">
        <v>47</v>
      </c>
      <c r="C481" s="24">
        <v>26</v>
      </c>
      <c r="D481" s="24">
        <v>1</v>
      </c>
      <c r="E481" s="5" t="s">
        <v>60</v>
      </c>
      <c r="F481" s="81">
        <v>872.84</v>
      </c>
      <c r="G481" s="81">
        <v>872.87</v>
      </c>
      <c r="H481" s="25">
        <f t="shared" si="103"/>
        <v>872.85500000000002</v>
      </c>
      <c r="I481" s="100">
        <v>114</v>
      </c>
      <c r="J481" s="103">
        <v>117</v>
      </c>
      <c r="K481" s="26">
        <f t="shared" si="104"/>
        <v>115.5</v>
      </c>
      <c r="L481" s="27"/>
      <c r="M481" s="10">
        <v>90</v>
      </c>
      <c r="N481" s="11">
        <v>22</v>
      </c>
      <c r="O481" s="11">
        <v>180</v>
      </c>
      <c r="P481" s="11">
        <v>8</v>
      </c>
      <c r="Q481" s="68" t="s">
        <v>213</v>
      </c>
      <c r="R481" s="69" t="s">
        <v>213</v>
      </c>
      <c r="S481" s="32">
        <f t="shared" si="105"/>
        <v>0.12903905220016609</v>
      </c>
      <c r="T481" s="32">
        <f t="shared" si="106"/>
        <v>-0.37096094779983385</v>
      </c>
      <c r="U481" s="32">
        <f t="shared" si="107"/>
        <v>0.91816056503021759</v>
      </c>
      <c r="V481" s="14">
        <f t="shared" si="108"/>
        <v>289.18026973760698</v>
      </c>
      <c r="W481" s="14">
        <f t="shared" si="109"/>
        <v>66.840115177703424</v>
      </c>
      <c r="X481" s="33">
        <f t="shared" si="110"/>
        <v>109.18026973760698</v>
      </c>
      <c r="Y481" s="14">
        <f t="shared" si="111"/>
        <v>19.180269737606977</v>
      </c>
      <c r="Z481" s="34">
        <f t="shared" si="112"/>
        <v>23.159884822296576</v>
      </c>
      <c r="AA481" s="16"/>
      <c r="AB481" s="28"/>
      <c r="AC481" s="9"/>
      <c r="AD481" s="9"/>
      <c r="AE481" s="9"/>
      <c r="AF481" s="17"/>
      <c r="AG481" s="28"/>
      <c r="AH481" s="96"/>
      <c r="AI481" s="10">
        <v>77</v>
      </c>
      <c r="AJ481" s="11">
        <v>118</v>
      </c>
      <c r="AK481" s="119">
        <v>180</v>
      </c>
      <c r="AL481" s="77">
        <v>-60</v>
      </c>
      <c r="AM481" s="45">
        <f t="shared" si="97"/>
        <v>289.18026973760698</v>
      </c>
      <c r="AN481" s="45">
        <f t="shared" si="98"/>
        <v>199.18026973760698</v>
      </c>
      <c r="AO481" s="45">
        <f t="shared" si="99"/>
        <v>23.159884822296576</v>
      </c>
      <c r="AP481" s="46">
        <f t="shared" si="101"/>
        <v>0</v>
      </c>
      <c r="AQ481" s="47">
        <f t="shared" si="100"/>
        <v>180</v>
      </c>
      <c r="AR481" s="48">
        <f t="shared" si="102"/>
        <v>0</v>
      </c>
      <c r="AS481" s="118"/>
      <c r="AT481" s="81"/>
      <c r="AU481" s="81" t="s">
        <v>204</v>
      </c>
      <c r="AV481" s="81"/>
      <c r="AW481" s="81"/>
      <c r="AX481" s="81"/>
      <c r="AY481" s="81"/>
      <c r="AZ481" s="81" t="s">
        <v>162</v>
      </c>
      <c r="BA481" s="81"/>
      <c r="BB481" s="81"/>
      <c r="BC481" s="81"/>
      <c r="BD481" s="81">
        <v>1</v>
      </c>
      <c r="BE481" s="81" t="s">
        <v>82</v>
      </c>
      <c r="BF481" s="81">
        <v>0</v>
      </c>
      <c r="BG481" s="81">
        <v>3</v>
      </c>
      <c r="BH481" s="81" t="s">
        <v>169</v>
      </c>
      <c r="BI481" s="81">
        <v>4</v>
      </c>
    </row>
    <row r="482" spans="1:61">
      <c r="A482" s="24">
        <v>1520</v>
      </c>
      <c r="B482" s="24" t="s">
        <v>47</v>
      </c>
      <c r="C482" s="24">
        <v>26</v>
      </c>
      <c r="D482" s="24">
        <v>2</v>
      </c>
      <c r="E482" s="19" t="s">
        <v>60</v>
      </c>
      <c r="F482" s="81">
        <v>873.22</v>
      </c>
      <c r="G482" s="81">
        <v>873.23</v>
      </c>
      <c r="H482" s="25">
        <f t="shared" si="103"/>
        <v>873.22500000000002</v>
      </c>
      <c r="I482" s="100">
        <v>5</v>
      </c>
      <c r="J482" s="103">
        <v>6</v>
      </c>
      <c r="K482" s="26">
        <f t="shared" si="104"/>
        <v>5.5</v>
      </c>
      <c r="L482" s="27"/>
      <c r="M482" s="10">
        <v>270</v>
      </c>
      <c r="N482" s="11">
        <v>10</v>
      </c>
      <c r="O482" s="11">
        <v>0</v>
      </c>
      <c r="P482" s="11">
        <v>15</v>
      </c>
      <c r="Q482" s="68" t="s">
        <v>213</v>
      </c>
      <c r="R482" s="69" t="s">
        <v>213</v>
      </c>
      <c r="S482" s="32">
        <f t="shared" si="105"/>
        <v>-0.25488700224417876</v>
      </c>
      <c r="T482" s="32">
        <f t="shared" si="106"/>
        <v>0.16773125949652068</v>
      </c>
      <c r="U482" s="32">
        <f t="shared" si="107"/>
        <v>0.95125124256419769</v>
      </c>
      <c r="V482" s="14">
        <f t="shared" si="108"/>
        <v>146.65263460982806</v>
      </c>
      <c r="W482" s="14">
        <f t="shared" si="109"/>
        <v>72.215756423426498</v>
      </c>
      <c r="X482" s="33">
        <f t="shared" si="110"/>
        <v>326.65263460982806</v>
      </c>
      <c r="Y482" s="14">
        <f t="shared" si="111"/>
        <v>236.65263460982806</v>
      </c>
      <c r="Z482" s="34">
        <f t="shared" si="112"/>
        <v>17.784243576573502</v>
      </c>
      <c r="AA482" s="16"/>
      <c r="AB482" s="28"/>
      <c r="AC482" s="9"/>
      <c r="AD482" s="9"/>
      <c r="AE482" s="9"/>
      <c r="AF482" s="17"/>
      <c r="AG482" s="28"/>
      <c r="AH482" s="96"/>
      <c r="AI482" s="10">
        <v>0</v>
      </c>
      <c r="AJ482" s="11">
        <v>12</v>
      </c>
      <c r="AK482" s="120" t="s">
        <v>213</v>
      </c>
      <c r="AL482" s="121" t="s">
        <v>213</v>
      </c>
      <c r="AM482" s="41" t="e">
        <f t="shared" si="97"/>
        <v>#VALUE!</v>
      </c>
      <c r="AN482" s="41" t="e">
        <f t="shared" si="98"/>
        <v>#VALUE!</v>
      </c>
      <c r="AO482" s="41">
        <f t="shared" si="99"/>
        <v>17.784243576573502</v>
      </c>
      <c r="AP482" s="42">
        <f t="shared" si="101"/>
        <v>0</v>
      </c>
      <c r="AQ482" s="43" t="e">
        <f t="shared" si="100"/>
        <v>#VALUE!</v>
      </c>
      <c r="AR482" s="44">
        <f t="shared" si="102"/>
        <v>0</v>
      </c>
      <c r="AS482" s="118"/>
      <c r="AT482" s="81" t="s">
        <v>89</v>
      </c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 t="s">
        <v>82</v>
      </c>
      <c r="BF482" s="81">
        <v>0</v>
      </c>
      <c r="BG482" s="81">
        <v>3</v>
      </c>
      <c r="BH482" s="81" t="s">
        <v>231</v>
      </c>
      <c r="BI482" s="81">
        <v>4</v>
      </c>
    </row>
    <row r="483" spans="1:61">
      <c r="A483" s="24">
        <v>1520</v>
      </c>
      <c r="B483" s="24" t="s">
        <v>47</v>
      </c>
      <c r="C483" s="24">
        <v>26</v>
      </c>
      <c r="D483" s="24">
        <v>4</v>
      </c>
      <c r="E483" s="5" t="s">
        <v>60</v>
      </c>
      <c r="F483" s="81">
        <v>876.06</v>
      </c>
      <c r="G483" s="81">
        <v>876.07</v>
      </c>
      <c r="H483" s="25">
        <f t="shared" si="103"/>
        <v>876.06500000000005</v>
      </c>
      <c r="I483" s="100">
        <v>83</v>
      </c>
      <c r="J483" s="103">
        <v>84</v>
      </c>
      <c r="K483" s="26">
        <f t="shared" si="104"/>
        <v>83.5</v>
      </c>
      <c r="L483" s="27"/>
      <c r="M483" s="10">
        <v>270</v>
      </c>
      <c r="N483" s="11">
        <v>15</v>
      </c>
      <c r="O483" s="11">
        <v>0</v>
      </c>
      <c r="P483" s="11">
        <v>3</v>
      </c>
      <c r="Q483" s="68" t="s">
        <v>213</v>
      </c>
      <c r="R483" s="69" t="s">
        <v>213</v>
      </c>
      <c r="S483" s="32">
        <f t="shared" si="105"/>
        <v>-5.055265177859404E-2</v>
      </c>
      <c r="T483" s="32">
        <f t="shared" si="106"/>
        <v>0.25846434259635337</v>
      </c>
      <c r="U483" s="32">
        <f t="shared" si="107"/>
        <v>0.96460205851447955</v>
      </c>
      <c r="V483" s="14">
        <f t="shared" si="108"/>
        <v>101.06668851838411</v>
      </c>
      <c r="W483" s="14">
        <f t="shared" si="109"/>
        <v>74.728937145345242</v>
      </c>
      <c r="X483" s="33">
        <f t="shared" si="110"/>
        <v>281.06668851838413</v>
      </c>
      <c r="Y483" s="14">
        <f t="shared" si="111"/>
        <v>191.06668851838413</v>
      </c>
      <c r="Z483" s="34">
        <f t="shared" si="112"/>
        <v>15.271062854654758</v>
      </c>
      <c r="AA483" s="16"/>
      <c r="AB483" s="28"/>
      <c r="AC483" s="9"/>
      <c r="AD483" s="9"/>
      <c r="AE483" s="9"/>
      <c r="AF483" s="17"/>
      <c r="AG483" s="28"/>
      <c r="AH483" s="96"/>
      <c r="AI483" s="10">
        <v>81</v>
      </c>
      <c r="AJ483" s="11">
        <v>89</v>
      </c>
      <c r="AK483" s="120" t="s">
        <v>213</v>
      </c>
      <c r="AL483" s="121" t="s">
        <v>213</v>
      </c>
      <c r="AM483" s="41" t="e">
        <f t="shared" si="97"/>
        <v>#VALUE!</v>
      </c>
      <c r="AN483" s="41" t="e">
        <f t="shared" si="98"/>
        <v>#VALUE!</v>
      </c>
      <c r="AO483" s="41">
        <f t="shared" si="99"/>
        <v>15.271062854654758</v>
      </c>
      <c r="AP483" s="42">
        <f t="shared" si="101"/>
        <v>0</v>
      </c>
      <c r="AQ483" s="43" t="e">
        <f t="shared" si="100"/>
        <v>#VALUE!</v>
      </c>
      <c r="AR483" s="44">
        <f t="shared" si="102"/>
        <v>0</v>
      </c>
      <c r="AS483" s="118"/>
      <c r="AT483" s="81"/>
      <c r="AU483" s="81" t="s">
        <v>204</v>
      </c>
      <c r="AV483" s="81"/>
      <c r="AW483" s="81"/>
      <c r="AX483" s="81"/>
      <c r="AY483" s="81"/>
      <c r="AZ483" s="81" t="s">
        <v>162</v>
      </c>
      <c r="BA483" s="81"/>
      <c r="BB483" s="81"/>
      <c r="BC483" s="81"/>
      <c r="BD483" s="81">
        <v>4</v>
      </c>
      <c r="BE483" s="81" t="s">
        <v>82</v>
      </c>
      <c r="BF483" s="81">
        <v>0</v>
      </c>
      <c r="BG483" s="81">
        <v>3</v>
      </c>
      <c r="BH483" s="81" t="s">
        <v>170</v>
      </c>
      <c r="BI483" s="81">
        <v>1</v>
      </c>
    </row>
    <row r="484" spans="1:61">
      <c r="A484" s="24">
        <v>1520</v>
      </c>
      <c r="B484" s="24" t="s">
        <v>47</v>
      </c>
      <c r="C484" s="24">
        <v>26</v>
      </c>
      <c r="D484" s="24">
        <v>4</v>
      </c>
      <c r="E484" s="5" t="s">
        <v>60</v>
      </c>
      <c r="F484" s="81">
        <v>876.08</v>
      </c>
      <c r="G484" s="81">
        <v>876.13</v>
      </c>
      <c r="H484" s="25">
        <f t="shared" si="103"/>
        <v>876.10500000000002</v>
      </c>
      <c r="I484" s="100">
        <v>85</v>
      </c>
      <c r="J484" s="103">
        <v>90</v>
      </c>
      <c r="K484" s="26">
        <f t="shared" si="104"/>
        <v>87.5</v>
      </c>
      <c r="L484" s="27"/>
      <c r="M484" s="10">
        <v>270</v>
      </c>
      <c r="N484" s="11">
        <v>6</v>
      </c>
      <c r="O484" s="11">
        <v>353</v>
      </c>
      <c r="P484" s="11">
        <v>0</v>
      </c>
      <c r="Q484" s="68" t="s">
        <v>213</v>
      </c>
      <c r="R484" s="69" t="s">
        <v>213</v>
      </c>
      <c r="S484" s="32">
        <f t="shared" si="105"/>
        <v>1.2738815185578069E-2</v>
      </c>
      <c r="T484" s="32">
        <f t="shared" si="106"/>
        <v>0.10374932395329073</v>
      </c>
      <c r="U484" s="32">
        <f t="shared" si="107"/>
        <v>0.98710887997081309</v>
      </c>
      <c r="V484" s="14">
        <f t="shared" si="108"/>
        <v>82.999999999999972</v>
      </c>
      <c r="W484" s="14">
        <f t="shared" si="109"/>
        <v>83.955273422387037</v>
      </c>
      <c r="X484" s="33">
        <f t="shared" si="110"/>
        <v>263</v>
      </c>
      <c r="Y484" s="14">
        <f t="shared" si="111"/>
        <v>173</v>
      </c>
      <c r="Z484" s="34">
        <f t="shared" si="112"/>
        <v>6.0447265776129626</v>
      </c>
      <c r="AA484" s="16"/>
      <c r="AB484" s="28"/>
      <c r="AC484" s="9"/>
      <c r="AD484" s="9"/>
      <c r="AE484" s="9"/>
      <c r="AF484" s="17"/>
      <c r="AG484" s="28"/>
      <c r="AH484" s="96"/>
      <c r="AI484" s="10">
        <v>81</v>
      </c>
      <c r="AJ484" s="11">
        <v>89</v>
      </c>
      <c r="AK484" s="120" t="s">
        <v>213</v>
      </c>
      <c r="AL484" s="121" t="s">
        <v>213</v>
      </c>
      <c r="AM484" s="41" t="e">
        <f t="shared" si="97"/>
        <v>#VALUE!</v>
      </c>
      <c r="AN484" s="41" t="e">
        <f t="shared" si="98"/>
        <v>#VALUE!</v>
      </c>
      <c r="AO484" s="41">
        <f t="shared" si="99"/>
        <v>6.0447265776129626</v>
      </c>
      <c r="AP484" s="42">
        <f t="shared" si="101"/>
        <v>0</v>
      </c>
      <c r="AQ484" s="43" t="e">
        <f t="shared" si="100"/>
        <v>#VALUE!</v>
      </c>
      <c r="AR484" s="44">
        <f t="shared" si="102"/>
        <v>0</v>
      </c>
      <c r="AS484" s="118"/>
      <c r="AT484" s="81"/>
      <c r="AU484" s="81" t="s">
        <v>204</v>
      </c>
      <c r="AV484" s="81"/>
      <c r="AW484" s="81"/>
      <c r="AX484" s="81"/>
      <c r="AY484" s="81"/>
      <c r="AZ484" s="81" t="s">
        <v>162</v>
      </c>
      <c r="BA484" s="81"/>
      <c r="BB484" s="81"/>
      <c r="BC484" s="81"/>
      <c r="BD484" s="81">
        <v>3</v>
      </c>
      <c r="BE484" s="81" t="s">
        <v>82</v>
      </c>
      <c r="BF484" s="81">
        <v>0</v>
      </c>
      <c r="BG484" s="81">
        <v>3</v>
      </c>
      <c r="BH484" s="81" t="s">
        <v>171</v>
      </c>
      <c r="BI484" s="81">
        <v>1</v>
      </c>
    </row>
    <row r="485" spans="1:61">
      <c r="A485" s="24">
        <v>1520</v>
      </c>
      <c r="B485" s="24" t="s">
        <v>47</v>
      </c>
      <c r="C485" s="24">
        <v>26</v>
      </c>
      <c r="D485" s="24">
        <v>5</v>
      </c>
      <c r="E485" s="5" t="s">
        <v>46</v>
      </c>
      <c r="F485" s="81">
        <v>876.99</v>
      </c>
      <c r="G485" s="81">
        <v>877.01</v>
      </c>
      <c r="H485" s="25">
        <f t="shared" si="103"/>
        <v>877</v>
      </c>
      <c r="I485" s="100">
        <v>48</v>
      </c>
      <c r="J485" s="103">
        <v>50</v>
      </c>
      <c r="K485" s="26">
        <f t="shared" si="104"/>
        <v>49</v>
      </c>
      <c r="L485" s="27"/>
      <c r="M485" s="10">
        <v>90</v>
      </c>
      <c r="N485" s="11">
        <v>14</v>
      </c>
      <c r="O485" s="11">
        <v>180</v>
      </c>
      <c r="P485" s="11">
        <v>23</v>
      </c>
      <c r="Q485" s="68" t="s">
        <v>213</v>
      </c>
      <c r="R485" s="69" t="s">
        <v>213</v>
      </c>
      <c r="S485" s="32">
        <f t="shared" si="105"/>
        <v>0.37912474409613955</v>
      </c>
      <c r="T485" s="32">
        <f t="shared" si="106"/>
        <v>-0.22269027905590874</v>
      </c>
      <c r="U485" s="32">
        <f t="shared" si="107"/>
        <v>0.8931619253212153</v>
      </c>
      <c r="V485" s="14">
        <f t="shared" si="108"/>
        <v>329.57087728720211</v>
      </c>
      <c r="W485" s="14">
        <f t="shared" si="109"/>
        <v>63.78972466698481</v>
      </c>
      <c r="X485" s="33">
        <f t="shared" si="110"/>
        <v>149.57087728720211</v>
      </c>
      <c r="Y485" s="14">
        <f t="shared" si="111"/>
        <v>59.570877287202109</v>
      </c>
      <c r="Z485" s="34">
        <f t="shared" si="112"/>
        <v>26.21027533301519</v>
      </c>
      <c r="AA485" s="16"/>
      <c r="AB485" s="28"/>
      <c r="AC485" s="9"/>
      <c r="AD485" s="9"/>
      <c r="AE485" s="9"/>
      <c r="AF485" s="17"/>
      <c r="AG485" s="28"/>
      <c r="AH485" s="96"/>
      <c r="AI485" s="10">
        <v>32</v>
      </c>
      <c r="AJ485" s="11">
        <v>68</v>
      </c>
      <c r="AK485" s="119">
        <v>130</v>
      </c>
      <c r="AL485" s="77">
        <v>-60</v>
      </c>
      <c r="AM485" s="45">
        <f t="shared" si="97"/>
        <v>19.570877287202109</v>
      </c>
      <c r="AN485" s="45">
        <f t="shared" si="98"/>
        <v>289.57087728720211</v>
      </c>
      <c r="AO485" s="45">
        <f t="shared" si="99"/>
        <v>26.21027533301519</v>
      </c>
      <c r="AP485" s="46">
        <f t="shared" si="101"/>
        <v>0</v>
      </c>
      <c r="AQ485" s="47">
        <f t="shared" si="100"/>
        <v>230</v>
      </c>
      <c r="AR485" s="48">
        <f t="shared" si="102"/>
        <v>0</v>
      </c>
      <c r="AS485" s="118"/>
      <c r="AT485" s="81" t="s">
        <v>89</v>
      </c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 t="s">
        <v>82</v>
      </c>
      <c r="BF485" s="81">
        <v>0</v>
      </c>
      <c r="BG485" s="81">
        <v>3</v>
      </c>
      <c r="BH485" s="81" t="s">
        <v>89</v>
      </c>
      <c r="BI485" s="81">
        <v>0</v>
      </c>
    </row>
    <row r="486" spans="1:61">
      <c r="A486" s="24">
        <v>1520</v>
      </c>
      <c r="B486" s="24" t="s">
        <v>47</v>
      </c>
      <c r="C486" s="24">
        <v>26</v>
      </c>
      <c r="D486" s="24">
        <v>5</v>
      </c>
      <c r="E486" s="5" t="s">
        <v>60</v>
      </c>
      <c r="F486" s="81">
        <v>877.01</v>
      </c>
      <c r="G486" s="81">
        <v>877.02</v>
      </c>
      <c r="H486" s="25">
        <f t="shared" si="103"/>
        <v>877.01499999999999</v>
      </c>
      <c r="I486" s="100">
        <v>50</v>
      </c>
      <c r="J486" s="103">
        <v>51</v>
      </c>
      <c r="K486" s="26">
        <f t="shared" si="104"/>
        <v>50.5</v>
      </c>
      <c r="L486" s="27"/>
      <c r="M486" s="10">
        <v>90</v>
      </c>
      <c r="N486" s="11">
        <v>18</v>
      </c>
      <c r="O486" s="11">
        <v>180</v>
      </c>
      <c r="P486" s="11">
        <v>14</v>
      </c>
      <c r="Q486" s="68" t="s">
        <v>213</v>
      </c>
      <c r="R486" s="69" t="s">
        <v>213</v>
      </c>
      <c r="S486" s="32">
        <f t="shared" si="105"/>
        <v>0.2300813952445398</v>
      </c>
      <c r="T486" s="32">
        <f t="shared" si="106"/>
        <v>-0.2998378689886651</v>
      </c>
      <c r="U486" s="32">
        <f t="shared" si="107"/>
        <v>0.92280607320812502</v>
      </c>
      <c r="V486" s="14">
        <f t="shared" si="108"/>
        <v>307.50092685730817</v>
      </c>
      <c r="W486" s="14">
        <f t="shared" si="109"/>
        <v>67.728084035607353</v>
      </c>
      <c r="X486" s="33">
        <f t="shared" si="110"/>
        <v>127.50092685730817</v>
      </c>
      <c r="Y486" s="14">
        <f t="shared" si="111"/>
        <v>37.500926857308173</v>
      </c>
      <c r="Z486" s="34">
        <f t="shared" si="112"/>
        <v>22.271915964392647</v>
      </c>
      <c r="AA486" s="16"/>
      <c r="AB486" s="28"/>
      <c r="AC486" s="9"/>
      <c r="AD486" s="9"/>
      <c r="AE486" s="9"/>
      <c r="AF486" s="17"/>
      <c r="AG486" s="28"/>
      <c r="AH486" s="96"/>
      <c r="AI486" s="10">
        <v>32</v>
      </c>
      <c r="AJ486" s="11">
        <v>68</v>
      </c>
      <c r="AK486" s="119">
        <v>130</v>
      </c>
      <c r="AL486" s="77">
        <v>-60</v>
      </c>
      <c r="AM486" s="45">
        <f t="shared" si="97"/>
        <v>357.50092685730817</v>
      </c>
      <c r="AN486" s="45">
        <f t="shared" si="98"/>
        <v>267.50092685730817</v>
      </c>
      <c r="AO486" s="45">
        <f t="shared" si="99"/>
        <v>22.271915964392647</v>
      </c>
      <c r="AP486" s="46">
        <f t="shared" si="101"/>
        <v>0</v>
      </c>
      <c r="AQ486" s="47">
        <f t="shared" si="100"/>
        <v>230</v>
      </c>
      <c r="AR486" s="48">
        <f t="shared" si="102"/>
        <v>0</v>
      </c>
      <c r="AS486" s="118"/>
      <c r="AT486" s="81"/>
      <c r="AU486" s="81" t="s">
        <v>204</v>
      </c>
      <c r="AV486" s="81"/>
      <c r="AW486" s="81"/>
      <c r="AX486" s="81"/>
      <c r="AY486" s="81"/>
      <c r="AZ486" s="81" t="s">
        <v>162</v>
      </c>
      <c r="BA486" s="81"/>
      <c r="BB486" s="81"/>
      <c r="BC486" s="81"/>
      <c r="BD486" s="81"/>
      <c r="BE486" s="81" t="s">
        <v>82</v>
      </c>
      <c r="BF486" s="81">
        <v>0</v>
      </c>
      <c r="BG486" s="81">
        <v>3</v>
      </c>
      <c r="BH486" s="81" t="s">
        <v>60</v>
      </c>
      <c r="BI486" s="81">
        <v>4</v>
      </c>
    </row>
    <row r="487" spans="1:61">
      <c r="A487" s="24">
        <v>1520</v>
      </c>
      <c r="B487" s="24" t="s">
        <v>47</v>
      </c>
      <c r="C487" s="24">
        <v>27</v>
      </c>
      <c r="D487" s="24">
        <v>1</v>
      </c>
      <c r="E487" s="5" t="s">
        <v>60</v>
      </c>
      <c r="F487" s="81">
        <v>881.59</v>
      </c>
      <c r="G487" s="81">
        <v>881.6</v>
      </c>
      <c r="H487" s="25">
        <f t="shared" si="103"/>
        <v>881.59500000000003</v>
      </c>
      <c r="I487" s="100">
        <v>29</v>
      </c>
      <c r="J487" s="103">
        <v>30</v>
      </c>
      <c r="K487" s="26">
        <f t="shared" si="104"/>
        <v>29.5</v>
      </c>
      <c r="L487" s="27"/>
      <c r="M487" s="10">
        <v>90</v>
      </c>
      <c r="N487" s="11">
        <v>7</v>
      </c>
      <c r="O487" s="11">
        <v>0</v>
      </c>
      <c r="P487" s="11">
        <v>20</v>
      </c>
      <c r="Q487" s="68" t="s">
        <v>213</v>
      </c>
      <c r="R487" s="69" t="s">
        <v>213</v>
      </c>
      <c r="S487" s="32">
        <f t="shared" si="105"/>
        <v>0.33947077704170586</v>
      </c>
      <c r="T487" s="32">
        <f t="shared" si="106"/>
        <v>0.11451972269784089</v>
      </c>
      <c r="U487" s="32">
        <f t="shared" si="107"/>
        <v>-0.93268829448680157</v>
      </c>
      <c r="V487" s="14">
        <f t="shared" si="108"/>
        <v>18.641710150443469</v>
      </c>
      <c r="W487" s="14">
        <f t="shared" si="109"/>
        <v>-68.987075531795554</v>
      </c>
      <c r="X487" s="33">
        <f t="shared" si="110"/>
        <v>18.641710150443469</v>
      </c>
      <c r="Y487" s="14">
        <f t="shared" si="111"/>
        <v>288.64171015044349</v>
      </c>
      <c r="Z487" s="34">
        <f t="shared" si="112"/>
        <v>21.012924468204446</v>
      </c>
      <c r="AA487" s="16"/>
      <c r="AB487" s="28"/>
      <c r="AC487" s="9"/>
      <c r="AD487" s="9"/>
      <c r="AE487" s="9"/>
      <c r="AF487" s="17"/>
      <c r="AG487" s="28"/>
      <c r="AH487" s="96"/>
      <c r="AI487" s="10">
        <v>17</v>
      </c>
      <c r="AJ487" s="11">
        <v>41</v>
      </c>
      <c r="AK487" s="119">
        <v>50</v>
      </c>
      <c r="AL487" s="77">
        <v>-60</v>
      </c>
      <c r="AM487" s="45">
        <f t="shared" si="97"/>
        <v>328.64171015044349</v>
      </c>
      <c r="AN487" s="45">
        <f t="shared" si="98"/>
        <v>238.64171015044349</v>
      </c>
      <c r="AO487" s="45">
        <f t="shared" si="99"/>
        <v>21.012924468204446</v>
      </c>
      <c r="AP487" s="46">
        <f t="shared" si="101"/>
        <v>0</v>
      </c>
      <c r="AQ487" s="47">
        <f t="shared" si="100"/>
        <v>310</v>
      </c>
      <c r="AR487" s="48">
        <f t="shared" si="102"/>
        <v>0</v>
      </c>
      <c r="AS487" s="118"/>
      <c r="AT487" s="81"/>
      <c r="AU487" s="81" t="s">
        <v>204</v>
      </c>
      <c r="AV487" s="81"/>
      <c r="AW487" s="81"/>
      <c r="AX487" s="81"/>
      <c r="AY487" s="81"/>
      <c r="AZ487" s="81" t="s">
        <v>162</v>
      </c>
      <c r="BA487" s="81"/>
      <c r="BB487" s="81"/>
      <c r="BC487" s="81"/>
      <c r="BD487" s="81"/>
      <c r="BE487" s="81" t="s">
        <v>102</v>
      </c>
      <c r="BF487" s="81">
        <v>0</v>
      </c>
      <c r="BG487" s="81">
        <v>3</v>
      </c>
      <c r="BH487" s="81" t="s">
        <v>60</v>
      </c>
      <c r="BI487" s="81">
        <v>4</v>
      </c>
    </row>
    <row r="488" spans="1:61">
      <c r="A488" s="24">
        <v>1520</v>
      </c>
      <c r="B488" s="24" t="s">
        <v>47</v>
      </c>
      <c r="C488" s="24">
        <v>27</v>
      </c>
      <c r="D488" s="24">
        <v>1</v>
      </c>
      <c r="E488" s="5" t="s">
        <v>60</v>
      </c>
      <c r="F488" s="81">
        <v>881.7</v>
      </c>
      <c r="G488" s="81">
        <v>881.7</v>
      </c>
      <c r="H488" s="25">
        <f t="shared" si="103"/>
        <v>881.7</v>
      </c>
      <c r="I488" s="100">
        <v>40</v>
      </c>
      <c r="J488" s="103">
        <v>40</v>
      </c>
      <c r="K488" s="26">
        <f t="shared" si="104"/>
        <v>40</v>
      </c>
      <c r="L488" s="27"/>
      <c r="M488" s="10">
        <v>90</v>
      </c>
      <c r="N488" s="11">
        <v>3</v>
      </c>
      <c r="O488" s="11">
        <v>180</v>
      </c>
      <c r="P488" s="11">
        <v>35</v>
      </c>
      <c r="Q488" s="68" t="s">
        <v>213</v>
      </c>
      <c r="R488" s="69" t="s">
        <v>213</v>
      </c>
      <c r="S488" s="32">
        <f t="shared" si="105"/>
        <v>0.57279036977943154</v>
      </c>
      <c r="T488" s="32">
        <f t="shared" si="106"/>
        <v>-4.2871105546226695E-2</v>
      </c>
      <c r="U488" s="32">
        <f t="shared" si="107"/>
        <v>0.81802942488157393</v>
      </c>
      <c r="V488" s="14">
        <f t="shared" si="108"/>
        <v>355.71961723393002</v>
      </c>
      <c r="W488" s="14">
        <f t="shared" si="109"/>
        <v>54.924771958560022</v>
      </c>
      <c r="X488" s="33">
        <f t="shared" si="110"/>
        <v>175.71961723393002</v>
      </c>
      <c r="Y488" s="14">
        <f t="shared" si="111"/>
        <v>85.719617233930023</v>
      </c>
      <c r="Z488" s="34">
        <f t="shared" si="112"/>
        <v>35.075228041439978</v>
      </c>
      <c r="AA488" s="16"/>
      <c r="AB488" s="28"/>
      <c r="AC488" s="9"/>
      <c r="AD488" s="9"/>
      <c r="AE488" s="9"/>
      <c r="AF488" s="17"/>
      <c r="AG488" s="28"/>
      <c r="AH488" s="96"/>
      <c r="AI488" s="10">
        <v>17</v>
      </c>
      <c r="AJ488" s="11">
        <v>41</v>
      </c>
      <c r="AK488" s="119">
        <v>50</v>
      </c>
      <c r="AL488" s="77">
        <v>-60</v>
      </c>
      <c r="AM488" s="45">
        <f t="shared" si="97"/>
        <v>125.71961723393002</v>
      </c>
      <c r="AN488" s="45">
        <f t="shared" si="98"/>
        <v>35.719617233930023</v>
      </c>
      <c r="AO488" s="45">
        <f t="shared" si="99"/>
        <v>35.075228041439978</v>
      </c>
      <c r="AP488" s="46">
        <f t="shared" si="101"/>
        <v>0</v>
      </c>
      <c r="AQ488" s="47">
        <f t="shared" si="100"/>
        <v>310</v>
      </c>
      <c r="AR488" s="48">
        <f t="shared" si="102"/>
        <v>0</v>
      </c>
      <c r="AS488" s="118"/>
      <c r="AT488" s="81"/>
      <c r="AU488" s="81" t="s">
        <v>204</v>
      </c>
      <c r="AV488" s="81"/>
      <c r="AW488" s="81"/>
      <c r="AX488" s="81"/>
      <c r="AY488" s="81"/>
      <c r="AZ488" s="81" t="s">
        <v>162</v>
      </c>
      <c r="BA488" s="81"/>
      <c r="BB488" s="81"/>
      <c r="BC488" s="81"/>
      <c r="BD488" s="81">
        <v>6</v>
      </c>
      <c r="BE488" s="81" t="s">
        <v>102</v>
      </c>
      <c r="BF488" s="81">
        <v>0</v>
      </c>
      <c r="BG488" s="81">
        <v>3</v>
      </c>
      <c r="BH488" s="81" t="s">
        <v>172</v>
      </c>
      <c r="BI488" s="81">
        <v>1</v>
      </c>
    </row>
    <row r="489" spans="1:61">
      <c r="A489" s="24">
        <v>1520</v>
      </c>
      <c r="B489" s="24" t="s">
        <v>47</v>
      </c>
      <c r="C489" s="24">
        <v>27</v>
      </c>
      <c r="D489" s="24">
        <v>1</v>
      </c>
      <c r="E489" s="5" t="s">
        <v>60</v>
      </c>
      <c r="F489" s="81">
        <v>881.8</v>
      </c>
      <c r="G489" s="81">
        <v>881.81</v>
      </c>
      <c r="H489" s="25">
        <f t="shared" si="103"/>
        <v>881.80499999999995</v>
      </c>
      <c r="I489" s="100">
        <v>50</v>
      </c>
      <c r="J489" s="103">
        <v>51</v>
      </c>
      <c r="K489" s="26">
        <f t="shared" si="104"/>
        <v>50.5</v>
      </c>
      <c r="L489" s="27"/>
      <c r="M489" s="10">
        <v>90</v>
      </c>
      <c r="N489" s="11">
        <v>4</v>
      </c>
      <c r="O489" s="11">
        <v>180</v>
      </c>
      <c r="P489" s="11">
        <v>5</v>
      </c>
      <c r="Q489" s="68" t="s">
        <v>213</v>
      </c>
      <c r="R489" s="69" t="s">
        <v>213</v>
      </c>
      <c r="S489" s="32">
        <f t="shared" si="105"/>
        <v>8.6943435738757166E-2</v>
      </c>
      <c r="T489" s="32">
        <f t="shared" si="106"/>
        <v>-6.9491029301473675E-2</v>
      </c>
      <c r="U489" s="32">
        <f t="shared" si="107"/>
        <v>0.99376801787576441</v>
      </c>
      <c r="V489" s="14">
        <f t="shared" si="108"/>
        <v>321.36580520133214</v>
      </c>
      <c r="W489" s="14">
        <f t="shared" si="109"/>
        <v>83.609498300707472</v>
      </c>
      <c r="X489" s="33">
        <f t="shared" si="110"/>
        <v>141.36580520133214</v>
      </c>
      <c r="Y489" s="14">
        <f t="shared" si="111"/>
        <v>51.365805201332137</v>
      </c>
      <c r="Z489" s="34">
        <f t="shared" si="112"/>
        <v>6.3905016992925283</v>
      </c>
      <c r="AA489" s="16"/>
      <c r="AB489" s="28"/>
      <c r="AC489" s="9"/>
      <c r="AD489" s="9"/>
      <c r="AE489" s="9"/>
      <c r="AF489" s="17"/>
      <c r="AG489" s="28"/>
      <c r="AH489" s="96"/>
      <c r="AI489" s="10">
        <v>41</v>
      </c>
      <c r="AJ489" s="11">
        <v>69</v>
      </c>
      <c r="AK489" s="119">
        <v>190</v>
      </c>
      <c r="AL489" s="77">
        <v>-60</v>
      </c>
      <c r="AM489" s="45">
        <f t="shared" si="97"/>
        <v>311.36580520133214</v>
      </c>
      <c r="AN489" s="45">
        <f t="shared" si="98"/>
        <v>221.36580520133214</v>
      </c>
      <c r="AO489" s="45">
        <f t="shared" si="99"/>
        <v>6.3905016992925283</v>
      </c>
      <c r="AP489" s="46">
        <f t="shared" si="101"/>
        <v>0</v>
      </c>
      <c r="AQ489" s="47">
        <f t="shared" si="100"/>
        <v>170</v>
      </c>
      <c r="AR489" s="48">
        <f t="shared" si="102"/>
        <v>0</v>
      </c>
      <c r="AS489" s="118"/>
      <c r="AT489" s="81"/>
      <c r="AU489" s="81" t="s">
        <v>204</v>
      </c>
      <c r="AV489" s="81"/>
      <c r="AW489" s="81"/>
      <c r="AX489" s="81"/>
      <c r="AY489" s="81"/>
      <c r="AZ489" s="81" t="s">
        <v>162</v>
      </c>
      <c r="BA489" s="81"/>
      <c r="BB489" s="81"/>
      <c r="BC489" s="81"/>
      <c r="BD489" s="81">
        <v>3</v>
      </c>
      <c r="BE489" s="81" t="s">
        <v>102</v>
      </c>
      <c r="BF489" s="81">
        <v>0</v>
      </c>
      <c r="BG489" s="81">
        <v>3</v>
      </c>
      <c r="BH489" s="81" t="s">
        <v>173</v>
      </c>
      <c r="BI489" s="81">
        <v>1</v>
      </c>
    </row>
    <row r="490" spans="1:61">
      <c r="A490" s="24">
        <v>1520</v>
      </c>
      <c r="B490" s="24" t="s">
        <v>47</v>
      </c>
      <c r="C490" s="24">
        <v>27</v>
      </c>
      <c r="D490" s="24">
        <v>1</v>
      </c>
      <c r="E490" s="5" t="s">
        <v>60</v>
      </c>
      <c r="F490" s="81">
        <v>882.09</v>
      </c>
      <c r="G490" s="81">
        <v>882.1</v>
      </c>
      <c r="H490" s="25">
        <f t="shared" si="103"/>
        <v>882.09500000000003</v>
      </c>
      <c r="I490" s="100">
        <v>79</v>
      </c>
      <c r="J490" s="103">
        <v>80</v>
      </c>
      <c r="K490" s="26">
        <f t="shared" si="104"/>
        <v>79.5</v>
      </c>
      <c r="L490" s="27"/>
      <c r="M490" s="10">
        <v>90</v>
      </c>
      <c r="N490" s="11">
        <v>16</v>
      </c>
      <c r="O490" s="11">
        <v>180</v>
      </c>
      <c r="P490" s="11">
        <v>8</v>
      </c>
      <c r="Q490" s="68" t="s">
        <v>213</v>
      </c>
      <c r="R490" s="69" t="s">
        <v>213</v>
      </c>
      <c r="S490" s="32">
        <f t="shared" si="105"/>
        <v>0.13378177105786734</v>
      </c>
      <c r="T490" s="32">
        <f t="shared" si="106"/>
        <v>-0.27295487201793284</v>
      </c>
      <c r="U490" s="32">
        <f t="shared" si="107"/>
        <v>0.95190676319208567</v>
      </c>
      <c r="V490" s="14">
        <f t="shared" si="108"/>
        <v>296.11058916838908</v>
      </c>
      <c r="W490" s="14">
        <f t="shared" si="109"/>
        <v>72.289913799453814</v>
      </c>
      <c r="X490" s="33">
        <f t="shared" si="110"/>
        <v>116.11058916838908</v>
      </c>
      <c r="Y490" s="14">
        <f t="shared" si="111"/>
        <v>26.110589168389083</v>
      </c>
      <c r="Z490" s="34">
        <f t="shared" si="112"/>
        <v>17.710086200546186</v>
      </c>
      <c r="AA490" s="16"/>
      <c r="AB490" s="28"/>
      <c r="AC490" s="9"/>
      <c r="AD490" s="9"/>
      <c r="AE490" s="9"/>
      <c r="AF490" s="17"/>
      <c r="AG490" s="28"/>
      <c r="AH490" s="96"/>
      <c r="AI490" s="10">
        <v>77</v>
      </c>
      <c r="AJ490" s="11">
        <v>97</v>
      </c>
      <c r="AK490" s="119">
        <v>180</v>
      </c>
      <c r="AL490" s="77">
        <v>-60</v>
      </c>
      <c r="AM490" s="45">
        <f t="shared" si="97"/>
        <v>296.11058916838908</v>
      </c>
      <c r="AN490" s="45">
        <f t="shared" si="98"/>
        <v>206.11058916838908</v>
      </c>
      <c r="AO490" s="45">
        <f t="shared" si="99"/>
        <v>17.710086200546186</v>
      </c>
      <c r="AP490" s="46">
        <f t="shared" si="101"/>
        <v>0</v>
      </c>
      <c r="AQ490" s="47">
        <f t="shared" si="100"/>
        <v>180</v>
      </c>
      <c r="AR490" s="48">
        <f t="shared" si="102"/>
        <v>0</v>
      </c>
      <c r="AS490" s="118"/>
      <c r="AT490" s="81"/>
      <c r="AU490" s="81" t="s">
        <v>204</v>
      </c>
      <c r="AV490" s="81"/>
      <c r="AW490" s="81"/>
      <c r="AX490" s="81"/>
      <c r="AY490" s="81"/>
      <c r="AZ490" s="81" t="s">
        <v>162</v>
      </c>
      <c r="BA490" s="81"/>
      <c r="BB490" s="81"/>
      <c r="BC490" s="81"/>
      <c r="BD490" s="81"/>
      <c r="BE490" s="81" t="s">
        <v>102</v>
      </c>
      <c r="BF490" s="81">
        <v>0</v>
      </c>
      <c r="BG490" s="81">
        <v>3</v>
      </c>
      <c r="BH490" s="81" t="s">
        <v>60</v>
      </c>
      <c r="BI490" s="81">
        <v>4</v>
      </c>
    </row>
    <row r="491" spans="1:61">
      <c r="A491" s="24">
        <v>1520</v>
      </c>
      <c r="B491" s="24" t="s">
        <v>47</v>
      </c>
      <c r="C491" s="24">
        <v>27</v>
      </c>
      <c r="D491" s="24">
        <v>1</v>
      </c>
      <c r="E491" s="5" t="s">
        <v>60</v>
      </c>
      <c r="F491" s="81">
        <v>882.45</v>
      </c>
      <c r="G491" s="81">
        <v>882.5</v>
      </c>
      <c r="H491" s="25">
        <f t="shared" si="103"/>
        <v>882.47500000000002</v>
      </c>
      <c r="I491" s="100">
        <v>115</v>
      </c>
      <c r="J491" s="103">
        <v>120</v>
      </c>
      <c r="K491" s="26">
        <f t="shared" si="104"/>
        <v>117.5</v>
      </c>
      <c r="L491" s="27"/>
      <c r="M491" s="10">
        <v>270</v>
      </c>
      <c r="N491" s="11">
        <v>10</v>
      </c>
      <c r="O491" s="11">
        <v>0</v>
      </c>
      <c r="P491" s="11">
        <v>30</v>
      </c>
      <c r="Q491" s="68" t="s">
        <v>213</v>
      </c>
      <c r="R491" s="69" t="s">
        <v>213</v>
      </c>
      <c r="S491" s="32">
        <f t="shared" si="105"/>
        <v>-0.49240387650610395</v>
      </c>
      <c r="T491" s="32">
        <f t="shared" si="106"/>
        <v>0.15038373318043538</v>
      </c>
      <c r="U491" s="32">
        <f t="shared" si="107"/>
        <v>0.85286853195244328</v>
      </c>
      <c r="V491" s="14">
        <f t="shared" si="108"/>
        <v>163.01694665403136</v>
      </c>
      <c r="W491" s="14">
        <f t="shared" si="109"/>
        <v>58.881633577545294</v>
      </c>
      <c r="X491" s="33">
        <f t="shared" si="110"/>
        <v>343.01694665403136</v>
      </c>
      <c r="Y491" s="14">
        <f t="shared" si="111"/>
        <v>253.01694665403136</v>
      </c>
      <c r="Z491" s="34">
        <f t="shared" si="112"/>
        <v>31.118366422454706</v>
      </c>
      <c r="AA491" s="16"/>
      <c r="AB491" s="28"/>
      <c r="AC491" s="9"/>
      <c r="AD491" s="9"/>
      <c r="AE491" s="9"/>
      <c r="AF491" s="17"/>
      <c r="AG491" s="28"/>
      <c r="AH491" s="96"/>
      <c r="AI491" s="10">
        <v>111</v>
      </c>
      <c r="AJ491" s="11">
        <v>133</v>
      </c>
      <c r="AK491" s="119">
        <v>30</v>
      </c>
      <c r="AL491" s="77">
        <v>-60</v>
      </c>
      <c r="AM491" s="45">
        <f t="shared" ref="AM491:AM554" si="113">IF(AL491&lt;=0,IF(X491&gt;=AK491,X491-AK491,X491-AK491+360),IF((X491-AK491-180)&lt;0,IF(X491-AK491+180&lt;0,X491-AK491+540,X491-AK491+180),X491-AK491-180))</f>
        <v>313.01694665403136</v>
      </c>
      <c r="AN491" s="45">
        <f t="shared" ref="AN491:AN554" si="114">IF(AM491-90&lt;0,AM491+270,AM491-90)</f>
        <v>223.01694665403136</v>
      </c>
      <c r="AO491" s="45">
        <f t="shared" ref="AO491:AO554" si="115">Z491</f>
        <v>31.118366422454706</v>
      </c>
      <c r="AP491" s="46">
        <f t="shared" si="101"/>
        <v>0</v>
      </c>
      <c r="AQ491" s="47">
        <f t="shared" ref="AQ491:AQ554" si="116">IF(AL491&lt;=0,IF(AF491&gt;=AK491,AF491-AK491,AF491-AK491+360),IF((AF491-AK491-180)&lt;0,IF(AF491-AK491+180&lt;0,AF491-AK491+540,AF491-AK491+180),AF491-AK491-180))</f>
        <v>330</v>
      </c>
      <c r="AR491" s="48">
        <f t="shared" si="102"/>
        <v>0</v>
      </c>
      <c r="AS491" s="118"/>
      <c r="AT491" s="81"/>
      <c r="AU491" s="81" t="s">
        <v>204</v>
      </c>
      <c r="AV491" s="81"/>
      <c r="AW491" s="81"/>
      <c r="AX491" s="81"/>
      <c r="AY491" s="81"/>
      <c r="AZ491" s="81" t="s">
        <v>162</v>
      </c>
      <c r="BA491" s="81"/>
      <c r="BB491" s="81"/>
      <c r="BC491" s="81"/>
      <c r="BD491" s="81">
        <v>8</v>
      </c>
      <c r="BE491" s="81" t="s">
        <v>102</v>
      </c>
      <c r="BF491" s="81">
        <v>0</v>
      </c>
      <c r="BG491" s="81">
        <v>3</v>
      </c>
      <c r="BH491" s="81" t="s">
        <v>174</v>
      </c>
      <c r="BI491" s="81">
        <v>3</v>
      </c>
    </row>
    <row r="492" spans="1:61">
      <c r="A492" s="24">
        <v>1520</v>
      </c>
      <c r="B492" s="24" t="s">
        <v>47</v>
      </c>
      <c r="C492" s="24">
        <v>27</v>
      </c>
      <c r="D492" s="24">
        <v>2</v>
      </c>
      <c r="E492" s="5" t="s">
        <v>60</v>
      </c>
      <c r="F492" s="81">
        <v>882.83</v>
      </c>
      <c r="G492" s="81">
        <v>882.84</v>
      </c>
      <c r="H492" s="25">
        <f t="shared" si="103"/>
        <v>882.83500000000004</v>
      </c>
      <c r="I492" s="100">
        <v>4</v>
      </c>
      <c r="J492" s="103">
        <v>5</v>
      </c>
      <c r="K492" s="26">
        <f t="shared" si="104"/>
        <v>4.5</v>
      </c>
      <c r="L492" s="27"/>
      <c r="M492" s="10">
        <v>270</v>
      </c>
      <c r="N492" s="11">
        <v>8</v>
      </c>
      <c r="O492" s="11">
        <v>0</v>
      </c>
      <c r="P492" s="11">
        <v>10</v>
      </c>
      <c r="Q492" s="68" t="s">
        <v>213</v>
      </c>
      <c r="R492" s="69" t="s">
        <v>213</v>
      </c>
      <c r="S492" s="32">
        <f t="shared" si="105"/>
        <v>-0.17195824553872419</v>
      </c>
      <c r="T492" s="32">
        <f t="shared" si="106"/>
        <v>0.13705874883622324</v>
      </c>
      <c r="U492" s="32">
        <f t="shared" si="107"/>
        <v>0.97522367165712465</v>
      </c>
      <c r="V492" s="14">
        <f t="shared" si="108"/>
        <v>141.44351898440559</v>
      </c>
      <c r="W492" s="14">
        <f t="shared" si="109"/>
        <v>77.293236894201456</v>
      </c>
      <c r="X492" s="33">
        <f t="shared" si="110"/>
        <v>321.44351898440561</v>
      </c>
      <c r="Y492" s="14">
        <f t="shared" si="111"/>
        <v>231.44351898440561</v>
      </c>
      <c r="Z492" s="34">
        <f t="shared" si="112"/>
        <v>12.706763105798544</v>
      </c>
      <c r="AA492" s="16"/>
      <c r="AB492" s="28"/>
      <c r="AC492" s="9"/>
      <c r="AD492" s="9"/>
      <c r="AE492" s="9"/>
      <c r="AF492" s="17"/>
      <c r="AG492" s="28"/>
      <c r="AH492" s="96"/>
      <c r="AI492" s="10">
        <v>0</v>
      </c>
      <c r="AJ492" s="11">
        <v>11</v>
      </c>
      <c r="AK492" s="120" t="s">
        <v>213</v>
      </c>
      <c r="AL492" s="121" t="s">
        <v>213</v>
      </c>
      <c r="AM492" s="41" t="e">
        <f t="shared" si="113"/>
        <v>#VALUE!</v>
      </c>
      <c r="AN492" s="41" t="e">
        <f t="shared" si="114"/>
        <v>#VALUE!</v>
      </c>
      <c r="AO492" s="41">
        <f t="shared" si="115"/>
        <v>12.706763105798544</v>
      </c>
      <c r="AP492" s="42">
        <f t="shared" si="101"/>
        <v>0</v>
      </c>
      <c r="AQ492" s="43" t="e">
        <f t="shared" si="116"/>
        <v>#VALUE!</v>
      </c>
      <c r="AR492" s="44">
        <f t="shared" si="102"/>
        <v>0</v>
      </c>
      <c r="AS492" s="118"/>
      <c r="AT492" s="81"/>
      <c r="AU492" s="81" t="s">
        <v>204</v>
      </c>
      <c r="AV492" s="81"/>
      <c r="AW492" s="81"/>
      <c r="AX492" s="81"/>
      <c r="AY492" s="81"/>
      <c r="AZ492" s="81" t="s">
        <v>162</v>
      </c>
      <c r="BA492" s="81"/>
      <c r="BB492" s="81"/>
      <c r="BC492" s="81"/>
      <c r="BD492" s="81"/>
      <c r="BE492" s="81" t="s">
        <v>102</v>
      </c>
      <c r="BF492" s="81">
        <v>0</v>
      </c>
      <c r="BG492" s="81">
        <v>3</v>
      </c>
      <c r="BH492" s="81" t="s">
        <v>60</v>
      </c>
      <c r="BI492" s="81">
        <v>4</v>
      </c>
    </row>
    <row r="493" spans="1:61">
      <c r="A493" s="24">
        <v>1520</v>
      </c>
      <c r="B493" s="24" t="s">
        <v>47</v>
      </c>
      <c r="C493" s="24">
        <v>27</v>
      </c>
      <c r="D493" s="24">
        <v>2</v>
      </c>
      <c r="E493" s="5" t="s">
        <v>60</v>
      </c>
      <c r="F493" s="81">
        <v>883.28</v>
      </c>
      <c r="G493" s="81">
        <v>883.31</v>
      </c>
      <c r="H493" s="25">
        <f t="shared" si="103"/>
        <v>883.29499999999996</v>
      </c>
      <c r="I493" s="100">
        <v>49</v>
      </c>
      <c r="J493" s="103">
        <v>52</v>
      </c>
      <c r="K493" s="26">
        <f t="shared" si="104"/>
        <v>50.5</v>
      </c>
      <c r="L493" s="27"/>
      <c r="M493" s="10">
        <v>270</v>
      </c>
      <c r="N493" s="11">
        <v>35</v>
      </c>
      <c r="O493" s="11">
        <v>0</v>
      </c>
      <c r="P493" s="11">
        <v>35</v>
      </c>
      <c r="Q493" s="68" t="s">
        <v>213</v>
      </c>
      <c r="R493" s="69" t="s">
        <v>213</v>
      </c>
      <c r="S493" s="32">
        <f t="shared" si="105"/>
        <v>-0.46984631039295416</v>
      </c>
      <c r="T493" s="32">
        <f t="shared" si="106"/>
        <v>0.46984631039295427</v>
      </c>
      <c r="U493" s="32">
        <f t="shared" si="107"/>
        <v>0.67101007166283433</v>
      </c>
      <c r="V493" s="14">
        <f t="shared" si="108"/>
        <v>135</v>
      </c>
      <c r="W493" s="14">
        <f t="shared" si="109"/>
        <v>45.280885607561039</v>
      </c>
      <c r="X493" s="33">
        <f t="shared" si="110"/>
        <v>315</v>
      </c>
      <c r="Y493" s="14">
        <f t="shared" si="111"/>
        <v>225</v>
      </c>
      <c r="Z493" s="34">
        <f t="shared" si="112"/>
        <v>44.719114392438961</v>
      </c>
      <c r="AA493" s="16"/>
      <c r="AB493" s="28"/>
      <c r="AC493" s="9"/>
      <c r="AD493" s="9"/>
      <c r="AE493" s="9"/>
      <c r="AF493" s="17"/>
      <c r="AG493" s="28"/>
      <c r="AH493" s="96"/>
      <c r="AI493" s="10">
        <v>12</v>
      </c>
      <c r="AJ493" s="11">
        <v>91</v>
      </c>
      <c r="AK493" s="119">
        <v>80</v>
      </c>
      <c r="AL493" s="77">
        <v>-70</v>
      </c>
      <c r="AM493" s="45">
        <f t="shared" si="113"/>
        <v>235</v>
      </c>
      <c r="AN493" s="45">
        <f t="shared" si="114"/>
        <v>145</v>
      </c>
      <c r="AO493" s="45">
        <f t="shared" si="115"/>
        <v>44.719114392438961</v>
      </c>
      <c r="AP493" s="46">
        <f t="shared" si="101"/>
        <v>0</v>
      </c>
      <c r="AQ493" s="47">
        <f t="shared" si="116"/>
        <v>280</v>
      </c>
      <c r="AR493" s="48">
        <f t="shared" si="102"/>
        <v>0</v>
      </c>
      <c r="AS493" s="118"/>
      <c r="AT493" s="81"/>
      <c r="AU493" s="81" t="s">
        <v>204</v>
      </c>
      <c r="AV493" s="81"/>
      <c r="AW493" s="81"/>
      <c r="AX493" s="81"/>
      <c r="AY493" s="81"/>
      <c r="AZ493" s="81" t="s">
        <v>162</v>
      </c>
      <c r="BA493" s="81"/>
      <c r="BB493" s="81"/>
      <c r="BC493" s="81"/>
      <c r="BD493" s="81">
        <v>1</v>
      </c>
      <c r="BE493" s="81" t="s">
        <v>102</v>
      </c>
      <c r="BF493" s="81">
        <v>0</v>
      </c>
      <c r="BG493" s="81">
        <v>3</v>
      </c>
      <c r="BH493" s="81" t="s">
        <v>175</v>
      </c>
      <c r="BI493" s="81">
        <v>2</v>
      </c>
    </row>
    <row r="494" spans="1:61">
      <c r="A494" s="24">
        <v>1520</v>
      </c>
      <c r="B494" s="24" t="s">
        <v>47</v>
      </c>
      <c r="C494" s="24">
        <v>27</v>
      </c>
      <c r="D494" s="24">
        <v>2</v>
      </c>
      <c r="E494" s="5" t="s">
        <v>60</v>
      </c>
      <c r="F494" s="81">
        <v>883.34</v>
      </c>
      <c r="G494" s="81">
        <v>883.36</v>
      </c>
      <c r="H494" s="25">
        <f t="shared" si="103"/>
        <v>883.35</v>
      </c>
      <c r="I494" s="100">
        <v>55</v>
      </c>
      <c r="J494" s="103">
        <v>57</v>
      </c>
      <c r="K494" s="26">
        <f t="shared" si="104"/>
        <v>56</v>
      </c>
      <c r="L494" s="27"/>
      <c r="M494" s="10">
        <v>90</v>
      </c>
      <c r="N494" s="11">
        <v>9</v>
      </c>
      <c r="O494" s="11">
        <v>0</v>
      </c>
      <c r="P494" s="11">
        <v>8</v>
      </c>
      <c r="Q494" s="68" t="s">
        <v>213</v>
      </c>
      <c r="R494" s="69" t="s">
        <v>213</v>
      </c>
      <c r="S494" s="32">
        <f t="shared" si="105"/>
        <v>0.1374596491427266</v>
      </c>
      <c r="T494" s="32">
        <f t="shared" si="106"/>
        <v>0.15491205558001012</v>
      </c>
      <c r="U494" s="32">
        <f t="shared" si="107"/>
        <v>-0.97807622555971341</v>
      </c>
      <c r="V494" s="14">
        <f t="shared" si="108"/>
        <v>48.416076437640768</v>
      </c>
      <c r="W494" s="14">
        <f t="shared" si="109"/>
        <v>-78.044313512894135</v>
      </c>
      <c r="X494" s="33">
        <f t="shared" si="110"/>
        <v>48.416076437640768</v>
      </c>
      <c r="Y494" s="14">
        <f t="shared" si="111"/>
        <v>318.41607643764075</v>
      </c>
      <c r="Z494" s="34">
        <f t="shared" si="112"/>
        <v>11.955686487105865</v>
      </c>
      <c r="AA494" s="16"/>
      <c r="AB494" s="28"/>
      <c r="AC494" s="9"/>
      <c r="AD494" s="9"/>
      <c r="AE494" s="9"/>
      <c r="AF494" s="17"/>
      <c r="AG494" s="28"/>
      <c r="AH494" s="96"/>
      <c r="AI494" s="10">
        <v>12</v>
      </c>
      <c r="AJ494" s="11">
        <v>91</v>
      </c>
      <c r="AK494" s="119">
        <v>80</v>
      </c>
      <c r="AL494" s="77">
        <v>-70</v>
      </c>
      <c r="AM494" s="45">
        <f t="shared" si="113"/>
        <v>328.41607643764075</v>
      </c>
      <c r="AN494" s="45">
        <f t="shared" si="114"/>
        <v>238.41607643764075</v>
      </c>
      <c r="AO494" s="45">
        <f t="shared" si="115"/>
        <v>11.955686487105865</v>
      </c>
      <c r="AP494" s="46">
        <f t="shared" si="101"/>
        <v>0</v>
      </c>
      <c r="AQ494" s="47">
        <f t="shared" si="116"/>
        <v>280</v>
      </c>
      <c r="AR494" s="48">
        <f t="shared" si="102"/>
        <v>0</v>
      </c>
      <c r="AS494" s="118"/>
      <c r="AT494" s="81"/>
      <c r="AU494" s="81" t="s">
        <v>204</v>
      </c>
      <c r="AV494" s="81"/>
      <c r="AW494" s="81"/>
      <c r="AX494" s="81"/>
      <c r="AY494" s="81"/>
      <c r="AZ494" s="81" t="s">
        <v>162</v>
      </c>
      <c r="BA494" s="81"/>
      <c r="BB494" s="81" t="s">
        <v>176</v>
      </c>
      <c r="BC494" s="81"/>
      <c r="BD494" s="81"/>
      <c r="BE494" s="81" t="s">
        <v>102</v>
      </c>
      <c r="BF494" s="81">
        <v>0</v>
      </c>
      <c r="BG494" s="81">
        <v>3</v>
      </c>
      <c r="BH494" s="81" t="s">
        <v>177</v>
      </c>
      <c r="BI494" s="81">
        <v>1</v>
      </c>
    </row>
    <row r="495" spans="1:61">
      <c r="A495" s="24">
        <v>1520</v>
      </c>
      <c r="B495" s="24" t="s">
        <v>47</v>
      </c>
      <c r="C495" s="24">
        <v>27</v>
      </c>
      <c r="D495" s="24">
        <v>2</v>
      </c>
      <c r="E495" s="5" t="s">
        <v>60</v>
      </c>
      <c r="F495" s="81">
        <v>883.43</v>
      </c>
      <c r="G495" s="81">
        <v>883.43</v>
      </c>
      <c r="H495" s="25">
        <f t="shared" si="103"/>
        <v>883.43</v>
      </c>
      <c r="I495" s="100">
        <v>64</v>
      </c>
      <c r="J495" s="103">
        <v>64</v>
      </c>
      <c r="K495" s="26">
        <f t="shared" si="104"/>
        <v>64</v>
      </c>
      <c r="L495" s="27"/>
      <c r="M495" s="10">
        <v>270</v>
      </c>
      <c r="N495" s="11">
        <v>3</v>
      </c>
      <c r="O495" s="11">
        <v>0</v>
      </c>
      <c r="P495" s="11">
        <v>23</v>
      </c>
      <c r="Q495" s="68" t="s">
        <v>213</v>
      </c>
      <c r="R495" s="69" t="s">
        <v>213</v>
      </c>
      <c r="S495" s="32">
        <f t="shared" si="105"/>
        <v>-0.39019564505737303</v>
      </c>
      <c r="T495" s="32">
        <f t="shared" si="106"/>
        <v>4.8175501731704408E-2</v>
      </c>
      <c r="U495" s="32">
        <f t="shared" si="107"/>
        <v>0.91924333354253773</v>
      </c>
      <c r="V495" s="14">
        <f t="shared" si="108"/>
        <v>172.96159642642974</v>
      </c>
      <c r="W495" s="14">
        <f t="shared" si="109"/>
        <v>66.843708814537692</v>
      </c>
      <c r="X495" s="33">
        <f t="shared" si="110"/>
        <v>352.96159642642976</v>
      </c>
      <c r="Y495" s="14">
        <f t="shared" si="111"/>
        <v>262.96159642642976</v>
      </c>
      <c r="Z495" s="34">
        <f t="shared" si="112"/>
        <v>23.156291185462308</v>
      </c>
      <c r="AA495" s="16"/>
      <c r="AB495" s="28"/>
      <c r="AC495" s="9"/>
      <c r="AD495" s="9"/>
      <c r="AE495" s="9"/>
      <c r="AF495" s="17"/>
      <c r="AG495" s="28"/>
      <c r="AH495" s="96"/>
      <c r="AI495" s="10">
        <v>12</v>
      </c>
      <c r="AJ495" s="11">
        <v>91</v>
      </c>
      <c r="AK495" s="119">
        <v>80</v>
      </c>
      <c r="AL495" s="77">
        <v>-70</v>
      </c>
      <c r="AM495" s="45">
        <f t="shared" si="113"/>
        <v>272.96159642642976</v>
      </c>
      <c r="AN495" s="45">
        <f t="shared" si="114"/>
        <v>182.96159642642976</v>
      </c>
      <c r="AO495" s="45">
        <f t="shared" si="115"/>
        <v>23.156291185462308</v>
      </c>
      <c r="AP495" s="46">
        <f t="shared" si="101"/>
        <v>0</v>
      </c>
      <c r="AQ495" s="47">
        <f t="shared" si="116"/>
        <v>280</v>
      </c>
      <c r="AR495" s="48">
        <f t="shared" si="102"/>
        <v>0</v>
      </c>
      <c r="AS495" s="118"/>
      <c r="AT495" s="81"/>
      <c r="AU495" s="81" t="s">
        <v>204</v>
      </c>
      <c r="AV495" s="81"/>
      <c r="AW495" s="81"/>
      <c r="AX495" s="81"/>
      <c r="AY495" s="81"/>
      <c r="AZ495" s="81" t="s">
        <v>162</v>
      </c>
      <c r="BA495" s="81"/>
      <c r="BB495" s="81"/>
      <c r="BC495" s="81"/>
      <c r="BD495" s="81">
        <v>4</v>
      </c>
      <c r="BE495" s="81" t="s">
        <v>102</v>
      </c>
      <c r="BF495" s="81">
        <v>0</v>
      </c>
      <c r="BG495" s="81">
        <v>3</v>
      </c>
      <c r="BH495" s="81" t="s">
        <v>178</v>
      </c>
      <c r="BI495" s="81">
        <v>1</v>
      </c>
    </row>
    <row r="496" spans="1:61">
      <c r="A496" s="24">
        <v>1520</v>
      </c>
      <c r="B496" s="24" t="s">
        <v>47</v>
      </c>
      <c r="C496" s="24">
        <v>27</v>
      </c>
      <c r="D496" s="24">
        <v>2</v>
      </c>
      <c r="E496" s="5" t="s">
        <v>60</v>
      </c>
      <c r="F496" s="81">
        <v>883.5</v>
      </c>
      <c r="G496" s="81">
        <v>883.56</v>
      </c>
      <c r="H496" s="25">
        <f t="shared" si="103"/>
        <v>883.53</v>
      </c>
      <c r="I496" s="100">
        <v>71</v>
      </c>
      <c r="J496" s="103">
        <v>77</v>
      </c>
      <c r="K496" s="26">
        <f t="shared" si="104"/>
        <v>74</v>
      </c>
      <c r="L496" s="27"/>
      <c r="M496" s="10">
        <v>270</v>
      </c>
      <c r="N496" s="11">
        <v>39</v>
      </c>
      <c r="O496" s="11">
        <v>0</v>
      </c>
      <c r="P496" s="11">
        <v>66</v>
      </c>
      <c r="Q496" s="68" t="s">
        <v>213</v>
      </c>
      <c r="R496" s="69" t="s">
        <v>213</v>
      </c>
      <c r="S496" s="32">
        <f t="shared" si="105"/>
        <v>-0.70995816301430759</v>
      </c>
      <c r="T496" s="32">
        <f t="shared" si="106"/>
        <v>0.25596766327476084</v>
      </c>
      <c r="U496" s="32">
        <f t="shared" si="107"/>
        <v>0.31609373954292358</v>
      </c>
      <c r="V496" s="14">
        <f t="shared" si="108"/>
        <v>160.17378500473276</v>
      </c>
      <c r="W496" s="14">
        <f t="shared" si="109"/>
        <v>22.725790746802975</v>
      </c>
      <c r="X496" s="33">
        <f t="shared" si="110"/>
        <v>340.17378500473274</v>
      </c>
      <c r="Y496" s="14">
        <f t="shared" si="111"/>
        <v>250.17378500473274</v>
      </c>
      <c r="Z496" s="34">
        <f t="shared" si="112"/>
        <v>67.274209253197029</v>
      </c>
      <c r="AA496" s="16"/>
      <c r="AB496" s="28"/>
      <c r="AC496" s="9"/>
      <c r="AD496" s="9"/>
      <c r="AE496" s="9"/>
      <c r="AF496" s="17"/>
      <c r="AG496" s="28"/>
      <c r="AH496" s="96"/>
      <c r="AI496" s="10">
        <v>12</v>
      </c>
      <c r="AJ496" s="11">
        <v>91</v>
      </c>
      <c r="AK496" s="119">
        <v>80</v>
      </c>
      <c r="AL496" s="77">
        <v>-70</v>
      </c>
      <c r="AM496" s="45">
        <f t="shared" si="113"/>
        <v>260.17378500473274</v>
      </c>
      <c r="AN496" s="45">
        <f t="shared" si="114"/>
        <v>170.17378500473274</v>
      </c>
      <c r="AO496" s="45">
        <f t="shared" si="115"/>
        <v>67.274209253197029</v>
      </c>
      <c r="AP496" s="46">
        <f t="shared" si="101"/>
        <v>0</v>
      </c>
      <c r="AQ496" s="47">
        <f t="shared" si="116"/>
        <v>280</v>
      </c>
      <c r="AR496" s="48">
        <f t="shared" si="102"/>
        <v>0</v>
      </c>
      <c r="AS496" s="118"/>
      <c r="AT496" s="81"/>
      <c r="AU496" s="81" t="s">
        <v>204</v>
      </c>
      <c r="AV496" s="81"/>
      <c r="AW496" s="81"/>
      <c r="AX496" s="81"/>
      <c r="AY496" s="81"/>
      <c r="AZ496" s="81" t="s">
        <v>162</v>
      </c>
      <c r="BA496" s="81"/>
      <c r="BB496" s="81" t="s">
        <v>176</v>
      </c>
      <c r="BC496" s="81"/>
      <c r="BD496" s="81"/>
      <c r="BE496" s="81" t="s">
        <v>102</v>
      </c>
      <c r="BF496" s="81">
        <v>0</v>
      </c>
      <c r="BG496" s="81">
        <v>2</v>
      </c>
      <c r="BH496" s="81" t="s">
        <v>179</v>
      </c>
      <c r="BI496" s="81">
        <v>2</v>
      </c>
    </row>
    <row r="497" spans="1:61">
      <c r="A497" s="24">
        <v>1520</v>
      </c>
      <c r="B497" s="24" t="s">
        <v>47</v>
      </c>
      <c r="C497" s="24">
        <v>27</v>
      </c>
      <c r="D497" s="24">
        <v>3</v>
      </c>
      <c r="E497" s="5" t="s">
        <v>60</v>
      </c>
      <c r="F497" s="81">
        <v>884.11</v>
      </c>
      <c r="G497" s="81">
        <v>884.12</v>
      </c>
      <c r="H497" s="25">
        <f t="shared" si="103"/>
        <v>884.11500000000001</v>
      </c>
      <c r="I497" s="100">
        <v>13</v>
      </c>
      <c r="J497" s="103">
        <v>14</v>
      </c>
      <c r="K497" s="26">
        <f t="shared" si="104"/>
        <v>13.5</v>
      </c>
      <c r="L497" s="27"/>
      <c r="M497" s="10">
        <v>270</v>
      </c>
      <c r="N497" s="11">
        <v>10</v>
      </c>
      <c r="O497" s="11">
        <v>180</v>
      </c>
      <c r="P497" s="11">
        <v>15</v>
      </c>
      <c r="Q497" s="68" t="s">
        <v>213</v>
      </c>
      <c r="R497" s="69" t="s">
        <v>213</v>
      </c>
      <c r="S497" s="32">
        <f t="shared" si="105"/>
        <v>-0.25488700224417876</v>
      </c>
      <c r="T497" s="32">
        <f t="shared" si="106"/>
        <v>-0.16773125949652057</v>
      </c>
      <c r="U497" s="32">
        <f t="shared" si="107"/>
        <v>-0.95125124256419769</v>
      </c>
      <c r="V497" s="14">
        <f t="shared" si="108"/>
        <v>213.34736539017194</v>
      </c>
      <c r="W497" s="14">
        <f t="shared" si="109"/>
        <v>-72.215756423426527</v>
      </c>
      <c r="X497" s="33">
        <f t="shared" si="110"/>
        <v>213.34736539017194</v>
      </c>
      <c r="Y497" s="14">
        <f t="shared" si="111"/>
        <v>123.34736539017194</v>
      </c>
      <c r="Z497" s="34">
        <f t="shared" si="112"/>
        <v>17.784243576573473</v>
      </c>
      <c r="AA497" s="16"/>
      <c r="AB497" s="28"/>
      <c r="AC497" s="9"/>
      <c r="AD497" s="9"/>
      <c r="AE497" s="9"/>
      <c r="AF497" s="17"/>
      <c r="AG497" s="28"/>
      <c r="AH497" s="96"/>
      <c r="AI497" s="10">
        <v>0</v>
      </c>
      <c r="AJ497" s="11">
        <v>18</v>
      </c>
      <c r="AK497" s="120">
        <v>250</v>
      </c>
      <c r="AL497" s="121">
        <v>-60</v>
      </c>
      <c r="AM497" s="41">
        <f t="shared" si="113"/>
        <v>323.34736539017194</v>
      </c>
      <c r="AN497" s="41">
        <f t="shared" si="114"/>
        <v>233.34736539017194</v>
      </c>
      <c r="AO497" s="41">
        <f t="shared" si="115"/>
        <v>17.784243576573473</v>
      </c>
      <c r="AP497" s="42">
        <f t="shared" si="101"/>
        <v>0</v>
      </c>
      <c r="AQ497" s="43">
        <f t="shared" si="116"/>
        <v>110</v>
      </c>
      <c r="AR497" s="44">
        <f t="shared" si="102"/>
        <v>0</v>
      </c>
      <c r="AS497" s="118"/>
      <c r="AT497" s="81"/>
      <c r="AU497" s="81" t="s">
        <v>204</v>
      </c>
      <c r="AV497" s="81"/>
      <c r="AW497" s="81"/>
      <c r="AX497" s="81"/>
      <c r="AY497" s="81"/>
      <c r="AZ497" s="81" t="s">
        <v>162</v>
      </c>
      <c r="BA497" s="81"/>
      <c r="BB497" s="81"/>
      <c r="BC497" s="81"/>
      <c r="BD497" s="81"/>
      <c r="BE497" s="81" t="s">
        <v>102</v>
      </c>
      <c r="BF497" s="81">
        <v>0</v>
      </c>
      <c r="BG497" s="81">
        <v>3</v>
      </c>
      <c r="BH497" s="81" t="s">
        <v>180</v>
      </c>
      <c r="BI497" s="81">
        <v>4</v>
      </c>
    </row>
    <row r="498" spans="1:61">
      <c r="A498" s="24">
        <v>1520</v>
      </c>
      <c r="B498" s="24" t="s">
        <v>47</v>
      </c>
      <c r="C498" s="24">
        <v>27</v>
      </c>
      <c r="D498" s="24">
        <v>3</v>
      </c>
      <c r="E498" s="5" t="s">
        <v>60</v>
      </c>
      <c r="F498" s="81">
        <v>884.25</v>
      </c>
      <c r="G498" s="81">
        <v>884.26</v>
      </c>
      <c r="H498" s="25">
        <f t="shared" si="103"/>
        <v>884.255</v>
      </c>
      <c r="I498" s="100">
        <v>27</v>
      </c>
      <c r="J498" s="103">
        <v>28</v>
      </c>
      <c r="K498" s="26">
        <f t="shared" si="104"/>
        <v>27.5</v>
      </c>
      <c r="L498" s="27"/>
      <c r="M498" s="10">
        <v>90</v>
      </c>
      <c r="N498" s="11">
        <v>14</v>
      </c>
      <c r="O498" s="11">
        <v>180</v>
      </c>
      <c r="P498" s="11">
        <v>19</v>
      </c>
      <c r="Q498" s="68" t="s">
        <v>213</v>
      </c>
      <c r="R498" s="69" t="s">
        <v>213</v>
      </c>
      <c r="S498" s="32">
        <f t="shared" si="105"/>
        <v>0.31589738888134256</v>
      </c>
      <c r="T498" s="32">
        <f t="shared" si="106"/>
        <v>-0.2287416461336845</v>
      </c>
      <c r="U498" s="32">
        <f t="shared" si="107"/>
        <v>0.9174326330185848</v>
      </c>
      <c r="V498" s="14">
        <f t="shared" si="108"/>
        <v>324.09166136706898</v>
      </c>
      <c r="W498" s="14">
        <f t="shared" si="109"/>
        <v>66.968744914572355</v>
      </c>
      <c r="X498" s="33">
        <f t="shared" si="110"/>
        <v>144.09166136706898</v>
      </c>
      <c r="Y498" s="14">
        <f t="shared" si="111"/>
        <v>54.09166136706898</v>
      </c>
      <c r="Z498" s="34">
        <f t="shared" si="112"/>
        <v>23.031255085427645</v>
      </c>
      <c r="AA498" s="16"/>
      <c r="AB498" s="28"/>
      <c r="AC498" s="9"/>
      <c r="AD498" s="9"/>
      <c r="AE498" s="9"/>
      <c r="AF498" s="17"/>
      <c r="AG498" s="28"/>
      <c r="AH498" s="96"/>
      <c r="AI498" s="10">
        <v>18</v>
      </c>
      <c r="AJ498" s="11">
        <v>32</v>
      </c>
      <c r="AK498" s="119">
        <v>160</v>
      </c>
      <c r="AL498" s="77">
        <v>-60</v>
      </c>
      <c r="AM498" s="45">
        <f t="shared" si="113"/>
        <v>344.09166136706898</v>
      </c>
      <c r="AN498" s="45">
        <f t="shared" si="114"/>
        <v>254.09166136706898</v>
      </c>
      <c r="AO498" s="45">
        <f t="shared" si="115"/>
        <v>23.031255085427645</v>
      </c>
      <c r="AP498" s="46">
        <f t="shared" si="101"/>
        <v>0</v>
      </c>
      <c r="AQ498" s="47">
        <f t="shared" si="116"/>
        <v>200</v>
      </c>
      <c r="AR498" s="48">
        <f t="shared" si="102"/>
        <v>0</v>
      </c>
      <c r="AS498" s="118"/>
      <c r="AT498" s="81"/>
      <c r="AU498" s="81" t="s">
        <v>204</v>
      </c>
      <c r="AV498" s="81"/>
      <c r="AW498" s="81"/>
      <c r="AX498" s="81"/>
      <c r="AY498" s="81"/>
      <c r="AZ498" s="81" t="s">
        <v>162</v>
      </c>
      <c r="BA498" s="81"/>
      <c r="BB498" s="81"/>
      <c r="BC498" s="81"/>
      <c r="BD498" s="81">
        <v>1</v>
      </c>
      <c r="BE498" s="81" t="s">
        <v>102</v>
      </c>
      <c r="BF498" s="81">
        <v>0</v>
      </c>
      <c r="BG498" s="81">
        <v>3</v>
      </c>
      <c r="BH498" s="81" t="s">
        <v>181</v>
      </c>
      <c r="BI498" s="81">
        <v>4</v>
      </c>
    </row>
    <row r="499" spans="1:61">
      <c r="A499" s="24">
        <v>1520</v>
      </c>
      <c r="B499" s="24" t="s">
        <v>47</v>
      </c>
      <c r="C499" s="24">
        <v>27</v>
      </c>
      <c r="D499" s="24">
        <v>3</v>
      </c>
      <c r="E499" s="5" t="s">
        <v>60</v>
      </c>
      <c r="F499" s="81">
        <v>884.35</v>
      </c>
      <c r="G499" s="81">
        <v>884.39</v>
      </c>
      <c r="H499" s="25">
        <f t="shared" si="103"/>
        <v>884.37</v>
      </c>
      <c r="I499" s="100">
        <v>37</v>
      </c>
      <c r="J499" s="103">
        <v>41</v>
      </c>
      <c r="K499" s="26">
        <f t="shared" si="104"/>
        <v>39</v>
      </c>
      <c r="L499" s="27"/>
      <c r="M499" s="10">
        <v>90</v>
      </c>
      <c r="N499" s="11">
        <v>17</v>
      </c>
      <c r="O499" s="11">
        <v>180</v>
      </c>
      <c r="P499" s="11">
        <v>5</v>
      </c>
      <c r="Q499" s="68" t="s">
        <v>213</v>
      </c>
      <c r="R499" s="69" t="s">
        <v>213</v>
      </c>
      <c r="S499" s="32">
        <f t="shared" si="105"/>
        <v>8.3347451299076294E-2</v>
      </c>
      <c r="T499" s="32">
        <f t="shared" si="106"/>
        <v>-0.29125914211683573</v>
      </c>
      <c r="U499" s="32">
        <f t="shared" si="107"/>
        <v>0.95266572765029645</v>
      </c>
      <c r="V499" s="14">
        <f t="shared" si="108"/>
        <v>285.96913698378034</v>
      </c>
      <c r="W499" s="14">
        <f t="shared" si="109"/>
        <v>72.359211976798122</v>
      </c>
      <c r="X499" s="33">
        <f t="shared" si="110"/>
        <v>105.96913698378034</v>
      </c>
      <c r="Y499" s="14">
        <f t="shared" si="111"/>
        <v>15.969136983780345</v>
      </c>
      <c r="Z499" s="34">
        <f t="shared" si="112"/>
        <v>17.640788023201878</v>
      </c>
      <c r="AA499" s="16"/>
      <c r="AB499" s="28"/>
      <c r="AC499" s="9"/>
      <c r="AD499" s="9"/>
      <c r="AE499" s="9"/>
      <c r="AF499" s="17"/>
      <c r="AG499" s="28"/>
      <c r="AH499" s="96"/>
      <c r="AI499" s="10">
        <v>37</v>
      </c>
      <c r="AJ499" s="11">
        <v>53</v>
      </c>
      <c r="AK499" s="119">
        <v>180</v>
      </c>
      <c r="AL499" s="77">
        <v>-60</v>
      </c>
      <c r="AM499" s="45">
        <f t="shared" si="113"/>
        <v>285.96913698378034</v>
      </c>
      <c r="AN499" s="45">
        <f t="shared" si="114"/>
        <v>195.96913698378034</v>
      </c>
      <c r="AO499" s="45">
        <f t="shared" si="115"/>
        <v>17.640788023201878</v>
      </c>
      <c r="AP499" s="46">
        <f t="shared" si="101"/>
        <v>0</v>
      </c>
      <c r="AQ499" s="47">
        <f t="shared" si="116"/>
        <v>180</v>
      </c>
      <c r="AR499" s="48">
        <f t="shared" si="102"/>
        <v>0</v>
      </c>
      <c r="AS499" s="118"/>
      <c r="AT499" s="81"/>
      <c r="AU499" s="81" t="s">
        <v>204</v>
      </c>
      <c r="AV499" s="81"/>
      <c r="AW499" s="81"/>
      <c r="AX499" s="81"/>
      <c r="AY499" s="81"/>
      <c r="AZ499" s="81" t="s">
        <v>162</v>
      </c>
      <c r="BA499" s="81"/>
      <c r="BB499" s="81"/>
      <c r="BC499" s="81"/>
      <c r="BD499" s="81"/>
      <c r="BE499" s="81" t="s">
        <v>102</v>
      </c>
      <c r="BF499" s="81">
        <v>0</v>
      </c>
      <c r="BG499" s="81">
        <v>3</v>
      </c>
      <c r="BH499" s="81" t="s">
        <v>60</v>
      </c>
      <c r="BI499" s="81">
        <v>4</v>
      </c>
    </row>
    <row r="500" spans="1:61">
      <c r="A500" s="24">
        <v>1520</v>
      </c>
      <c r="B500" s="24" t="s">
        <v>47</v>
      </c>
      <c r="C500" s="24">
        <v>27</v>
      </c>
      <c r="D500" s="24">
        <v>4</v>
      </c>
      <c r="E500" s="5" t="s">
        <v>60</v>
      </c>
      <c r="F500" s="81">
        <v>885.65</v>
      </c>
      <c r="G500" s="81">
        <v>885.65</v>
      </c>
      <c r="H500" s="25">
        <f t="shared" si="103"/>
        <v>885.65</v>
      </c>
      <c r="I500" s="100">
        <v>19</v>
      </c>
      <c r="J500" s="103">
        <v>19</v>
      </c>
      <c r="K500" s="26">
        <f t="shared" si="104"/>
        <v>19</v>
      </c>
      <c r="L500" s="27"/>
      <c r="M500" s="10">
        <v>270</v>
      </c>
      <c r="N500" s="11">
        <v>4</v>
      </c>
      <c r="O500" s="11">
        <v>0</v>
      </c>
      <c r="P500" s="11">
        <v>42</v>
      </c>
      <c r="Q500" s="68" t="s">
        <v>213</v>
      </c>
      <c r="R500" s="69" t="s">
        <v>213</v>
      </c>
      <c r="S500" s="32">
        <f t="shared" si="105"/>
        <v>-0.66750063783215474</v>
      </c>
      <c r="T500" s="32">
        <f t="shared" si="106"/>
        <v>5.1839162506496554E-2</v>
      </c>
      <c r="U500" s="32">
        <f t="shared" si="107"/>
        <v>0.74133456203285963</v>
      </c>
      <c r="V500" s="14">
        <f t="shared" si="108"/>
        <v>175.55923210912982</v>
      </c>
      <c r="W500" s="14">
        <f t="shared" si="109"/>
        <v>47.914325660267913</v>
      </c>
      <c r="X500" s="33">
        <f t="shared" si="110"/>
        <v>355.55923210912982</v>
      </c>
      <c r="Y500" s="14">
        <f t="shared" si="111"/>
        <v>265.55923210912982</v>
      </c>
      <c r="Z500" s="34">
        <f t="shared" si="112"/>
        <v>42.085674339732087</v>
      </c>
      <c r="AA500" s="16"/>
      <c r="AB500" s="28"/>
      <c r="AC500" s="9"/>
      <c r="AD500" s="9"/>
      <c r="AE500" s="9"/>
      <c r="AF500" s="17"/>
      <c r="AG500" s="28"/>
      <c r="AH500" s="96"/>
      <c r="AI500" s="10">
        <v>10</v>
      </c>
      <c r="AJ500" s="11">
        <v>22</v>
      </c>
      <c r="AK500" s="119">
        <v>140</v>
      </c>
      <c r="AL500" s="77">
        <v>-60</v>
      </c>
      <c r="AM500" s="45">
        <f t="shared" si="113"/>
        <v>215.55923210912982</v>
      </c>
      <c r="AN500" s="45">
        <f t="shared" si="114"/>
        <v>125.55923210912982</v>
      </c>
      <c r="AO500" s="45">
        <f t="shared" si="115"/>
        <v>42.085674339732087</v>
      </c>
      <c r="AP500" s="46">
        <f t="shared" si="101"/>
        <v>0</v>
      </c>
      <c r="AQ500" s="47">
        <f t="shared" si="116"/>
        <v>220</v>
      </c>
      <c r="AR500" s="48">
        <f t="shared" si="102"/>
        <v>0</v>
      </c>
      <c r="AS500" s="118"/>
      <c r="AT500" s="81"/>
      <c r="AU500" s="81" t="s">
        <v>204</v>
      </c>
      <c r="AV500" s="81"/>
      <c r="AW500" s="81"/>
      <c r="AX500" s="81"/>
      <c r="AY500" s="81"/>
      <c r="AZ500" s="81" t="s">
        <v>162</v>
      </c>
      <c r="BA500" s="81"/>
      <c r="BB500" s="81"/>
      <c r="BC500" s="81"/>
      <c r="BD500" s="81"/>
      <c r="BE500" s="81" t="s">
        <v>102</v>
      </c>
      <c r="BF500" s="81">
        <v>0</v>
      </c>
      <c r="BG500" s="81">
        <v>3</v>
      </c>
      <c r="BH500" s="81" t="s">
        <v>182</v>
      </c>
      <c r="BI500" s="81">
        <v>4</v>
      </c>
    </row>
    <row r="501" spans="1:61">
      <c r="A501" s="24">
        <v>1520</v>
      </c>
      <c r="B501" s="24" t="s">
        <v>47</v>
      </c>
      <c r="C501" s="24">
        <v>27</v>
      </c>
      <c r="D501" s="24">
        <v>4</v>
      </c>
      <c r="E501" s="5" t="s">
        <v>60</v>
      </c>
      <c r="F501" s="81">
        <v>885.78</v>
      </c>
      <c r="G501" s="81">
        <v>885.8</v>
      </c>
      <c r="H501" s="25">
        <f t="shared" si="103"/>
        <v>885.79</v>
      </c>
      <c r="I501" s="100">
        <v>32</v>
      </c>
      <c r="J501" s="103">
        <v>34</v>
      </c>
      <c r="K501" s="26">
        <f t="shared" si="104"/>
        <v>33</v>
      </c>
      <c r="L501" s="27"/>
      <c r="M501" s="10">
        <v>90</v>
      </c>
      <c r="N501" s="11">
        <v>0</v>
      </c>
      <c r="O501" s="11">
        <v>0</v>
      </c>
      <c r="P501" s="11">
        <v>60</v>
      </c>
      <c r="Q501" s="68" t="s">
        <v>213</v>
      </c>
      <c r="R501" s="69" t="s">
        <v>213</v>
      </c>
      <c r="S501" s="32">
        <f t="shared" si="105"/>
        <v>0.8660254037844386</v>
      </c>
      <c r="T501" s="32">
        <f t="shared" si="106"/>
        <v>-5.3050484267905938E-17</v>
      </c>
      <c r="U501" s="32">
        <f t="shared" si="107"/>
        <v>-0.50000000000000011</v>
      </c>
      <c r="V501" s="14">
        <f t="shared" si="108"/>
        <v>360</v>
      </c>
      <c r="W501" s="14">
        <f t="shared" si="109"/>
        <v>-30.000000000000011</v>
      </c>
      <c r="X501" s="33">
        <f t="shared" si="110"/>
        <v>360</v>
      </c>
      <c r="Y501" s="14">
        <f t="shared" si="111"/>
        <v>270</v>
      </c>
      <c r="Z501" s="34">
        <f t="shared" si="112"/>
        <v>59.999999999999986</v>
      </c>
      <c r="AA501" s="16"/>
      <c r="AB501" s="28"/>
      <c r="AC501" s="9"/>
      <c r="AD501" s="9"/>
      <c r="AE501" s="9"/>
      <c r="AF501" s="17"/>
      <c r="AG501" s="28"/>
      <c r="AH501" s="96"/>
      <c r="AI501" s="10">
        <v>22</v>
      </c>
      <c r="AJ501" s="11">
        <v>37</v>
      </c>
      <c r="AK501" s="119">
        <v>140</v>
      </c>
      <c r="AL501" s="77">
        <v>-60</v>
      </c>
      <c r="AM501" s="45">
        <f t="shared" si="113"/>
        <v>220</v>
      </c>
      <c r="AN501" s="45">
        <f t="shared" si="114"/>
        <v>130</v>
      </c>
      <c r="AO501" s="45">
        <f t="shared" si="115"/>
        <v>59.999999999999986</v>
      </c>
      <c r="AP501" s="46">
        <f t="shared" si="101"/>
        <v>0</v>
      </c>
      <c r="AQ501" s="47">
        <f t="shared" si="116"/>
        <v>220</v>
      </c>
      <c r="AR501" s="48">
        <f t="shared" si="102"/>
        <v>0</v>
      </c>
      <c r="AS501" s="118"/>
      <c r="AT501" s="81"/>
      <c r="AU501" s="81" t="s">
        <v>204</v>
      </c>
      <c r="AV501" s="81"/>
      <c r="AW501" s="81"/>
      <c r="AX501" s="81"/>
      <c r="AY501" s="81"/>
      <c r="AZ501" s="81" t="s">
        <v>162</v>
      </c>
      <c r="BA501" s="81"/>
      <c r="BB501" s="81"/>
      <c r="BC501" s="81"/>
      <c r="BD501" s="81">
        <v>1</v>
      </c>
      <c r="BE501" s="81" t="s">
        <v>102</v>
      </c>
      <c r="BF501" s="81">
        <v>0</v>
      </c>
      <c r="BG501" s="81">
        <v>3</v>
      </c>
      <c r="BH501" s="81" t="s">
        <v>181</v>
      </c>
      <c r="BI501" s="81">
        <v>4</v>
      </c>
    </row>
    <row r="502" spans="1:61">
      <c r="A502" s="24">
        <v>1520</v>
      </c>
      <c r="B502" s="24" t="s">
        <v>47</v>
      </c>
      <c r="C502" s="24">
        <v>28</v>
      </c>
      <c r="D502" s="24">
        <v>1</v>
      </c>
      <c r="E502" s="5" t="s">
        <v>205</v>
      </c>
      <c r="F502" s="81">
        <v>891.63</v>
      </c>
      <c r="G502" s="81">
        <v>891.63</v>
      </c>
      <c r="H502" s="25">
        <f t="shared" si="103"/>
        <v>891.63</v>
      </c>
      <c r="I502" s="100">
        <v>73</v>
      </c>
      <c r="J502" s="103">
        <v>73</v>
      </c>
      <c r="K502" s="26">
        <f t="shared" si="104"/>
        <v>73</v>
      </c>
      <c r="L502" s="27"/>
      <c r="M502" s="10">
        <v>90</v>
      </c>
      <c r="N502" s="11">
        <v>7</v>
      </c>
      <c r="O502" s="11">
        <v>0</v>
      </c>
      <c r="P502" s="11">
        <v>2</v>
      </c>
      <c r="Q502" s="68" t="s">
        <v>213</v>
      </c>
      <c r="R502" s="69" t="s">
        <v>213</v>
      </c>
      <c r="S502" s="32">
        <f t="shared" si="105"/>
        <v>3.4639361146286345E-2</v>
      </c>
      <c r="T502" s="32">
        <f t="shared" si="106"/>
        <v>0.12179510389394452</v>
      </c>
      <c r="U502" s="32">
        <f t="shared" si="107"/>
        <v>-0.99194151934344166</v>
      </c>
      <c r="V502" s="14">
        <f t="shared" si="108"/>
        <v>74.123885217907429</v>
      </c>
      <c r="W502" s="14">
        <f t="shared" si="109"/>
        <v>-82.725317082150838</v>
      </c>
      <c r="X502" s="33">
        <f t="shared" si="110"/>
        <v>74.123885217907429</v>
      </c>
      <c r="Y502" s="14">
        <f t="shared" si="111"/>
        <v>344.1238852179074</v>
      </c>
      <c r="Z502" s="34">
        <f t="shared" si="112"/>
        <v>7.2746829178491623</v>
      </c>
      <c r="AA502" s="16"/>
      <c r="AB502" s="28"/>
      <c r="AC502" s="9"/>
      <c r="AD502" s="9"/>
      <c r="AE502" s="9"/>
      <c r="AF502" s="17"/>
      <c r="AG502" s="28"/>
      <c r="AH502" s="96"/>
      <c r="AI502" s="10">
        <v>23</v>
      </c>
      <c r="AJ502" s="11">
        <v>95</v>
      </c>
      <c r="AK502" s="119">
        <v>200</v>
      </c>
      <c r="AL502" s="77">
        <v>-60</v>
      </c>
      <c r="AM502" s="45">
        <f t="shared" si="113"/>
        <v>234.12388521790743</v>
      </c>
      <c r="AN502" s="45">
        <f t="shared" si="114"/>
        <v>144.12388521790743</v>
      </c>
      <c r="AO502" s="45">
        <f t="shared" si="115"/>
        <v>7.2746829178491623</v>
      </c>
      <c r="AP502" s="46">
        <f t="shared" si="101"/>
        <v>0</v>
      </c>
      <c r="AQ502" s="47">
        <f t="shared" si="116"/>
        <v>160</v>
      </c>
      <c r="AR502" s="48">
        <f t="shared" si="102"/>
        <v>0</v>
      </c>
      <c r="AS502" s="118"/>
      <c r="AT502" s="81"/>
      <c r="AU502" s="81" t="s">
        <v>205</v>
      </c>
      <c r="AV502" s="81"/>
      <c r="AW502" s="81"/>
      <c r="AX502" s="81"/>
      <c r="AY502" s="81"/>
      <c r="AZ502" s="81"/>
      <c r="BA502" s="81"/>
      <c r="BB502" s="81" t="s">
        <v>176</v>
      </c>
      <c r="BC502" s="81"/>
      <c r="BD502" s="81"/>
      <c r="BE502" s="81" t="s">
        <v>79</v>
      </c>
      <c r="BF502" s="81">
        <v>1</v>
      </c>
      <c r="BG502" s="81">
        <v>2</v>
      </c>
      <c r="BH502" s="81"/>
      <c r="BI502" s="81">
        <v>0</v>
      </c>
    </row>
    <row r="503" spans="1:61">
      <c r="A503" s="24">
        <v>1520</v>
      </c>
      <c r="B503" s="24" t="s">
        <v>47</v>
      </c>
      <c r="C503" s="24">
        <v>28</v>
      </c>
      <c r="D503" s="24">
        <v>2</v>
      </c>
      <c r="E503" s="5" t="s">
        <v>46</v>
      </c>
      <c r="F503" s="81">
        <v>892.41</v>
      </c>
      <c r="G503" s="81">
        <v>892.41</v>
      </c>
      <c r="H503" s="25">
        <f t="shared" si="103"/>
        <v>892.41</v>
      </c>
      <c r="I503" s="100">
        <v>40</v>
      </c>
      <c r="J503" s="103">
        <v>40</v>
      </c>
      <c r="K503" s="26">
        <f t="shared" si="104"/>
        <v>40</v>
      </c>
      <c r="L503" s="27"/>
      <c r="M503" s="10">
        <v>90</v>
      </c>
      <c r="N503" s="11">
        <v>1</v>
      </c>
      <c r="O503" s="11">
        <v>0</v>
      </c>
      <c r="P503" s="11">
        <v>6</v>
      </c>
      <c r="Q503" s="68" t="s">
        <v>213</v>
      </c>
      <c r="R503" s="69" t="s">
        <v>213</v>
      </c>
      <c r="S503" s="32">
        <f t="shared" si="105"/>
        <v>0.10451254307640281</v>
      </c>
      <c r="T503" s="32">
        <f t="shared" si="106"/>
        <v>1.7356800328744645E-2</v>
      </c>
      <c r="U503" s="32">
        <f t="shared" si="107"/>
        <v>-0.99437042486653382</v>
      </c>
      <c r="V503" s="14">
        <f t="shared" si="108"/>
        <v>9.4292710994190578</v>
      </c>
      <c r="W503" s="14">
        <f t="shared" si="109"/>
        <v>-83.918432948729773</v>
      </c>
      <c r="X503" s="33">
        <f t="shared" si="110"/>
        <v>9.4292710994190578</v>
      </c>
      <c r="Y503" s="14">
        <f t="shared" si="111"/>
        <v>279.42927109941905</v>
      </c>
      <c r="Z503" s="34">
        <f t="shared" si="112"/>
        <v>6.0815670512702269</v>
      </c>
      <c r="AA503" s="16"/>
      <c r="AB503" s="28"/>
      <c r="AC503" s="9"/>
      <c r="AD503" s="9"/>
      <c r="AE503" s="9"/>
      <c r="AF503" s="17"/>
      <c r="AG503" s="28"/>
      <c r="AH503" s="96"/>
      <c r="AI503" s="10">
        <v>0</v>
      </c>
      <c r="AJ503" s="11">
        <v>44</v>
      </c>
      <c r="AK503" s="119">
        <v>240</v>
      </c>
      <c r="AL503" s="77">
        <v>-60</v>
      </c>
      <c r="AM503" s="45">
        <f t="shared" si="113"/>
        <v>129.42927109941905</v>
      </c>
      <c r="AN503" s="45">
        <f t="shared" si="114"/>
        <v>39.429271099419054</v>
      </c>
      <c r="AO503" s="45">
        <f t="shared" si="115"/>
        <v>6.0815670512702269</v>
      </c>
      <c r="AP503" s="46">
        <f t="shared" si="101"/>
        <v>0</v>
      </c>
      <c r="AQ503" s="47">
        <f t="shared" si="116"/>
        <v>120</v>
      </c>
      <c r="AR503" s="48">
        <f t="shared" si="102"/>
        <v>0</v>
      </c>
      <c r="AS503" s="118"/>
      <c r="AT503" s="81" t="s">
        <v>89</v>
      </c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 t="s">
        <v>82</v>
      </c>
      <c r="BF503" s="81">
        <v>1</v>
      </c>
      <c r="BG503" s="81">
        <v>2</v>
      </c>
      <c r="BH503" s="81"/>
      <c r="BI503" s="81">
        <v>0</v>
      </c>
    </row>
    <row r="504" spans="1:61">
      <c r="A504" s="24">
        <v>1520</v>
      </c>
      <c r="B504" s="24" t="s">
        <v>47</v>
      </c>
      <c r="C504" s="24">
        <v>28</v>
      </c>
      <c r="D504" s="24">
        <v>2</v>
      </c>
      <c r="E504" s="5" t="s">
        <v>60</v>
      </c>
      <c r="F504" s="81">
        <v>892.92</v>
      </c>
      <c r="G504" s="81">
        <v>892.98</v>
      </c>
      <c r="H504" s="25">
        <f t="shared" si="103"/>
        <v>892.95</v>
      </c>
      <c r="I504" s="100">
        <v>91</v>
      </c>
      <c r="J504" s="103">
        <v>97</v>
      </c>
      <c r="K504" s="26">
        <f t="shared" si="104"/>
        <v>94</v>
      </c>
      <c r="L504" s="27"/>
      <c r="M504" s="10">
        <v>90</v>
      </c>
      <c r="N504" s="11">
        <v>41</v>
      </c>
      <c r="O504" s="11">
        <v>180</v>
      </c>
      <c r="P504" s="11">
        <v>50</v>
      </c>
      <c r="Q504" s="68" t="s">
        <v>213</v>
      </c>
      <c r="R504" s="69" t="s">
        <v>213</v>
      </c>
      <c r="S504" s="32">
        <f t="shared" si="105"/>
        <v>0.57814108009831111</v>
      </c>
      <c r="T504" s="32">
        <f t="shared" si="106"/>
        <v>-0.42170661505808021</v>
      </c>
      <c r="U504" s="32">
        <f t="shared" si="107"/>
        <v>0.48511796707892724</v>
      </c>
      <c r="V504" s="14">
        <f t="shared" si="108"/>
        <v>323.89230874703429</v>
      </c>
      <c r="W504" s="14">
        <f t="shared" si="109"/>
        <v>34.134037791112085</v>
      </c>
      <c r="X504" s="33">
        <f t="shared" si="110"/>
        <v>143.89230874703429</v>
      </c>
      <c r="Y504" s="14">
        <f t="shared" si="111"/>
        <v>53.892308747034292</v>
      </c>
      <c r="Z504" s="34">
        <f t="shared" si="112"/>
        <v>55.865962208887915</v>
      </c>
      <c r="AA504" s="16"/>
      <c r="AB504" s="28"/>
      <c r="AC504" s="9"/>
      <c r="AD504" s="9"/>
      <c r="AE504" s="9"/>
      <c r="AF504" s="17"/>
      <c r="AG504" s="28"/>
      <c r="AH504" s="96"/>
      <c r="AI504" s="10">
        <v>82</v>
      </c>
      <c r="AJ504" s="11">
        <v>108</v>
      </c>
      <c r="AK504" s="119">
        <v>310</v>
      </c>
      <c r="AL504" s="77">
        <v>-60</v>
      </c>
      <c r="AM504" s="45">
        <f t="shared" si="113"/>
        <v>193.89230874703429</v>
      </c>
      <c r="AN504" s="45">
        <f t="shared" si="114"/>
        <v>103.89230874703429</v>
      </c>
      <c r="AO504" s="45">
        <f t="shared" si="115"/>
        <v>55.865962208887915</v>
      </c>
      <c r="AP504" s="46">
        <f t="shared" si="101"/>
        <v>0</v>
      </c>
      <c r="AQ504" s="47">
        <f t="shared" si="116"/>
        <v>50</v>
      </c>
      <c r="AR504" s="48">
        <f t="shared" si="102"/>
        <v>0</v>
      </c>
      <c r="AS504" s="118"/>
      <c r="AT504" s="81"/>
      <c r="AU504" s="81" t="s">
        <v>204</v>
      </c>
      <c r="AV504" s="81"/>
      <c r="AW504" s="81"/>
      <c r="AX504" s="81"/>
      <c r="AY504" s="81"/>
      <c r="AZ504" s="81" t="s">
        <v>162</v>
      </c>
      <c r="BA504" s="81"/>
      <c r="BB504" s="81" t="s">
        <v>176</v>
      </c>
      <c r="BC504" s="81"/>
      <c r="BD504" s="81"/>
      <c r="BE504" s="81" t="s">
        <v>82</v>
      </c>
      <c r="BF504" s="81">
        <v>1</v>
      </c>
      <c r="BG504" s="81">
        <v>2</v>
      </c>
      <c r="BH504" s="81"/>
      <c r="BI504" s="81">
        <v>2</v>
      </c>
    </row>
    <row r="505" spans="1:61">
      <c r="A505" s="24">
        <v>1520</v>
      </c>
      <c r="B505" s="24" t="s">
        <v>47</v>
      </c>
      <c r="C505" s="24">
        <v>28</v>
      </c>
      <c r="D505" s="24">
        <v>3</v>
      </c>
      <c r="E505" s="5" t="s">
        <v>60</v>
      </c>
      <c r="F505" s="81">
        <v>894.2</v>
      </c>
      <c r="G505" s="81">
        <v>894.21</v>
      </c>
      <c r="H505" s="25">
        <f t="shared" si="103"/>
        <v>894.20500000000004</v>
      </c>
      <c r="I505" s="100">
        <v>77</v>
      </c>
      <c r="J505" s="103">
        <v>78</v>
      </c>
      <c r="K505" s="26">
        <f t="shared" si="104"/>
        <v>77.5</v>
      </c>
      <c r="L505" s="27"/>
      <c r="M505" s="10">
        <v>90</v>
      </c>
      <c r="N505" s="11">
        <v>10</v>
      </c>
      <c r="O505" s="11">
        <v>180</v>
      </c>
      <c r="P505" s="11">
        <v>3</v>
      </c>
      <c r="Q505" s="68" t="s">
        <v>213</v>
      </c>
      <c r="R505" s="69" t="s">
        <v>213</v>
      </c>
      <c r="S505" s="32">
        <f t="shared" si="105"/>
        <v>5.1540855469358729E-2</v>
      </c>
      <c r="T505" s="32">
        <f t="shared" si="106"/>
        <v>-0.17341019887450621</v>
      </c>
      <c r="U505" s="32">
        <f t="shared" si="107"/>
        <v>0.9834581082132785</v>
      </c>
      <c r="V505" s="14">
        <f t="shared" si="108"/>
        <v>286.55296453948534</v>
      </c>
      <c r="W505" s="14">
        <f t="shared" si="109"/>
        <v>79.576935817123754</v>
      </c>
      <c r="X505" s="33">
        <f t="shared" si="110"/>
        <v>106.55296453948534</v>
      </c>
      <c r="Y505" s="14">
        <f t="shared" si="111"/>
        <v>16.552964539485345</v>
      </c>
      <c r="Z505" s="34">
        <f t="shared" si="112"/>
        <v>10.423064182876246</v>
      </c>
      <c r="AA505" s="16"/>
      <c r="AB505" s="28"/>
      <c r="AC505" s="9"/>
      <c r="AD505" s="9"/>
      <c r="AE505" s="9"/>
      <c r="AF505" s="17"/>
      <c r="AG505" s="28"/>
      <c r="AH505" s="96"/>
      <c r="AI505" s="10">
        <v>74</v>
      </c>
      <c r="AJ505" s="11">
        <v>91</v>
      </c>
      <c r="AK505" s="120" t="s">
        <v>213</v>
      </c>
      <c r="AL505" s="121" t="s">
        <v>213</v>
      </c>
      <c r="AM505" s="41" t="e">
        <f t="shared" si="113"/>
        <v>#VALUE!</v>
      </c>
      <c r="AN505" s="41" t="e">
        <f t="shared" si="114"/>
        <v>#VALUE!</v>
      </c>
      <c r="AO505" s="41">
        <f t="shared" si="115"/>
        <v>10.423064182876246</v>
      </c>
      <c r="AP505" s="42">
        <f t="shared" si="101"/>
        <v>0</v>
      </c>
      <c r="AQ505" s="43" t="e">
        <f t="shared" si="116"/>
        <v>#VALUE!</v>
      </c>
      <c r="AR505" s="44">
        <f t="shared" si="102"/>
        <v>0</v>
      </c>
      <c r="AS505" s="118"/>
      <c r="AT505" s="81"/>
      <c r="AU505" s="81" t="s">
        <v>204</v>
      </c>
      <c r="AV505" s="81"/>
      <c r="AW505" s="81"/>
      <c r="AX505" s="81"/>
      <c r="AY505" s="81"/>
      <c r="AZ505" s="81" t="s">
        <v>162</v>
      </c>
      <c r="BA505" s="81"/>
      <c r="BB505" s="81"/>
      <c r="BC505" s="81"/>
      <c r="BD505" s="81">
        <v>10</v>
      </c>
      <c r="BE505" s="81" t="s">
        <v>82</v>
      </c>
      <c r="BF505" s="81">
        <v>1</v>
      </c>
      <c r="BG505" s="81">
        <v>2</v>
      </c>
      <c r="BH505" s="81"/>
      <c r="BI505" s="81">
        <v>1</v>
      </c>
    </row>
    <row r="506" spans="1:61">
      <c r="A506" s="24">
        <v>1520</v>
      </c>
      <c r="B506" s="24" t="s">
        <v>47</v>
      </c>
      <c r="C506" s="24">
        <v>28</v>
      </c>
      <c r="D506" s="24">
        <v>4</v>
      </c>
      <c r="E506" s="5" t="s">
        <v>205</v>
      </c>
      <c r="F506" s="81">
        <v>894.96</v>
      </c>
      <c r="G506" s="81">
        <v>894.96</v>
      </c>
      <c r="H506" s="25">
        <f t="shared" si="103"/>
        <v>894.96</v>
      </c>
      <c r="I506" s="100">
        <v>27</v>
      </c>
      <c r="J506" s="103">
        <v>27</v>
      </c>
      <c r="K506" s="26">
        <f t="shared" si="104"/>
        <v>27</v>
      </c>
      <c r="L506" s="27"/>
      <c r="M506" s="10">
        <v>90</v>
      </c>
      <c r="N506" s="11">
        <v>2</v>
      </c>
      <c r="O506" s="11">
        <v>180</v>
      </c>
      <c r="P506" s="11">
        <v>3</v>
      </c>
      <c r="Q506" s="68" t="s">
        <v>213</v>
      </c>
      <c r="R506" s="69" t="s">
        <v>213</v>
      </c>
      <c r="S506" s="32">
        <f t="shared" si="105"/>
        <v>5.2304074592470835E-2</v>
      </c>
      <c r="T506" s="32">
        <f t="shared" si="106"/>
        <v>-3.4851668155187324E-2</v>
      </c>
      <c r="U506" s="32">
        <f t="shared" si="107"/>
        <v>0.99802119662406841</v>
      </c>
      <c r="V506" s="14">
        <f t="shared" si="108"/>
        <v>326.32336918625151</v>
      </c>
      <c r="W506" s="14">
        <f t="shared" si="109"/>
        <v>86.39647307521291</v>
      </c>
      <c r="X506" s="33">
        <f t="shared" si="110"/>
        <v>146.32336918625151</v>
      </c>
      <c r="Y506" s="14">
        <f t="shared" si="111"/>
        <v>56.323369186251512</v>
      </c>
      <c r="Z506" s="34">
        <f t="shared" si="112"/>
        <v>3.60352692478709</v>
      </c>
      <c r="AA506" s="16"/>
      <c r="AB506" s="28"/>
      <c r="AC506" s="9"/>
      <c r="AD506" s="9"/>
      <c r="AE506" s="9"/>
      <c r="AF506" s="17"/>
      <c r="AG506" s="28"/>
      <c r="AH506" s="96"/>
      <c r="AI506" s="10">
        <v>0</v>
      </c>
      <c r="AJ506" s="11">
        <v>105</v>
      </c>
      <c r="AK506" s="119">
        <v>330</v>
      </c>
      <c r="AL506" s="77">
        <v>-60</v>
      </c>
      <c r="AM506" s="45">
        <f t="shared" si="113"/>
        <v>176.32336918625151</v>
      </c>
      <c r="AN506" s="45">
        <f t="shared" si="114"/>
        <v>86.323369186251512</v>
      </c>
      <c r="AO506" s="45">
        <f t="shared" si="115"/>
        <v>3.60352692478709</v>
      </c>
      <c r="AP506" s="46">
        <f t="shared" si="101"/>
        <v>0</v>
      </c>
      <c r="AQ506" s="47">
        <f t="shared" si="116"/>
        <v>30</v>
      </c>
      <c r="AR506" s="48">
        <f t="shared" si="102"/>
        <v>0</v>
      </c>
      <c r="AS506" s="118"/>
      <c r="AT506" s="81"/>
      <c r="AU506" s="81" t="s">
        <v>205</v>
      </c>
      <c r="AV506" s="81"/>
      <c r="AW506" s="81"/>
      <c r="AX506" s="81"/>
      <c r="AY506" s="81"/>
      <c r="AZ506" s="81"/>
      <c r="BA506" s="81"/>
      <c r="BB506" s="81"/>
      <c r="BC506" s="81"/>
      <c r="BD506" s="81"/>
      <c r="BE506" s="81" t="s">
        <v>79</v>
      </c>
      <c r="BF506" s="81">
        <v>1</v>
      </c>
      <c r="BG506" s="81">
        <v>2</v>
      </c>
      <c r="BH506" s="81"/>
      <c r="BI506" s="81">
        <v>0</v>
      </c>
    </row>
    <row r="507" spans="1:61">
      <c r="A507" s="24">
        <v>1520</v>
      </c>
      <c r="B507" s="24" t="s">
        <v>47</v>
      </c>
      <c r="C507" s="24">
        <v>28</v>
      </c>
      <c r="D507" s="24">
        <v>4</v>
      </c>
      <c r="E507" s="5" t="s">
        <v>60</v>
      </c>
      <c r="F507" s="81">
        <v>895.49</v>
      </c>
      <c r="G507" s="81">
        <v>895.52</v>
      </c>
      <c r="H507" s="25">
        <f t="shared" si="103"/>
        <v>895.505</v>
      </c>
      <c r="I507" s="100">
        <v>80</v>
      </c>
      <c r="J507" s="103">
        <v>83</v>
      </c>
      <c r="K507" s="26">
        <f t="shared" si="104"/>
        <v>81.5</v>
      </c>
      <c r="L507" s="27"/>
      <c r="M507" s="10">
        <v>270</v>
      </c>
      <c r="N507" s="11">
        <v>14</v>
      </c>
      <c r="O507" s="11">
        <v>180</v>
      </c>
      <c r="P507" s="11">
        <v>7</v>
      </c>
      <c r="Q507" s="68" t="s">
        <v>213</v>
      </c>
      <c r="R507" s="69" t="s">
        <v>213</v>
      </c>
      <c r="S507" s="32">
        <f t="shared" si="105"/>
        <v>-0.11824930307007642</v>
      </c>
      <c r="T507" s="32">
        <f t="shared" si="106"/>
        <v>-0.24011864647522385</v>
      </c>
      <c r="U507" s="32">
        <f t="shared" si="107"/>
        <v>-0.96306328906926186</v>
      </c>
      <c r="V507" s="14">
        <f t="shared" si="108"/>
        <v>243.7815071331876</v>
      </c>
      <c r="W507" s="14">
        <f t="shared" si="109"/>
        <v>-74.4682309718619</v>
      </c>
      <c r="X507" s="33">
        <f t="shared" si="110"/>
        <v>243.7815071331876</v>
      </c>
      <c r="Y507" s="14">
        <f t="shared" si="111"/>
        <v>153.7815071331876</v>
      </c>
      <c r="Z507" s="34">
        <f t="shared" si="112"/>
        <v>15.5317690281381</v>
      </c>
      <c r="AA507" s="16"/>
      <c r="AB507" s="28"/>
      <c r="AC507" s="9"/>
      <c r="AD507" s="9"/>
      <c r="AE507" s="9"/>
      <c r="AF507" s="17"/>
      <c r="AG507" s="28"/>
      <c r="AH507" s="96"/>
      <c r="AI507" s="10">
        <v>0</v>
      </c>
      <c r="AJ507" s="11">
        <v>105</v>
      </c>
      <c r="AK507" s="119">
        <v>330</v>
      </c>
      <c r="AL507" s="77">
        <v>-60</v>
      </c>
      <c r="AM507" s="45">
        <f t="shared" si="113"/>
        <v>273.78150713318757</v>
      </c>
      <c r="AN507" s="45">
        <f t="shared" si="114"/>
        <v>183.78150713318757</v>
      </c>
      <c r="AO507" s="45">
        <f t="shared" si="115"/>
        <v>15.5317690281381</v>
      </c>
      <c r="AP507" s="46">
        <f t="shared" si="101"/>
        <v>0</v>
      </c>
      <c r="AQ507" s="47">
        <f t="shared" si="116"/>
        <v>30</v>
      </c>
      <c r="AR507" s="48">
        <f t="shared" si="102"/>
        <v>0</v>
      </c>
      <c r="AS507" s="118"/>
      <c r="AT507" s="81"/>
      <c r="AU507" s="81" t="s">
        <v>204</v>
      </c>
      <c r="AV507" s="81"/>
      <c r="AW507" s="81"/>
      <c r="AX507" s="81"/>
      <c r="AY507" s="81"/>
      <c r="AZ507" s="81" t="s">
        <v>162</v>
      </c>
      <c r="BA507" s="81"/>
      <c r="BB507" s="81"/>
      <c r="BC507" s="81"/>
      <c r="BD507" s="81">
        <v>15</v>
      </c>
      <c r="BE507" s="81" t="s">
        <v>82</v>
      </c>
      <c r="BF507" s="81">
        <v>1</v>
      </c>
      <c r="BG507" s="81">
        <v>2</v>
      </c>
      <c r="BH507" s="81" t="s">
        <v>183</v>
      </c>
      <c r="BI507" s="81">
        <v>4</v>
      </c>
    </row>
    <row r="508" spans="1:61">
      <c r="A508" s="24">
        <v>1520</v>
      </c>
      <c r="B508" s="24" t="s">
        <v>47</v>
      </c>
      <c r="C508" s="24">
        <v>28</v>
      </c>
      <c r="D508" s="24">
        <v>5</v>
      </c>
      <c r="E508" s="5" t="s">
        <v>60</v>
      </c>
      <c r="F508" s="81">
        <v>896.8</v>
      </c>
      <c r="G508" s="81">
        <v>896.82</v>
      </c>
      <c r="H508" s="25">
        <f t="shared" si="103"/>
        <v>896.81</v>
      </c>
      <c r="I508" s="100">
        <v>68</v>
      </c>
      <c r="J508" s="103">
        <v>70</v>
      </c>
      <c r="K508" s="26">
        <f t="shared" si="104"/>
        <v>69</v>
      </c>
      <c r="L508" s="27"/>
      <c r="M508" s="10">
        <v>270</v>
      </c>
      <c r="N508" s="11">
        <v>9</v>
      </c>
      <c r="O508" s="11">
        <v>180</v>
      </c>
      <c r="P508" s="11">
        <v>25</v>
      </c>
      <c r="Q508" s="68" t="s">
        <v>213</v>
      </c>
      <c r="R508" s="69" t="s">
        <v>213</v>
      </c>
      <c r="S508" s="32">
        <f t="shared" si="105"/>
        <v>-0.41741512964387301</v>
      </c>
      <c r="T508" s="32">
        <f t="shared" si="106"/>
        <v>-0.14177777382687373</v>
      </c>
      <c r="U508" s="32">
        <f t="shared" si="107"/>
        <v>-0.89514963424668026</v>
      </c>
      <c r="V508" s="14">
        <f t="shared" si="108"/>
        <v>198.76039111594696</v>
      </c>
      <c r="W508" s="14">
        <f t="shared" si="109"/>
        <v>-63.781054621406774</v>
      </c>
      <c r="X508" s="33">
        <f t="shared" si="110"/>
        <v>198.76039111594696</v>
      </c>
      <c r="Y508" s="14">
        <f t="shared" si="111"/>
        <v>108.76039111594696</v>
      </c>
      <c r="Z508" s="34">
        <f t="shared" si="112"/>
        <v>26.218945378593226</v>
      </c>
      <c r="AA508" s="16"/>
      <c r="AB508" s="28"/>
      <c r="AC508" s="9"/>
      <c r="AD508" s="9"/>
      <c r="AE508" s="9"/>
      <c r="AF508" s="17"/>
      <c r="AG508" s="28"/>
      <c r="AH508" s="96"/>
      <c r="AI508" s="10">
        <v>41</v>
      </c>
      <c r="AJ508" s="11">
        <v>90</v>
      </c>
      <c r="AK508" s="120" t="s">
        <v>213</v>
      </c>
      <c r="AL508" s="121" t="s">
        <v>213</v>
      </c>
      <c r="AM508" s="41" t="e">
        <f t="shared" si="113"/>
        <v>#VALUE!</v>
      </c>
      <c r="AN508" s="41" t="e">
        <f t="shared" si="114"/>
        <v>#VALUE!</v>
      </c>
      <c r="AO508" s="41">
        <f t="shared" si="115"/>
        <v>26.218945378593226</v>
      </c>
      <c r="AP508" s="42">
        <f t="shared" si="101"/>
        <v>0</v>
      </c>
      <c r="AQ508" s="43" t="e">
        <f t="shared" si="116"/>
        <v>#VALUE!</v>
      </c>
      <c r="AR508" s="44">
        <f t="shared" si="102"/>
        <v>0</v>
      </c>
      <c r="AS508" s="118"/>
      <c r="AT508" s="81"/>
      <c r="AU508" s="81" t="s">
        <v>204</v>
      </c>
      <c r="AV508" s="81"/>
      <c r="AW508" s="81"/>
      <c r="AX508" s="81"/>
      <c r="AY508" s="81"/>
      <c r="AZ508" s="81" t="s">
        <v>162</v>
      </c>
      <c r="BA508" s="81"/>
      <c r="BB508" s="81"/>
      <c r="BC508" s="81"/>
      <c r="BD508" s="81">
        <v>25</v>
      </c>
      <c r="BE508" s="81" t="s">
        <v>82</v>
      </c>
      <c r="BF508" s="81">
        <v>1</v>
      </c>
      <c r="BG508" s="81">
        <v>2</v>
      </c>
      <c r="BH508" s="81" t="s">
        <v>184</v>
      </c>
      <c r="BI508" s="81">
        <v>4</v>
      </c>
    </row>
    <row r="509" spans="1:61">
      <c r="A509" s="24">
        <v>1520</v>
      </c>
      <c r="B509" s="24" t="s">
        <v>47</v>
      </c>
      <c r="C509" s="24">
        <v>28</v>
      </c>
      <c r="D509" s="24">
        <v>6</v>
      </c>
      <c r="E509" s="5" t="s">
        <v>205</v>
      </c>
      <c r="F509" s="81">
        <v>898.73</v>
      </c>
      <c r="G509" s="81">
        <v>898.73</v>
      </c>
      <c r="H509" s="25">
        <f t="shared" si="103"/>
        <v>898.73</v>
      </c>
      <c r="I509" s="100">
        <v>112</v>
      </c>
      <c r="J509" s="103">
        <v>112</v>
      </c>
      <c r="K509" s="26">
        <f t="shared" si="104"/>
        <v>112</v>
      </c>
      <c r="L509" s="27"/>
      <c r="M509" s="10">
        <v>270</v>
      </c>
      <c r="N509" s="11">
        <v>2</v>
      </c>
      <c r="O509" s="11">
        <v>180</v>
      </c>
      <c r="P509" s="11">
        <v>42</v>
      </c>
      <c r="Q509" s="68" t="s">
        <v>213</v>
      </c>
      <c r="R509" s="69" t="s">
        <v>213</v>
      </c>
      <c r="S509" s="32">
        <f t="shared" si="105"/>
        <v>-0.66872299007276836</v>
      </c>
      <c r="T509" s="32">
        <f t="shared" si="106"/>
        <v>-2.5935380386228859E-2</v>
      </c>
      <c r="U509" s="32">
        <f t="shared" si="107"/>
        <v>-0.7426921217288146</v>
      </c>
      <c r="V509" s="14">
        <f t="shared" si="108"/>
        <v>182.22101449728854</v>
      </c>
      <c r="W509" s="14">
        <f t="shared" si="109"/>
        <v>-47.978587847648157</v>
      </c>
      <c r="X509" s="33">
        <f t="shared" si="110"/>
        <v>182.22101449728854</v>
      </c>
      <c r="Y509" s="14">
        <f t="shared" si="111"/>
        <v>92.221014497288536</v>
      </c>
      <c r="Z509" s="34">
        <f t="shared" si="112"/>
        <v>42.021412152351843</v>
      </c>
      <c r="AA509" s="16"/>
      <c r="AB509" s="28"/>
      <c r="AC509" s="9"/>
      <c r="AD509" s="9"/>
      <c r="AE509" s="9"/>
      <c r="AF509" s="17"/>
      <c r="AG509" s="28"/>
      <c r="AH509" s="96"/>
      <c r="AI509" s="10">
        <v>109</v>
      </c>
      <c r="AJ509" s="11">
        <v>139</v>
      </c>
      <c r="AK509" s="120" t="s">
        <v>213</v>
      </c>
      <c r="AL509" s="121" t="s">
        <v>213</v>
      </c>
      <c r="AM509" s="41" t="e">
        <f t="shared" si="113"/>
        <v>#VALUE!</v>
      </c>
      <c r="AN509" s="41" t="e">
        <f t="shared" si="114"/>
        <v>#VALUE!</v>
      </c>
      <c r="AO509" s="41">
        <f t="shared" si="115"/>
        <v>42.021412152351843</v>
      </c>
      <c r="AP509" s="42">
        <f t="shared" ref="AP509:AP575" si="117">AB509</f>
        <v>0</v>
      </c>
      <c r="AQ509" s="43" t="e">
        <f t="shared" si="116"/>
        <v>#VALUE!</v>
      </c>
      <c r="AR509" s="44">
        <f t="shared" ref="AR509:AR575" si="118">AG509</f>
        <v>0</v>
      </c>
      <c r="AS509" s="118"/>
      <c r="AT509" s="81"/>
      <c r="AU509" s="81" t="s">
        <v>205</v>
      </c>
      <c r="AV509" s="81"/>
      <c r="AW509" s="81"/>
      <c r="AX509" s="81"/>
      <c r="AY509" s="81"/>
      <c r="AZ509" s="81"/>
      <c r="BA509" s="81"/>
      <c r="BB509" s="81"/>
      <c r="BC509" s="81"/>
      <c r="BD509" s="81"/>
      <c r="BE509" s="81" t="s">
        <v>82</v>
      </c>
      <c r="BF509" s="81">
        <v>1</v>
      </c>
      <c r="BG509" s="81">
        <v>2</v>
      </c>
      <c r="BH509" s="81"/>
      <c r="BI509" s="81">
        <v>0</v>
      </c>
    </row>
    <row r="510" spans="1:61">
      <c r="A510" s="24">
        <v>1520</v>
      </c>
      <c r="B510" s="24" t="s">
        <v>47</v>
      </c>
      <c r="C510" s="24">
        <v>29</v>
      </c>
      <c r="D510" s="24">
        <v>1</v>
      </c>
      <c r="E510" s="5" t="s">
        <v>60</v>
      </c>
      <c r="F510" s="81">
        <v>900.58</v>
      </c>
      <c r="G510" s="81">
        <v>900.6</v>
      </c>
      <c r="H510" s="25">
        <f t="shared" si="103"/>
        <v>900.59</v>
      </c>
      <c r="I510" s="100">
        <v>8</v>
      </c>
      <c r="J510" s="103">
        <v>10</v>
      </c>
      <c r="K510" s="26">
        <f t="shared" si="104"/>
        <v>9</v>
      </c>
      <c r="L510" s="27"/>
      <c r="M510" s="10">
        <v>270</v>
      </c>
      <c r="N510" s="11">
        <v>11</v>
      </c>
      <c r="O510" s="11">
        <v>0</v>
      </c>
      <c r="P510" s="11">
        <v>72</v>
      </c>
      <c r="Q510" s="68" t="s">
        <v>213</v>
      </c>
      <c r="R510" s="69" t="s">
        <v>213</v>
      </c>
      <c r="S510" s="32">
        <f t="shared" si="105"/>
        <v>-0.93358292939035892</v>
      </c>
      <c r="T510" s="32">
        <f t="shared" si="106"/>
        <v>5.8963222250963294E-2</v>
      </c>
      <c r="U510" s="32">
        <f t="shared" si="107"/>
        <v>0.30333948182574227</v>
      </c>
      <c r="V510" s="14">
        <f t="shared" si="108"/>
        <v>176.38611375451208</v>
      </c>
      <c r="W510" s="14">
        <f t="shared" si="109"/>
        <v>17.966509359251642</v>
      </c>
      <c r="X510" s="33">
        <f t="shared" si="110"/>
        <v>356.38611375451205</v>
      </c>
      <c r="Y510" s="14">
        <f t="shared" si="111"/>
        <v>266.38611375451205</v>
      </c>
      <c r="Z510" s="34">
        <f t="shared" si="112"/>
        <v>72.033490640748354</v>
      </c>
      <c r="AA510" s="16"/>
      <c r="AB510" s="28"/>
      <c r="AC510" s="9"/>
      <c r="AD510" s="9"/>
      <c r="AE510" s="9"/>
      <c r="AF510" s="17"/>
      <c r="AG510" s="28"/>
      <c r="AH510" s="96"/>
      <c r="AI510" s="10">
        <v>5</v>
      </c>
      <c r="AJ510" s="11">
        <v>15</v>
      </c>
      <c r="AK510" s="120" t="s">
        <v>213</v>
      </c>
      <c r="AL510" s="121" t="s">
        <v>213</v>
      </c>
      <c r="AM510" s="41" t="e">
        <f t="shared" si="113"/>
        <v>#VALUE!</v>
      </c>
      <c r="AN510" s="41" t="e">
        <f t="shared" si="114"/>
        <v>#VALUE!</v>
      </c>
      <c r="AO510" s="41">
        <f t="shared" si="115"/>
        <v>72.033490640748354</v>
      </c>
      <c r="AP510" s="42">
        <f t="shared" si="117"/>
        <v>0</v>
      </c>
      <c r="AQ510" s="43" t="e">
        <f t="shared" si="116"/>
        <v>#VALUE!</v>
      </c>
      <c r="AR510" s="44">
        <f t="shared" si="118"/>
        <v>0</v>
      </c>
      <c r="AS510" s="118"/>
      <c r="AT510" s="81"/>
      <c r="AU510" s="81" t="s">
        <v>204</v>
      </c>
      <c r="AV510" s="81"/>
      <c r="AW510" s="81"/>
      <c r="AX510" s="81"/>
      <c r="AY510" s="81"/>
      <c r="AZ510" s="81" t="s">
        <v>162</v>
      </c>
      <c r="BA510" s="81"/>
      <c r="BB510" s="81" t="s">
        <v>176</v>
      </c>
      <c r="BC510" s="81"/>
      <c r="BD510" s="81">
        <v>4</v>
      </c>
      <c r="BE510" s="81" t="s">
        <v>82</v>
      </c>
      <c r="BF510" s="81">
        <v>1</v>
      </c>
      <c r="BG510" s="81">
        <v>2</v>
      </c>
      <c r="BH510" s="81"/>
      <c r="BI510" s="81">
        <v>1</v>
      </c>
    </row>
    <row r="511" spans="1:61">
      <c r="A511" s="24">
        <v>1520</v>
      </c>
      <c r="B511" s="24" t="s">
        <v>47</v>
      </c>
      <c r="C511" s="24">
        <v>30</v>
      </c>
      <c r="D511" s="24">
        <v>1</v>
      </c>
      <c r="E511" s="5" t="s">
        <v>46</v>
      </c>
      <c r="F511" s="81">
        <v>910.57</v>
      </c>
      <c r="G511" s="81">
        <v>910.62</v>
      </c>
      <c r="H511" s="25">
        <f t="shared" si="103"/>
        <v>910.59500000000003</v>
      </c>
      <c r="I511" s="100">
        <v>47</v>
      </c>
      <c r="J511" s="103">
        <v>52</v>
      </c>
      <c r="K511" s="26">
        <f t="shared" si="104"/>
        <v>49.5</v>
      </c>
      <c r="L511" s="27"/>
      <c r="M511" s="10">
        <v>270</v>
      </c>
      <c r="N511" s="11">
        <v>5</v>
      </c>
      <c r="O511" s="11">
        <v>0</v>
      </c>
      <c r="P511" s="11">
        <v>25</v>
      </c>
      <c r="Q511" s="68" t="s">
        <v>213</v>
      </c>
      <c r="R511" s="69" t="s">
        <v>213</v>
      </c>
      <c r="S511" s="32">
        <f t="shared" si="105"/>
        <v>-0.42101007166283438</v>
      </c>
      <c r="T511" s="32">
        <f t="shared" si="106"/>
        <v>7.8989928337165713E-2</v>
      </c>
      <c r="U511" s="32">
        <f t="shared" si="107"/>
        <v>0.90285901228517351</v>
      </c>
      <c r="V511" s="14">
        <f t="shared" si="108"/>
        <v>169.37370042473862</v>
      </c>
      <c r="W511" s="14">
        <f t="shared" si="109"/>
        <v>64.618280032244584</v>
      </c>
      <c r="X511" s="33">
        <f t="shared" si="110"/>
        <v>349.37370042473862</v>
      </c>
      <c r="Y511" s="14">
        <f t="shared" si="111"/>
        <v>259.37370042473862</v>
      </c>
      <c r="Z511" s="34">
        <f t="shared" si="112"/>
        <v>25.381719967755416</v>
      </c>
      <c r="AA511" s="16"/>
      <c r="AB511" s="28"/>
      <c r="AC511" s="9"/>
      <c r="AD511" s="9"/>
      <c r="AE511" s="9"/>
      <c r="AF511" s="17"/>
      <c r="AG511" s="28"/>
      <c r="AH511" s="96"/>
      <c r="AI511" s="13" t="s">
        <v>213</v>
      </c>
      <c r="AJ511" s="2" t="s">
        <v>213</v>
      </c>
      <c r="AK511" s="120" t="s">
        <v>213</v>
      </c>
      <c r="AL511" s="121" t="s">
        <v>213</v>
      </c>
      <c r="AM511" s="41" t="e">
        <f t="shared" si="113"/>
        <v>#VALUE!</v>
      </c>
      <c r="AN511" s="41" t="e">
        <f t="shared" si="114"/>
        <v>#VALUE!</v>
      </c>
      <c r="AO511" s="41">
        <f t="shared" si="115"/>
        <v>25.381719967755416</v>
      </c>
      <c r="AP511" s="42">
        <f t="shared" si="117"/>
        <v>0</v>
      </c>
      <c r="AQ511" s="43" t="e">
        <f t="shared" si="116"/>
        <v>#VALUE!</v>
      </c>
      <c r="AR511" s="44">
        <f t="shared" si="118"/>
        <v>0</v>
      </c>
      <c r="AS511" s="118"/>
      <c r="AT511" s="81"/>
      <c r="AU511" s="81" t="s">
        <v>204</v>
      </c>
      <c r="AV511" s="81"/>
      <c r="AW511" s="81"/>
      <c r="AX511" s="81"/>
      <c r="AY511" s="81" t="s">
        <v>185</v>
      </c>
      <c r="AZ511" s="81"/>
      <c r="BA511" s="81"/>
      <c r="BB511" s="81"/>
      <c r="BC511" s="81"/>
      <c r="BD511" s="81"/>
      <c r="BE511" s="81" t="s">
        <v>102</v>
      </c>
      <c r="BF511" s="81">
        <v>1</v>
      </c>
      <c r="BG511" s="81">
        <v>2</v>
      </c>
      <c r="BH511" s="81" t="s">
        <v>186</v>
      </c>
      <c r="BI511" s="81">
        <v>0</v>
      </c>
    </row>
    <row r="512" spans="1:61">
      <c r="A512" s="24">
        <v>1520</v>
      </c>
      <c r="B512" s="24" t="s">
        <v>47</v>
      </c>
      <c r="C512" s="24">
        <v>31</v>
      </c>
      <c r="D512" s="24">
        <v>1</v>
      </c>
      <c r="E512" s="5" t="s">
        <v>205</v>
      </c>
      <c r="F512" s="81">
        <v>920.26</v>
      </c>
      <c r="G512" s="81">
        <v>920.26</v>
      </c>
      <c r="H512" s="25">
        <f t="shared" si="103"/>
        <v>920.26</v>
      </c>
      <c r="I512" s="100">
        <v>56</v>
      </c>
      <c r="J512" s="103">
        <v>56</v>
      </c>
      <c r="K512" s="26">
        <f t="shared" si="104"/>
        <v>56</v>
      </c>
      <c r="L512" s="27"/>
      <c r="M512" s="10">
        <v>270</v>
      </c>
      <c r="N512" s="11">
        <v>2</v>
      </c>
      <c r="O512" s="11">
        <v>0</v>
      </c>
      <c r="P512" s="11">
        <v>40</v>
      </c>
      <c r="Q512" s="68" t="s">
        <v>213</v>
      </c>
      <c r="R512" s="69" t="s">
        <v>213</v>
      </c>
      <c r="S512" s="32">
        <f t="shared" si="105"/>
        <v>-0.64239604084225821</v>
      </c>
      <c r="T512" s="32">
        <f t="shared" si="106"/>
        <v>2.6734565516600084E-2</v>
      </c>
      <c r="U512" s="32">
        <f t="shared" si="107"/>
        <v>0.76557778954205813</v>
      </c>
      <c r="V512" s="14">
        <f t="shared" si="108"/>
        <v>177.61689945094912</v>
      </c>
      <c r="W512" s="14">
        <f t="shared" si="109"/>
        <v>49.975587548045709</v>
      </c>
      <c r="X512" s="33">
        <f t="shared" si="110"/>
        <v>357.61689945094912</v>
      </c>
      <c r="Y512" s="14">
        <f t="shared" si="111"/>
        <v>267.61689945094912</v>
      </c>
      <c r="Z512" s="34">
        <f t="shared" si="112"/>
        <v>40.024412451954291</v>
      </c>
      <c r="AA512" s="16"/>
      <c r="AB512" s="28"/>
      <c r="AC512" s="9"/>
      <c r="AD512" s="9"/>
      <c r="AE512" s="9"/>
      <c r="AF512" s="17"/>
      <c r="AG512" s="28"/>
      <c r="AH512" s="96"/>
      <c r="AI512" s="10">
        <v>27</v>
      </c>
      <c r="AJ512" s="11">
        <v>63</v>
      </c>
      <c r="AK512" s="119">
        <v>10</v>
      </c>
      <c r="AL512" s="77">
        <v>-60</v>
      </c>
      <c r="AM512" s="45">
        <f t="shared" si="113"/>
        <v>347.61689945094912</v>
      </c>
      <c r="AN512" s="45">
        <f t="shared" si="114"/>
        <v>257.61689945094912</v>
      </c>
      <c r="AO512" s="45">
        <f t="shared" si="115"/>
        <v>40.024412451954291</v>
      </c>
      <c r="AP512" s="46">
        <f t="shared" si="117"/>
        <v>0</v>
      </c>
      <c r="AQ512" s="47">
        <f t="shared" si="116"/>
        <v>350</v>
      </c>
      <c r="AR512" s="48">
        <f t="shared" si="118"/>
        <v>0</v>
      </c>
      <c r="AS512" s="118"/>
      <c r="AT512" s="81"/>
      <c r="AU512" s="81" t="s">
        <v>205</v>
      </c>
      <c r="AV512" s="81"/>
      <c r="AW512" s="81"/>
      <c r="AX512" s="81"/>
      <c r="AY512" s="81"/>
      <c r="AZ512" s="81"/>
      <c r="BA512" s="81"/>
      <c r="BB512" s="81"/>
      <c r="BC512" s="81"/>
      <c r="BD512" s="81"/>
      <c r="BE512" s="81" t="s">
        <v>79</v>
      </c>
      <c r="BF512" s="81">
        <v>1</v>
      </c>
      <c r="BG512" s="81">
        <v>2</v>
      </c>
      <c r="BH512" s="81"/>
      <c r="BI512" s="81">
        <v>0</v>
      </c>
    </row>
    <row r="513" spans="1:61">
      <c r="A513" s="24">
        <v>1520</v>
      </c>
      <c r="B513" s="24" t="s">
        <v>47</v>
      </c>
      <c r="C513" s="24">
        <v>32</v>
      </c>
      <c r="D513" s="24">
        <v>1</v>
      </c>
      <c r="E513" s="5" t="s">
        <v>46</v>
      </c>
      <c r="F513" s="81">
        <v>929.64</v>
      </c>
      <c r="G513" s="81">
        <v>929.64</v>
      </c>
      <c r="H513" s="25">
        <f t="shared" si="103"/>
        <v>929.64</v>
      </c>
      <c r="I513" s="100">
        <v>34</v>
      </c>
      <c r="J513" s="103">
        <v>34</v>
      </c>
      <c r="K513" s="26">
        <f t="shared" si="104"/>
        <v>34</v>
      </c>
      <c r="L513" s="27"/>
      <c r="M513" s="10">
        <v>270</v>
      </c>
      <c r="N513" s="11">
        <v>8</v>
      </c>
      <c r="O513" s="11">
        <v>180</v>
      </c>
      <c r="P513" s="11">
        <v>9</v>
      </c>
      <c r="Q513" s="68" t="s">
        <v>213</v>
      </c>
      <c r="R513" s="69" t="s">
        <v>213</v>
      </c>
      <c r="S513" s="32">
        <f t="shared" si="105"/>
        <v>-0.15491205558001014</v>
      </c>
      <c r="T513" s="32">
        <f t="shared" si="106"/>
        <v>-0.13745964914272657</v>
      </c>
      <c r="U513" s="32">
        <f t="shared" si="107"/>
        <v>-0.97807622555971341</v>
      </c>
      <c r="V513" s="14">
        <f t="shared" si="108"/>
        <v>221.58392356235925</v>
      </c>
      <c r="W513" s="14">
        <f t="shared" si="109"/>
        <v>-78.044313512894135</v>
      </c>
      <c r="X513" s="33">
        <f t="shared" si="110"/>
        <v>221.58392356235925</v>
      </c>
      <c r="Y513" s="14">
        <f t="shared" si="111"/>
        <v>131.58392356235925</v>
      </c>
      <c r="Z513" s="34">
        <f t="shared" si="112"/>
        <v>11.955686487105865</v>
      </c>
      <c r="AA513" s="16"/>
      <c r="AB513" s="28"/>
      <c r="AC513" s="9"/>
      <c r="AD513" s="9"/>
      <c r="AE513" s="9"/>
      <c r="AF513" s="17"/>
      <c r="AG513" s="28"/>
      <c r="AH513" s="96"/>
      <c r="AI513" s="10">
        <v>37</v>
      </c>
      <c r="AJ513" s="11">
        <v>48</v>
      </c>
      <c r="AK513" s="119">
        <v>300</v>
      </c>
      <c r="AL513" s="77">
        <v>-60</v>
      </c>
      <c r="AM513" s="45">
        <f t="shared" si="113"/>
        <v>281.58392356235925</v>
      </c>
      <c r="AN513" s="45">
        <f t="shared" si="114"/>
        <v>191.58392356235925</v>
      </c>
      <c r="AO513" s="45">
        <f t="shared" si="115"/>
        <v>11.955686487105865</v>
      </c>
      <c r="AP513" s="46">
        <f t="shared" si="117"/>
        <v>0</v>
      </c>
      <c r="AQ513" s="47">
        <f t="shared" si="116"/>
        <v>60</v>
      </c>
      <c r="AR513" s="48">
        <f t="shared" si="118"/>
        <v>0</v>
      </c>
      <c r="AS513" s="118"/>
      <c r="AT513" s="81" t="s">
        <v>89</v>
      </c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 t="s">
        <v>102</v>
      </c>
      <c r="BF513" s="81">
        <v>0</v>
      </c>
      <c r="BG513" s="81">
        <v>2</v>
      </c>
      <c r="BH513" s="81"/>
      <c r="BI513" s="81">
        <v>0</v>
      </c>
    </row>
    <row r="514" spans="1:61">
      <c r="A514" s="24">
        <v>1520</v>
      </c>
      <c r="B514" s="24" t="s">
        <v>47</v>
      </c>
      <c r="C514" s="24">
        <v>32</v>
      </c>
      <c r="D514" s="24">
        <v>1</v>
      </c>
      <c r="E514" s="5" t="s">
        <v>204</v>
      </c>
      <c r="F514" s="81">
        <v>929.68</v>
      </c>
      <c r="G514" s="81">
        <v>929.78</v>
      </c>
      <c r="H514" s="25">
        <f t="shared" si="103"/>
        <v>929.73</v>
      </c>
      <c r="I514" s="100">
        <v>38</v>
      </c>
      <c r="J514" s="103">
        <v>48</v>
      </c>
      <c r="K514" s="26">
        <f t="shared" si="104"/>
        <v>43</v>
      </c>
      <c r="L514" s="27"/>
      <c r="M514" s="10">
        <v>270</v>
      </c>
      <c r="N514" s="11">
        <v>88</v>
      </c>
      <c r="O514" s="11">
        <v>0</v>
      </c>
      <c r="P514" s="11">
        <v>7</v>
      </c>
      <c r="Q514" s="68" t="s">
        <v>213</v>
      </c>
      <c r="R514" s="69" t="s">
        <v>213</v>
      </c>
      <c r="S514" s="32">
        <f t="shared" si="105"/>
        <v>-4.253178748303916E-3</v>
      </c>
      <c r="T514" s="32">
        <f t="shared" si="106"/>
        <v>0.99194151934344166</v>
      </c>
      <c r="U514" s="32">
        <f t="shared" si="107"/>
        <v>3.4639361146286456E-2</v>
      </c>
      <c r="V514" s="14">
        <f t="shared" si="108"/>
        <v>90.245667404456398</v>
      </c>
      <c r="W514" s="14">
        <f t="shared" si="109"/>
        <v>1.9999816305434166</v>
      </c>
      <c r="X514" s="33">
        <f t="shared" si="110"/>
        <v>270.24566740445641</v>
      </c>
      <c r="Y514" s="14">
        <f t="shared" si="111"/>
        <v>180.24566740445641</v>
      </c>
      <c r="Z514" s="34">
        <f t="shared" si="112"/>
        <v>88.000018369456583</v>
      </c>
      <c r="AA514" s="16"/>
      <c r="AB514" s="28"/>
      <c r="AC514" s="9"/>
      <c r="AD514" s="9"/>
      <c r="AE514" s="9"/>
      <c r="AF514" s="17"/>
      <c r="AG514" s="28"/>
      <c r="AH514" s="96"/>
      <c r="AI514" s="10">
        <v>37</v>
      </c>
      <c r="AJ514" s="11">
        <v>48</v>
      </c>
      <c r="AK514" s="119">
        <v>300</v>
      </c>
      <c r="AL514" s="77">
        <v>-60</v>
      </c>
      <c r="AM514" s="45">
        <f t="shared" si="113"/>
        <v>330.24566740445641</v>
      </c>
      <c r="AN514" s="45">
        <f t="shared" si="114"/>
        <v>240.24566740445641</v>
      </c>
      <c r="AO514" s="45">
        <f t="shared" si="115"/>
        <v>88.000018369456583</v>
      </c>
      <c r="AP514" s="46">
        <f t="shared" si="117"/>
        <v>0</v>
      </c>
      <c r="AQ514" s="47">
        <f t="shared" si="116"/>
        <v>60</v>
      </c>
      <c r="AR514" s="48">
        <f t="shared" si="118"/>
        <v>0</v>
      </c>
      <c r="AS514" s="118"/>
      <c r="AT514" s="81"/>
      <c r="AU514" s="81" t="s">
        <v>204</v>
      </c>
      <c r="AV514" s="81"/>
      <c r="AW514" s="81"/>
      <c r="AX514" s="81"/>
      <c r="AY514" s="81"/>
      <c r="AZ514" s="81"/>
      <c r="BA514" s="81"/>
      <c r="BB514" s="81" t="s">
        <v>176</v>
      </c>
      <c r="BC514" s="81"/>
      <c r="BD514" s="81"/>
      <c r="BE514" s="81" t="s">
        <v>82</v>
      </c>
      <c r="BF514" s="81">
        <v>1</v>
      </c>
      <c r="BG514" s="81">
        <v>2</v>
      </c>
      <c r="BH514" s="81" t="s">
        <v>187</v>
      </c>
      <c r="BI514" s="81">
        <v>0</v>
      </c>
    </row>
    <row r="515" spans="1:61">
      <c r="A515" s="24">
        <v>1520</v>
      </c>
      <c r="B515" s="24" t="s">
        <v>47</v>
      </c>
      <c r="C515" s="24">
        <v>33</v>
      </c>
      <c r="D515" s="24">
        <v>2</v>
      </c>
      <c r="E515" s="5" t="s">
        <v>60</v>
      </c>
      <c r="F515" s="81">
        <v>940.64</v>
      </c>
      <c r="G515" s="81">
        <v>940.77</v>
      </c>
      <c r="H515" s="25">
        <f t="shared" ref="H515:H575" si="119">(F515+G515)/2</f>
        <v>940.70499999999993</v>
      </c>
      <c r="I515" s="100">
        <v>42</v>
      </c>
      <c r="J515" s="103">
        <v>55</v>
      </c>
      <c r="K515" s="26">
        <f t="shared" ref="K515:K575" si="120">(+I515+J515)/2</f>
        <v>48.5</v>
      </c>
      <c r="L515" s="27"/>
      <c r="M515" s="10">
        <v>90</v>
      </c>
      <c r="N515" s="11">
        <v>72</v>
      </c>
      <c r="O515" s="11">
        <v>180</v>
      </c>
      <c r="P515" s="11">
        <v>4</v>
      </c>
      <c r="Q515" s="68" t="s">
        <v>213</v>
      </c>
      <c r="R515" s="69" t="s">
        <v>213</v>
      </c>
      <c r="S515" s="32">
        <f t="shared" ref="S515:S575" si="121">COS(N515*PI()/180)*SIN(M515*PI()/180)*(SIN(P515*PI()/180))-(COS(P515*PI()/180)*SIN(O515*PI()/180))*(SIN(N515*PI()/180))</f>
        <v>2.155593585460442E-2</v>
      </c>
      <c r="T515" s="32">
        <f t="shared" ref="T515:T575" si="122">(SIN(N515*PI()/180))*(COS(P515*PI()/180)*COS(O515*PI()/180))-(SIN(P515*PI()/180))*(COS(N515*PI()/180)*COS(M515*PI()/180))</f>
        <v>-0.94873979042139189</v>
      </c>
      <c r="U515" s="32">
        <f t="shared" ref="U515:U575" si="123">(COS(N515*PI()/180)*COS(M515*PI()/180))*(COS(P515*PI()/180)*SIN(O515*PI()/180))-(COS(N515*PI()/180)*SIN(M515*PI()/180))*(COS(P515*PI()/180)*COS(O515*PI()/180))</f>
        <v>0.30826424450778989</v>
      </c>
      <c r="V515" s="14">
        <f t="shared" ref="V515:V575" si="124">IF(S515=0,IF(T515&gt;=0,90,270),IF(S515&gt;0,IF(T515&gt;=0,ATAN(T515/S515)*180/PI(),ATAN(T515/S515)*180/PI()+360),ATAN(T515/S515)*180/PI()+180))</f>
        <v>271.30157046461431</v>
      </c>
      <c r="W515" s="14">
        <f t="shared" ref="W515:W575" si="125">ASIN(U515/SQRT(S515^2+T515^2+U515^2))*180/PI()</f>
        <v>17.995655263379415</v>
      </c>
      <c r="X515" s="33">
        <f t="shared" ref="X515:X575" si="126">IF(U515&lt;0,V515,IF(V515+180&gt;=360,V515-180,V515+180))</f>
        <v>91.301570464614315</v>
      </c>
      <c r="Y515" s="14">
        <f t="shared" ref="Y515:Y575" si="127">IF(X515-90&lt;0,X515+270,X515-90)</f>
        <v>1.3015704646143149</v>
      </c>
      <c r="Z515" s="34">
        <f t="shared" ref="Z515:Z575" si="128">IF(U515&lt;0,90+W515,90-W515)</f>
        <v>72.004344736620581</v>
      </c>
      <c r="AA515" s="16"/>
      <c r="AB515" s="28"/>
      <c r="AC515" s="9"/>
      <c r="AD515" s="9"/>
      <c r="AE515" s="9"/>
      <c r="AF515" s="17"/>
      <c r="AG515" s="28"/>
      <c r="AH515" s="96"/>
      <c r="AI515" s="10">
        <v>42</v>
      </c>
      <c r="AJ515" s="11">
        <v>61</v>
      </c>
      <c r="AK515" s="120">
        <v>270</v>
      </c>
      <c r="AL515" s="121">
        <v>-30</v>
      </c>
      <c r="AM515" s="41">
        <f t="shared" si="113"/>
        <v>181.30157046461431</v>
      </c>
      <c r="AN515" s="41">
        <f t="shared" si="114"/>
        <v>91.301570464614315</v>
      </c>
      <c r="AO515" s="41">
        <f t="shared" si="115"/>
        <v>72.004344736620581</v>
      </c>
      <c r="AP515" s="42">
        <f t="shared" si="117"/>
        <v>0</v>
      </c>
      <c r="AQ515" s="43">
        <f t="shared" si="116"/>
        <v>90</v>
      </c>
      <c r="AR515" s="44">
        <f t="shared" si="118"/>
        <v>0</v>
      </c>
      <c r="AS515" s="118"/>
      <c r="AT515" s="81"/>
      <c r="AU515" s="81" t="s">
        <v>204</v>
      </c>
      <c r="AV515" s="81"/>
      <c r="AW515" s="81"/>
      <c r="AX515" s="81"/>
      <c r="AY515" s="81"/>
      <c r="AZ515" s="81" t="s">
        <v>162</v>
      </c>
      <c r="BA515" s="81"/>
      <c r="BB515" s="81" t="s">
        <v>176</v>
      </c>
      <c r="BC515" s="81"/>
      <c r="BD515" s="81">
        <v>1</v>
      </c>
      <c r="BE515" s="81" t="s">
        <v>82</v>
      </c>
      <c r="BF515" s="81">
        <v>1</v>
      </c>
      <c r="BG515" s="81">
        <v>2</v>
      </c>
      <c r="BH515" s="81"/>
      <c r="BI515" s="81">
        <v>2</v>
      </c>
    </row>
    <row r="516" spans="1:61">
      <c r="A516" s="24">
        <v>1520</v>
      </c>
      <c r="B516" s="24" t="s">
        <v>47</v>
      </c>
      <c r="C516" s="24">
        <v>33</v>
      </c>
      <c r="D516" s="24">
        <v>2</v>
      </c>
      <c r="E516" s="5" t="s">
        <v>60</v>
      </c>
      <c r="F516" s="81">
        <v>940.85</v>
      </c>
      <c r="G516" s="81">
        <v>940.92</v>
      </c>
      <c r="H516" s="25">
        <f t="shared" si="119"/>
        <v>940.88499999999999</v>
      </c>
      <c r="I516" s="100">
        <v>63</v>
      </c>
      <c r="J516" s="103">
        <v>70</v>
      </c>
      <c r="K516" s="26">
        <f t="shared" si="120"/>
        <v>66.5</v>
      </c>
      <c r="L516" s="27"/>
      <c r="M516" s="10">
        <v>270</v>
      </c>
      <c r="N516" s="11">
        <v>19</v>
      </c>
      <c r="O516" s="11">
        <v>0</v>
      </c>
      <c r="P516" s="11">
        <v>8</v>
      </c>
      <c r="Q516" s="68" t="s">
        <v>213</v>
      </c>
      <c r="R516" s="69" t="s">
        <v>213</v>
      </c>
      <c r="S516" s="32">
        <f t="shared" si="121"/>
        <v>-0.13159075218150099</v>
      </c>
      <c r="T516" s="32">
        <f t="shared" si="122"/>
        <v>0.32239974755804579</v>
      </c>
      <c r="U516" s="32">
        <f t="shared" si="123"/>
        <v>0.93631685381801599</v>
      </c>
      <c r="V516" s="14">
        <f t="shared" si="124"/>
        <v>112.20332901019889</v>
      </c>
      <c r="W516" s="14">
        <f t="shared" si="125"/>
        <v>69.599587133583285</v>
      </c>
      <c r="X516" s="33">
        <f t="shared" si="126"/>
        <v>292.2033290101989</v>
      </c>
      <c r="Y516" s="14">
        <f t="shared" si="127"/>
        <v>202.2033290101989</v>
      </c>
      <c r="Z516" s="34">
        <f t="shared" si="128"/>
        <v>20.400412866416715</v>
      </c>
      <c r="AA516" s="16"/>
      <c r="AB516" s="28"/>
      <c r="AC516" s="9"/>
      <c r="AD516" s="9"/>
      <c r="AE516" s="9"/>
      <c r="AF516" s="17"/>
      <c r="AG516" s="28"/>
      <c r="AH516" s="96"/>
      <c r="AI516" s="10">
        <v>62</v>
      </c>
      <c r="AJ516" s="11">
        <v>75</v>
      </c>
      <c r="AK516" s="120">
        <v>225</v>
      </c>
      <c r="AL516" s="121">
        <v>-30</v>
      </c>
      <c r="AM516" s="41">
        <f t="shared" si="113"/>
        <v>67.2033290101989</v>
      </c>
      <c r="AN516" s="41">
        <f t="shared" si="114"/>
        <v>337.2033290101989</v>
      </c>
      <c r="AO516" s="41">
        <f t="shared" si="115"/>
        <v>20.400412866416715</v>
      </c>
      <c r="AP516" s="42">
        <f t="shared" si="117"/>
        <v>0</v>
      </c>
      <c r="AQ516" s="43">
        <f t="shared" si="116"/>
        <v>135</v>
      </c>
      <c r="AR516" s="44">
        <f t="shared" si="118"/>
        <v>0</v>
      </c>
      <c r="AS516" s="118"/>
      <c r="AT516" s="81"/>
      <c r="AU516" s="81" t="s">
        <v>204</v>
      </c>
      <c r="AV516" s="81"/>
      <c r="AW516" s="81"/>
      <c r="AX516" s="81"/>
      <c r="AY516" s="81"/>
      <c r="AZ516" s="81" t="s">
        <v>162</v>
      </c>
      <c r="BA516" s="81"/>
      <c r="BB516" s="81" t="s">
        <v>176</v>
      </c>
      <c r="BC516" s="81"/>
      <c r="BD516" s="81">
        <v>2.5</v>
      </c>
      <c r="BE516" s="81" t="s">
        <v>82</v>
      </c>
      <c r="BF516" s="81">
        <v>1</v>
      </c>
      <c r="BG516" s="81">
        <v>2</v>
      </c>
      <c r="BH516" s="81" t="s">
        <v>188</v>
      </c>
      <c r="BI516" s="81">
        <v>4</v>
      </c>
    </row>
    <row r="517" spans="1:61">
      <c r="A517" s="24">
        <v>1520</v>
      </c>
      <c r="B517" s="24" t="s">
        <v>47</v>
      </c>
      <c r="C517" s="24">
        <v>33</v>
      </c>
      <c r="D517" s="24">
        <v>2</v>
      </c>
      <c r="E517" s="5" t="s">
        <v>60</v>
      </c>
      <c r="F517" s="81">
        <v>940.88</v>
      </c>
      <c r="G517" s="81">
        <v>940.96</v>
      </c>
      <c r="H517" s="25">
        <f t="shared" si="119"/>
        <v>940.92000000000007</v>
      </c>
      <c r="I517" s="100">
        <v>66</v>
      </c>
      <c r="J517" s="103">
        <v>74</v>
      </c>
      <c r="K517" s="26">
        <f t="shared" si="120"/>
        <v>70</v>
      </c>
      <c r="L517" s="27"/>
      <c r="M517" s="10">
        <v>90</v>
      </c>
      <c r="N517" s="11">
        <v>25</v>
      </c>
      <c r="O517" s="11">
        <v>0</v>
      </c>
      <c r="P517" s="11">
        <v>51</v>
      </c>
      <c r="Q517" s="68" t="s">
        <v>213</v>
      </c>
      <c r="R517" s="69" t="s">
        <v>213</v>
      </c>
      <c r="S517" s="32">
        <f t="shared" si="121"/>
        <v>0.70433343653253688</v>
      </c>
      <c r="T517" s="32">
        <f t="shared" si="122"/>
        <v>0.26596228974345948</v>
      </c>
      <c r="U517" s="32">
        <f t="shared" si="123"/>
        <v>-0.57035797094941743</v>
      </c>
      <c r="V517" s="14">
        <f t="shared" si="124"/>
        <v>20.686962477768116</v>
      </c>
      <c r="W517" s="14">
        <f t="shared" si="125"/>
        <v>-37.146577334842746</v>
      </c>
      <c r="X517" s="33">
        <f t="shared" si="126"/>
        <v>20.686962477768116</v>
      </c>
      <c r="Y517" s="14">
        <f t="shared" si="127"/>
        <v>290.68696247776813</v>
      </c>
      <c r="Z517" s="34">
        <f t="shared" si="128"/>
        <v>52.853422665157254</v>
      </c>
      <c r="AA517" s="16"/>
      <c r="AB517" s="28"/>
      <c r="AC517" s="9"/>
      <c r="AD517" s="9"/>
      <c r="AE517" s="9"/>
      <c r="AF517" s="17"/>
      <c r="AG517" s="28"/>
      <c r="AH517" s="96"/>
      <c r="AI517" s="10">
        <v>62</v>
      </c>
      <c r="AJ517" s="11">
        <v>75</v>
      </c>
      <c r="AK517" s="120">
        <v>225</v>
      </c>
      <c r="AL517" s="121">
        <v>-30</v>
      </c>
      <c r="AM517" s="41">
        <f t="shared" si="113"/>
        <v>155.68696247776811</v>
      </c>
      <c r="AN517" s="41">
        <f t="shared" si="114"/>
        <v>65.686962477768105</v>
      </c>
      <c r="AO517" s="41">
        <f t="shared" si="115"/>
        <v>52.853422665157254</v>
      </c>
      <c r="AP517" s="42">
        <f t="shared" si="117"/>
        <v>0</v>
      </c>
      <c r="AQ517" s="43">
        <f t="shared" si="116"/>
        <v>135</v>
      </c>
      <c r="AR517" s="44">
        <f t="shared" si="118"/>
        <v>0</v>
      </c>
      <c r="AS517" s="118"/>
      <c r="AT517" s="81"/>
      <c r="AU517" s="81" t="s">
        <v>204</v>
      </c>
      <c r="AV517" s="81"/>
      <c r="AW517" s="81"/>
      <c r="AX517" s="81"/>
      <c r="AY517" s="81"/>
      <c r="AZ517" s="81" t="s">
        <v>162</v>
      </c>
      <c r="BA517" s="81"/>
      <c r="BB517" s="81" t="s">
        <v>176</v>
      </c>
      <c r="BC517" s="81"/>
      <c r="BD517" s="81">
        <v>0.5</v>
      </c>
      <c r="BE517" s="81" t="s">
        <v>82</v>
      </c>
      <c r="BF517" s="81">
        <v>1</v>
      </c>
      <c r="BG517" s="81">
        <v>2</v>
      </c>
      <c r="BH517" s="81" t="s">
        <v>189</v>
      </c>
      <c r="BI517" s="81">
        <v>2</v>
      </c>
    </row>
    <row r="518" spans="1:61">
      <c r="A518" s="24">
        <v>1520</v>
      </c>
      <c r="B518" s="24" t="s">
        <v>47</v>
      </c>
      <c r="C518" s="24">
        <v>33</v>
      </c>
      <c r="D518" s="24">
        <v>2</v>
      </c>
      <c r="E518" s="5" t="s">
        <v>60</v>
      </c>
      <c r="F518" s="81">
        <v>941.09</v>
      </c>
      <c r="G518" s="81">
        <v>941.09</v>
      </c>
      <c r="H518" s="25">
        <f t="shared" si="119"/>
        <v>941.09</v>
      </c>
      <c r="I518" s="100">
        <v>87</v>
      </c>
      <c r="J518" s="103">
        <v>87</v>
      </c>
      <c r="K518" s="26">
        <f t="shared" si="120"/>
        <v>87</v>
      </c>
      <c r="L518" s="27"/>
      <c r="M518" s="10">
        <v>270</v>
      </c>
      <c r="N518" s="11">
        <v>10</v>
      </c>
      <c r="O518" s="11">
        <v>180</v>
      </c>
      <c r="P518" s="11">
        <v>28</v>
      </c>
      <c r="Q518" s="68" t="s">
        <v>213</v>
      </c>
      <c r="R518" s="69" t="s">
        <v>213</v>
      </c>
      <c r="S518" s="32">
        <f t="shared" si="121"/>
        <v>-0.46233923485030287</v>
      </c>
      <c r="T518" s="32">
        <f t="shared" si="122"/>
        <v>-0.15332224047535534</v>
      </c>
      <c r="U518" s="32">
        <f t="shared" si="123"/>
        <v>-0.86953363495093783</v>
      </c>
      <c r="V518" s="14">
        <f t="shared" si="124"/>
        <v>198.34669888888018</v>
      </c>
      <c r="W518" s="14">
        <f t="shared" si="125"/>
        <v>-60.743148307825166</v>
      </c>
      <c r="X518" s="33">
        <f t="shared" si="126"/>
        <v>198.34669888888018</v>
      </c>
      <c r="Y518" s="14">
        <f t="shared" si="127"/>
        <v>108.34669888888018</v>
      </c>
      <c r="Z518" s="34">
        <f t="shared" si="128"/>
        <v>29.256851692174834</v>
      </c>
      <c r="AA518" s="16"/>
      <c r="AB518" s="28"/>
      <c r="AC518" s="9"/>
      <c r="AD518" s="9"/>
      <c r="AE518" s="9"/>
      <c r="AF518" s="17"/>
      <c r="AG518" s="28"/>
      <c r="AH518" s="96"/>
      <c r="AI518" s="10">
        <v>75</v>
      </c>
      <c r="AJ518" s="11">
        <v>103</v>
      </c>
      <c r="AK518" s="119">
        <v>180</v>
      </c>
      <c r="AL518" s="77">
        <v>-60</v>
      </c>
      <c r="AM518" s="45">
        <f t="shared" si="113"/>
        <v>18.346698888880184</v>
      </c>
      <c r="AN518" s="45">
        <f t="shared" si="114"/>
        <v>288.34669888888016</v>
      </c>
      <c r="AO518" s="45">
        <f t="shared" si="115"/>
        <v>29.256851692174834</v>
      </c>
      <c r="AP518" s="46">
        <f t="shared" si="117"/>
        <v>0</v>
      </c>
      <c r="AQ518" s="47">
        <f t="shared" si="116"/>
        <v>180</v>
      </c>
      <c r="AR518" s="48">
        <f t="shared" si="118"/>
        <v>0</v>
      </c>
      <c r="AS518" s="118"/>
      <c r="AT518" s="81"/>
      <c r="AU518" s="81" t="s">
        <v>204</v>
      </c>
      <c r="AV518" s="81"/>
      <c r="AW518" s="81"/>
      <c r="AX518" s="81"/>
      <c r="AY518" s="81"/>
      <c r="AZ518" s="81" t="s">
        <v>162</v>
      </c>
      <c r="BA518" s="81"/>
      <c r="BB518" s="81" t="s">
        <v>176</v>
      </c>
      <c r="BC518" s="81"/>
      <c r="BD518" s="81">
        <v>5</v>
      </c>
      <c r="BE518" s="81" t="s">
        <v>82</v>
      </c>
      <c r="BF518" s="81">
        <v>1</v>
      </c>
      <c r="BG518" s="81">
        <v>2</v>
      </c>
      <c r="BH518" s="81" t="s">
        <v>190</v>
      </c>
      <c r="BI518" s="81">
        <v>4</v>
      </c>
    </row>
    <row r="519" spans="1:61">
      <c r="A519" s="24">
        <v>1520</v>
      </c>
      <c r="B519" s="24" t="s">
        <v>47</v>
      </c>
      <c r="C519" s="24">
        <v>33</v>
      </c>
      <c r="D519" s="24">
        <v>2</v>
      </c>
      <c r="E519" s="5" t="s">
        <v>60</v>
      </c>
      <c r="F519" s="81">
        <v>941.4</v>
      </c>
      <c r="G519" s="81">
        <v>941.42</v>
      </c>
      <c r="H519" s="25">
        <f t="shared" si="119"/>
        <v>941.41</v>
      </c>
      <c r="I519" s="100">
        <v>118</v>
      </c>
      <c r="J519" s="103">
        <v>120</v>
      </c>
      <c r="K519" s="26">
        <f t="shared" si="120"/>
        <v>119</v>
      </c>
      <c r="L519" s="27"/>
      <c r="M519" s="10">
        <v>90</v>
      </c>
      <c r="N519" s="11">
        <v>20</v>
      </c>
      <c r="O519" s="11">
        <v>0</v>
      </c>
      <c r="P519" s="11">
        <v>15</v>
      </c>
      <c r="Q519" s="68" t="s">
        <v>213</v>
      </c>
      <c r="R519" s="69" t="s">
        <v>213</v>
      </c>
      <c r="S519" s="32">
        <f t="shared" si="121"/>
        <v>0.24321034680169396</v>
      </c>
      <c r="T519" s="32">
        <f t="shared" si="122"/>
        <v>0.33036608954935215</v>
      </c>
      <c r="U519" s="32">
        <f t="shared" si="123"/>
        <v>-0.90767337119036873</v>
      </c>
      <c r="V519" s="14">
        <f t="shared" si="124"/>
        <v>53.640080890613504</v>
      </c>
      <c r="W519" s="14">
        <f t="shared" si="125"/>
        <v>-65.678763101352686</v>
      </c>
      <c r="X519" s="33">
        <f t="shared" si="126"/>
        <v>53.640080890613504</v>
      </c>
      <c r="Y519" s="14">
        <f t="shared" si="127"/>
        <v>323.64008089061349</v>
      </c>
      <c r="Z519" s="34">
        <f t="shared" si="128"/>
        <v>24.321236898647314</v>
      </c>
      <c r="AA519" s="16"/>
      <c r="AB519" s="28"/>
      <c r="AC519" s="9"/>
      <c r="AD519" s="9"/>
      <c r="AE519" s="9"/>
      <c r="AF519" s="17"/>
      <c r="AG519" s="28"/>
      <c r="AH519" s="96"/>
      <c r="AI519" s="10">
        <v>112</v>
      </c>
      <c r="AJ519" s="11">
        <v>137</v>
      </c>
      <c r="AK519" s="119">
        <v>210</v>
      </c>
      <c r="AL519" s="77">
        <v>-60</v>
      </c>
      <c r="AM519" s="45">
        <f t="shared" si="113"/>
        <v>203.64008089061349</v>
      </c>
      <c r="AN519" s="45">
        <f t="shared" si="114"/>
        <v>113.64008089061349</v>
      </c>
      <c r="AO519" s="45">
        <f t="shared" si="115"/>
        <v>24.321236898647314</v>
      </c>
      <c r="AP519" s="46">
        <f t="shared" si="117"/>
        <v>0</v>
      </c>
      <c r="AQ519" s="47">
        <f t="shared" si="116"/>
        <v>150</v>
      </c>
      <c r="AR519" s="48">
        <f t="shared" si="118"/>
        <v>0</v>
      </c>
      <c r="AS519" s="118"/>
      <c r="AT519" s="81"/>
      <c r="AU519" s="81" t="s">
        <v>204</v>
      </c>
      <c r="AV519" s="81"/>
      <c r="AW519" s="81"/>
      <c r="AX519" s="81" t="s">
        <v>191</v>
      </c>
      <c r="AY519" s="81"/>
      <c r="AZ519" s="81" t="s">
        <v>162</v>
      </c>
      <c r="BA519" s="81"/>
      <c r="BB519" s="81" t="s">
        <v>176</v>
      </c>
      <c r="BC519" s="81"/>
      <c r="BD519" s="81">
        <v>10</v>
      </c>
      <c r="BE519" s="81" t="s">
        <v>82</v>
      </c>
      <c r="BF519" s="81">
        <v>1</v>
      </c>
      <c r="BG519" s="81">
        <v>2</v>
      </c>
      <c r="BH519" s="81" t="s">
        <v>192</v>
      </c>
      <c r="BI519" s="81">
        <v>2</v>
      </c>
    </row>
    <row r="520" spans="1:61">
      <c r="A520" s="24">
        <v>1520</v>
      </c>
      <c r="B520" s="24" t="s">
        <v>47</v>
      </c>
      <c r="C520" s="24">
        <v>34</v>
      </c>
      <c r="D520" s="24">
        <v>1</v>
      </c>
      <c r="E520" s="5" t="s">
        <v>60</v>
      </c>
      <c r="F520" s="81">
        <v>948.94</v>
      </c>
      <c r="G520" s="81">
        <v>949.16</v>
      </c>
      <c r="H520" s="25">
        <f t="shared" si="119"/>
        <v>949.05</v>
      </c>
      <c r="I520" s="100">
        <v>44</v>
      </c>
      <c r="J520" s="103">
        <v>66</v>
      </c>
      <c r="K520" s="26">
        <f t="shared" si="120"/>
        <v>55</v>
      </c>
      <c r="L520" s="27"/>
      <c r="M520" s="10">
        <v>270</v>
      </c>
      <c r="N520" s="11">
        <v>80</v>
      </c>
      <c r="O520" s="11">
        <v>343</v>
      </c>
      <c r="P520" s="11">
        <v>0</v>
      </c>
      <c r="Q520" s="68" t="s">
        <v>213</v>
      </c>
      <c r="R520" s="69" t="s">
        <v>213</v>
      </c>
      <c r="S520" s="32">
        <f t="shared" si="121"/>
        <v>0.28792992157234665</v>
      </c>
      <c r="T520" s="32">
        <f t="shared" si="122"/>
        <v>0.94177633791484505</v>
      </c>
      <c r="U520" s="32">
        <f t="shared" si="123"/>
        <v>0.16606057816719974</v>
      </c>
      <c r="V520" s="14">
        <f t="shared" si="124"/>
        <v>73.000000000000028</v>
      </c>
      <c r="W520" s="14">
        <f t="shared" si="125"/>
        <v>9.5713103697339115</v>
      </c>
      <c r="X520" s="33">
        <f t="shared" si="126"/>
        <v>253.00000000000003</v>
      </c>
      <c r="Y520" s="14">
        <f t="shared" si="127"/>
        <v>163.00000000000003</v>
      </c>
      <c r="Z520" s="34">
        <f t="shared" si="128"/>
        <v>80.428689630266092</v>
      </c>
      <c r="AA520" s="16"/>
      <c r="AB520" s="28"/>
      <c r="AC520" s="9"/>
      <c r="AD520" s="9"/>
      <c r="AE520" s="9"/>
      <c r="AF520" s="17"/>
      <c r="AG520" s="28"/>
      <c r="AH520" s="96"/>
      <c r="AI520" s="10">
        <v>53</v>
      </c>
      <c r="AJ520" s="11">
        <v>79</v>
      </c>
      <c r="AK520" s="119">
        <v>60</v>
      </c>
      <c r="AL520" s="77">
        <v>-60</v>
      </c>
      <c r="AM520" s="45">
        <f t="shared" si="113"/>
        <v>193.00000000000003</v>
      </c>
      <c r="AN520" s="45">
        <f t="shared" si="114"/>
        <v>103.00000000000003</v>
      </c>
      <c r="AO520" s="45">
        <f t="shared" si="115"/>
        <v>80.428689630266092</v>
      </c>
      <c r="AP520" s="46">
        <f t="shared" si="117"/>
        <v>0</v>
      </c>
      <c r="AQ520" s="47">
        <f t="shared" si="116"/>
        <v>300</v>
      </c>
      <c r="AR520" s="48">
        <f t="shared" si="118"/>
        <v>0</v>
      </c>
      <c r="AS520" s="118"/>
      <c r="AT520" s="81"/>
      <c r="AU520" s="81" t="s">
        <v>204</v>
      </c>
      <c r="AV520" s="81"/>
      <c r="AW520" s="81"/>
      <c r="AX520" s="81"/>
      <c r="AY520" s="81"/>
      <c r="AZ520" s="81" t="s">
        <v>162</v>
      </c>
      <c r="BA520" s="81"/>
      <c r="BB520" s="81" t="s">
        <v>176</v>
      </c>
      <c r="BC520" s="81"/>
      <c r="BD520" s="81">
        <v>3</v>
      </c>
      <c r="BE520" s="81" t="s">
        <v>82</v>
      </c>
      <c r="BF520" s="81">
        <v>1</v>
      </c>
      <c r="BG520" s="81">
        <v>2</v>
      </c>
      <c r="BH520" s="81" t="s">
        <v>193</v>
      </c>
      <c r="BI520" s="81">
        <v>2</v>
      </c>
    </row>
    <row r="521" spans="1:61">
      <c r="A521" s="24">
        <v>1520</v>
      </c>
      <c r="B521" s="24" t="s">
        <v>47</v>
      </c>
      <c r="C521" s="24">
        <v>34</v>
      </c>
      <c r="D521" s="24">
        <v>1</v>
      </c>
      <c r="E521" s="5" t="s">
        <v>46</v>
      </c>
      <c r="F521" s="81">
        <v>949.13</v>
      </c>
      <c r="G521" s="81">
        <v>949.13</v>
      </c>
      <c r="H521" s="25">
        <f t="shared" si="119"/>
        <v>949.13</v>
      </c>
      <c r="I521" s="100">
        <v>63</v>
      </c>
      <c r="J521" s="103">
        <v>63</v>
      </c>
      <c r="K521" s="26">
        <f t="shared" si="120"/>
        <v>63</v>
      </c>
      <c r="L521" s="27"/>
      <c r="M521" s="10">
        <v>90</v>
      </c>
      <c r="N521" s="11">
        <v>5</v>
      </c>
      <c r="O521" s="11">
        <v>180</v>
      </c>
      <c r="P521" s="11">
        <v>3</v>
      </c>
      <c r="Q521" s="68" t="s">
        <v>213</v>
      </c>
      <c r="R521" s="69" t="s">
        <v>213</v>
      </c>
      <c r="S521" s="32">
        <f t="shared" si="121"/>
        <v>5.2136802128782217E-2</v>
      </c>
      <c r="T521" s="32">
        <f t="shared" si="122"/>
        <v>-8.7036298831283193E-2</v>
      </c>
      <c r="U521" s="32">
        <f t="shared" si="123"/>
        <v>0.99482944788033301</v>
      </c>
      <c r="V521" s="14">
        <f t="shared" si="124"/>
        <v>300.92260626992788</v>
      </c>
      <c r="W521" s="14">
        <f t="shared" si="125"/>
        <v>84.176850498235666</v>
      </c>
      <c r="X521" s="33">
        <f t="shared" si="126"/>
        <v>120.92260626992788</v>
      </c>
      <c r="Y521" s="14">
        <f t="shared" si="127"/>
        <v>30.922606269927883</v>
      </c>
      <c r="Z521" s="34">
        <f t="shared" si="128"/>
        <v>5.823149501764334</v>
      </c>
      <c r="AA521" s="16"/>
      <c r="AB521" s="28"/>
      <c r="AC521" s="9"/>
      <c r="AD521" s="9"/>
      <c r="AE521" s="9"/>
      <c r="AF521" s="17"/>
      <c r="AG521" s="28"/>
      <c r="AH521" s="96"/>
      <c r="AI521" s="10">
        <v>53</v>
      </c>
      <c r="AJ521" s="11">
        <v>79</v>
      </c>
      <c r="AK521" s="119">
        <v>60</v>
      </c>
      <c r="AL521" s="77">
        <v>-60</v>
      </c>
      <c r="AM521" s="45">
        <f t="shared" si="113"/>
        <v>60.922606269927883</v>
      </c>
      <c r="AN521" s="45">
        <f t="shared" si="114"/>
        <v>330.92260626992788</v>
      </c>
      <c r="AO521" s="45">
        <f t="shared" si="115"/>
        <v>5.823149501764334</v>
      </c>
      <c r="AP521" s="46">
        <f t="shared" si="117"/>
        <v>0</v>
      </c>
      <c r="AQ521" s="47">
        <f t="shared" si="116"/>
        <v>300</v>
      </c>
      <c r="AR521" s="48">
        <f t="shared" si="118"/>
        <v>0</v>
      </c>
      <c r="AS521" s="118"/>
      <c r="AT521" s="81" t="s">
        <v>89</v>
      </c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 t="s">
        <v>82</v>
      </c>
      <c r="BF521" s="81">
        <v>0</v>
      </c>
      <c r="BG521" s="81">
        <v>2</v>
      </c>
      <c r="BH521" s="81"/>
      <c r="BI521" s="81">
        <v>0</v>
      </c>
    </row>
    <row r="522" spans="1:61">
      <c r="A522" s="24">
        <v>1520</v>
      </c>
      <c r="B522" s="24" t="s">
        <v>47</v>
      </c>
      <c r="C522" s="24">
        <v>34</v>
      </c>
      <c r="D522" s="24">
        <v>2</v>
      </c>
      <c r="E522" s="5" t="s">
        <v>46</v>
      </c>
      <c r="F522" s="81">
        <v>949.9</v>
      </c>
      <c r="G522" s="81">
        <v>949.9</v>
      </c>
      <c r="H522" s="25">
        <f t="shared" si="119"/>
        <v>949.9</v>
      </c>
      <c r="I522" s="100">
        <v>43</v>
      </c>
      <c r="J522" s="103">
        <v>43</v>
      </c>
      <c r="K522" s="26">
        <f t="shared" si="120"/>
        <v>43</v>
      </c>
      <c r="L522" s="27"/>
      <c r="M522" s="10">
        <v>270</v>
      </c>
      <c r="N522" s="11">
        <v>35</v>
      </c>
      <c r="O522" s="11">
        <v>0</v>
      </c>
      <c r="P522" s="11">
        <v>3</v>
      </c>
      <c r="Q522" s="68" t="s">
        <v>213</v>
      </c>
      <c r="R522" s="69" t="s">
        <v>213</v>
      </c>
      <c r="S522" s="32">
        <f t="shared" si="121"/>
        <v>-4.2871105546226661E-2</v>
      </c>
      <c r="T522" s="32">
        <f t="shared" si="122"/>
        <v>0.57279036977943154</v>
      </c>
      <c r="U522" s="32">
        <f t="shared" si="123"/>
        <v>0.81802942488157393</v>
      </c>
      <c r="V522" s="14">
        <f t="shared" si="124"/>
        <v>94.280382766069977</v>
      </c>
      <c r="W522" s="14">
        <f t="shared" si="125"/>
        <v>54.924771958560022</v>
      </c>
      <c r="X522" s="33">
        <f t="shared" si="126"/>
        <v>274.28038276606998</v>
      </c>
      <c r="Y522" s="14">
        <f t="shared" si="127"/>
        <v>184.28038276606998</v>
      </c>
      <c r="Z522" s="34">
        <f t="shared" si="128"/>
        <v>35.075228041439978</v>
      </c>
      <c r="AA522" s="16"/>
      <c r="AB522" s="28"/>
      <c r="AC522" s="9"/>
      <c r="AD522" s="9"/>
      <c r="AE522" s="9"/>
      <c r="AF522" s="17"/>
      <c r="AG522" s="28"/>
      <c r="AH522" s="96"/>
      <c r="AI522" s="10">
        <v>33</v>
      </c>
      <c r="AJ522" s="11">
        <v>43</v>
      </c>
      <c r="AK522" s="120">
        <v>240</v>
      </c>
      <c r="AL522" s="121">
        <v>-30</v>
      </c>
      <c r="AM522" s="41">
        <f t="shared" si="113"/>
        <v>34.280382766069977</v>
      </c>
      <c r="AN522" s="41">
        <f t="shared" si="114"/>
        <v>304.28038276606998</v>
      </c>
      <c r="AO522" s="41">
        <f t="shared" si="115"/>
        <v>35.075228041439978</v>
      </c>
      <c r="AP522" s="42">
        <f t="shared" si="117"/>
        <v>0</v>
      </c>
      <c r="AQ522" s="43">
        <f t="shared" si="116"/>
        <v>120</v>
      </c>
      <c r="AR522" s="44">
        <f t="shared" si="118"/>
        <v>0</v>
      </c>
      <c r="AS522" s="118"/>
      <c r="AT522" s="81" t="s">
        <v>89</v>
      </c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 t="s">
        <v>82</v>
      </c>
      <c r="BF522" s="81">
        <v>0</v>
      </c>
      <c r="BG522" s="81">
        <v>2</v>
      </c>
      <c r="BH522" s="81" t="s">
        <v>194</v>
      </c>
      <c r="BI522" s="81">
        <v>0</v>
      </c>
    </row>
    <row r="523" spans="1:61">
      <c r="A523" s="24">
        <v>1520</v>
      </c>
      <c r="B523" s="24" t="s">
        <v>47</v>
      </c>
      <c r="C523" s="24">
        <v>34</v>
      </c>
      <c r="D523" s="24">
        <v>2</v>
      </c>
      <c r="E523" s="5" t="s">
        <v>46</v>
      </c>
      <c r="F523" s="81">
        <v>950.05</v>
      </c>
      <c r="G523" s="81">
        <v>950.05</v>
      </c>
      <c r="H523" s="25">
        <f t="shared" si="119"/>
        <v>950.05</v>
      </c>
      <c r="I523" s="100">
        <v>58</v>
      </c>
      <c r="J523" s="103">
        <v>58</v>
      </c>
      <c r="K523" s="26">
        <f t="shared" si="120"/>
        <v>58</v>
      </c>
      <c r="L523" s="27"/>
      <c r="M523" s="10">
        <v>90</v>
      </c>
      <c r="N523" s="11">
        <v>58</v>
      </c>
      <c r="O523" s="11">
        <v>180</v>
      </c>
      <c r="P523" s="11">
        <v>60</v>
      </c>
      <c r="Q523" s="68" t="s">
        <v>213</v>
      </c>
      <c r="R523" s="69" t="s">
        <v>213</v>
      </c>
      <c r="S523" s="32">
        <f t="shared" si="121"/>
        <v>0.45892354478071384</v>
      </c>
      <c r="T523" s="32">
        <f t="shared" si="122"/>
        <v>-0.42402404807821314</v>
      </c>
      <c r="U523" s="32">
        <f t="shared" si="123"/>
        <v>0.26495963211660251</v>
      </c>
      <c r="V523" s="14">
        <f t="shared" si="124"/>
        <v>317.26350185205672</v>
      </c>
      <c r="W523" s="14">
        <f t="shared" si="125"/>
        <v>22.979549478507192</v>
      </c>
      <c r="X523" s="33">
        <f t="shared" si="126"/>
        <v>137.26350185205672</v>
      </c>
      <c r="Y523" s="14">
        <f t="shared" si="127"/>
        <v>47.26350185205672</v>
      </c>
      <c r="Z523" s="34">
        <f t="shared" si="128"/>
        <v>67.020450521492805</v>
      </c>
      <c r="AA523" s="16"/>
      <c r="AB523" s="28"/>
      <c r="AC523" s="9"/>
      <c r="AD523" s="9"/>
      <c r="AE523" s="9"/>
      <c r="AF523" s="17"/>
      <c r="AG523" s="28"/>
      <c r="AH523" s="96"/>
      <c r="AI523" s="10">
        <v>44</v>
      </c>
      <c r="AJ523" s="11">
        <v>68</v>
      </c>
      <c r="AK523" s="119">
        <v>100</v>
      </c>
      <c r="AL523" s="77">
        <v>-30</v>
      </c>
      <c r="AM523" s="45">
        <f t="shared" si="113"/>
        <v>37.26350185205672</v>
      </c>
      <c r="AN523" s="45">
        <f t="shared" si="114"/>
        <v>307.26350185205672</v>
      </c>
      <c r="AO523" s="45">
        <f t="shared" si="115"/>
        <v>67.020450521492805</v>
      </c>
      <c r="AP523" s="46">
        <f t="shared" si="117"/>
        <v>0</v>
      </c>
      <c r="AQ523" s="47">
        <f t="shared" si="116"/>
        <v>260</v>
      </c>
      <c r="AR523" s="48">
        <f t="shared" si="118"/>
        <v>0</v>
      </c>
      <c r="AS523" s="118"/>
      <c r="AT523" s="81" t="s">
        <v>89</v>
      </c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 t="s">
        <v>82</v>
      </c>
      <c r="BF523" s="81">
        <v>0</v>
      </c>
      <c r="BG523" s="81">
        <v>2</v>
      </c>
      <c r="BH523" s="81" t="s">
        <v>194</v>
      </c>
      <c r="BI523" s="81">
        <v>0</v>
      </c>
    </row>
    <row r="524" spans="1:61">
      <c r="A524" s="24">
        <v>1520</v>
      </c>
      <c r="B524" s="24" t="s">
        <v>47</v>
      </c>
      <c r="C524" s="24">
        <v>34</v>
      </c>
      <c r="D524" s="24">
        <v>3</v>
      </c>
      <c r="E524" s="5" t="s">
        <v>46</v>
      </c>
      <c r="F524" s="81">
        <v>950.61</v>
      </c>
      <c r="G524" s="81">
        <v>950.61</v>
      </c>
      <c r="H524" s="25">
        <f t="shared" si="119"/>
        <v>950.61</v>
      </c>
      <c r="I524" s="100">
        <v>34</v>
      </c>
      <c r="J524" s="103">
        <v>34</v>
      </c>
      <c r="K524" s="26">
        <f t="shared" si="120"/>
        <v>34</v>
      </c>
      <c r="L524" s="27"/>
      <c r="M524" s="10">
        <v>90</v>
      </c>
      <c r="N524" s="11">
        <v>10</v>
      </c>
      <c r="O524" s="11">
        <v>180</v>
      </c>
      <c r="P524" s="11">
        <v>7</v>
      </c>
      <c r="Q524" s="68" t="s">
        <v>213</v>
      </c>
      <c r="R524" s="69" t="s">
        <v>213</v>
      </c>
      <c r="S524" s="32">
        <f t="shared" si="121"/>
        <v>0.1200178742398964</v>
      </c>
      <c r="T524" s="32">
        <f t="shared" si="122"/>
        <v>-0.17235383048284025</v>
      </c>
      <c r="U524" s="32">
        <f t="shared" si="123"/>
        <v>0.97746714535880463</v>
      </c>
      <c r="V524" s="14">
        <f t="shared" si="124"/>
        <v>304.85126374945099</v>
      </c>
      <c r="W524" s="14">
        <f t="shared" si="125"/>
        <v>77.873476982485911</v>
      </c>
      <c r="X524" s="33">
        <f t="shared" si="126"/>
        <v>124.85126374945099</v>
      </c>
      <c r="Y524" s="14">
        <f t="shared" si="127"/>
        <v>34.851263749450993</v>
      </c>
      <c r="Z524" s="34">
        <f t="shared" si="128"/>
        <v>12.126523017514089</v>
      </c>
      <c r="AA524" s="16"/>
      <c r="AB524" s="28"/>
      <c r="AC524" s="9"/>
      <c r="AD524" s="9"/>
      <c r="AE524" s="9"/>
      <c r="AF524" s="17"/>
      <c r="AG524" s="28"/>
      <c r="AH524" s="96"/>
      <c r="AI524" s="10">
        <v>33</v>
      </c>
      <c r="AJ524" s="11">
        <v>60</v>
      </c>
      <c r="AK524" s="119">
        <v>345</v>
      </c>
      <c r="AL524" s="77">
        <v>-60</v>
      </c>
      <c r="AM524" s="45">
        <f t="shared" si="113"/>
        <v>139.85126374945099</v>
      </c>
      <c r="AN524" s="45">
        <f t="shared" si="114"/>
        <v>49.851263749450993</v>
      </c>
      <c r="AO524" s="45">
        <f t="shared" si="115"/>
        <v>12.126523017514089</v>
      </c>
      <c r="AP524" s="46">
        <f t="shared" si="117"/>
        <v>0</v>
      </c>
      <c r="AQ524" s="47">
        <f t="shared" si="116"/>
        <v>15</v>
      </c>
      <c r="AR524" s="48">
        <f t="shared" si="118"/>
        <v>0</v>
      </c>
      <c r="AS524" s="118"/>
      <c r="AT524" s="81" t="s">
        <v>89</v>
      </c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 t="s">
        <v>82</v>
      </c>
      <c r="BF524" s="81">
        <v>0</v>
      </c>
      <c r="BG524" s="81">
        <v>2</v>
      </c>
      <c r="BH524" s="81"/>
      <c r="BI524" s="81">
        <v>0</v>
      </c>
    </row>
    <row r="525" spans="1:61">
      <c r="A525" s="24">
        <v>1520</v>
      </c>
      <c r="B525" s="24" t="s">
        <v>47</v>
      </c>
      <c r="C525" s="24">
        <v>34</v>
      </c>
      <c r="D525" s="24">
        <v>3</v>
      </c>
      <c r="E525" s="5" t="s">
        <v>46</v>
      </c>
      <c r="F525" s="81">
        <v>950.85</v>
      </c>
      <c r="G525" s="81">
        <v>950.85</v>
      </c>
      <c r="H525" s="25">
        <f t="shared" si="119"/>
        <v>950.85</v>
      </c>
      <c r="I525" s="100">
        <v>58</v>
      </c>
      <c r="J525" s="103">
        <v>58</v>
      </c>
      <c r="K525" s="26">
        <f t="shared" si="120"/>
        <v>58</v>
      </c>
      <c r="L525" s="27"/>
      <c r="M525" s="10">
        <v>90</v>
      </c>
      <c r="N525" s="11">
        <v>3</v>
      </c>
      <c r="O525" s="11">
        <v>0</v>
      </c>
      <c r="P525" s="11">
        <v>21</v>
      </c>
      <c r="Q525" s="68" t="s">
        <v>213</v>
      </c>
      <c r="R525" s="69" t="s">
        <v>213</v>
      </c>
      <c r="S525" s="32">
        <f t="shared" si="121"/>
        <v>0.3578768187253738</v>
      </c>
      <c r="T525" s="32">
        <f t="shared" si="122"/>
        <v>4.8859824350426365E-2</v>
      </c>
      <c r="U525" s="32">
        <f t="shared" si="123"/>
        <v>-0.9323009869688772</v>
      </c>
      <c r="V525" s="14">
        <f t="shared" si="124"/>
        <v>7.774351206609345</v>
      </c>
      <c r="W525" s="14">
        <f t="shared" si="125"/>
        <v>-68.822384061128247</v>
      </c>
      <c r="X525" s="33">
        <f t="shared" si="126"/>
        <v>7.774351206609345</v>
      </c>
      <c r="Y525" s="14">
        <f t="shared" si="127"/>
        <v>277.77435120660937</v>
      </c>
      <c r="Z525" s="34">
        <f t="shared" si="128"/>
        <v>21.177615938871753</v>
      </c>
      <c r="AA525" s="16"/>
      <c r="AB525" s="28"/>
      <c r="AC525" s="9"/>
      <c r="AD525" s="9"/>
      <c r="AE525" s="9"/>
      <c r="AF525" s="17"/>
      <c r="AG525" s="28"/>
      <c r="AH525" s="96"/>
      <c r="AI525" s="10">
        <v>33</v>
      </c>
      <c r="AJ525" s="11">
        <v>60</v>
      </c>
      <c r="AK525" s="119">
        <v>345</v>
      </c>
      <c r="AL525" s="77">
        <v>-60</v>
      </c>
      <c r="AM525" s="45">
        <f t="shared" si="113"/>
        <v>22.774351206609367</v>
      </c>
      <c r="AN525" s="45">
        <f t="shared" si="114"/>
        <v>292.77435120660937</v>
      </c>
      <c r="AO525" s="45">
        <f t="shared" si="115"/>
        <v>21.177615938871753</v>
      </c>
      <c r="AP525" s="46">
        <f t="shared" si="117"/>
        <v>0</v>
      </c>
      <c r="AQ525" s="47">
        <f t="shared" si="116"/>
        <v>15</v>
      </c>
      <c r="AR525" s="48">
        <f t="shared" si="118"/>
        <v>0</v>
      </c>
      <c r="AS525" s="118"/>
      <c r="AT525" s="81" t="s">
        <v>89</v>
      </c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 t="s">
        <v>82</v>
      </c>
      <c r="BF525" s="81">
        <v>0</v>
      </c>
      <c r="BG525" s="81">
        <v>2</v>
      </c>
      <c r="BH525" s="81"/>
      <c r="BI525" s="81">
        <v>0</v>
      </c>
    </row>
    <row r="526" spans="1:61">
      <c r="A526" s="24">
        <v>1520</v>
      </c>
      <c r="B526" s="24" t="s">
        <v>47</v>
      </c>
      <c r="C526" s="24">
        <v>34</v>
      </c>
      <c r="D526" s="24">
        <v>4</v>
      </c>
      <c r="E526" s="5" t="s">
        <v>46</v>
      </c>
      <c r="F526" s="81">
        <v>951.06</v>
      </c>
      <c r="G526" s="81">
        <v>951.06</v>
      </c>
      <c r="H526" s="25">
        <f t="shared" si="119"/>
        <v>951.06</v>
      </c>
      <c r="I526" s="100">
        <v>11</v>
      </c>
      <c r="J526" s="103">
        <v>11</v>
      </c>
      <c r="K526" s="26">
        <f t="shared" si="120"/>
        <v>11</v>
      </c>
      <c r="L526" s="27"/>
      <c r="M526" s="10">
        <v>90</v>
      </c>
      <c r="N526" s="11">
        <v>2</v>
      </c>
      <c r="O526" s="11">
        <v>180</v>
      </c>
      <c r="P526" s="11">
        <v>9</v>
      </c>
      <c r="Q526" s="68" t="s">
        <v>213</v>
      </c>
      <c r="R526" s="69" t="s">
        <v>213</v>
      </c>
      <c r="S526" s="32">
        <f t="shared" si="121"/>
        <v>0.15633916939084616</v>
      </c>
      <c r="T526" s="32">
        <f t="shared" si="122"/>
        <v>-3.4469825985698671E-2</v>
      </c>
      <c r="U526" s="32">
        <f t="shared" si="123"/>
        <v>0.98708666754449303</v>
      </c>
      <c r="V526" s="14">
        <f t="shared" si="124"/>
        <v>347.56629379944883</v>
      </c>
      <c r="W526" s="14">
        <f t="shared" si="125"/>
        <v>80.787506260273233</v>
      </c>
      <c r="X526" s="33">
        <f t="shared" si="126"/>
        <v>167.56629379944883</v>
      </c>
      <c r="Y526" s="14">
        <f t="shared" si="127"/>
        <v>77.566293799448829</v>
      </c>
      <c r="Z526" s="34">
        <f t="shared" si="128"/>
        <v>9.2124937397267672</v>
      </c>
      <c r="AA526" s="16"/>
      <c r="AB526" s="28"/>
      <c r="AC526" s="9"/>
      <c r="AD526" s="9"/>
      <c r="AE526" s="9"/>
      <c r="AF526" s="17"/>
      <c r="AG526" s="28"/>
      <c r="AH526" s="96"/>
      <c r="AI526" s="10">
        <v>0</v>
      </c>
      <c r="AJ526" s="11">
        <v>25</v>
      </c>
      <c r="AK526" s="119"/>
      <c r="AL526" s="77"/>
      <c r="AM526" s="45">
        <f t="shared" si="113"/>
        <v>167.56629379944883</v>
      </c>
      <c r="AN526" s="45">
        <f t="shared" si="114"/>
        <v>77.566293799448829</v>
      </c>
      <c r="AO526" s="45">
        <f t="shared" si="115"/>
        <v>9.2124937397267672</v>
      </c>
      <c r="AP526" s="46">
        <f t="shared" si="117"/>
        <v>0</v>
      </c>
      <c r="AQ526" s="47">
        <f t="shared" si="116"/>
        <v>0</v>
      </c>
      <c r="AR526" s="48">
        <f t="shared" si="118"/>
        <v>0</v>
      </c>
      <c r="AS526" s="118"/>
      <c r="AT526" s="81" t="s">
        <v>89</v>
      </c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 t="s">
        <v>82</v>
      </c>
      <c r="BF526" s="81">
        <v>0</v>
      </c>
      <c r="BG526" s="81">
        <v>2</v>
      </c>
      <c r="BH526" s="81"/>
      <c r="BI526" s="81">
        <v>0</v>
      </c>
    </row>
    <row r="527" spans="1:61">
      <c r="A527" s="24">
        <v>1520</v>
      </c>
      <c r="B527" s="24" t="s">
        <v>47</v>
      </c>
      <c r="C527" s="24">
        <v>34</v>
      </c>
      <c r="D527" s="24">
        <v>4</v>
      </c>
      <c r="E527" s="19" t="s">
        <v>224</v>
      </c>
      <c r="F527" s="81">
        <v>951.28</v>
      </c>
      <c r="G527" s="81">
        <v>951.38</v>
      </c>
      <c r="H527" s="25">
        <f t="shared" si="119"/>
        <v>951.32999999999993</v>
      </c>
      <c r="I527" s="100">
        <v>33</v>
      </c>
      <c r="J527" s="103">
        <v>43</v>
      </c>
      <c r="K527" s="26">
        <f t="shared" si="120"/>
        <v>38</v>
      </c>
      <c r="L527" s="27"/>
      <c r="M527" s="10">
        <v>270</v>
      </c>
      <c r="N527" s="11">
        <v>15</v>
      </c>
      <c r="O527" s="11">
        <v>0</v>
      </c>
      <c r="P527" s="11">
        <v>14</v>
      </c>
      <c r="Q527" s="68" t="s">
        <v>213</v>
      </c>
      <c r="R527" s="69" t="s">
        <v>213</v>
      </c>
      <c r="S527" s="32">
        <f t="shared" si="121"/>
        <v>-0.23367860690452677</v>
      </c>
      <c r="T527" s="32">
        <f t="shared" si="122"/>
        <v>0.25113101334181032</v>
      </c>
      <c r="U527" s="32">
        <f t="shared" si="123"/>
        <v>0.93723370114789351</v>
      </c>
      <c r="V527" s="14">
        <f t="shared" si="124"/>
        <v>132.93832963794921</v>
      </c>
      <c r="W527" s="14">
        <f t="shared" si="125"/>
        <v>69.897013712341789</v>
      </c>
      <c r="X527" s="33">
        <f t="shared" si="126"/>
        <v>312.93832963794921</v>
      </c>
      <c r="Y527" s="14">
        <f t="shared" si="127"/>
        <v>222.93832963794921</v>
      </c>
      <c r="Z527" s="34">
        <f t="shared" si="128"/>
        <v>20.102986287658211</v>
      </c>
      <c r="AA527" s="16"/>
      <c r="AB527" s="28"/>
      <c r="AC527" s="9"/>
      <c r="AD527" s="9"/>
      <c r="AE527" s="9"/>
      <c r="AF527" s="17"/>
      <c r="AG527" s="28"/>
      <c r="AH527" s="96"/>
      <c r="AI527" s="13" t="s">
        <v>213</v>
      </c>
      <c r="AJ527" s="2" t="s">
        <v>213</v>
      </c>
      <c r="AK527" s="120" t="s">
        <v>213</v>
      </c>
      <c r="AL527" s="121" t="s">
        <v>213</v>
      </c>
      <c r="AM527" s="41" t="e">
        <f t="shared" si="113"/>
        <v>#VALUE!</v>
      </c>
      <c r="AN527" s="41" t="e">
        <f t="shared" si="114"/>
        <v>#VALUE!</v>
      </c>
      <c r="AO527" s="41">
        <f t="shared" si="115"/>
        <v>20.102986287658211</v>
      </c>
      <c r="AP527" s="42">
        <f t="shared" si="117"/>
        <v>0</v>
      </c>
      <c r="AQ527" s="43" t="e">
        <f t="shared" si="116"/>
        <v>#VALUE!</v>
      </c>
      <c r="AR527" s="44">
        <f t="shared" si="118"/>
        <v>0</v>
      </c>
      <c r="AS527" s="118"/>
      <c r="AT527" s="81"/>
      <c r="AU527" s="81" t="s">
        <v>204</v>
      </c>
      <c r="AV527" s="81"/>
      <c r="AW527" s="81"/>
      <c r="AX527" s="81"/>
      <c r="AY527" s="81"/>
      <c r="AZ527" s="81" t="s">
        <v>162</v>
      </c>
      <c r="BA527" s="81"/>
      <c r="BB527" s="81" t="s">
        <v>176</v>
      </c>
      <c r="BC527" s="81"/>
      <c r="BD527" s="81">
        <v>2</v>
      </c>
      <c r="BE527" s="81" t="s">
        <v>82</v>
      </c>
      <c r="BF527" s="81">
        <v>1</v>
      </c>
      <c r="BG527" s="81">
        <v>2</v>
      </c>
      <c r="BH527" s="81" t="s">
        <v>195</v>
      </c>
      <c r="BI527" s="81">
        <v>5</v>
      </c>
    </row>
    <row r="528" spans="1:61">
      <c r="A528" s="24">
        <v>1520</v>
      </c>
      <c r="B528" s="24" t="s">
        <v>47</v>
      </c>
      <c r="C528" s="24">
        <v>34</v>
      </c>
      <c r="D528" s="24">
        <v>4</v>
      </c>
      <c r="E528" s="19" t="s">
        <v>46</v>
      </c>
      <c r="F528" s="81">
        <v>951.52</v>
      </c>
      <c r="G528" s="81">
        <v>951.54</v>
      </c>
      <c r="H528" s="25">
        <f t="shared" si="119"/>
        <v>951.53</v>
      </c>
      <c r="I528" s="100">
        <v>57</v>
      </c>
      <c r="J528" s="103">
        <v>60</v>
      </c>
      <c r="K528" s="26">
        <f t="shared" si="120"/>
        <v>58.5</v>
      </c>
      <c r="L528" s="27"/>
      <c r="M528" s="10">
        <v>270</v>
      </c>
      <c r="N528" s="11">
        <v>6</v>
      </c>
      <c r="O528" s="11">
        <v>0</v>
      </c>
      <c r="P528" s="11">
        <v>17</v>
      </c>
      <c r="Q528" s="68" t="s">
        <v>213</v>
      </c>
      <c r="R528" s="69" t="s">
        <v>213</v>
      </c>
      <c r="S528" s="32">
        <f t="shared" si="121"/>
        <v>-0.29077006193290933</v>
      </c>
      <c r="T528" s="32">
        <f t="shared" si="122"/>
        <v>9.9961066556364511E-2</v>
      </c>
      <c r="U528" s="32">
        <f t="shared" si="123"/>
        <v>0.95106601845005201</v>
      </c>
      <c r="V528" s="14">
        <f t="shared" si="124"/>
        <v>161.0280312465359</v>
      </c>
      <c r="W528" s="14">
        <f t="shared" si="125"/>
        <v>72.084360179968854</v>
      </c>
      <c r="X528" s="33">
        <f t="shared" si="126"/>
        <v>341.02803124653587</v>
      </c>
      <c r="Y528" s="14">
        <f t="shared" si="127"/>
        <v>251.02803124653587</v>
      </c>
      <c r="Z528" s="34">
        <f t="shared" si="128"/>
        <v>17.915639820031146</v>
      </c>
      <c r="AA528" s="16"/>
      <c r="AB528" s="28"/>
      <c r="AC528" s="9"/>
      <c r="AD528" s="9"/>
      <c r="AE528" s="9"/>
      <c r="AF528" s="17"/>
      <c r="AG528" s="28"/>
      <c r="AH528" s="96"/>
      <c r="AI528" s="10">
        <v>44</v>
      </c>
      <c r="AJ528" s="11">
        <v>60</v>
      </c>
      <c r="AK528" s="120">
        <v>270</v>
      </c>
      <c r="AL528" s="121">
        <v>-60</v>
      </c>
      <c r="AM528" s="41">
        <f t="shared" si="113"/>
        <v>71.028031246535875</v>
      </c>
      <c r="AN528" s="41">
        <f t="shared" si="114"/>
        <v>341.02803124653587</v>
      </c>
      <c r="AO528" s="41">
        <f t="shared" si="115"/>
        <v>17.915639820031146</v>
      </c>
      <c r="AP528" s="42">
        <f t="shared" si="117"/>
        <v>0</v>
      </c>
      <c r="AQ528" s="43">
        <f t="shared" si="116"/>
        <v>90</v>
      </c>
      <c r="AR528" s="44">
        <f t="shared" si="118"/>
        <v>0</v>
      </c>
      <c r="AS528" s="118"/>
      <c r="AT528" s="81" t="s">
        <v>230</v>
      </c>
      <c r="AU528" s="81"/>
      <c r="AV528" s="81"/>
      <c r="AW528" s="81"/>
      <c r="AX528" s="81"/>
      <c r="AY528" s="81"/>
      <c r="AZ528" s="81" t="s">
        <v>162</v>
      </c>
      <c r="BA528" s="81"/>
      <c r="BB528" s="81" t="s">
        <v>176</v>
      </c>
      <c r="BC528" s="81"/>
      <c r="BD528" s="81"/>
      <c r="BE528" s="81" t="s">
        <v>82</v>
      </c>
      <c r="BF528" s="81">
        <v>1</v>
      </c>
      <c r="BG528" s="81">
        <v>2</v>
      </c>
      <c r="BH528" s="81" t="s">
        <v>229</v>
      </c>
      <c r="BI528" s="81">
        <v>1</v>
      </c>
    </row>
    <row r="529" spans="1:61">
      <c r="A529" s="24">
        <v>1520</v>
      </c>
      <c r="B529" s="24" t="s">
        <v>47</v>
      </c>
      <c r="C529" s="24">
        <v>34</v>
      </c>
      <c r="D529" s="24">
        <v>5</v>
      </c>
      <c r="E529" s="5" t="s">
        <v>46</v>
      </c>
      <c r="F529" s="81">
        <f>951.88+(I529/100)</f>
        <v>952.57</v>
      </c>
      <c r="G529" s="81">
        <f>951.88+(J529/100)</f>
        <v>952.59</v>
      </c>
      <c r="H529" s="25">
        <f t="shared" si="119"/>
        <v>952.58</v>
      </c>
      <c r="I529" s="100">
        <v>69</v>
      </c>
      <c r="J529" s="103">
        <v>71</v>
      </c>
      <c r="K529" s="26">
        <f t="shared" si="120"/>
        <v>70</v>
      </c>
      <c r="L529" s="27"/>
      <c r="M529" s="10">
        <v>90</v>
      </c>
      <c r="N529" s="11">
        <v>5</v>
      </c>
      <c r="O529" s="11">
        <v>180</v>
      </c>
      <c r="P529" s="11">
        <v>5</v>
      </c>
      <c r="Q529" s="68" t="s">
        <v>213</v>
      </c>
      <c r="R529" s="69" t="s">
        <v>213</v>
      </c>
      <c r="S529" s="32">
        <f t="shared" si="121"/>
        <v>8.6824088833465152E-2</v>
      </c>
      <c r="T529" s="32">
        <f t="shared" si="122"/>
        <v>-8.6824088833465166E-2</v>
      </c>
      <c r="U529" s="32">
        <f t="shared" si="123"/>
        <v>0.99240387650610407</v>
      </c>
      <c r="V529" s="14">
        <f t="shared" si="124"/>
        <v>315</v>
      </c>
      <c r="W529" s="14">
        <f t="shared" si="125"/>
        <v>82.946773343201372</v>
      </c>
      <c r="X529" s="33">
        <f t="shared" si="126"/>
        <v>135</v>
      </c>
      <c r="Y529" s="14">
        <f t="shared" si="127"/>
        <v>45</v>
      </c>
      <c r="Z529" s="34">
        <f t="shared" si="128"/>
        <v>7.0532266567986284</v>
      </c>
      <c r="AA529" s="16"/>
      <c r="AB529" s="28"/>
      <c r="AC529" s="9"/>
      <c r="AD529" s="9"/>
      <c r="AE529" s="9"/>
      <c r="AF529" s="17"/>
      <c r="AG529" s="28"/>
      <c r="AH529" s="96"/>
      <c r="AI529" s="10">
        <v>65</v>
      </c>
      <c r="AJ529" s="11">
        <v>72</v>
      </c>
      <c r="AK529" s="120" t="s">
        <v>213</v>
      </c>
      <c r="AL529" s="121" t="s">
        <v>213</v>
      </c>
      <c r="AM529" s="41" t="e">
        <f t="shared" si="113"/>
        <v>#VALUE!</v>
      </c>
      <c r="AN529" s="41" t="e">
        <f t="shared" si="114"/>
        <v>#VALUE!</v>
      </c>
      <c r="AO529" s="41">
        <f t="shared" si="115"/>
        <v>7.0532266567986284</v>
      </c>
      <c r="AP529" s="42">
        <f t="shared" si="117"/>
        <v>0</v>
      </c>
      <c r="AQ529" s="43" t="e">
        <f t="shared" si="116"/>
        <v>#VALUE!</v>
      </c>
      <c r="AR529" s="44">
        <f t="shared" si="118"/>
        <v>0</v>
      </c>
      <c r="AS529" s="118"/>
      <c r="AT529" s="81" t="s">
        <v>89</v>
      </c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 t="s">
        <v>82</v>
      </c>
      <c r="BF529" s="81">
        <v>0</v>
      </c>
      <c r="BG529" s="81">
        <v>3</v>
      </c>
      <c r="BH529" s="81" t="s">
        <v>46</v>
      </c>
      <c r="BI529" s="81">
        <v>0</v>
      </c>
    </row>
    <row r="530" spans="1:61">
      <c r="A530" s="18">
        <v>1520</v>
      </c>
      <c r="B530" s="18" t="s">
        <v>47</v>
      </c>
      <c r="C530" s="18">
        <v>34</v>
      </c>
      <c r="D530" s="18">
        <v>6</v>
      </c>
      <c r="E530" s="19" t="s">
        <v>49</v>
      </c>
      <c r="F530" s="83">
        <f>952.6+(I530/100)</f>
        <v>953.19</v>
      </c>
      <c r="G530" s="83">
        <f>952.6+(J530/100)</f>
        <v>953.23</v>
      </c>
      <c r="H530" s="20">
        <f t="shared" si="119"/>
        <v>953.21</v>
      </c>
      <c r="I530" s="101">
        <v>59</v>
      </c>
      <c r="J530" s="104">
        <v>63</v>
      </c>
      <c r="K530" s="26">
        <f t="shared" si="120"/>
        <v>61</v>
      </c>
      <c r="L530" s="27"/>
      <c r="M530" s="10">
        <v>90</v>
      </c>
      <c r="N530" s="11">
        <v>30</v>
      </c>
      <c r="O530" s="11">
        <v>0</v>
      </c>
      <c r="P530" s="11">
        <v>25</v>
      </c>
      <c r="Q530" s="68" t="s">
        <v>213</v>
      </c>
      <c r="R530" s="69" t="s">
        <v>213</v>
      </c>
      <c r="S530" s="32">
        <f t="shared" si="121"/>
        <v>0.36599815077066683</v>
      </c>
      <c r="T530" s="32">
        <f t="shared" si="122"/>
        <v>0.45315389351832491</v>
      </c>
      <c r="U530" s="32">
        <f t="shared" si="123"/>
        <v>-0.7848855672213958</v>
      </c>
      <c r="V530" s="14">
        <f t="shared" si="124"/>
        <v>51.073280010163927</v>
      </c>
      <c r="W530" s="14">
        <f t="shared" si="125"/>
        <v>-53.419302931264454</v>
      </c>
      <c r="X530" s="33">
        <f t="shared" si="126"/>
        <v>51.073280010163927</v>
      </c>
      <c r="Y530" s="14">
        <f t="shared" si="127"/>
        <v>321.0732800101639</v>
      </c>
      <c r="Z530" s="34">
        <f t="shared" si="128"/>
        <v>36.580697068735546</v>
      </c>
      <c r="AA530" s="16"/>
      <c r="AB530" s="28"/>
      <c r="AC530" s="9"/>
      <c r="AD530" s="9"/>
      <c r="AE530" s="9"/>
      <c r="AF530" s="17"/>
      <c r="AG530" s="28"/>
      <c r="AH530" s="96">
        <v>0</v>
      </c>
      <c r="AI530" s="13" t="s">
        <v>213</v>
      </c>
      <c r="AJ530" s="2" t="s">
        <v>213</v>
      </c>
      <c r="AK530" s="120" t="s">
        <v>213</v>
      </c>
      <c r="AL530" s="121" t="s">
        <v>213</v>
      </c>
      <c r="AM530" s="41" t="e">
        <f t="shared" si="113"/>
        <v>#VALUE!</v>
      </c>
      <c r="AN530" s="41" t="e">
        <f t="shared" si="114"/>
        <v>#VALUE!</v>
      </c>
      <c r="AO530" s="41">
        <f t="shared" si="115"/>
        <v>36.580697068735546</v>
      </c>
      <c r="AP530" s="42">
        <f t="shared" si="117"/>
        <v>0</v>
      </c>
      <c r="AQ530" s="43" t="e">
        <f t="shared" si="116"/>
        <v>#VALUE!</v>
      </c>
      <c r="AR530" s="44">
        <f t="shared" si="118"/>
        <v>0</v>
      </c>
      <c r="AS530" s="118"/>
      <c r="AT530" s="81"/>
      <c r="AU530" s="81" t="s">
        <v>49</v>
      </c>
      <c r="AV530" s="81"/>
      <c r="AW530" s="81" t="s">
        <v>78</v>
      </c>
      <c r="AX530" s="81"/>
      <c r="AY530" s="81"/>
      <c r="AZ530" s="81"/>
      <c r="BA530" s="81"/>
      <c r="BB530" s="81"/>
      <c r="BC530" s="81"/>
      <c r="BD530" s="81"/>
      <c r="BE530" s="81" t="s">
        <v>79</v>
      </c>
      <c r="BF530" s="81">
        <v>1</v>
      </c>
      <c r="BG530" s="81">
        <v>3</v>
      </c>
      <c r="BH530" s="81" t="s">
        <v>196</v>
      </c>
      <c r="BI530" s="81">
        <v>0</v>
      </c>
    </row>
    <row r="531" spans="1:61">
      <c r="A531" s="18">
        <v>1520</v>
      </c>
      <c r="B531" s="18" t="s">
        <v>47</v>
      </c>
      <c r="C531" s="18">
        <v>34</v>
      </c>
      <c r="D531" s="18">
        <v>6</v>
      </c>
      <c r="E531" s="19" t="s">
        <v>46</v>
      </c>
      <c r="F531" s="83">
        <f>952.6+(I531/100)</f>
        <v>953.34</v>
      </c>
      <c r="G531" s="83">
        <f>952.6+(J531/100)</f>
        <v>953.35</v>
      </c>
      <c r="H531" s="20">
        <f t="shared" si="119"/>
        <v>953.34500000000003</v>
      </c>
      <c r="I531" s="101">
        <v>74</v>
      </c>
      <c r="J531" s="104">
        <v>75</v>
      </c>
      <c r="K531" s="26">
        <f t="shared" si="120"/>
        <v>74.5</v>
      </c>
      <c r="L531" s="27"/>
      <c r="M531" s="10">
        <v>270</v>
      </c>
      <c r="N531" s="11">
        <v>12</v>
      </c>
      <c r="O531" s="11">
        <v>180</v>
      </c>
      <c r="P531" s="11">
        <v>3</v>
      </c>
      <c r="Q531" s="68" t="s">
        <v>213</v>
      </c>
      <c r="R531" s="69" t="s">
        <v>213</v>
      </c>
      <c r="S531" s="32">
        <f t="shared" si="121"/>
        <v>-5.119229003114497E-2</v>
      </c>
      <c r="T531" s="32">
        <f t="shared" si="122"/>
        <v>-0.20762675507137579</v>
      </c>
      <c r="U531" s="32">
        <f t="shared" si="123"/>
        <v>-0.97680708344210299</v>
      </c>
      <c r="V531" s="14">
        <f t="shared" si="124"/>
        <v>256.14945198949647</v>
      </c>
      <c r="W531" s="14">
        <f t="shared" si="125"/>
        <v>-77.651505080428493</v>
      </c>
      <c r="X531" s="33">
        <f t="shared" si="126"/>
        <v>256.14945198949647</v>
      </c>
      <c r="Y531" s="14">
        <f t="shared" si="127"/>
        <v>166.14945198949647</v>
      </c>
      <c r="Z531" s="34">
        <f t="shared" si="128"/>
        <v>12.348494919571507</v>
      </c>
      <c r="AA531" s="16"/>
      <c r="AB531" s="28"/>
      <c r="AC531" s="9"/>
      <c r="AD531" s="9"/>
      <c r="AE531" s="9"/>
      <c r="AF531" s="17"/>
      <c r="AG531" s="28"/>
      <c r="AH531" s="96"/>
      <c r="AI531" s="10">
        <v>64</v>
      </c>
      <c r="AJ531" s="11">
        <v>85</v>
      </c>
      <c r="AK531" s="120" t="s">
        <v>213</v>
      </c>
      <c r="AL531" s="121" t="s">
        <v>213</v>
      </c>
      <c r="AM531" s="41" t="e">
        <f t="shared" si="113"/>
        <v>#VALUE!</v>
      </c>
      <c r="AN531" s="41" t="e">
        <f t="shared" si="114"/>
        <v>#VALUE!</v>
      </c>
      <c r="AO531" s="41">
        <f t="shared" si="115"/>
        <v>12.348494919571507</v>
      </c>
      <c r="AP531" s="42">
        <f t="shared" si="117"/>
        <v>0</v>
      </c>
      <c r="AQ531" s="43" t="e">
        <f t="shared" si="116"/>
        <v>#VALUE!</v>
      </c>
      <c r="AR531" s="44">
        <f t="shared" si="118"/>
        <v>0</v>
      </c>
      <c r="AS531" s="118"/>
      <c r="AT531" s="81" t="s">
        <v>84</v>
      </c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 t="s">
        <v>82</v>
      </c>
      <c r="BF531" s="81">
        <v>0</v>
      </c>
      <c r="BG531" s="81">
        <v>3</v>
      </c>
      <c r="BH531" s="81" t="s">
        <v>46</v>
      </c>
      <c r="BI531" s="81">
        <v>0</v>
      </c>
    </row>
    <row r="532" spans="1:61">
      <c r="A532" s="24">
        <v>1520</v>
      </c>
      <c r="B532" s="24" t="s">
        <v>47</v>
      </c>
      <c r="C532" s="24">
        <v>36</v>
      </c>
      <c r="D532" s="24">
        <v>1</v>
      </c>
      <c r="E532" s="5" t="s">
        <v>60</v>
      </c>
      <c r="F532" s="81">
        <v>969.01</v>
      </c>
      <c r="G532" s="81">
        <v>969.02</v>
      </c>
      <c r="H532" s="25">
        <f t="shared" si="119"/>
        <v>969.01499999999999</v>
      </c>
      <c r="I532" s="100">
        <v>131</v>
      </c>
      <c r="J532" s="103">
        <v>132</v>
      </c>
      <c r="K532" s="26">
        <f t="shared" si="120"/>
        <v>131.5</v>
      </c>
      <c r="L532" s="27"/>
      <c r="M532" s="10">
        <v>270</v>
      </c>
      <c r="N532" s="11">
        <v>10</v>
      </c>
      <c r="O532" s="11">
        <v>0</v>
      </c>
      <c r="P532" s="11">
        <v>9</v>
      </c>
      <c r="Q532" s="68" t="s">
        <v>213</v>
      </c>
      <c r="R532" s="69" t="s">
        <v>213</v>
      </c>
      <c r="S532" s="32">
        <f t="shared" si="121"/>
        <v>-0.15405787400993656</v>
      </c>
      <c r="T532" s="32">
        <f t="shared" si="122"/>
        <v>0.17151028044722011</v>
      </c>
      <c r="U532" s="32">
        <f t="shared" si="123"/>
        <v>0.972683135377854</v>
      </c>
      <c r="V532" s="14">
        <f t="shared" si="124"/>
        <v>131.93153938286099</v>
      </c>
      <c r="W532" s="14">
        <f t="shared" si="125"/>
        <v>76.666006174649482</v>
      </c>
      <c r="X532" s="33">
        <f t="shared" si="126"/>
        <v>311.93153938286099</v>
      </c>
      <c r="Y532" s="14">
        <f t="shared" si="127"/>
        <v>221.93153938286099</v>
      </c>
      <c r="Z532" s="34">
        <f t="shared" si="128"/>
        <v>13.333993825350518</v>
      </c>
      <c r="AA532" s="16"/>
      <c r="AB532" s="28"/>
      <c r="AC532" s="9"/>
      <c r="AD532" s="9"/>
      <c r="AE532" s="9"/>
      <c r="AF532" s="17"/>
      <c r="AG532" s="28"/>
      <c r="AH532" s="96"/>
      <c r="AI532" s="10">
        <v>113</v>
      </c>
      <c r="AJ532" s="11">
        <v>138</v>
      </c>
      <c r="AK532" s="119">
        <v>90</v>
      </c>
      <c r="AL532" s="77">
        <v>-60</v>
      </c>
      <c r="AM532" s="45">
        <f t="shared" si="113"/>
        <v>221.93153938286099</v>
      </c>
      <c r="AN532" s="45">
        <f t="shared" si="114"/>
        <v>131.93153938286099</v>
      </c>
      <c r="AO532" s="45">
        <f t="shared" si="115"/>
        <v>13.333993825350518</v>
      </c>
      <c r="AP532" s="46">
        <f t="shared" si="117"/>
        <v>0</v>
      </c>
      <c r="AQ532" s="47">
        <f t="shared" si="116"/>
        <v>270</v>
      </c>
      <c r="AR532" s="48">
        <f t="shared" si="118"/>
        <v>0</v>
      </c>
      <c r="AS532" s="118"/>
      <c r="AT532" s="81"/>
      <c r="AU532" s="81" t="s">
        <v>204</v>
      </c>
      <c r="AV532" s="81"/>
      <c r="AW532" s="81"/>
      <c r="AX532" s="81"/>
      <c r="AY532" s="81"/>
      <c r="AZ532" s="81" t="s">
        <v>162</v>
      </c>
      <c r="BA532" s="81"/>
      <c r="BB532" s="81"/>
      <c r="BC532" s="81"/>
      <c r="BD532" s="81"/>
      <c r="BE532" s="81" t="s">
        <v>102</v>
      </c>
      <c r="BF532" s="81">
        <v>0</v>
      </c>
      <c r="BG532" s="81">
        <v>3</v>
      </c>
      <c r="BH532" s="81" t="s">
        <v>60</v>
      </c>
      <c r="BI532" s="81">
        <v>1</v>
      </c>
    </row>
    <row r="533" spans="1:61">
      <c r="A533" s="24">
        <v>1520</v>
      </c>
      <c r="B533" s="24" t="s">
        <v>47</v>
      </c>
      <c r="C533" s="24">
        <v>37</v>
      </c>
      <c r="D533" s="24">
        <v>3</v>
      </c>
      <c r="E533" s="5" t="s">
        <v>61</v>
      </c>
      <c r="F533" s="81">
        <v>980.3</v>
      </c>
      <c r="G533" s="81">
        <v>980.32</v>
      </c>
      <c r="H533" s="25">
        <f t="shared" si="119"/>
        <v>980.31</v>
      </c>
      <c r="I533" s="100">
        <v>63</v>
      </c>
      <c r="J533" s="103">
        <v>65</v>
      </c>
      <c r="K533" s="26">
        <f t="shared" si="120"/>
        <v>64</v>
      </c>
      <c r="L533" s="27"/>
      <c r="M533" s="10">
        <v>270</v>
      </c>
      <c r="N533" s="11">
        <v>42</v>
      </c>
      <c r="O533" s="11">
        <v>180</v>
      </c>
      <c r="P533" s="11">
        <v>40</v>
      </c>
      <c r="Q533" s="68" t="s">
        <v>213</v>
      </c>
      <c r="R533" s="69" t="s">
        <v>213</v>
      </c>
      <c r="S533" s="32">
        <f t="shared" si="121"/>
        <v>-0.47768428601953467</v>
      </c>
      <c r="T533" s="32">
        <f t="shared" si="122"/>
        <v>-0.51258378272203553</v>
      </c>
      <c r="U533" s="32">
        <f t="shared" si="123"/>
        <v>-0.56928196398958053</v>
      </c>
      <c r="V533" s="14">
        <f t="shared" si="124"/>
        <v>227.01840965541254</v>
      </c>
      <c r="W533" s="14">
        <f t="shared" si="125"/>
        <v>-39.093648460948408</v>
      </c>
      <c r="X533" s="33">
        <f t="shared" si="126"/>
        <v>227.01840965541254</v>
      </c>
      <c r="Y533" s="14">
        <f t="shared" si="127"/>
        <v>137.01840965541254</v>
      </c>
      <c r="Z533" s="34">
        <f t="shared" si="128"/>
        <v>50.906351539051592</v>
      </c>
      <c r="AA533" s="16"/>
      <c r="AB533" s="28"/>
      <c r="AC533" s="9"/>
      <c r="AD533" s="9"/>
      <c r="AE533" s="9"/>
      <c r="AF533" s="17"/>
      <c r="AG533" s="28"/>
      <c r="AH533" s="96"/>
      <c r="AI533" s="10">
        <v>54</v>
      </c>
      <c r="AJ533" s="11">
        <v>70</v>
      </c>
      <c r="AK533" s="120" t="s">
        <v>213</v>
      </c>
      <c r="AL533" s="121" t="s">
        <v>213</v>
      </c>
      <c r="AM533" s="41" t="e">
        <f t="shared" si="113"/>
        <v>#VALUE!</v>
      </c>
      <c r="AN533" s="41" t="e">
        <f t="shared" si="114"/>
        <v>#VALUE!</v>
      </c>
      <c r="AO533" s="41">
        <f t="shared" si="115"/>
        <v>50.906351539051592</v>
      </c>
      <c r="AP533" s="42">
        <f t="shared" si="117"/>
        <v>0</v>
      </c>
      <c r="AQ533" s="43" t="e">
        <f t="shared" si="116"/>
        <v>#VALUE!</v>
      </c>
      <c r="AR533" s="44">
        <f t="shared" si="118"/>
        <v>0</v>
      </c>
      <c r="AS533" s="118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 t="s">
        <v>82</v>
      </c>
      <c r="BF533" s="81">
        <v>0</v>
      </c>
      <c r="BG533" s="81">
        <v>3</v>
      </c>
      <c r="BH533" s="81" t="s">
        <v>197</v>
      </c>
      <c r="BI533" s="81">
        <v>0</v>
      </c>
    </row>
    <row r="534" spans="1:61">
      <c r="A534" s="24">
        <v>1520</v>
      </c>
      <c r="B534" s="24" t="s">
        <v>47</v>
      </c>
      <c r="C534" s="24">
        <v>38</v>
      </c>
      <c r="D534" s="24">
        <v>1</v>
      </c>
      <c r="E534" s="5" t="s">
        <v>205</v>
      </c>
      <c r="F534" s="81">
        <v>987.32</v>
      </c>
      <c r="G534" s="81">
        <v>987.48</v>
      </c>
      <c r="H534" s="25">
        <f t="shared" si="119"/>
        <v>987.40000000000009</v>
      </c>
      <c r="I534" s="100">
        <v>42</v>
      </c>
      <c r="J534" s="103">
        <v>58</v>
      </c>
      <c r="K534" s="26">
        <f t="shared" si="120"/>
        <v>50</v>
      </c>
      <c r="L534" s="27"/>
      <c r="M534" s="10">
        <v>90</v>
      </c>
      <c r="N534" s="11">
        <v>28</v>
      </c>
      <c r="O534" s="11">
        <v>325</v>
      </c>
      <c r="P534" s="11">
        <v>0</v>
      </c>
      <c r="Q534" s="68" t="s">
        <v>213</v>
      </c>
      <c r="R534" s="69" t="s">
        <v>213</v>
      </c>
      <c r="S534" s="32">
        <f t="shared" si="121"/>
        <v>0.26927782595088784</v>
      </c>
      <c r="T534" s="32">
        <f t="shared" si="122"/>
        <v>0.38456859039161012</v>
      </c>
      <c r="U534" s="32">
        <f t="shared" si="123"/>
        <v>-0.72326832569043431</v>
      </c>
      <c r="V534" s="14">
        <f t="shared" si="124"/>
        <v>54.999999999999979</v>
      </c>
      <c r="W534" s="14">
        <f t="shared" si="125"/>
        <v>-57.012504068880638</v>
      </c>
      <c r="X534" s="33">
        <f t="shared" si="126"/>
        <v>54.999999999999979</v>
      </c>
      <c r="Y534" s="14">
        <f t="shared" si="127"/>
        <v>325</v>
      </c>
      <c r="Z534" s="34">
        <f t="shared" si="128"/>
        <v>32.987495931119362</v>
      </c>
      <c r="AA534" s="16"/>
      <c r="AB534" s="28"/>
      <c r="AC534" s="9"/>
      <c r="AD534" s="9"/>
      <c r="AE534" s="9"/>
      <c r="AF534" s="17"/>
      <c r="AG534" s="28"/>
      <c r="AH534" s="96"/>
      <c r="AI534" s="10"/>
      <c r="AJ534" s="11"/>
      <c r="AK534" s="119">
        <v>270</v>
      </c>
      <c r="AL534" s="77">
        <v>-60</v>
      </c>
      <c r="AM534" s="45">
        <f t="shared" si="113"/>
        <v>144.99999999999997</v>
      </c>
      <c r="AN534" s="45">
        <f t="shared" si="114"/>
        <v>54.999999999999972</v>
      </c>
      <c r="AO534" s="45">
        <f t="shared" si="115"/>
        <v>32.987495931119362</v>
      </c>
      <c r="AP534" s="46">
        <f t="shared" si="117"/>
        <v>0</v>
      </c>
      <c r="AQ534" s="47">
        <f t="shared" si="116"/>
        <v>90</v>
      </c>
      <c r="AR534" s="48">
        <f t="shared" si="118"/>
        <v>0</v>
      </c>
      <c r="AS534" s="118"/>
      <c r="AT534" s="81"/>
      <c r="AU534" s="81" t="s">
        <v>205</v>
      </c>
      <c r="AV534" s="81"/>
      <c r="AW534" s="81"/>
      <c r="AX534" s="81"/>
      <c r="AY534" s="81"/>
      <c r="AZ534" s="81"/>
      <c r="BA534" s="81"/>
      <c r="BB534" s="81"/>
      <c r="BC534" s="81"/>
      <c r="BD534" s="81"/>
      <c r="BE534" s="81" t="s">
        <v>102</v>
      </c>
      <c r="BF534" s="81">
        <v>0</v>
      </c>
      <c r="BG534" s="81">
        <v>3</v>
      </c>
      <c r="BH534" s="81" t="s">
        <v>58</v>
      </c>
      <c r="BI534" s="81">
        <v>0</v>
      </c>
    </row>
    <row r="535" spans="1:61">
      <c r="A535" s="24">
        <v>1520</v>
      </c>
      <c r="B535" s="24" t="s">
        <v>47</v>
      </c>
      <c r="C535" s="24">
        <v>38</v>
      </c>
      <c r="D535" s="24">
        <v>1</v>
      </c>
      <c r="E535" s="5" t="s">
        <v>205</v>
      </c>
      <c r="F535" s="81">
        <v>987.66</v>
      </c>
      <c r="G535" s="81">
        <v>987.88</v>
      </c>
      <c r="H535" s="25">
        <f t="shared" si="119"/>
        <v>987.77</v>
      </c>
      <c r="I535" s="100">
        <v>76</v>
      </c>
      <c r="J535" s="103">
        <v>98</v>
      </c>
      <c r="K535" s="26">
        <f t="shared" si="120"/>
        <v>87</v>
      </c>
      <c r="L535" s="27"/>
      <c r="M535" s="10">
        <v>90</v>
      </c>
      <c r="N535" s="11">
        <v>5</v>
      </c>
      <c r="O535" s="11">
        <v>337</v>
      </c>
      <c r="P535" s="11">
        <v>0</v>
      </c>
      <c r="Q535" s="68" t="s">
        <v>213</v>
      </c>
      <c r="R535" s="69" t="s">
        <v>213</v>
      </c>
      <c r="S535" s="32">
        <f t="shared" si="121"/>
        <v>3.4054461718113396E-2</v>
      </c>
      <c r="T535" s="32">
        <f t="shared" si="122"/>
        <v>8.0227284205471636E-2</v>
      </c>
      <c r="U535" s="32">
        <f t="shared" si="123"/>
        <v>-0.91700205457703987</v>
      </c>
      <c r="V535" s="14">
        <f t="shared" si="124"/>
        <v>66.999999999999943</v>
      </c>
      <c r="W535" s="14">
        <f t="shared" si="125"/>
        <v>-84.570676694348961</v>
      </c>
      <c r="X535" s="33">
        <f t="shared" si="126"/>
        <v>66.999999999999943</v>
      </c>
      <c r="Y535" s="14">
        <f t="shared" si="127"/>
        <v>336.99999999999994</v>
      </c>
      <c r="Z535" s="34">
        <f t="shared" si="128"/>
        <v>5.4293233056510388</v>
      </c>
      <c r="AA535" s="16"/>
      <c r="AB535" s="28"/>
      <c r="AC535" s="9"/>
      <c r="AD535" s="9"/>
      <c r="AE535" s="9"/>
      <c r="AF535" s="17"/>
      <c r="AG535" s="28"/>
      <c r="AH535" s="96"/>
      <c r="AI535" s="10"/>
      <c r="AJ535" s="11"/>
      <c r="AK535" s="120">
        <v>160</v>
      </c>
      <c r="AL535" s="121">
        <v>-60</v>
      </c>
      <c r="AM535" s="41">
        <f t="shared" si="113"/>
        <v>266.99999999999994</v>
      </c>
      <c r="AN535" s="41">
        <f t="shared" si="114"/>
        <v>176.99999999999994</v>
      </c>
      <c r="AO535" s="41">
        <f t="shared" si="115"/>
        <v>5.4293233056510388</v>
      </c>
      <c r="AP535" s="42">
        <f t="shared" si="117"/>
        <v>0</v>
      </c>
      <c r="AQ535" s="43">
        <f t="shared" si="116"/>
        <v>200</v>
      </c>
      <c r="AR535" s="44">
        <f t="shared" si="118"/>
        <v>0</v>
      </c>
      <c r="AS535" s="118"/>
      <c r="AT535" s="81"/>
      <c r="AU535" s="81" t="s">
        <v>205</v>
      </c>
      <c r="AV535" s="81"/>
      <c r="AW535" s="81"/>
      <c r="AX535" s="81"/>
      <c r="AY535" s="81"/>
      <c r="AZ535" s="81"/>
      <c r="BA535" s="81"/>
      <c r="BB535" s="81"/>
      <c r="BC535" s="81"/>
      <c r="BD535" s="81"/>
      <c r="BE535" s="81" t="s">
        <v>102</v>
      </c>
      <c r="BF535" s="81">
        <v>0</v>
      </c>
      <c r="BG535" s="81">
        <v>3</v>
      </c>
      <c r="BH535" s="81" t="s">
        <v>58</v>
      </c>
      <c r="BI535" s="81">
        <v>0</v>
      </c>
    </row>
    <row r="536" spans="1:61">
      <c r="A536" s="24">
        <v>1520</v>
      </c>
      <c r="B536" s="24" t="s">
        <v>47</v>
      </c>
      <c r="C536" s="24">
        <v>38</v>
      </c>
      <c r="D536" s="24">
        <v>2</v>
      </c>
      <c r="E536" s="5" t="s">
        <v>205</v>
      </c>
      <c r="F536" s="81">
        <v>987.91</v>
      </c>
      <c r="G536" s="81">
        <v>988.05</v>
      </c>
      <c r="H536" s="25">
        <f t="shared" si="119"/>
        <v>987.98</v>
      </c>
      <c r="I536" s="100">
        <v>1</v>
      </c>
      <c r="J536" s="103">
        <v>15</v>
      </c>
      <c r="K536" s="26">
        <f t="shared" si="120"/>
        <v>8</v>
      </c>
      <c r="L536" s="27"/>
      <c r="M536" s="10">
        <v>90</v>
      </c>
      <c r="N536" s="11">
        <v>2</v>
      </c>
      <c r="O536" s="11">
        <v>0</v>
      </c>
      <c r="P536" s="11">
        <v>8</v>
      </c>
      <c r="Q536" s="68" t="s">
        <v>213</v>
      </c>
      <c r="R536" s="69" t="s">
        <v>213</v>
      </c>
      <c r="S536" s="32">
        <f t="shared" si="121"/>
        <v>0.13908832046729191</v>
      </c>
      <c r="T536" s="32">
        <f t="shared" si="122"/>
        <v>3.455985719963843E-2</v>
      </c>
      <c r="U536" s="32">
        <f t="shared" si="123"/>
        <v>-0.98966482419024082</v>
      </c>
      <c r="V536" s="14">
        <f t="shared" si="124"/>
        <v>13.953933779398717</v>
      </c>
      <c r="W536" s="14">
        <f t="shared" si="125"/>
        <v>-81.760032831371518</v>
      </c>
      <c r="X536" s="33">
        <f t="shared" si="126"/>
        <v>13.953933779398717</v>
      </c>
      <c r="Y536" s="14">
        <f t="shared" si="127"/>
        <v>283.95393377939871</v>
      </c>
      <c r="Z536" s="34">
        <f t="shared" si="128"/>
        <v>8.2399671686284819</v>
      </c>
      <c r="AA536" s="16"/>
      <c r="AB536" s="28"/>
      <c r="AC536" s="9"/>
      <c r="AD536" s="9"/>
      <c r="AE536" s="9"/>
      <c r="AF536" s="17"/>
      <c r="AG536" s="28"/>
      <c r="AH536" s="96"/>
      <c r="AI536" s="10"/>
      <c r="AJ536" s="11"/>
      <c r="AK536" s="120" t="s">
        <v>213</v>
      </c>
      <c r="AL536" s="121" t="s">
        <v>213</v>
      </c>
      <c r="AM536" s="41" t="e">
        <f t="shared" si="113"/>
        <v>#VALUE!</v>
      </c>
      <c r="AN536" s="41" t="e">
        <f t="shared" si="114"/>
        <v>#VALUE!</v>
      </c>
      <c r="AO536" s="41">
        <f t="shared" si="115"/>
        <v>8.2399671686284819</v>
      </c>
      <c r="AP536" s="42">
        <f t="shared" si="117"/>
        <v>0</v>
      </c>
      <c r="AQ536" s="43" t="e">
        <f t="shared" si="116"/>
        <v>#VALUE!</v>
      </c>
      <c r="AR536" s="44">
        <f t="shared" si="118"/>
        <v>0</v>
      </c>
      <c r="AS536" s="118"/>
      <c r="AT536" s="81"/>
      <c r="AU536" s="81" t="s">
        <v>205</v>
      </c>
      <c r="AV536" s="81"/>
      <c r="AW536" s="81"/>
      <c r="AX536" s="81"/>
      <c r="AY536" s="81"/>
      <c r="AZ536" s="81"/>
      <c r="BA536" s="81"/>
      <c r="BB536" s="81"/>
      <c r="BC536" s="81"/>
      <c r="BD536" s="81"/>
      <c r="BE536" s="81" t="s">
        <v>102</v>
      </c>
      <c r="BF536" s="81">
        <v>0</v>
      </c>
      <c r="BG536" s="81">
        <v>3</v>
      </c>
      <c r="BH536" s="81" t="s">
        <v>58</v>
      </c>
      <c r="BI536" s="81">
        <v>0</v>
      </c>
    </row>
    <row r="537" spans="1:61">
      <c r="A537" s="24">
        <v>1520</v>
      </c>
      <c r="B537" s="24" t="s">
        <v>47</v>
      </c>
      <c r="C537" s="24">
        <v>39</v>
      </c>
      <c r="D537" s="24">
        <v>2</v>
      </c>
      <c r="E537" s="5" t="s">
        <v>205</v>
      </c>
      <c r="F537" s="81">
        <v>998.66</v>
      </c>
      <c r="G537" s="81">
        <v>998.7</v>
      </c>
      <c r="H537" s="25">
        <f t="shared" si="119"/>
        <v>998.68000000000006</v>
      </c>
      <c r="I537" s="100">
        <v>63</v>
      </c>
      <c r="J537" s="103">
        <v>67</v>
      </c>
      <c r="K537" s="26">
        <f t="shared" si="120"/>
        <v>65</v>
      </c>
      <c r="L537" s="27"/>
      <c r="M537" s="10">
        <v>270</v>
      </c>
      <c r="N537" s="11">
        <v>31</v>
      </c>
      <c r="O537" s="11">
        <v>0</v>
      </c>
      <c r="P537" s="11">
        <v>16</v>
      </c>
      <c r="Q537" s="68" t="s">
        <v>213</v>
      </c>
      <c r="R537" s="69" t="s">
        <v>213</v>
      </c>
      <c r="S537" s="32">
        <f t="shared" si="121"/>
        <v>-0.23626732825832486</v>
      </c>
      <c r="T537" s="32">
        <f t="shared" si="122"/>
        <v>0.49508637336084566</v>
      </c>
      <c r="U537" s="32">
        <f t="shared" si="123"/>
        <v>0.82396209317578351</v>
      </c>
      <c r="V537" s="14">
        <f t="shared" si="124"/>
        <v>115.51161805551808</v>
      </c>
      <c r="W537" s="14">
        <f t="shared" si="125"/>
        <v>56.345314692018718</v>
      </c>
      <c r="X537" s="33">
        <f t="shared" si="126"/>
        <v>295.51161805551806</v>
      </c>
      <c r="Y537" s="14">
        <f t="shared" si="127"/>
        <v>205.51161805551806</v>
      </c>
      <c r="Z537" s="34">
        <f t="shared" si="128"/>
        <v>33.654685307981282</v>
      </c>
      <c r="AA537" s="16"/>
      <c r="AB537" s="28"/>
      <c r="AC537" s="9"/>
      <c r="AD537" s="9"/>
      <c r="AE537" s="9"/>
      <c r="AF537" s="17"/>
      <c r="AG537" s="28"/>
      <c r="AH537" s="96"/>
      <c r="AI537" s="10"/>
      <c r="AJ537" s="11"/>
      <c r="AK537" s="119">
        <v>350</v>
      </c>
      <c r="AL537" s="77">
        <v>-60</v>
      </c>
      <c r="AM537" s="45">
        <f t="shared" si="113"/>
        <v>305.51161805551806</v>
      </c>
      <c r="AN537" s="45">
        <f t="shared" si="114"/>
        <v>215.51161805551806</v>
      </c>
      <c r="AO537" s="45">
        <f t="shared" si="115"/>
        <v>33.654685307981282</v>
      </c>
      <c r="AP537" s="46">
        <f t="shared" si="117"/>
        <v>0</v>
      </c>
      <c r="AQ537" s="47">
        <f t="shared" si="116"/>
        <v>10</v>
      </c>
      <c r="AR537" s="48">
        <f t="shared" si="118"/>
        <v>0</v>
      </c>
      <c r="AS537" s="118"/>
      <c r="AT537" s="81"/>
      <c r="AU537" s="81" t="s">
        <v>205</v>
      </c>
      <c r="AV537" s="81"/>
      <c r="AW537" s="81"/>
      <c r="AX537" s="81"/>
      <c r="AY537" s="81"/>
      <c r="AZ537" s="81"/>
      <c r="BA537" s="81"/>
      <c r="BB537" s="81"/>
      <c r="BC537" s="81"/>
      <c r="BD537" s="81"/>
      <c r="BE537" s="81" t="s">
        <v>79</v>
      </c>
      <c r="BF537" s="81">
        <v>0</v>
      </c>
      <c r="BG537" s="81">
        <v>3</v>
      </c>
      <c r="BH537" s="81" t="s">
        <v>205</v>
      </c>
      <c r="BI537" s="81">
        <v>0</v>
      </c>
    </row>
    <row r="538" spans="1:61">
      <c r="A538" s="24">
        <v>1520</v>
      </c>
      <c r="B538" s="24" t="s">
        <v>47</v>
      </c>
      <c r="C538" s="24">
        <v>40</v>
      </c>
      <c r="D538" s="24">
        <v>1</v>
      </c>
      <c r="E538" s="5" t="s">
        <v>58</v>
      </c>
      <c r="F538" s="81">
        <v>1006.33</v>
      </c>
      <c r="G538" s="81">
        <v>1006.37</v>
      </c>
      <c r="H538" s="25">
        <f t="shared" si="119"/>
        <v>1006.35</v>
      </c>
      <c r="I538" s="100">
        <v>13</v>
      </c>
      <c r="J538" s="103">
        <v>17</v>
      </c>
      <c r="K538" s="26">
        <f t="shared" si="120"/>
        <v>15</v>
      </c>
      <c r="L538" s="27"/>
      <c r="M538" s="10">
        <v>90</v>
      </c>
      <c r="N538" s="11">
        <v>52</v>
      </c>
      <c r="O538" s="11">
        <v>10</v>
      </c>
      <c r="P538" s="11">
        <v>30</v>
      </c>
      <c r="Q538" s="68" t="s">
        <v>213</v>
      </c>
      <c r="R538" s="69" t="s">
        <v>213</v>
      </c>
      <c r="S538" s="32">
        <f t="shared" si="121"/>
        <v>0.18932673874912206</v>
      </c>
      <c r="T538" s="32">
        <f t="shared" si="122"/>
        <v>0.67206957459130345</v>
      </c>
      <c r="U538" s="32">
        <f t="shared" si="123"/>
        <v>-0.52507829864066957</v>
      </c>
      <c r="V538" s="14">
        <f t="shared" si="124"/>
        <v>74.267097501368724</v>
      </c>
      <c r="W538" s="14">
        <f t="shared" si="125"/>
        <v>-36.943740208503726</v>
      </c>
      <c r="X538" s="33">
        <f t="shared" si="126"/>
        <v>74.267097501368724</v>
      </c>
      <c r="Y538" s="14">
        <f t="shared" si="127"/>
        <v>344.26709750136871</v>
      </c>
      <c r="Z538" s="34">
        <f t="shared" si="128"/>
        <v>53.056259791496274</v>
      </c>
      <c r="AA538" s="16"/>
      <c r="AB538" s="28"/>
      <c r="AC538" s="9"/>
      <c r="AD538" s="9"/>
      <c r="AE538" s="9"/>
      <c r="AF538" s="17"/>
      <c r="AG538" s="28"/>
      <c r="AH538" s="96"/>
      <c r="AI538" s="10">
        <v>8</v>
      </c>
      <c r="AJ538" s="11">
        <v>18</v>
      </c>
      <c r="AK538" s="119">
        <v>70</v>
      </c>
      <c r="AL538" s="77">
        <v>-60</v>
      </c>
      <c r="AM538" s="45">
        <f t="shared" si="113"/>
        <v>4.267097501368724</v>
      </c>
      <c r="AN538" s="45">
        <f t="shared" si="114"/>
        <v>274.26709750136871</v>
      </c>
      <c r="AO538" s="45">
        <f t="shared" si="115"/>
        <v>53.056259791496274</v>
      </c>
      <c r="AP538" s="46">
        <f t="shared" si="117"/>
        <v>0</v>
      </c>
      <c r="AQ538" s="47">
        <f t="shared" si="116"/>
        <v>290</v>
      </c>
      <c r="AR538" s="48">
        <f t="shared" si="118"/>
        <v>0</v>
      </c>
      <c r="AS538" s="118"/>
      <c r="AT538" s="81"/>
      <c r="AU538" s="81" t="s">
        <v>204</v>
      </c>
      <c r="AV538" s="81"/>
      <c r="AW538" s="81"/>
      <c r="AX538" s="81"/>
      <c r="AY538" s="81"/>
      <c r="AZ538" s="81"/>
      <c r="BA538" s="81"/>
      <c r="BB538" s="81"/>
      <c r="BC538" s="81"/>
      <c r="BD538" s="81"/>
      <c r="BE538" s="81" t="s">
        <v>82</v>
      </c>
      <c r="BF538" s="81">
        <v>0</v>
      </c>
      <c r="BG538" s="81">
        <v>3</v>
      </c>
      <c r="BH538" s="81" t="s">
        <v>198</v>
      </c>
      <c r="BI538" s="81">
        <v>0</v>
      </c>
    </row>
    <row r="539" spans="1:61">
      <c r="A539" s="24">
        <v>1520</v>
      </c>
      <c r="B539" s="24" t="s">
        <v>47</v>
      </c>
      <c r="C539" s="24">
        <v>40</v>
      </c>
      <c r="D539" s="24">
        <v>1</v>
      </c>
      <c r="E539" s="5" t="s">
        <v>58</v>
      </c>
      <c r="F539" s="81">
        <v>1006.43</v>
      </c>
      <c r="G539" s="81">
        <v>1006.52</v>
      </c>
      <c r="H539" s="25">
        <f t="shared" si="119"/>
        <v>1006.4749999999999</v>
      </c>
      <c r="I539" s="100">
        <v>23</v>
      </c>
      <c r="J539" s="103">
        <v>32</v>
      </c>
      <c r="K539" s="26">
        <f t="shared" si="120"/>
        <v>27.5</v>
      </c>
      <c r="L539" s="27"/>
      <c r="M539" s="10">
        <v>270</v>
      </c>
      <c r="N539" s="11">
        <v>7</v>
      </c>
      <c r="O539" s="11">
        <v>10</v>
      </c>
      <c r="P539" s="11">
        <v>0</v>
      </c>
      <c r="Q539" s="68" t="s">
        <v>213</v>
      </c>
      <c r="R539" s="69" t="s">
        <v>213</v>
      </c>
      <c r="S539" s="32">
        <f t="shared" si="121"/>
        <v>-2.1162389395769192E-2</v>
      </c>
      <c r="T539" s="32">
        <f t="shared" si="122"/>
        <v>0.12001787423989643</v>
      </c>
      <c r="U539" s="32">
        <f t="shared" si="123"/>
        <v>0.97746714535880463</v>
      </c>
      <c r="V539" s="14">
        <f t="shared" si="124"/>
        <v>100</v>
      </c>
      <c r="W539" s="14">
        <f t="shared" si="125"/>
        <v>82.893109681855407</v>
      </c>
      <c r="X539" s="33">
        <f t="shared" si="126"/>
        <v>280</v>
      </c>
      <c r="Y539" s="14">
        <f t="shared" si="127"/>
        <v>190</v>
      </c>
      <c r="Z539" s="34">
        <f t="shared" si="128"/>
        <v>7.1068903181445933</v>
      </c>
      <c r="AA539" s="16"/>
      <c r="AB539" s="28"/>
      <c r="AC539" s="9"/>
      <c r="AD539" s="9"/>
      <c r="AE539" s="9"/>
      <c r="AF539" s="17"/>
      <c r="AG539" s="28"/>
      <c r="AH539" s="96"/>
      <c r="AI539" s="10">
        <v>19</v>
      </c>
      <c r="AJ539" s="11">
        <v>30</v>
      </c>
      <c r="AK539" s="120" t="s">
        <v>213</v>
      </c>
      <c r="AL539" s="121" t="s">
        <v>213</v>
      </c>
      <c r="AM539" s="41" t="e">
        <f t="shared" si="113"/>
        <v>#VALUE!</v>
      </c>
      <c r="AN539" s="41" t="e">
        <f t="shared" si="114"/>
        <v>#VALUE!</v>
      </c>
      <c r="AO539" s="41">
        <f t="shared" si="115"/>
        <v>7.1068903181445933</v>
      </c>
      <c r="AP539" s="42">
        <f t="shared" si="117"/>
        <v>0</v>
      </c>
      <c r="AQ539" s="43" t="e">
        <f t="shared" si="116"/>
        <v>#VALUE!</v>
      </c>
      <c r="AR539" s="44">
        <f t="shared" si="118"/>
        <v>0</v>
      </c>
      <c r="AS539" s="118"/>
      <c r="AT539" s="81"/>
      <c r="AU539" s="81" t="s">
        <v>205</v>
      </c>
      <c r="AV539" s="81"/>
      <c r="AW539" s="81"/>
      <c r="AX539" s="81"/>
      <c r="AY539" s="81"/>
      <c r="AZ539" s="81"/>
      <c r="BA539" s="81"/>
      <c r="BB539" s="81"/>
      <c r="BC539" s="81"/>
      <c r="BD539" s="81"/>
      <c r="BE539" s="81" t="s">
        <v>79</v>
      </c>
      <c r="BF539" s="81">
        <v>0</v>
      </c>
      <c r="BG539" s="81">
        <v>3</v>
      </c>
      <c r="BH539" s="81" t="s">
        <v>58</v>
      </c>
      <c r="BI539" s="81">
        <v>0</v>
      </c>
    </row>
    <row r="540" spans="1:61">
      <c r="A540" s="24">
        <v>1520</v>
      </c>
      <c r="B540" s="24" t="s">
        <v>47</v>
      </c>
      <c r="C540" s="24">
        <v>40</v>
      </c>
      <c r="D540" s="24">
        <v>1</v>
      </c>
      <c r="E540" s="5" t="s">
        <v>60</v>
      </c>
      <c r="F540" s="81">
        <v>1006.61</v>
      </c>
      <c r="G540" s="81">
        <v>1006.65</v>
      </c>
      <c r="H540" s="25">
        <f t="shared" si="119"/>
        <v>1006.63</v>
      </c>
      <c r="I540" s="100">
        <v>41</v>
      </c>
      <c r="J540" s="103">
        <v>45</v>
      </c>
      <c r="K540" s="26">
        <f t="shared" si="120"/>
        <v>43</v>
      </c>
      <c r="L540" s="27"/>
      <c r="M540" s="10">
        <v>90</v>
      </c>
      <c r="N540" s="11">
        <v>35</v>
      </c>
      <c r="O540" s="11">
        <v>0</v>
      </c>
      <c r="P540" s="11">
        <v>61</v>
      </c>
      <c r="Q540" s="68" t="s">
        <v>213</v>
      </c>
      <c r="R540" s="69" t="s">
        <v>213</v>
      </c>
      <c r="S540" s="32">
        <f t="shared" si="121"/>
        <v>0.71644652107867535</v>
      </c>
      <c r="T540" s="32">
        <f t="shared" si="122"/>
        <v>0.27807537428959794</v>
      </c>
      <c r="U540" s="32">
        <f t="shared" si="123"/>
        <v>-0.39713279151575681</v>
      </c>
      <c r="V540" s="14">
        <f t="shared" si="124"/>
        <v>21.212795229158541</v>
      </c>
      <c r="W540" s="14">
        <f t="shared" si="125"/>
        <v>-27.327693465769798</v>
      </c>
      <c r="X540" s="33">
        <f t="shared" si="126"/>
        <v>21.212795229158541</v>
      </c>
      <c r="Y540" s="14">
        <f t="shared" si="127"/>
        <v>291.21279522915853</v>
      </c>
      <c r="Z540" s="34">
        <f t="shared" si="128"/>
        <v>62.672306534230202</v>
      </c>
      <c r="AA540" s="16"/>
      <c r="AB540" s="28"/>
      <c r="AC540" s="9"/>
      <c r="AD540" s="9"/>
      <c r="AE540" s="9"/>
      <c r="AF540" s="17"/>
      <c r="AG540" s="28"/>
      <c r="AH540" s="96"/>
      <c r="AI540" s="10" t="s">
        <v>213</v>
      </c>
      <c r="AJ540" s="11" t="s">
        <v>213</v>
      </c>
      <c r="AK540" s="120" t="s">
        <v>213</v>
      </c>
      <c r="AL540" s="121" t="s">
        <v>213</v>
      </c>
      <c r="AM540" s="41" t="e">
        <f t="shared" si="113"/>
        <v>#VALUE!</v>
      </c>
      <c r="AN540" s="41" t="e">
        <f t="shared" si="114"/>
        <v>#VALUE!</v>
      </c>
      <c r="AO540" s="41">
        <f t="shared" si="115"/>
        <v>62.672306534230202</v>
      </c>
      <c r="AP540" s="42">
        <f t="shared" si="117"/>
        <v>0</v>
      </c>
      <c r="AQ540" s="43" t="e">
        <f t="shared" si="116"/>
        <v>#VALUE!</v>
      </c>
      <c r="AR540" s="44">
        <f t="shared" si="118"/>
        <v>0</v>
      </c>
      <c r="AS540" s="118"/>
      <c r="AT540" s="81"/>
      <c r="AU540" s="81" t="s">
        <v>204</v>
      </c>
      <c r="AV540" s="81"/>
      <c r="AW540" s="81"/>
      <c r="AX540" s="81"/>
      <c r="AY540" s="81"/>
      <c r="AZ540" s="81" t="s">
        <v>162</v>
      </c>
      <c r="BA540" s="81"/>
      <c r="BB540" s="81" t="s">
        <v>176</v>
      </c>
      <c r="BC540" s="81"/>
      <c r="BD540" s="81">
        <v>8</v>
      </c>
      <c r="BE540" s="81" t="s">
        <v>82</v>
      </c>
      <c r="BF540" s="81">
        <v>0</v>
      </c>
      <c r="BG540" s="81">
        <v>3</v>
      </c>
      <c r="BH540" s="81" t="s">
        <v>199</v>
      </c>
      <c r="BI540" s="81">
        <v>1</v>
      </c>
    </row>
    <row r="541" spans="1:61">
      <c r="A541" s="24">
        <v>1520</v>
      </c>
      <c r="B541" s="24" t="s">
        <v>47</v>
      </c>
      <c r="C541" s="24">
        <v>40</v>
      </c>
      <c r="D541" s="24">
        <v>1</v>
      </c>
      <c r="E541" s="5" t="s">
        <v>60</v>
      </c>
      <c r="F541" s="81">
        <v>1006.68</v>
      </c>
      <c r="G541" s="81">
        <v>1006.74</v>
      </c>
      <c r="H541" s="25">
        <f t="shared" si="119"/>
        <v>1006.71</v>
      </c>
      <c r="I541" s="100">
        <v>48</v>
      </c>
      <c r="J541" s="103">
        <v>54</v>
      </c>
      <c r="K541" s="26">
        <f t="shared" si="120"/>
        <v>51</v>
      </c>
      <c r="L541" s="27"/>
      <c r="M541" s="10">
        <v>270</v>
      </c>
      <c r="N541" s="11">
        <v>80</v>
      </c>
      <c r="O541" s="11">
        <v>66</v>
      </c>
      <c r="P541" s="11">
        <v>0</v>
      </c>
      <c r="Q541" s="68" t="s">
        <v>213</v>
      </c>
      <c r="R541" s="69" t="s">
        <v>213</v>
      </c>
      <c r="S541" s="32">
        <f t="shared" si="121"/>
        <v>-0.89966664941551899</v>
      </c>
      <c r="T541" s="32">
        <f t="shared" si="122"/>
        <v>0.40055739953520725</v>
      </c>
      <c r="U541" s="32">
        <f t="shared" si="123"/>
        <v>7.0629076860477383E-2</v>
      </c>
      <c r="V541" s="14">
        <f t="shared" si="124"/>
        <v>156</v>
      </c>
      <c r="W541" s="14">
        <f t="shared" si="125"/>
        <v>4.1021520199739827</v>
      </c>
      <c r="X541" s="33">
        <f t="shared" si="126"/>
        <v>336</v>
      </c>
      <c r="Y541" s="14">
        <f t="shared" si="127"/>
        <v>246</v>
      </c>
      <c r="Z541" s="34">
        <f t="shared" si="128"/>
        <v>85.897847980026015</v>
      </c>
      <c r="AA541" s="16"/>
      <c r="AB541" s="28"/>
      <c r="AC541" s="9"/>
      <c r="AD541" s="9"/>
      <c r="AE541" s="9"/>
      <c r="AF541" s="17"/>
      <c r="AG541" s="28"/>
      <c r="AH541" s="96"/>
      <c r="AI541" s="10">
        <v>47</v>
      </c>
      <c r="AJ541" s="11">
        <v>62</v>
      </c>
      <c r="AK541" s="120">
        <v>10</v>
      </c>
      <c r="AL541" s="121">
        <v>-60</v>
      </c>
      <c r="AM541" s="41">
        <f t="shared" si="113"/>
        <v>326</v>
      </c>
      <c r="AN541" s="41">
        <f t="shared" si="114"/>
        <v>236</v>
      </c>
      <c r="AO541" s="41">
        <f t="shared" si="115"/>
        <v>85.897847980026015</v>
      </c>
      <c r="AP541" s="42">
        <f t="shared" si="117"/>
        <v>0</v>
      </c>
      <c r="AQ541" s="43">
        <f t="shared" si="116"/>
        <v>350</v>
      </c>
      <c r="AR541" s="44">
        <f t="shared" si="118"/>
        <v>0</v>
      </c>
      <c r="AS541" s="118"/>
      <c r="AT541" s="81"/>
      <c r="AU541" s="81" t="s">
        <v>204</v>
      </c>
      <c r="AV541" s="81"/>
      <c r="AW541" s="81"/>
      <c r="AX541" s="81"/>
      <c r="AY541" s="81"/>
      <c r="AZ541" s="81" t="s">
        <v>162</v>
      </c>
      <c r="BA541" s="81"/>
      <c r="BB541" s="81"/>
      <c r="BC541" s="81"/>
      <c r="BD541" s="81"/>
      <c r="BE541" s="81" t="s">
        <v>82</v>
      </c>
      <c r="BF541" s="81">
        <v>0</v>
      </c>
      <c r="BG541" s="81">
        <v>3</v>
      </c>
      <c r="BH541" s="81" t="s">
        <v>60</v>
      </c>
      <c r="BI541" s="81">
        <v>1</v>
      </c>
    </row>
    <row r="542" spans="1:61">
      <c r="A542" s="24">
        <v>1520</v>
      </c>
      <c r="B542" s="24" t="s">
        <v>47</v>
      </c>
      <c r="C542" s="24">
        <v>40</v>
      </c>
      <c r="D542" s="24">
        <v>2</v>
      </c>
      <c r="E542" s="5" t="s">
        <v>60</v>
      </c>
      <c r="F542" s="81">
        <v>1007.66</v>
      </c>
      <c r="G542" s="81">
        <v>1007.68</v>
      </c>
      <c r="H542" s="25">
        <f t="shared" si="119"/>
        <v>1007.67</v>
      </c>
      <c r="I542" s="100">
        <v>54</v>
      </c>
      <c r="J542" s="103">
        <v>56</v>
      </c>
      <c r="K542" s="26">
        <f t="shared" si="120"/>
        <v>55</v>
      </c>
      <c r="L542" s="27"/>
      <c r="M542" s="10">
        <v>90</v>
      </c>
      <c r="N542" s="11">
        <v>27</v>
      </c>
      <c r="O542" s="11">
        <v>0</v>
      </c>
      <c r="P542" s="11">
        <v>17</v>
      </c>
      <c r="Q542" s="68" t="s">
        <v>213</v>
      </c>
      <c r="R542" s="69" t="s">
        <v>213</v>
      </c>
      <c r="S542" s="32">
        <f t="shared" si="121"/>
        <v>0.26050509639603353</v>
      </c>
      <c r="T542" s="32">
        <f t="shared" si="122"/>
        <v>0.43415327406296378</v>
      </c>
      <c r="U542" s="32">
        <f t="shared" si="123"/>
        <v>-0.85207377667542961</v>
      </c>
      <c r="V542" s="14">
        <f t="shared" si="124"/>
        <v>59.03496918946761</v>
      </c>
      <c r="W542" s="14">
        <f t="shared" si="125"/>
        <v>-59.280727002131286</v>
      </c>
      <c r="X542" s="33">
        <f t="shared" si="126"/>
        <v>59.03496918946761</v>
      </c>
      <c r="Y542" s="14">
        <f t="shared" si="127"/>
        <v>329.03496918946763</v>
      </c>
      <c r="Z542" s="34">
        <f t="shared" si="128"/>
        <v>30.719272997868714</v>
      </c>
      <c r="AA542" s="16"/>
      <c r="AB542" s="28"/>
      <c r="AC542" s="9"/>
      <c r="AD542" s="9"/>
      <c r="AE542" s="9"/>
      <c r="AF542" s="17"/>
      <c r="AG542" s="28"/>
      <c r="AH542" s="96"/>
      <c r="AI542" s="10" t="s">
        <v>213</v>
      </c>
      <c r="AJ542" s="11" t="s">
        <v>213</v>
      </c>
      <c r="AK542" s="120" t="s">
        <v>213</v>
      </c>
      <c r="AL542" s="121" t="s">
        <v>213</v>
      </c>
      <c r="AM542" s="41" t="e">
        <f t="shared" si="113"/>
        <v>#VALUE!</v>
      </c>
      <c r="AN542" s="41" t="e">
        <f t="shared" si="114"/>
        <v>#VALUE!</v>
      </c>
      <c r="AO542" s="41">
        <f t="shared" si="115"/>
        <v>30.719272997868714</v>
      </c>
      <c r="AP542" s="42">
        <f t="shared" si="117"/>
        <v>0</v>
      </c>
      <c r="AQ542" s="43" t="e">
        <f t="shared" si="116"/>
        <v>#VALUE!</v>
      </c>
      <c r="AR542" s="44">
        <f t="shared" si="118"/>
        <v>0</v>
      </c>
      <c r="AS542" s="118"/>
      <c r="AT542" s="81"/>
      <c r="AU542" s="81" t="s">
        <v>204</v>
      </c>
      <c r="AV542" s="81"/>
      <c r="AW542" s="81"/>
      <c r="AX542" s="81"/>
      <c r="AY542" s="81"/>
      <c r="AZ542" s="81" t="s">
        <v>162</v>
      </c>
      <c r="BA542" s="81"/>
      <c r="BB542" s="81"/>
      <c r="BC542" s="81"/>
      <c r="BD542" s="81">
        <v>10</v>
      </c>
      <c r="BE542" s="81" t="s">
        <v>82</v>
      </c>
      <c r="BF542" s="81">
        <v>0</v>
      </c>
      <c r="BG542" s="81">
        <v>2</v>
      </c>
      <c r="BH542" s="81" t="s">
        <v>60</v>
      </c>
      <c r="BI542" s="81">
        <v>1</v>
      </c>
    </row>
    <row r="543" spans="1:61">
      <c r="A543" s="24">
        <v>1520</v>
      </c>
      <c r="B543" s="24" t="s">
        <v>47</v>
      </c>
      <c r="C543" s="24">
        <v>40</v>
      </c>
      <c r="D543" s="24">
        <v>2</v>
      </c>
      <c r="E543" s="5" t="s">
        <v>60</v>
      </c>
      <c r="F543" s="81">
        <v>1007.75</v>
      </c>
      <c r="G543" s="81">
        <v>1007.8</v>
      </c>
      <c r="H543" s="25">
        <f t="shared" si="119"/>
        <v>1007.775</v>
      </c>
      <c r="I543" s="100">
        <v>63</v>
      </c>
      <c r="J543" s="103">
        <v>68</v>
      </c>
      <c r="K543" s="26">
        <f t="shared" si="120"/>
        <v>65.5</v>
      </c>
      <c r="L543" s="27"/>
      <c r="M543" s="10">
        <v>270</v>
      </c>
      <c r="N543" s="11">
        <v>75</v>
      </c>
      <c r="O543" s="11">
        <v>75</v>
      </c>
      <c r="P543" s="11">
        <v>0</v>
      </c>
      <c r="Q543" s="68" t="s">
        <v>213</v>
      </c>
      <c r="R543" s="69" t="s">
        <v>213</v>
      </c>
      <c r="S543" s="32">
        <f t="shared" si="121"/>
        <v>-0.93301270189221941</v>
      </c>
      <c r="T543" s="32">
        <f t="shared" si="122"/>
        <v>0.24999999999999997</v>
      </c>
      <c r="U543" s="32">
        <f t="shared" si="123"/>
        <v>6.6987298107780618E-2</v>
      </c>
      <c r="V543" s="14">
        <f t="shared" si="124"/>
        <v>165</v>
      </c>
      <c r="W543" s="14">
        <f t="shared" si="125"/>
        <v>3.9671308008375976</v>
      </c>
      <c r="X543" s="33">
        <f t="shared" si="126"/>
        <v>345</v>
      </c>
      <c r="Y543" s="14">
        <f t="shared" si="127"/>
        <v>255</v>
      </c>
      <c r="Z543" s="34">
        <f t="shared" si="128"/>
        <v>86.032869199162405</v>
      </c>
      <c r="AA543" s="16"/>
      <c r="AB543" s="28"/>
      <c r="AC543" s="9"/>
      <c r="AD543" s="9"/>
      <c r="AE543" s="9"/>
      <c r="AF543" s="17"/>
      <c r="AG543" s="28"/>
      <c r="AH543" s="96"/>
      <c r="AI543" s="10" t="s">
        <v>213</v>
      </c>
      <c r="AJ543" s="11" t="s">
        <v>213</v>
      </c>
      <c r="AK543" s="120" t="s">
        <v>213</v>
      </c>
      <c r="AL543" s="121" t="s">
        <v>213</v>
      </c>
      <c r="AM543" s="41" t="e">
        <f t="shared" si="113"/>
        <v>#VALUE!</v>
      </c>
      <c r="AN543" s="41" t="e">
        <f t="shared" si="114"/>
        <v>#VALUE!</v>
      </c>
      <c r="AO543" s="41">
        <f t="shared" si="115"/>
        <v>86.032869199162405</v>
      </c>
      <c r="AP543" s="42">
        <f t="shared" si="117"/>
        <v>0</v>
      </c>
      <c r="AQ543" s="43" t="e">
        <f t="shared" si="116"/>
        <v>#VALUE!</v>
      </c>
      <c r="AR543" s="44">
        <f t="shared" si="118"/>
        <v>0</v>
      </c>
      <c r="AS543" s="118"/>
      <c r="AT543" s="81"/>
      <c r="AU543" s="81" t="s">
        <v>204</v>
      </c>
      <c r="AV543" s="81"/>
      <c r="AW543" s="81"/>
      <c r="AX543" s="81"/>
      <c r="AY543" s="81"/>
      <c r="AZ543" s="81" t="s">
        <v>162</v>
      </c>
      <c r="BA543" s="81"/>
      <c r="BB543" s="81"/>
      <c r="BC543" s="81"/>
      <c r="BD543" s="81">
        <v>7</v>
      </c>
      <c r="BE543" s="81" t="s">
        <v>82</v>
      </c>
      <c r="BF543" s="81">
        <v>0</v>
      </c>
      <c r="BG543" s="81">
        <v>1</v>
      </c>
      <c r="BH543" s="81" t="s">
        <v>60</v>
      </c>
      <c r="BI543" s="81">
        <v>4</v>
      </c>
    </row>
    <row r="544" spans="1:61">
      <c r="A544" s="24">
        <v>1520</v>
      </c>
      <c r="B544" s="24" t="s">
        <v>47</v>
      </c>
      <c r="C544" s="24">
        <v>41</v>
      </c>
      <c r="D544" s="24">
        <v>1</v>
      </c>
      <c r="E544" s="5" t="s">
        <v>204</v>
      </c>
      <c r="F544" s="81">
        <v>1015.78</v>
      </c>
      <c r="G544" s="81">
        <v>1015.81</v>
      </c>
      <c r="H544" s="25">
        <f t="shared" si="119"/>
        <v>1015.795</v>
      </c>
      <c r="I544" s="100">
        <v>8</v>
      </c>
      <c r="J544" s="103">
        <v>11</v>
      </c>
      <c r="K544" s="26">
        <f t="shared" si="120"/>
        <v>9.5</v>
      </c>
      <c r="L544" s="27"/>
      <c r="M544" s="10">
        <v>90</v>
      </c>
      <c r="N544" s="11">
        <v>24</v>
      </c>
      <c r="O544" s="11">
        <v>0</v>
      </c>
      <c r="P544" s="11">
        <v>22</v>
      </c>
      <c r="Q544" s="68" t="s">
        <v>213</v>
      </c>
      <c r="R544" s="69" t="s">
        <v>213</v>
      </c>
      <c r="S544" s="32">
        <f t="shared" si="121"/>
        <v>0.34222015181807508</v>
      </c>
      <c r="T544" s="32">
        <f t="shared" si="122"/>
        <v>0.377119648520576</v>
      </c>
      <c r="U544" s="32">
        <f t="shared" si="123"/>
        <v>-0.84702459873904645</v>
      </c>
      <c r="V544" s="14">
        <f t="shared" si="124"/>
        <v>47.777584662704982</v>
      </c>
      <c r="W544" s="14">
        <f t="shared" si="125"/>
        <v>-58.984863472206243</v>
      </c>
      <c r="X544" s="33">
        <f t="shared" si="126"/>
        <v>47.777584662704982</v>
      </c>
      <c r="Y544" s="14">
        <f t="shared" si="127"/>
        <v>317.77758466270495</v>
      </c>
      <c r="Z544" s="34">
        <f t="shared" si="128"/>
        <v>31.015136527793757</v>
      </c>
      <c r="AA544" s="16"/>
      <c r="AB544" s="28"/>
      <c r="AC544" s="9"/>
      <c r="AD544" s="9"/>
      <c r="AE544" s="9"/>
      <c r="AF544" s="17"/>
      <c r="AG544" s="28"/>
      <c r="AH544" s="96"/>
      <c r="AI544" s="10">
        <v>0</v>
      </c>
      <c r="AJ544" s="11">
        <v>15</v>
      </c>
      <c r="AK544" s="120" t="s">
        <v>213</v>
      </c>
      <c r="AL544" s="121" t="s">
        <v>213</v>
      </c>
      <c r="AM544" s="41" t="e">
        <f t="shared" si="113"/>
        <v>#VALUE!</v>
      </c>
      <c r="AN544" s="41" t="e">
        <f t="shared" si="114"/>
        <v>#VALUE!</v>
      </c>
      <c r="AO544" s="41">
        <f t="shared" si="115"/>
        <v>31.015136527793757</v>
      </c>
      <c r="AP544" s="42">
        <f t="shared" si="117"/>
        <v>0</v>
      </c>
      <c r="AQ544" s="43" t="e">
        <f t="shared" si="116"/>
        <v>#VALUE!</v>
      </c>
      <c r="AR544" s="44">
        <f t="shared" si="118"/>
        <v>0</v>
      </c>
      <c r="AS544" s="118"/>
      <c r="AT544" s="81"/>
      <c r="AU544" s="81" t="s">
        <v>204</v>
      </c>
      <c r="AV544" s="81"/>
      <c r="AW544" s="81"/>
      <c r="AX544" s="81"/>
      <c r="AY544" s="81"/>
      <c r="AZ544" s="81"/>
      <c r="BA544" s="81"/>
      <c r="BB544" s="81" t="s">
        <v>176</v>
      </c>
      <c r="BC544" s="81"/>
      <c r="BD544" s="81">
        <v>1</v>
      </c>
      <c r="BE544" s="81" t="s">
        <v>82</v>
      </c>
      <c r="BF544" s="81">
        <v>1</v>
      </c>
      <c r="BG544" s="81">
        <v>2</v>
      </c>
      <c r="BH544" s="81" t="s">
        <v>200</v>
      </c>
      <c r="BI544" s="81">
        <v>0</v>
      </c>
    </row>
    <row r="545" spans="1:61">
      <c r="A545" s="24">
        <v>1520</v>
      </c>
      <c r="B545" s="24" t="s">
        <v>47</v>
      </c>
      <c r="C545" s="24">
        <v>41</v>
      </c>
      <c r="D545" s="24">
        <v>1</v>
      </c>
      <c r="E545" s="5" t="s">
        <v>46</v>
      </c>
      <c r="F545" s="81">
        <v>1016.24</v>
      </c>
      <c r="G545" s="81">
        <v>1016.24</v>
      </c>
      <c r="H545" s="25">
        <f t="shared" si="119"/>
        <v>1016.24</v>
      </c>
      <c r="I545" s="100">
        <v>54</v>
      </c>
      <c r="J545" s="103">
        <v>54</v>
      </c>
      <c r="K545" s="26">
        <f t="shared" si="120"/>
        <v>54</v>
      </c>
      <c r="L545" s="27"/>
      <c r="M545" s="10">
        <v>90</v>
      </c>
      <c r="N545" s="11">
        <v>5</v>
      </c>
      <c r="O545" s="11">
        <v>180</v>
      </c>
      <c r="P545" s="11">
        <v>4</v>
      </c>
      <c r="Q545" s="68" t="s">
        <v>213</v>
      </c>
      <c r="R545" s="69" t="s">
        <v>213</v>
      </c>
      <c r="S545" s="32">
        <f t="shared" si="121"/>
        <v>6.9491029301473661E-2</v>
      </c>
      <c r="T545" s="32">
        <f t="shared" si="122"/>
        <v>-8.694343573875718E-2</v>
      </c>
      <c r="U545" s="32">
        <f t="shared" si="123"/>
        <v>0.99376801787576441</v>
      </c>
      <c r="V545" s="14">
        <f t="shared" si="124"/>
        <v>308.63419479866786</v>
      </c>
      <c r="W545" s="14">
        <f t="shared" si="125"/>
        <v>83.609498300707472</v>
      </c>
      <c r="X545" s="33">
        <f t="shared" si="126"/>
        <v>128.63419479866786</v>
      </c>
      <c r="Y545" s="14">
        <f t="shared" si="127"/>
        <v>38.634194798667863</v>
      </c>
      <c r="Z545" s="34">
        <f t="shared" si="128"/>
        <v>6.3905016992925283</v>
      </c>
      <c r="AA545" s="16"/>
      <c r="AB545" s="28"/>
      <c r="AC545" s="9"/>
      <c r="AD545" s="9"/>
      <c r="AE545" s="9"/>
      <c r="AF545" s="17"/>
      <c r="AG545" s="28"/>
      <c r="AH545" s="96"/>
      <c r="AI545" s="10">
        <v>54</v>
      </c>
      <c r="AJ545" s="11">
        <v>59</v>
      </c>
      <c r="AK545" s="120" t="s">
        <v>213</v>
      </c>
      <c r="AL545" s="121" t="s">
        <v>213</v>
      </c>
      <c r="AM545" s="41" t="e">
        <f t="shared" si="113"/>
        <v>#VALUE!</v>
      </c>
      <c r="AN545" s="41" t="e">
        <f t="shared" si="114"/>
        <v>#VALUE!</v>
      </c>
      <c r="AO545" s="41">
        <f t="shared" si="115"/>
        <v>6.3905016992925283</v>
      </c>
      <c r="AP545" s="42">
        <f t="shared" si="117"/>
        <v>0</v>
      </c>
      <c r="AQ545" s="43" t="e">
        <f t="shared" si="116"/>
        <v>#VALUE!</v>
      </c>
      <c r="AR545" s="44">
        <f t="shared" si="118"/>
        <v>0</v>
      </c>
      <c r="AS545" s="118"/>
      <c r="AT545" s="81" t="s">
        <v>84</v>
      </c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 t="s">
        <v>102</v>
      </c>
      <c r="BF545" s="81">
        <v>0</v>
      </c>
      <c r="BG545" s="81">
        <v>2</v>
      </c>
      <c r="BH545" s="81"/>
      <c r="BI545" s="81">
        <v>0</v>
      </c>
    </row>
    <row r="546" spans="1:61">
      <c r="A546" s="24">
        <v>1520</v>
      </c>
      <c r="B546" s="24" t="s">
        <v>47</v>
      </c>
      <c r="C546" s="24">
        <v>41</v>
      </c>
      <c r="D546" s="24">
        <v>2</v>
      </c>
      <c r="E546" s="5" t="s">
        <v>46</v>
      </c>
      <c r="F546" s="81">
        <v>1017.8</v>
      </c>
      <c r="G546" s="81">
        <v>1017.8</v>
      </c>
      <c r="H546" s="25">
        <f t="shared" si="119"/>
        <v>1017.8</v>
      </c>
      <c r="I546" s="100">
        <v>61</v>
      </c>
      <c r="J546" s="103">
        <v>61</v>
      </c>
      <c r="K546" s="26">
        <f t="shared" si="120"/>
        <v>61</v>
      </c>
      <c r="L546" s="27"/>
      <c r="M546" s="10">
        <v>270</v>
      </c>
      <c r="N546" s="11">
        <v>3</v>
      </c>
      <c r="O546" s="11">
        <v>0</v>
      </c>
      <c r="P546" s="11">
        <v>5</v>
      </c>
      <c r="Q546" s="68" t="s">
        <v>213</v>
      </c>
      <c r="R546" s="69" t="s">
        <v>213</v>
      </c>
      <c r="S546" s="32">
        <f t="shared" si="121"/>
        <v>-8.7036298831283193E-2</v>
      </c>
      <c r="T546" s="32">
        <f t="shared" si="122"/>
        <v>5.2136802128782245E-2</v>
      </c>
      <c r="U546" s="32">
        <f t="shared" si="123"/>
        <v>0.99482944788033301</v>
      </c>
      <c r="V546" s="14">
        <f t="shared" si="124"/>
        <v>149.07739373007206</v>
      </c>
      <c r="W546" s="14">
        <f t="shared" si="125"/>
        <v>84.176850498235666</v>
      </c>
      <c r="X546" s="33">
        <f t="shared" si="126"/>
        <v>329.07739373007206</v>
      </c>
      <c r="Y546" s="14">
        <f t="shared" si="127"/>
        <v>239.07739373007206</v>
      </c>
      <c r="Z546" s="34">
        <f t="shared" si="128"/>
        <v>5.823149501764334</v>
      </c>
      <c r="AA546" s="16"/>
      <c r="AB546" s="28"/>
      <c r="AC546" s="9"/>
      <c r="AD546" s="9"/>
      <c r="AE546" s="9"/>
      <c r="AF546" s="17"/>
      <c r="AG546" s="28"/>
      <c r="AH546" s="96"/>
      <c r="AI546" s="10" t="s">
        <v>213</v>
      </c>
      <c r="AJ546" s="11" t="s">
        <v>213</v>
      </c>
      <c r="AK546" s="120" t="s">
        <v>213</v>
      </c>
      <c r="AL546" s="121" t="s">
        <v>213</v>
      </c>
      <c r="AM546" s="41" t="e">
        <f t="shared" si="113"/>
        <v>#VALUE!</v>
      </c>
      <c r="AN546" s="41" t="e">
        <f t="shared" si="114"/>
        <v>#VALUE!</v>
      </c>
      <c r="AO546" s="41">
        <f t="shared" si="115"/>
        <v>5.823149501764334</v>
      </c>
      <c r="AP546" s="42">
        <f t="shared" si="117"/>
        <v>0</v>
      </c>
      <c r="AQ546" s="43" t="e">
        <f t="shared" si="116"/>
        <v>#VALUE!</v>
      </c>
      <c r="AR546" s="44">
        <f t="shared" si="118"/>
        <v>0</v>
      </c>
      <c r="AS546" s="118"/>
      <c r="AT546" s="81" t="s">
        <v>84</v>
      </c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 t="s">
        <v>102</v>
      </c>
      <c r="BF546" s="81">
        <v>0</v>
      </c>
      <c r="BG546" s="81">
        <v>2</v>
      </c>
      <c r="BH546" s="81"/>
      <c r="BI546" s="81">
        <v>0</v>
      </c>
    </row>
    <row r="547" spans="1:61">
      <c r="A547" s="24">
        <v>1520</v>
      </c>
      <c r="B547" s="24" t="s">
        <v>47</v>
      </c>
      <c r="C547" s="24">
        <v>41</v>
      </c>
      <c r="D547" s="24">
        <v>2</v>
      </c>
      <c r="E547" s="5" t="s">
        <v>49</v>
      </c>
      <c r="F547" s="81">
        <v>1017.96</v>
      </c>
      <c r="G547" s="81">
        <v>1017.97</v>
      </c>
      <c r="H547" s="25">
        <f t="shared" si="119"/>
        <v>1017.965</v>
      </c>
      <c r="I547" s="100">
        <v>77</v>
      </c>
      <c r="J547" s="103">
        <v>78</v>
      </c>
      <c r="K547" s="26">
        <f t="shared" si="120"/>
        <v>77.5</v>
      </c>
      <c r="L547" s="27"/>
      <c r="M547" s="10">
        <v>270</v>
      </c>
      <c r="N547" s="11">
        <v>3</v>
      </c>
      <c r="O547" s="11">
        <v>0</v>
      </c>
      <c r="P547" s="11">
        <v>40</v>
      </c>
      <c r="Q547" s="68" t="s">
        <v>213</v>
      </c>
      <c r="R547" s="69" t="s">
        <v>213</v>
      </c>
      <c r="S547" s="32">
        <f t="shared" si="121"/>
        <v>-0.64190669160727332</v>
      </c>
      <c r="T547" s="32">
        <f t="shared" si="122"/>
        <v>4.0091668455225223E-2</v>
      </c>
      <c r="U547" s="32">
        <f t="shared" si="123"/>
        <v>0.76499460583323164</v>
      </c>
      <c r="V547" s="14">
        <f t="shared" si="124"/>
        <v>176.42611067528364</v>
      </c>
      <c r="W547" s="14">
        <f t="shared" si="125"/>
        <v>49.945070455466293</v>
      </c>
      <c r="X547" s="33">
        <f t="shared" si="126"/>
        <v>356.42611067528367</v>
      </c>
      <c r="Y547" s="14">
        <f t="shared" si="127"/>
        <v>266.42611067528367</v>
      </c>
      <c r="Z547" s="34">
        <f t="shared" si="128"/>
        <v>40.054929544533707</v>
      </c>
      <c r="AA547" s="16"/>
      <c r="AB547" s="28"/>
      <c r="AC547" s="9"/>
      <c r="AD547" s="9"/>
      <c r="AE547" s="9"/>
      <c r="AF547" s="17"/>
      <c r="AG547" s="28"/>
      <c r="AH547" s="96">
        <v>0</v>
      </c>
      <c r="AI547" s="10" t="s">
        <v>213</v>
      </c>
      <c r="AJ547" s="11" t="s">
        <v>213</v>
      </c>
      <c r="AK547" s="120" t="s">
        <v>213</v>
      </c>
      <c r="AL547" s="121" t="s">
        <v>213</v>
      </c>
      <c r="AM547" s="41" t="e">
        <f t="shared" si="113"/>
        <v>#VALUE!</v>
      </c>
      <c r="AN547" s="41" t="e">
        <f t="shared" si="114"/>
        <v>#VALUE!</v>
      </c>
      <c r="AO547" s="41">
        <f t="shared" si="115"/>
        <v>40.054929544533707</v>
      </c>
      <c r="AP547" s="42">
        <f t="shared" si="117"/>
        <v>0</v>
      </c>
      <c r="AQ547" s="43" t="e">
        <f t="shared" si="116"/>
        <v>#VALUE!</v>
      </c>
      <c r="AR547" s="44">
        <f t="shared" si="118"/>
        <v>0</v>
      </c>
      <c r="AS547" s="118"/>
      <c r="AT547" s="81"/>
      <c r="AU547" s="81" t="s">
        <v>49</v>
      </c>
      <c r="AV547" s="81"/>
      <c r="AW547" s="81" t="s">
        <v>78</v>
      </c>
      <c r="AX547" s="81"/>
      <c r="AY547" s="81"/>
      <c r="AZ547" s="81"/>
      <c r="BA547" s="81"/>
      <c r="BB547" s="81"/>
      <c r="BC547" s="81"/>
      <c r="BD547" s="81"/>
      <c r="BE547" s="81" t="s">
        <v>82</v>
      </c>
      <c r="BF547" s="81">
        <v>1</v>
      </c>
      <c r="BG547" s="81">
        <v>3</v>
      </c>
      <c r="BH547" s="81"/>
      <c r="BI547" s="81">
        <v>0</v>
      </c>
    </row>
    <row r="548" spans="1:61">
      <c r="A548" s="24">
        <v>1520</v>
      </c>
      <c r="B548" s="24" t="s">
        <v>47</v>
      </c>
      <c r="C548" s="24">
        <v>41</v>
      </c>
      <c r="D548" s="24">
        <v>3</v>
      </c>
      <c r="E548" s="5" t="s">
        <v>60</v>
      </c>
      <c r="F548" s="81">
        <v>1018.83</v>
      </c>
      <c r="G548" s="81">
        <v>1018.87</v>
      </c>
      <c r="H548" s="25">
        <f t="shared" si="119"/>
        <v>1018.85</v>
      </c>
      <c r="I548" s="100">
        <v>37</v>
      </c>
      <c r="J548" s="103">
        <v>41</v>
      </c>
      <c r="K548" s="26">
        <f t="shared" si="120"/>
        <v>39</v>
      </c>
      <c r="L548" s="27"/>
      <c r="M548" s="10">
        <v>90</v>
      </c>
      <c r="N548" s="11">
        <v>7</v>
      </c>
      <c r="O548" s="11">
        <v>0</v>
      </c>
      <c r="P548" s="11">
        <v>5</v>
      </c>
      <c r="Q548" s="68" t="s">
        <v>213</v>
      </c>
      <c r="R548" s="69" t="s">
        <v>213</v>
      </c>
      <c r="S548" s="32">
        <f t="shared" si="121"/>
        <v>8.6506097057629169E-2</v>
      </c>
      <c r="T548" s="32">
        <f t="shared" si="122"/>
        <v>0.12140559376013015</v>
      </c>
      <c r="U548" s="32">
        <f t="shared" si="123"/>
        <v>-0.98876921387645067</v>
      </c>
      <c r="V548" s="14">
        <f t="shared" si="124"/>
        <v>54.528684334047504</v>
      </c>
      <c r="W548" s="14">
        <f t="shared" si="125"/>
        <v>-81.426329815135034</v>
      </c>
      <c r="X548" s="33">
        <f t="shared" si="126"/>
        <v>54.528684334047504</v>
      </c>
      <c r="Y548" s="14">
        <f t="shared" si="127"/>
        <v>324.52868433404751</v>
      </c>
      <c r="Z548" s="34">
        <f t="shared" si="128"/>
        <v>8.5736701848649659</v>
      </c>
      <c r="AA548" s="16"/>
      <c r="AB548" s="28"/>
      <c r="AC548" s="9"/>
      <c r="AD548" s="9"/>
      <c r="AE548" s="9"/>
      <c r="AF548" s="17"/>
      <c r="AG548" s="28"/>
      <c r="AH548" s="96"/>
      <c r="AI548" s="10" t="s">
        <v>213</v>
      </c>
      <c r="AJ548" s="11" t="s">
        <v>213</v>
      </c>
      <c r="AK548" s="120" t="s">
        <v>213</v>
      </c>
      <c r="AL548" s="121" t="s">
        <v>213</v>
      </c>
      <c r="AM548" s="41" t="e">
        <f t="shared" si="113"/>
        <v>#VALUE!</v>
      </c>
      <c r="AN548" s="41" t="e">
        <f t="shared" si="114"/>
        <v>#VALUE!</v>
      </c>
      <c r="AO548" s="41">
        <f t="shared" si="115"/>
        <v>8.5736701848649659</v>
      </c>
      <c r="AP548" s="42">
        <f t="shared" si="117"/>
        <v>0</v>
      </c>
      <c r="AQ548" s="43" t="e">
        <f t="shared" si="116"/>
        <v>#VALUE!</v>
      </c>
      <c r="AR548" s="44">
        <f t="shared" si="118"/>
        <v>0</v>
      </c>
      <c r="AS548" s="118"/>
      <c r="AT548" s="81"/>
      <c r="AU548" s="81" t="s">
        <v>204</v>
      </c>
      <c r="AV548" s="81"/>
      <c r="AW548" s="81"/>
      <c r="AX548" s="81"/>
      <c r="AY548" s="81"/>
      <c r="AZ548" s="81" t="s">
        <v>163</v>
      </c>
      <c r="BA548" s="81"/>
      <c r="BB548" s="81" t="s">
        <v>176</v>
      </c>
      <c r="BC548" s="81"/>
      <c r="BD548" s="81">
        <v>15</v>
      </c>
      <c r="BE548" s="81" t="s">
        <v>82</v>
      </c>
      <c r="BF548" s="81">
        <v>1</v>
      </c>
      <c r="BG548" s="81">
        <v>2</v>
      </c>
      <c r="BH548" s="81"/>
      <c r="BI548" s="81">
        <v>1</v>
      </c>
    </row>
    <row r="549" spans="1:61">
      <c r="A549" s="24">
        <v>1520</v>
      </c>
      <c r="B549" s="24" t="s">
        <v>47</v>
      </c>
      <c r="C549" s="24">
        <v>42</v>
      </c>
      <c r="D549" s="24">
        <v>1</v>
      </c>
      <c r="E549" s="5" t="s">
        <v>60</v>
      </c>
      <c r="F549" s="81">
        <v>1025.45</v>
      </c>
      <c r="G549" s="81">
        <v>1025.45</v>
      </c>
      <c r="H549" s="25">
        <f t="shared" si="119"/>
        <v>1025.45</v>
      </c>
      <c r="I549" s="100">
        <v>15</v>
      </c>
      <c r="J549" s="103">
        <v>15</v>
      </c>
      <c r="K549" s="26">
        <f t="shared" si="120"/>
        <v>15</v>
      </c>
      <c r="L549" s="27"/>
      <c r="M549" s="10">
        <v>90</v>
      </c>
      <c r="N549" s="11">
        <v>2</v>
      </c>
      <c r="O549" s="11">
        <v>180</v>
      </c>
      <c r="P549" s="11">
        <v>2</v>
      </c>
      <c r="Q549" s="68" t="s">
        <v>213</v>
      </c>
      <c r="R549" s="69" t="s">
        <v>213</v>
      </c>
      <c r="S549" s="32">
        <f t="shared" si="121"/>
        <v>3.4878236872062644E-2</v>
      </c>
      <c r="T549" s="32">
        <f t="shared" si="122"/>
        <v>-3.4878236872062651E-2</v>
      </c>
      <c r="U549" s="32">
        <f t="shared" si="123"/>
        <v>0.99878202512991221</v>
      </c>
      <c r="V549" s="14">
        <f t="shared" si="124"/>
        <v>315</v>
      </c>
      <c r="W549" s="14">
        <f t="shared" si="125"/>
        <v>87.172720540926477</v>
      </c>
      <c r="X549" s="33">
        <f t="shared" si="126"/>
        <v>135</v>
      </c>
      <c r="Y549" s="14">
        <f t="shared" si="127"/>
        <v>45</v>
      </c>
      <c r="Z549" s="34">
        <f t="shared" si="128"/>
        <v>2.8272794590735231</v>
      </c>
      <c r="AA549" s="16"/>
      <c r="AB549" s="28"/>
      <c r="AC549" s="9"/>
      <c r="AD549" s="9"/>
      <c r="AE549" s="9"/>
      <c r="AF549" s="17"/>
      <c r="AG549" s="28"/>
      <c r="AH549" s="96"/>
      <c r="AI549" s="10">
        <v>10</v>
      </c>
      <c r="AJ549" s="11">
        <v>45</v>
      </c>
      <c r="AK549" s="120" t="s">
        <v>213</v>
      </c>
      <c r="AL549" s="121" t="s">
        <v>213</v>
      </c>
      <c r="AM549" s="41" t="e">
        <f t="shared" si="113"/>
        <v>#VALUE!</v>
      </c>
      <c r="AN549" s="41" t="e">
        <f t="shared" si="114"/>
        <v>#VALUE!</v>
      </c>
      <c r="AO549" s="41">
        <f t="shared" si="115"/>
        <v>2.8272794590735231</v>
      </c>
      <c r="AP549" s="42">
        <f t="shared" si="117"/>
        <v>0</v>
      </c>
      <c r="AQ549" s="43" t="e">
        <f t="shared" si="116"/>
        <v>#VALUE!</v>
      </c>
      <c r="AR549" s="44">
        <f t="shared" si="118"/>
        <v>0</v>
      </c>
      <c r="AS549" s="118"/>
      <c r="AT549" s="81"/>
      <c r="AU549" s="81" t="s">
        <v>204</v>
      </c>
      <c r="AV549" s="81"/>
      <c r="AW549" s="81"/>
      <c r="AX549" s="81"/>
      <c r="AY549" s="81"/>
      <c r="AZ549" s="81" t="s">
        <v>162</v>
      </c>
      <c r="BA549" s="81"/>
      <c r="BB549" s="81" t="s">
        <v>176</v>
      </c>
      <c r="BC549" s="81"/>
      <c r="BD549" s="81"/>
      <c r="BE549" s="81" t="s">
        <v>82</v>
      </c>
      <c r="BF549" s="81">
        <v>1</v>
      </c>
      <c r="BG549" s="81">
        <v>2</v>
      </c>
      <c r="BH549" s="81"/>
      <c r="BI549" s="81">
        <v>2</v>
      </c>
    </row>
    <row r="550" spans="1:61">
      <c r="A550" s="24">
        <v>1520</v>
      </c>
      <c r="B550" s="24" t="s">
        <v>47</v>
      </c>
      <c r="C550" s="24">
        <v>42</v>
      </c>
      <c r="D550" s="24">
        <v>1</v>
      </c>
      <c r="E550" s="5" t="s">
        <v>60</v>
      </c>
      <c r="F550" s="81">
        <v>1025.78</v>
      </c>
      <c r="G550" s="81">
        <v>1025.8900000000001</v>
      </c>
      <c r="H550" s="25">
        <f t="shared" si="119"/>
        <v>1025.835</v>
      </c>
      <c r="I550" s="100">
        <v>48</v>
      </c>
      <c r="J550" s="103">
        <v>59</v>
      </c>
      <c r="K550" s="26">
        <f t="shared" si="120"/>
        <v>53.5</v>
      </c>
      <c r="L550" s="27"/>
      <c r="M550" s="10">
        <v>270</v>
      </c>
      <c r="N550" s="11">
        <v>79</v>
      </c>
      <c r="O550" s="11">
        <v>180</v>
      </c>
      <c r="P550" s="11">
        <v>28</v>
      </c>
      <c r="Q550" s="68" t="s">
        <v>213</v>
      </c>
      <c r="R550" s="69" t="s">
        <v>213</v>
      </c>
      <c r="S550" s="32">
        <f t="shared" si="121"/>
        <v>-8.9579397253032461E-2</v>
      </c>
      <c r="T550" s="32">
        <f t="shared" si="122"/>
        <v>-0.86672535871000322</v>
      </c>
      <c r="U550" s="32">
        <f t="shared" si="123"/>
        <v>-0.16847434316355045</v>
      </c>
      <c r="V550" s="14">
        <f t="shared" si="124"/>
        <v>264.09921221408939</v>
      </c>
      <c r="W550" s="14">
        <f t="shared" si="125"/>
        <v>-10.943126162452616</v>
      </c>
      <c r="X550" s="33">
        <f t="shared" si="126"/>
        <v>264.09921221408939</v>
      </c>
      <c r="Y550" s="14">
        <f t="shared" si="127"/>
        <v>174.09921221408939</v>
      </c>
      <c r="Z550" s="34">
        <f t="shared" si="128"/>
        <v>79.056873837547386</v>
      </c>
      <c r="AA550" s="16"/>
      <c r="AB550" s="28"/>
      <c r="AC550" s="9"/>
      <c r="AD550" s="9"/>
      <c r="AE550" s="9"/>
      <c r="AF550" s="17"/>
      <c r="AG550" s="28"/>
      <c r="AH550" s="96"/>
      <c r="AI550" s="10">
        <v>45</v>
      </c>
      <c r="AJ550" s="11">
        <v>59</v>
      </c>
      <c r="AK550" s="120" t="s">
        <v>213</v>
      </c>
      <c r="AL550" s="121" t="s">
        <v>213</v>
      </c>
      <c r="AM550" s="41" t="e">
        <f t="shared" si="113"/>
        <v>#VALUE!</v>
      </c>
      <c r="AN550" s="41" t="e">
        <f t="shared" si="114"/>
        <v>#VALUE!</v>
      </c>
      <c r="AO550" s="41">
        <f t="shared" si="115"/>
        <v>79.056873837547386</v>
      </c>
      <c r="AP550" s="42">
        <f t="shared" si="117"/>
        <v>0</v>
      </c>
      <c r="AQ550" s="43" t="e">
        <f t="shared" si="116"/>
        <v>#VALUE!</v>
      </c>
      <c r="AR550" s="44">
        <f t="shared" si="118"/>
        <v>0</v>
      </c>
      <c r="AS550" s="118"/>
      <c r="AT550" s="81"/>
      <c r="AU550" s="81" t="s">
        <v>204</v>
      </c>
      <c r="AV550" s="81"/>
      <c r="AW550" s="81"/>
      <c r="AX550" s="81"/>
      <c r="AY550" s="81"/>
      <c r="AZ550" s="81" t="s">
        <v>162</v>
      </c>
      <c r="BA550" s="81"/>
      <c r="BB550" s="81" t="s">
        <v>176</v>
      </c>
      <c r="BC550" s="81"/>
      <c r="BD550" s="81">
        <v>1</v>
      </c>
      <c r="BE550" s="81" t="s">
        <v>82</v>
      </c>
      <c r="BF550" s="81">
        <v>1</v>
      </c>
      <c r="BG550" s="81">
        <v>2</v>
      </c>
      <c r="BH550" s="81"/>
      <c r="BI550" s="81">
        <v>2</v>
      </c>
    </row>
    <row r="551" spans="1:61">
      <c r="A551" s="24">
        <v>1520</v>
      </c>
      <c r="B551" s="24" t="s">
        <v>47</v>
      </c>
      <c r="C551" s="24">
        <v>42</v>
      </c>
      <c r="D551" s="24">
        <v>1</v>
      </c>
      <c r="E551" s="5" t="s">
        <v>46</v>
      </c>
      <c r="F551" s="81">
        <v>1026.06</v>
      </c>
      <c r="G551" s="81">
        <v>1026.06</v>
      </c>
      <c r="H551" s="25">
        <f t="shared" si="119"/>
        <v>1026.06</v>
      </c>
      <c r="I551" s="100">
        <v>76</v>
      </c>
      <c r="J551" s="103">
        <v>76</v>
      </c>
      <c r="K551" s="26">
        <f t="shared" si="120"/>
        <v>76</v>
      </c>
      <c r="L551" s="27"/>
      <c r="M551" s="10">
        <v>90</v>
      </c>
      <c r="N551" s="11">
        <v>8</v>
      </c>
      <c r="O551" s="11">
        <v>180</v>
      </c>
      <c r="P551" s="11">
        <v>2</v>
      </c>
      <c r="Q551" s="68" t="s">
        <v>213</v>
      </c>
      <c r="R551" s="69" t="s">
        <v>213</v>
      </c>
      <c r="S551" s="32">
        <f t="shared" si="121"/>
        <v>3.4559857199638423E-2</v>
      </c>
      <c r="T551" s="32">
        <f t="shared" si="122"/>
        <v>-0.13908832046729191</v>
      </c>
      <c r="U551" s="32">
        <f t="shared" si="123"/>
        <v>0.98966482419024082</v>
      </c>
      <c r="V551" s="14">
        <f t="shared" si="124"/>
        <v>283.95393377939871</v>
      </c>
      <c r="W551" s="14">
        <f t="shared" si="125"/>
        <v>81.760032831371518</v>
      </c>
      <c r="X551" s="33">
        <f t="shared" si="126"/>
        <v>103.95393377939871</v>
      </c>
      <c r="Y551" s="14">
        <f t="shared" si="127"/>
        <v>13.95393377939871</v>
      </c>
      <c r="Z551" s="34">
        <f t="shared" si="128"/>
        <v>8.2399671686284819</v>
      </c>
      <c r="AA551" s="16"/>
      <c r="AB551" s="28"/>
      <c r="AC551" s="9"/>
      <c r="AD551" s="9"/>
      <c r="AE551" s="9"/>
      <c r="AF551" s="17"/>
      <c r="AG551" s="28"/>
      <c r="AH551" s="96"/>
      <c r="AI551" s="10">
        <v>69</v>
      </c>
      <c r="AJ551" s="11">
        <v>82</v>
      </c>
      <c r="AK551" s="120" t="s">
        <v>213</v>
      </c>
      <c r="AL551" s="121" t="s">
        <v>213</v>
      </c>
      <c r="AM551" s="41" t="e">
        <f t="shared" si="113"/>
        <v>#VALUE!</v>
      </c>
      <c r="AN551" s="41" t="e">
        <f t="shared" si="114"/>
        <v>#VALUE!</v>
      </c>
      <c r="AO551" s="41">
        <f t="shared" si="115"/>
        <v>8.2399671686284819</v>
      </c>
      <c r="AP551" s="42">
        <f t="shared" si="117"/>
        <v>0</v>
      </c>
      <c r="AQ551" s="43" t="e">
        <f t="shared" si="116"/>
        <v>#VALUE!</v>
      </c>
      <c r="AR551" s="44">
        <f t="shared" si="118"/>
        <v>0</v>
      </c>
      <c r="AS551" s="118"/>
      <c r="AT551" s="81" t="s">
        <v>84</v>
      </c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 t="s">
        <v>102</v>
      </c>
      <c r="BF551" s="81">
        <v>0</v>
      </c>
      <c r="BG551" s="81">
        <v>3</v>
      </c>
      <c r="BH551" s="81"/>
      <c r="BI551" s="81">
        <v>0</v>
      </c>
    </row>
    <row r="552" spans="1:61">
      <c r="A552" s="24">
        <v>1520</v>
      </c>
      <c r="B552" s="24" t="s">
        <v>47</v>
      </c>
      <c r="C552" s="24">
        <v>42</v>
      </c>
      <c r="D552" s="24">
        <v>2</v>
      </c>
      <c r="E552" s="5" t="s">
        <v>49</v>
      </c>
      <c r="F552" s="81">
        <v>1027.5999999999999</v>
      </c>
      <c r="G552" s="81">
        <v>1027.67</v>
      </c>
      <c r="H552" s="25">
        <f t="shared" si="119"/>
        <v>1027.635</v>
      </c>
      <c r="I552" s="100">
        <v>82</v>
      </c>
      <c r="J552" s="103">
        <v>89</v>
      </c>
      <c r="K552" s="26">
        <f t="shared" si="120"/>
        <v>85.5</v>
      </c>
      <c r="L552" s="27"/>
      <c r="M552" s="10">
        <v>90</v>
      </c>
      <c r="N552" s="11">
        <v>41</v>
      </c>
      <c r="O552" s="11">
        <v>180</v>
      </c>
      <c r="P552" s="11">
        <v>61</v>
      </c>
      <c r="Q552" s="11">
        <v>30</v>
      </c>
      <c r="R552" s="67">
        <v>270</v>
      </c>
      <c r="S552" s="32">
        <f t="shared" si="121"/>
        <v>0.66008387202973728</v>
      </c>
      <c r="T552" s="32">
        <f t="shared" si="122"/>
        <v>-0.31806372870406852</v>
      </c>
      <c r="U552" s="32">
        <f t="shared" si="123"/>
        <v>0.36589046498407463</v>
      </c>
      <c r="V552" s="14">
        <f t="shared" si="124"/>
        <v>334.27274472996163</v>
      </c>
      <c r="W552" s="14">
        <f t="shared" si="125"/>
        <v>26.535742373654681</v>
      </c>
      <c r="X552" s="33">
        <f t="shared" si="126"/>
        <v>154.27274472996163</v>
      </c>
      <c r="Y552" s="14">
        <f t="shared" si="127"/>
        <v>64.27274472996163</v>
      </c>
      <c r="Z552" s="34">
        <f t="shared" si="128"/>
        <v>63.464257626345315</v>
      </c>
      <c r="AA552" s="16">
        <f>IF(-T552&lt;0,180-ACOS(SIN((X552-90)*PI()/180)*U552/SQRT(T552^2+U552^2))*180/PI(),ACOS(SIN((X552-90)*PI()/180)*U552/SQRT(T552^2+U552^2))*180/PI())</f>
        <v>47.164507163285052</v>
      </c>
      <c r="AB552" s="28">
        <f>IF(R552=90,IF(AA552-Q552&lt;0,AA552-Q552+180,AA552-Q552),IF(AA552+Q552&gt;180,AA552+Q552-180,AA552+Q552))</f>
        <v>77.164507163285052</v>
      </c>
      <c r="AC552" s="9">
        <f>COS(AB552*PI()/180)</f>
        <v>0.22215252778246627</v>
      </c>
      <c r="AD552" s="9">
        <f>SIN(AB552*PI()/180)*COS(Z552*PI()/180)</f>
        <v>0.43559243361849836</v>
      </c>
      <c r="AE552" s="9">
        <f>SIN(AB552*PI()/180)*SIN(Z552*PI()/180)</f>
        <v>0.87230011244649885</v>
      </c>
      <c r="AF552" s="17">
        <f>IF(IF(AC552=0,IF(AD552&gt;=0,90,270),IF(AC552&gt;0,IF(AD552&gt;=0,ATAN(AD552/AC552)*180/PI(),ATAN(AD552/AC552)*180/PI()+360),ATAN(AD552/AC552)*180/PI()+180))-(360-Y552)&lt;0,IF(AC552=0,IF(AD552&gt;=0,90,270),IF(AC552&gt;0,IF(AD552&gt;=0,ATAN(AD552/AC552)*180/PI(),ATAN(AD552/AC552)*180/PI()+360),ATAN(AD552/AC552)*180/PI()+180))+Y552,IF(AC552=0,IF(AD552&gt;=0,90,270),IF(AC552&gt;0,IF(AD552&gt;=0,ATAN(AD552/AC552)*180/PI(),ATAN(AD552/AC552)*180/PI()+360),ATAN(AD552/AC552)*180/PI()+180))-(360-Y552))</f>
        <v>127.25112277976703</v>
      </c>
      <c r="AG552" s="28">
        <f>ASIN(AE552/SQRT(AC552^2+AD552^2+AE552^2))*180/PI()</f>
        <v>60.727037590608397</v>
      </c>
      <c r="AH552" s="96">
        <v>0</v>
      </c>
      <c r="AI552" s="10">
        <v>85</v>
      </c>
      <c r="AJ552" s="11">
        <v>95</v>
      </c>
      <c r="AK552" s="120">
        <v>140</v>
      </c>
      <c r="AL552" s="121">
        <v>-60</v>
      </c>
      <c r="AM552" s="41">
        <f t="shared" si="113"/>
        <v>14.27274472996163</v>
      </c>
      <c r="AN552" s="41">
        <f t="shared" si="114"/>
        <v>284.27274472996163</v>
      </c>
      <c r="AO552" s="41">
        <f t="shared" si="115"/>
        <v>63.464257626345315</v>
      </c>
      <c r="AP552" s="42">
        <f t="shared" si="117"/>
        <v>77.164507163285052</v>
      </c>
      <c r="AQ552" s="43">
        <f t="shared" si="116"/>
        <v>347.251122779767</v>
      </c>
      <c r="AR552" s="44">
        <f t="shared" si="118"/>
        <v>60.727037590608397</v>
      </c>
      <c r="AS552" s="118"/>
      <c r="AT552" s="81"/>
      <c r="AU552" s="81" t="s">
        <v>49</v>
      </c>
      <c r="AV552" s="81"/>
      <c r="AW552" s="81" t="s">
        <v>78</v>
      </c>
      <c r="AX552" s="81"/>
      <c r="AY552" s="81"/>
      <c r="AZ552" s="81"/>
      <c r="BA552" s="81"/>
      <c r="BB552" s="81"/>
      <c r="BC552" s="81"/>
      <c r="BD552" s="81"/>
      <c r="BE552" s="81" t="s">
        <v>82</v>
      </c>
      <c r="BF552" s="81">
        <v>1</v>
      </c>
      <c r="BG552" s="81">
        <v>3</v>
      </c>
      <c r="BH552" s="81"/>
      <c r="BI552" s="81">
        <v>0</v>
      </c>
    </row>
    <row r="553" spans="1:61">
      <c r="A553" s="24">
        <v>1520</v>
      </c>
      <c r="B553" s="24" t="s">
        <v>47</v>
      </c>
      <c r="C553" s="24">
        <v>42</v>
      </c>
      <c r="D553" s="24">
        <v>2</v>
      </c>
      <c r="E553" s="5" t="s">
        <v>46</v>
      </c>
      <c r="F553" s="81">
        <v>1027.68</v>
      </c>
      <c r="G553" s="81">
        <v>1027.68</v>
      </c>
      <c r="H553" s="25">
        <f t="shared" si="119"/>
        <v>1027.68</v>
      </c>
      <c r="I553" s="100">
        <v>90</v>
      </c>
      <c r="J553" s="103">
        <v>90</v>
      </c>
      <c r="K553" s="26">
        <f t="shared" si="120"/>
        <v>90</v>
      </c>
      <c r="L553" s="27"/>
      <c r="M553" s="10">
        <v>90</v>
      </c>
      <c r="N553" s="11">
        <v>2</v>
      </c>
      <c r="O553" s="11">
        <v>180</v>
      </c>
      <c r="P553" s="11">
        <v>6</v>
      </c>
      <c r="Q553" s="68" t="s">
        <v>213</v>
      </c>
      <c r="R553" s="69" t="s">
        <v>213</v>
      </c>
      <c r="S553" s="32">
        <f t="shared" si="121"/>
        <v>0.10446478735209536</v>
      </c>
      <c r="T553" s="32">
        <f t="shared" si="122"/>
        <v>-3.4708313607970075E-2</v>
      </c>
      <c r="U553" s="32">
        <f t="shared" si="123"/>
        <v>0.99391605950069728</v>
      </c>
      <c r="V553" s="14">
        <f t="shared" si="124"/>
        <v>341.62098802250347</v>
      </c>
      <c r="W553" s="14">
        <f t="shared" si="125"/>
        <v>83.68004299396074</v>
      </c>
      <c r="X553" s="33">
        <f t="shared" si="126"/>
        <v>161.62098802250347</v>
      </c>
      <c r="Y553" s="14">
        <f t="shared" si="127"/>
        <v>71.620988022503468</v>
      </c>
      <c r="Z553" s="34">
        <f t="shared" si="128"/>
        <v>6.3199570060392602</v>
      </c>
      <c r="AA553" s="16"/>
      <c r="AB553" s="28"/>
      <c r="AC553" s="9"/>
      <c r="AD553" s="9"/>
      <c r="AE553" s="9"/>
      <c r="AF553" s="17"/>
      <c r="AG553" s="28"/>
      <c r="AH553" s="96"/>
      <c r="AI553" s="10">
        <v>85</v>
      </c>
      <c r="AJ553" s="11">
        <v>95</v>
      </c>
      <c r="AK553" s="120">
        <v>140</v>
      </c>
      <c r="AL553" s="121">
        <v>-60</v>
      </c>
      <c r="AM553" s="41">
        <f t="shared" si="113"/>
        <v>21.620988022503468</v>
      </c>
      <c r="AN553" s="41">
        <f t="shared" si="114"/>
        <v>291.62098802250347</v>
      </c>
      <c r="AO553" s="41">
        <f t="shared" si="115"/>
        <v>6.3199570060392602</v>
      </c>
      <c r="AP553" s="42">
        <f t="shared" si="117"/>
        <v>0</v>
      </c>
      <c r="AQ553" s="43">
        <f t="shared" si="116"/>
        <v>220</v>
      </c>
      <c r="AR553" s="44">
        <f t="shared" si="118"/>
        <v>0</v>
      </c>
      <c r="AS553" s="118"/>
      <c r="AT553" s="81" t="s">
        <v>84</v>
      </c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 t="s">
        <v>102</v>
      </c>
      <c r="BF553" s="81">
        <v>0</v>
      </c>
      <c r="BG553" s="81">
        <v>3</v>
      </c>
      <c r="BH553" s="81"/>
      <c r="BI553" s="81">
        <v>0</v>
      </c>
    </row>
    <row r="554" spans="1:61">
      <c r="A554" s="24">
        <v>1520</v>
      </c>
      <c r="B554" s="24" t="s">
        <v>47</v>
      </c>
      <c r="C554" s="24">
        <v>42</v>
      </c>
      <c r="D554" s="24">
        <v>2</v>
      </c>
      <c r="E554" s="5" t="s">
        <v>49</v>
      </c>
      <c r="F554" s="81">
        <v>1027.8599999999999</v>
      </c>
      <c r="G554" s="81">
        <v>1027.8900000000001</v>
      </c>
      <c r="H554" s="25">
        <f t="shared" si="119"/>
        <v>1027.875</v>
      </c>
      <c r="I554" s="100">
        <v>108</v>
      </c>
      <c r="J554" s="103">
        <v>111</v>
      </c>
      <c r="K554" s="26">
        <f t="shared" si="120"/>
        <v>109.5</v>
      </c>
      <c r="L554" s="27"/>
      <c r="M554" s="10">
        <v>90</v>
      </c>
      <c r="N554" s="11">
        <v>25</v>
      </c>
      <c r="O554" s="11">
        <v>180</v>
      </c>
      <c r="P554" s="11">
        <v>38</v>
      </c>
      <c r="Q554" s="11">
        <v>7</v>
      </c>
      <c r="R554" s="67">
        <v>270</v>
      </c>
      <c r="S554" s="32">
        <f t="shared" si="121"/>
        <v>0.55797878926611633</v>
      </c>
      <c r="T554" s="32">
        <f t="shared" si="122"/>
        <v>-0.33302773492225152</v>
      </c>
      <c r="U554" s="32">
        <f t="shared" si="123"/>
        <v>0.71418028226239105</v>
      </c>
      <c r="V554" s="14">
        <f t="shared" si="124"/>
        <v>329.16927931456985</v>
      </c>
      <c r="W554" s="14">
        <f t="shared" si="125"/>
        <v>47.702110360504953</v>
      </c>
      <c r="X554" s="33">
        <f t="shared" si="126"/>
        <v>149.16927931456985</v>
      </c>
      <c r="Y554" s="14">
        <f t="shared" si="127"/>
        <v>59.169279314569849</v>
      </c>
      <c r="Z554" s="34">
        <f t="shared" si="128"/>
        <v>42.297889639495047</v>
      </c>
      <c r="AA554" s="16">
        <f>IF(-T554&lt;0,180-ACOS(SIN((X554-90)*PI()/180)*U554/SQRT(T554^2+U554^2))*180/PI(),ACOS(SIN((X554-90)*PI()/180)*U554/SQRT(T554^2+U554^2))*180/PI())</f>
        <v>38.90091604259262</v>
      </c>
      <c r="AB554" s="28">
        <f>IF(R554=90,IF(AA554-Q554&lt;0,AA554-Q554+180,AA554-Q554),IF(AA554+Q554&gt;180,AA554+Q554-180,AA554+Q554))</f>
        <v>45.90091604259262</v>
      </c>
      <c r="AC554" s="9">
        <f>COS(AB554*PI()/180)</f>
        <v>0.69590131512932984</v>
      </c>
      <c r="AD554" s="9">
        <f>SIN(AB554*PI()/180)*COS(Z554*PI()/180)</f>
        <v>0.5311745706544424</v>
      </c>
      <c r="AE554" s="9">
        <f>SIN(AB554*PI()/180)*SIN(Z554*PI()/180)</f>
        <v>0.4832959084156806</v>
      </c>
      <c r="AF554" s="17">
        <f>IF(IF(AC554=0,IF(AD554&gt;=0,90,270),IF(AC554&gt;0,IF(AD554&gt;=0,ATAN(AD554/AC554)*180/PI(),ATAN(AD554/AC554)*180/PI()+360),ATAN(AD554/AC554)*180/PI()+180))-(360-Y554)&lt;0,IF(AC554=0,IF(AD554&gt;=0,90,270),IF(AC554&gt;0,IF(AD554&gt;=0,ATAN(AD554/AC554)*180/PI(),ATAN(AD554/AC554)*180/PI()+360),ATAN(AD554/AC554)*180/PI()+180))+Y554,IF(AC554=0,IF(AD554&gt;=0,90,270),IF(AC554&gt;0,IF(AD554&gt;=0,ATAN(AD554/AC554)*180/PI(),ATAN(AD554/AC554)*180/PI()+360),ATAN(AD554/AC554)*180/PI()+180))-(360-Y554))</f>
        <v>96.523414216204998</v>
      </c>
      <c r="AG554" s="28">
        <f>ASIN(AE554/SQRT(AC554^2+AD554^2+AE554^2))*180/PI()</f>
        <v>28.900885173419052</v>
      </c>
      <c r="AH554" s="96">
        <v>0</v>
      </c>
      <c r="AI554" s="10">
        <v>102</v>
      </c>
      <c r="AJ554" s="11">
        <v>116</v>
      </c>
      <c r="AK554" s="120" t="s">
        <v>213</v>
      </c>
      <c r="AL554" s="121" t="s">
        <v>213</v>
      </c>
      <c r="AM554" s="41" t="e">
        <f t="shared" si="113"/>
        <v>#VALUE!</v>
      </c>
      <c r="AN554" s="41" t="e">
        <f t="shared" si="114"/>
        <v>#VALUE!</v>
      </c>
      <c r="AO554" s="41">
        <f t="shared" si="115"/>
        <v>42.297889639495047</v>
      </c>
      <c r="AP554" s="42">
        <f t="shared" si="117"/>
        <v>45.90091604259262</v>
      </c>
      <c r="AQ554" s="43" t="e">
        <f t="shared" si="116"/>
        <v>#VALUE!</v>
      </c>
      <c r="AR554" s="44">
        <f t="shared" si="118"/>
        <v>28.900885173419052</v>
      </c>
      <c r="AS554" s="118"/>
      <c r="AT554" s="81"/>
      <c r="AU554" s="81" t="s">
        <v>49</v>
      </c>
      <c r="AV554" s="81"/>
      <c r="AW554" s="81" t="s">
        <v>78</v>
      </c>
      <c r="AX554" s="81"/>
      <c r="AY554" s="81"/>
      <c r="AZ554" s="81"/>
      <c r="BA554" s="81"/>
      <c r="BB554" s="81"/>
      <c r="BC554" s="81"/>
      <c r="BD554" s="81"/>
      <c r="BE554" s="81" t="s">
        <v>102</v>
      </c>
      <c r="BF554" s="81">
        <v>1</v>
      </c>
      <c r="BG554" s="81">
        <v>3</v>
      </c>
      <c r="BH554" s="81"/>
      <c r="BI554" s="81">
        <v>0</v>
      </c>
    </row>
    <row r="555" spans="1:61">
      <c r="A555" s="24">
        <v>1520</v>
      </c>
      <c r="B555" s="24" t="s">
        <v>47</v>
      </c>
      <c r="C555" s="24">
        <v>42</v>
      </c>
      <c r="D555" s="24">
        <v>3</v>
      </c>
      <c r="E555" s="5" t="s">
        <v>49</v>
      </c>
      <c r="F555" s="81">
        <v>1028.21</v>
      </c>
      <c r="G555" s="81">
        <v>1028.24</v>
      </c>
      <c r="H555" s="25">
        <f t="shared" si="119"/>
        <v>1028.2249999999999</v>
      </c>
      <c r="I555" s="100">
        <v>25</v>
      </c>
      <c r="J555" s="103">
        <v>28</v>
      </c>
      <c r="K555" s="26">
        <f t="shared" si="120"/>
        <v>26.5</v>
      </c>
      <c r="L555" s="27"/>
      <c r="M555" s="10">
        <v>270</v>
      </c>
      <c r="N555" s="11">
        <v>1</v>
      </c>
      <c r="O555" s="11">
        <v>0</v>
      </c>
      <c r="P555" s="11">
        <v>45</v>
      </c>
      <c r="Q555" s="11">
        <v>62</v>
      </c>
      <c r="R555" s="67">
        <v>270</v>
      </c>
      <c r="S555" s="32">
        <f t="shared" si="121"/>
        <v>-0.70699908539882417</v>
      </c>
      <c r="T555" s="32">
        <f t="shared" si="122"/>
        <v>1.2340714939827056E-2</v>
      </c>
      <c r="U555" s="32">
        <f t="shared" si="123"/>
        <v>0.70699908539882428</v>
      </c>
      <c r="V555" s="14">
        <f t="shared" si="124"/>
        <v>179</v>
      </c>
      <c r="W555" s="14">
        <f t="shared" si="125"/>
        <v>44.995636455344858</v>
      </c>
      <c r="X555" s="33">
        <f t="shared" si="126"/>
        <v>359</v>
      </c>
      <c r="Y555" s="14">
        <f t="shared" si="127"/>
        <v>269</v>
      </c>
      <c r="Z555" s="34">
        <f t="shared" si="128"/>
        <v>45.004363544655142</v>
      </c>
      <c r="AA555" s="16">
        <f>IF(-T555&lt;0,180-ACOS(SIN((X555-90)*PI()/180)*U555/SQRT(T555^2+U555^2))*180/PI(),ACOS(SIN((X555-90)*PI()/180)*U555/SQRT(T555^2+U555^2))*180/PI())</f>
        <v>1.4141776609519638</v>
      </c>
      <c r="AB555" s="28">
        <f>IF(R555=90,IF(AA555-Q555&lt;0,AA555-Q555+180,AA555-Q555),IF(AA555+Q555&gt;180,AA555+Q555-180,AA555+Q555))</f>
        <v>63.414177660951964</v>
      </c>
      <c r="AC555" s="9">
        <f>COS(AB555*PI()/180)</f>
        <v>0.44753781847119639</v>
      </c>
      <c r="AD555" s="9">
        <f>SIN(AB555*PI()/180)*COS(Z555*PI()/180)</f>
        <v>0.63229269016464662</v>
      </c>
      <c r="AE555" s="9">
        <f>SIN(AB555*PI()/180)*SIN(Z555*PI()/180)</f>
        <v>0.63238900607331616</v>
      </c>
      <c r="AF555" s="17">
        <f>IF(IF(AC555=0,IF(AD555&gt;=0,90,270),IF(AC555&gt;0,IF(AD555&gt;=0,ATAN(AD555/AC555)*180/PI(),ATAN(AD555/AC555)*180/PI()+360),ATAN(AD555/AC555)*180/PI()+180))-(360-Y555)&lt;0,IF(AC555=0,IF(AD555&gt;=0,90,270),IF(AC555&gt;0,IF(AD555&gt;=0,ATAN(AD555/AC555)*180/PI(),ATAN(AD555/AC555)*180/PI()+360),ATAN(AD555/AC555)*180/PI()+180))+Y555,IF(AC555=0,IF(AD555&gt;=0,90,270),IF(AC555&gt;0,IF(AD555&gt;=0,ATAN(AD555/AC555)*180/PI(),ATAN(AD555/AC555)*180/PI()+360),ATAN(AD555/AC555)*180/PI()+180))-(360-Y555))</f>
        <v>323.70907642821112</v>
      </c>
      <c r="AG555" s="28">
        <f>ASIN(AE555/SQRT(AC555^2+AD555^2+AE555^2))*180/PI()</f>
        <v>39.226599828396104</v>
      </c>
      <c r="AH555" s="96">
        <v>0</v>
      </c>
      <c r="AI555" s="10">
        <v>25</v>
      </c>
      <c r="AJ555" s="11">
        <v>89</v>
      </c>
      <c r="AK555" s="119">
        <v>40</v>
      </c>
      <c r="AL555" s="77">
        <v>-60</v>
      </c>
      <c r="AM555" s="45">
        <f t="shared" ref="AM555:AM575" si="129">IF(AL555&lt;=0,IF(X555&gt;=AK555,X555-AK555,X555-AK555+360),IF((X555-AK555-180)&lt;0,IF(X555-AK555+180&lt;0,X555-AK555+540,X555-AK555+180),X555-AK555-180))</f>
        <v>319</v>
      </c>
      <c r="AN555" s="45">
        <f t="shared" ref="AN555:AN575" si="130">IF(AM555-90&lt;0,AM555+270,AM555-90)</f>
        <v>229</v>
      </c>
      <c r="AO555" s="45">
        <f t="shared" ref="AO555:AO575" si="131">Z555</f>
        <v>45.004363544655142</v>
      </c>
      <c r="AP555" s="46">
        <f t="shared" si="117"/>
        <v>63.414177660951964</v>
      </c>
      <c r="AQ555" s="47">
        <f t="shared" ref="AQ555:AQ575" si="132">IF(AL555&lt;=0,IF(AF555&gt;=AK555,AF555-AK555,AF555-AK555+360),IF((AF555-AK555-180)&lt;0,IF(AF555-AK555+180&lt;0,AF555-AK555+540,AF555-AK555+180),AF555-AK555-180))</f>
        <v>283.70907642821112</v>
      </c>
      <c r="AR555" s="48">
        <f t="shared" si="118"/>
        <v>39.226599828396104</v>
      </c>
      <c r="AS555" s="118"/>
      <c r="AT555" s="81"/>
      <c r="AU555" s="81" t="s">
        <v>49</v>
      </c>
      <c r="AV555" s="81"/>
      <c r="AW555" s="81" t="s">
        <v>78</v>
      </c>
      <c r="AX555" s="81"/>
      <c r="AY555" s="81"/>
      <c r="AZ555" s="81"/>
      <c r="BA555" s="81"/>
      <c r="BB555" s="81"/>
      <c r="BC555" s="81"/>
      <c r="BD555" s="81"/>
      <c r="BE555" s="81" t="s">
        <v>82</v>
      </c>
      <c r="BF555" s="81">
        <v>1</v>
      </c>
      <c r="BG555" s="81">
        <v>3</v>
      </c>
      <c r="BH555" s="81"/>
      <c r="BI555" s="81">
        <v>0</v>
      </c>
    </row>
    <row r="556" spans="1:61">
      <c r="A556" s="24">
        <v>1520</v>
      </c>
      <c r="B556" s="24" t="s">
        <v>47</v>
      </c>
      <c r="C556" s="24">
        <v>42</v>
      </c>
      <c r="D556" s="24">
        <v>3</v>
      </c>
      <c r="E556" s="5" t="s">
        <v>49</v>
      </c>
      <c r="F556" s="81">
        <v>1028.33</v>
      </c>
      <c r="G556" s="81">
        <v>1028.3499999999999</v>
      </c>
      <c r="H556" s="25">
        <f t="shared" si="119"/>
        <v>1028.3399999999999</v>
      </c>
      <c r="I556" s="100">
        <v>37</v>
      </c>
      <c r="J556" s="103">
        <v>39</v>
      </c>
      <c r="K556" s="26">
        <f t="shared" si="120"/>
        <v>38</v>
      </c>
      <c r="L556" s="27"/>
      <c r="M556" s="10">
        <v>90</v>
      </c>
      <c r="N556" s="11">
        <v>10</v>
      </c>
      <c r="O556" s="11">
        <v>0</v>
      </c>
      <c r="P556" s="11">
        <v>35</v>
      </c>
      <c r="Q556" s="11">
        <v>72</v>
      </c>
      <c r="R556" s="67">
        <v>270</v>
      </c>
      <c r="S556" s="32">
        <f t="shared" si="121"/>
        <v>0.56486252146362337</v>
      </c>
      <c r="T556" s="32">
        <f t="shared" si="122"/>
        <v>0.14224425972292401</v>
      </c>
      <c r="U556" s="32">
        <f t="shared" si="123"/>
        <v>-0.80670728411159875</v>
      </c>
      <c r="V556" s="14">
        <f t="shared" si="124"/>
        <v>14.134400942945096</v>
      </c>
      <c r="W556" s="14">
        <f t="shared" si="125"/>
        <v>-54.168165007992592</v>
      </c>
      <c r="X556" s="33">
        <f t="shared" si="126"/>
        <v>14.134400942945096</v>
      </c>
      <c r="Y556" s="14">
        <f t="shared" si="127"/>
        <v>284.13440094294509</v>
      </c>
      <c r="Z556" s="34">
        <f t="shared" si="128"/>
        <v>35.831834992007408</v>
      </c>
      <c r="AA556" s="16">
        <f>IF(-T556&lt;0,180-ACOS(SIN((X556-90)*PI()/180)*U556/SQRT(T556^2+U556^2))*180/PI(),ACOS(SIN((X556-90)*PI()/180)*U556/SQRT(T556^2+U556^2))*180/PI())</f>
        <v>162.74484519829969</v>
      </c>
      <c r="AB556" s="28">
        <f>IF(R556=90,IF(AA556-Q556&lt;0,AA556-Q556+180,AA556-Q556),IF(AA556+Q556&gt;180,AA556+Q556-180,AA556+Q556))</f>
        <v>54.744845198299686</v>
      </c>
      <c r="AC556" s="9">
        <f>COS(AB556*PI()/180)</f>
        <v>0.57721865952270535</v>
      </c>
      <c r="AD556" s="9">
        <f>SIN(AB556*PI()/180)*COS(Z556*PI()/180)</f>
        <v>0.66204079348514633</v>
      </c>
      <c r="AE556" s="9">
        <f>SIN(AB556*PI()/180)*SIN(Z556*PI()/180)</f>
        <v>0.47803829016133109</v>
      </c>
      <c r="AF556" s="17">
        <f>IF(IF(AC556=0,IF(AD556&gt;=0,90,270),IF(AC556&gt;0,IF(AD556&gt;=0,ATAN(AD556/AC556)*180/PI(),ATAN(AD556/AC556)*180/PI()+360),ATAN(AD556/AC556)*180/PI()+180))-(360-Y556)&lt;0,IF(AC556=0,IF(AD556&gt;=0,90,270),IF(AC556&gt;0,IF(AD556&gt;=0,ATAN(AD556/AC556)*180/PI(),ATAN(AD556/AC556)*180/PI()+360),ATAN(AD556/AC556)*180/PI()+180))+Y556,IF(AC556=0,IF(AD556&gt;=0,90,270),IF(AC556&gt;0,IF(AD556&gt;=0,ATAN(AD556/AC556)*180/PI(),ATAN(AD556/AC556)*180/PI()+360),ATAN(AD556/AC556)*180/PI()+180))-(360-Y556))</f>
        <v>333.04995082001528</v>
      </c>
      <c r="AG556" s="28">
        <f>ASIN(AE556/SQRT(AC556^2+AD556^2+AE556^2))*180/PI()</f>
        <v>28.557357848681711</v>
      </c>
      <c r="AH556" s="96">
        <v>1</v>
      </c>
      <c r="AI556" s="10">
        <v>25</v>
      </c>
      <c r="AJ556" s="11">
        <v>89</v>
      </c>
      <c r="AK556" s="119">
        <v>40</v>
      </c>
      <c r="AL556" s="77">
        <v>-60</v>
      </c>
      <c r="AM556" s="45">
        <f t="shared" si="129"/>
        <v>334.13440094294509</v>
      </c>
      <c r="AN556" s="45">
        <f t="shared" si="130"/>
        <v>244.13440094294509</v>
      </c>
      <c r="AO556" s="45">
        <f t="shared" si="131"/>
        <v>35.831834992007408</v>
      </c>
      <c r="AP556" s="46">
        <f t="shared" si="117"/>
        <v>54.744845198299686</v>
      </c>
      <c r="AQ556" s="47">
        <f t="shared" si="132"/>
        <v>293.04995082001528</v>
      </c>
      <c r="AR556" s="48">
        <f t="shared" si="118"/>
        <v>28.557357848681711</v>
      </c>
      <c r="AS556" s="118"/>
      <c r="AT556" s="81"/>
      <c r="AU556" s="81" t="s">
        <v>49</v>
      </c>
      <c r="AV556" s="81"/>
      <c r="AW556" s="81" t="s">
        <v>78</v>
      </c>
      <c r="AX556" s="81"/>
      <c r="AY556" s="81"/>
      <c r="AZ556" s="81"/>
      <c r="BA556" s="81"/>
      <c r="BB556" s="81"/>
      <c r="BC556" s="81"/>
      <c r="BD556" s="81"/>
      <c r="BE556" s="81" t="s">
        <v>82</v>
      </c>
      <c r="BF556" s="81">
        <v>1</v>
      </c>
      <c r="BG556" s="81">
        <v>3</v>
      </c>
      <c r="BH556" s="81"/>
      <c r="BI556" s="81">
        <v>0</v>
      </c>
    </row>
    <row r="557" spans="1:61">
      <c r="A557" s="24">
        <v>1520</v>
      </c>
      <c r="B557" s="24" t="s">
        <v>47</v>
      </c>
      <c r="C557" s="24">
        <v>42</v>
      </c>
      <c r="D557" s="24">
        <v>3</v>
      </c>
      <c r="E557" s="5" t="s">
        <v>49</v>
      </c>
      <c r="F557" s="81">
        <v>1029.08</v>
      </c>
      <c r="G557" s="81">
        <v>1029.0999999999999</v>
      </c>
      <c r="H557" s="25">
        <f t="shared" si="119"/>
        <v>1029.0899999999999</v>
      </c>
      <c r="I557" s="100">
        <v>112</v>
      </c>
      <c r="J557" s="103">
        <v>113</v>
      </c>
      <c r="K557" s="26">
        <f t="shared" si="120"/>
        <v>112.5</v>
      </c>
      <c r="L557" s="27"/>
      <c r="M557" s="10">
        <v>90</v>
      </c>
      <c r="N557" s="11">
        <v>6</v>
      </c>
      <c r="O557" s="11">
        <v>180</v>
      </c>
      <c r="P557" s="11">
        <v>20</v>
      </c>
      <c r="Q557" s="11">
        <v>85</v>
      </c>
      <c r="R557" s="67">
        <v>90</v>
      </c>
      <c r="S557" s="32">
        <f t="shared" si="121"/>
        <v>0.34014652119437255</v>
      </c>
      <c r="T557" s="32">
        <f t="shared" si="122"/>
        <v>-9.8224625594704865E-2</v>
      </c>
      <c r="U557" s="32">
        <f t="shared" si="123"/>
        <v>0.9345448862875817</v>
      </c>
      <c r="V557" s="14">
        <f t="shared" si="124"/>
        <v>343.89278907383482</v>
      </c>
      <c r="W557" s="14">
        <f t="shared" si="125"/>
        <v>69.251209884103943</v>
      </c>
      <c r="X557" s="33">
        <f t="shared" si="126"/>
        <v>163.89278907383482</v>
      </c>
      <c r="Y557" s="14">
        <f t="shared" si="127"/>
        <v>73.89278907383482</v>
      </c>
      <c r="Z557" s="34">
        <f t="shared" si="128"/>
        <v>20.748790115896057</v>
      </c>
      <c r="AA557" s="16">
        <f>IF(-T557&lt;0,180-ACOS(SIN((X557-90)*PI()/180)*U557/SQRT(T557^2+U557^2))*180/PI(),ACOS(SIN((X557-90)*PI()/180)*U557/SQRT(T557^2+U557^2))*180/PI())</f>
        <v>17.160657281959509</v>
      </c>
      <c r="AB557" s="28">
        <f>IF(R557=90,IF(AA557-Q557&lt;0,AA557-Q557+180,AA557-Q557),IF(AA557+Q557&gt;180,AA557+Q557-180,AA557+Q557))</f>
        <v>112.16065728195952</v>
      </c>
      <c r="AC557" s="9">
        <f>COS(AB557*PI()/180)</f>
        <v>-0.37720493952736461</v>
      </c>
      <c r="AD557" s="9">
        <f>SIN(AB557*PI()/180)*COS(Z557*PI()/180)</f>
        <v>0.86606352695496702</v>
      </c>
      <c r="AE557" s="9">
        <f>SIN(AB557*PI()/180)*SIN(Z557*PI()/180)</f>
        <v>0.32810120523167907</v>
      </c>
      <c r="AF557" s="17">
        <f>IF(IF(AC557=0,IF(AD557&gt;=0,90,270),IF(AC557&gt;0,IF(AD557&gt;=0,ATAN(AD557/AC557)*180/PI(),ATAN(AD557/AC557)*180/PI()+360),ATAN(AD557/AC557)*180/PI()+180))-(360-Y557)&lt;0,IF(AC557=0,IF(AD557&gt;=0,90,270),IF(AC557&gt;0,IF(AD557&gt;=0,ATAN(AD557/AC557)*180/PI(),ATAN(AD557/AC557)*180/PI()+360),ATAN(AD557/AC557)*180/PI()+180))+Y557,IF(AC557=0,IF(AD557&gt;=0,90,270),IF(AC557&gt;0,IF(AD557&gt;=0,ATAN(AD557/AC557)*180/PI(),ATAN(AD557/AC557)*180/PI()+360),ATAN(AD557/AC557)*180/PI()+180))-(360-Y557))</f>
        <v>187.42782034799262</v>
      </c>
      <c r="AG557" s="28">
        <f>ASIN(AE557/SQRT(AC557^2+AD557^2+AE557^2))*180/PI()</f>
        <v>19.153566833765002</v>
      </c>
      <c r="AH557" s="96">
        <v>0</v>
      </c>
      <c r="AI557" s="10">
        <v>90</v>
      </c>
      <c r="AJ557" s="11">
        <v>139</v>
      </c>
      <c r="AK557" s="119">
        <v>270</v>
      </c>
      <c r="AL557" s="77">
        <v>-60</v>
      </c>
      <c r="AM557" s="45">
        <f t="shared" si="129"/>
        <v>253.89278907383482</v>
      </c>
      <c r="AN557" s="45">
        <f t="shared" si="130"/>
        <v>163.89278907383482</v>
      </c>
      <c r="AO557" s="45">
        <f t="shared" si="131"/>
        <v>20.748790115896057</v>
      </c>
      <c r="AP557" s="46">
        <f t="shared" si="117"/>
        <v>112.16065728195952</v>
      </c>
      <c r="AQ557" s="47">
        <f t="shared" si="132"/>
        <v>277.42782034799262</v>
      </c>
      <c r="AR557" s="48">
        <f t="shared" si="118"/>
        <v>19.153566833765002</v>
      </c>
      <c r="AS557" s="118"/>
      <c r="AT557" s="81"/>
      <c r="AU557" s="81" t="s">
        <v>49</v>
      </c>
      <c r="AV557" s="81"/>
      <c r="AW557" s="81" t="s">
        <v>78</v>
      </c>
      <c r="AX557" s="81"/>
      <c r="AY557" s="81"/>
      <c r="AZ557" s="81"/>
      <c r="BA557" s="81"/>
      <c r="BB557" s="81"/>
      <c r="BC557" s="81"/>
      <c r="BD557" s="81"/>
      <c r="BE557" s="81" t="s">
        <v>82</v>
      </c>
      <c r="BF557" s="81">
        <v>1</v>
      </c>
      <c r="BG557" s="81">
        <v>3</v>
      </c>
      <c r="BH557" s="81"/>
      <c r="BI557" s="81">
        <v>0</v>
      </c>
    </row>
    <row r="558" spans="1:61">
      <c r="A558" s="24">
        <v>1520</v>
      </c>
      <c r="B558" s="24" t="s">
        <v>47</v>
      </c>
      <c r="C558" s="24">
        <v>42</v>
      </c>
      <c r="D558" s="24">
        <v>3</v>
      </c>
      <c r="E558" s="5" t="s">
        <v>46</v>
      </c>
      <c r="F558" s="81">
        <v>1029.28</v>
      </c>
      <c r="G558" s="81">
        <v>1029.28</v>
      </c>
      <c r="H558" s="25">
        <f t="shared" si="119"/>
        <v>1029.28</v>
      </c>
      <c r="I558" s="100">
        <v>133</v>
      </c>
      <c r="J558" s="103">
        <v>133</v>
      </c>
      <c r="K558" s="26">
        <f t="shared" si="120"/>
        <v>133</v>
      </c>
      <c r="L558" s="27"/>
      <c r="M558" s="10">
        <v>270</v>
      </c>
      <c r="N558" s="11">
        <v>2</v>
      </c>
      <c r="O558" s="11">
        <v>180</v>
      </c>
      <c r="P558" s="11">
        <v>1</v>
      </c>
      <c r="Q558" s="68" t="s">
        <v>213</v>
      </c>
      <c r="R558" s="69" t="s">
        <v>213</v>
      </c>
      <c r="S558" s="32">
        <f t="shared" si="121"/>
        <v>-1.7441774902830161E-2</v>
      </c>
      <c r="T558" s="32">
        <f t="shared" si="122"/>
        <v>-3.489418134011367E-2</v>
      </c>
      <c r="U558" s="32">
        <f t="shared" si="123"/>
        <v>-0.99923861495548261</v>
      </c>
      <c r="V558" s="14">
        <f t="shared" si="124"/>
        <v>243.4419319834189</v>
      </c>
      <c r="W558" s="14">
        <f t="shared" si="125"/>
        <v>-87.764295062177368</v>
      </c>
      <c r="X558" s="33">
        <f t="shared" si="126"/>
        <v>243.4419319834189</v>
      </c>
      <c r="Y558" s="14">
        <f t="shared" si="127"/>
        <v>153.4419319834189</v>
      </c>
      <c r="Z558" s="34">
        <f t="shared" si="128"/>
        <v>2.2357049378226321</v>
      </c>
      <c r="AA558" s="16"/>
      <c r="AB558" s="28"/>
      <c r="AC558" s="9"/>
      <c r="AD558" s="9"/>
      <c r="AE558" s="9"/>
      <c r="AF558" s="17"/>
      <c r="AG558" s="28"/>
      <c r="AH558" s="96"/>
      <c r="AI558" s="10">
        <v>90</v>
      </c>
      <c r="AJ558" s="11">
        <v>139</v>
      </c>
      <c r="AK558" s="119">
        <v>270</v>
      </c>
      <c r="AL558" s="77">
        <v>-60</v>
      </c>
      <c r="AM558" s="45">
        <f t="shared" si="129"/>
        <v>333.4419319834189</v>
      </c>
      <c r="AN558" s="45">
        <f t="shared" si="130"/>
        <v>243.4419319834189</v>
      </c>
      <c r="AO558" s="45">
        <f t="shared" si="131"/>
        <v>2.2357049378226321</v>
      </c>
      <c r="AP558" s="46">
        <f t="shared" si="117"/>
        <v>0</v>
      </c>
      <c r="AQ558" s="47">
        <f t="shared" si="132"/>
        <v>90</v>
      </c>
      <c r="AR558" s="48">
        <f t="shared" si="118"/>
        <v>0</v>
      </c>
      <c r="AS558" s="118"/>
      <c r="AT558" s="81" t="s">
        <v>84</v>
      </c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 t="s">
        <v>102</v>
      </c>
      <c r="BF558" s="81">
        <v>0</v>
      </c>
      <c r="BG558" s="81">
        <v>3</v>
      </c>
      <c r="BH558" s="81"/>
      <c r="BI558" s="81">
        <v>0</v>
      </c>
    </row>
    <row r="559" spans="1:61">
      <c r="A559" s="24">
        <v>1520</v>
      </c>
      <c r="B559" s="24" t="s">
        <v>47</v>
      </c>
      <c r="C559" s="24">
        <v>42</v>
      </c>
      <c r="D559" s="24">
        <v>4</v>
      </c>
      <c r="E559" s="5" t="s">
        <v>49</v>
      </c>
      <c r="F559" s="81">
        <v>1029.76</v>
      </c>
      <c r="G559" s="81">
        <v>1029.78</v>
      </c>
      <c r="H559" s="25">
        <f t="shared" si="119"/>
        <v>1029.77</v>
      </c>
      <c r="I559" s="100">
        <v>39</v>
      </c>
      <c r="J559" s="103">
        <v>41</v>
      </c>
      <c r="K559" s="26">
        <f t="shared" si="120"/>
        <v>40</v>
      </c>
      <c r="L559" s="27"/>
      <c r="M559" s="10">
        <v>90</v>
      </c>
      <c r="N559" s="11">
        <v>18</v>
      </c>
      <c r="O559" s="11">
        <v>0</v>
      </c>
      <c r="P559" s="11">
        <v>14</v>
      </c>
      <c r="Q559" s="68" t="s">
        <v>213</v>
      </c>
      <c r="R559" s="69" t="s">
        <v>213</v>
      </c>
      <c r="S559" s="32">
        <f t="shared" si="121"/>
        <v>0.23008139524453983</v>
      </c>
      <c r="T559" s="32">
        <f t="shared" si="122"/>
        <v>0.2998378689886651</v>
      </c>
      <c r="U559" s="32">
        <f t="shared" si="123"/>
        <v>-0.92280607320812502</v>
      </c>
      <c r="V559" s="14">
        <f t="shared" si="124"/>
        <v>52.499073142691827</v>
      </c>
      <c r="W559" s="14">
        <f t="shared" si="125"/>
        <v>-67.728084035607353</v>
      </c>
      <c r="X559" s="33">
        <f t="shared" si="126"/>
        <v>52.499073142691827</v>
      </c>
      <c r="Y559" s="14">
        <f t="shared" si="127"/>
        <v>322.49907314269183</v>
      </c>
      <c r="Z559" s="34">
        <f t="shared" si="128"/>
        <v>22.271915964392647</v>
      </c>
      <c r="AA559" s="16"/>
      <c r="AB559" s="28"/>
      <c r="AC559" s="9"/>
      <c r="AD559" s="9"/>
      <c r="AE559" s="9"/>
      <c r="AF559" s="17"/>
      <c r="AG559" s="28"/>
      <c r="AH559" s="96">
        <v>0</v>
      </c>
      <c r="AI559" s="10">
        <v>18</v>
      </c>
      <c r="AJ559" s="11">
        <v>40</v>
      </c>
      <c r="AK559" s="120" t="s">
        <v>213</v>
      </c>
      <c r="AL559" s="121" t="s">
        <v>213</v>
      </c>
      <c r="AM559" s="41" t="e">
        <f t="shared" si="129"/>
        <v>#VALUE!</v>
      </c>
      <c r="AN559" s="41" t="e">
        <f t="shared" si="130"/>
        <v>#VALUE!</v>
      </c>
      <c r="AO559" s="41">
        <f t="shared" si="131"/>
        <v>22.271915964392647</v>
      </c>
      <c r="AP559" s="42">
        <f t="shared" si="117"/>
        <v>0</v>
      </c>
      <c r="AQ559" s="43" t="e">
        <f t="shared" si="132"/>
        <v>#VALUE!</v>
      </c>
      <c r="AR559" s="44">
        <f t="shared" si="118"/>
        <v>0</v>
      </c>
      <c r="AS559" s="118"/>
      <c r="AT559" s="81"/>
      <c r="AU559" s="81" t="s">
        <v>49</v>
      </c>
      <c r="AV559" s="81"/>
      <c r="AW559" s="81" t="s">
        <v>78</v>
      </c>
      <c r="AX559" s="81"/>
      <c r="AY559" s="81"/>
      <c r="AZ559" s="81"/>
      <c r="BA559" s="81"/>
      <c r="BB559" s="81"/>
      <c r="BC559" s="81"/>
      <c r="BD559" s="81"/>
      <c r="BE559" s="81" t="s">
        <v>82</v>
      </c>
      <c r="BF559" s="81">
        <v>1</v>
      </c>
      <c r="BG559" s="81">
        <v>1</v>
      </c>
      <c r="BH559" s="81" t="s">
        <v>201</v>
      </c>
      <c r="BI559" s="81">
        <v>0</v>
      </c>
    </row>
    <row r="560" spans="1:61">
      <c r="A560" s="24">
        <v>1520</v>
      </c>
      <c r="B560" s="24" t="s">
        <v>47</v>
      </c>
      <c r="C560" s="24">
        <v>42</v>
      </c>
      <c r="D560" s="24">
        <v>4</v>
      </c>
      <c r="E560" s="5" t="s">
        <v>46</v>
      </c>
      <c r="F560" s="81">
        <v>1030.53</v>
      </c>
      <c r="G560" s="81">
        <v>1030.53</v>
      </c>
      <c r="H560" s="25">
        <f t="shared" si="119"/>
        <v>1030.53</v>
      </c>
      <c r="I560" s="100">
        <v>116</v>
      </c>
      <c r="J560" s="103">
        <v>116</v>
      </c>
      <c r="K560" s="26">
        <f t="shared" si="120"/>
        <v>116</v>
      </c>
      <c r="L560" s="27"/>
      <c r="M560" s="10">
        <v>90</v>
      </c>
      <c r="N560" s="11">
        <v>4</v>
      </c>
      <c r="O560" s="11">
        <v>180</v>
      </c>
      <c r="P560" s="11">
        <v>3</v>
      </c>
      <c r="Q560" s="68" t="s">
        <v>213</v>
      </c>
      <c r="R560" s="69" t="s">
        <v>213</v>
      </c>
      <c r="S560" s="32">
        <f t="shared" si="121"/>
        <v>5.2208468483931972E-2</v>
      </c>
      <c r="T560" s="32">
        <f t="shared" si="122"/>
        <v>-6.966087492121549E-2</v>
      </c>
      <c r="U560" s="32">
        <f t="shared" si="123"/>
        <v>0.99619692339885657</v>
      </c>
      <c r="V560" s="14">
        <f t="shared" si="124"/>
        <v>306.85031711940059</v>
      </c>
      <c r="W560" s="14">
        <f t="shared" si="125"/>
        <v>85.005830606894122</v>
      </c>
      <c r="X560" s="33">
        <f t="shared" si="126"/>
        <v>126.85031711940059</v>
      </c>
      <c r="Y560" s="14">
        <f t="shared" si="127"/>
        <v>36.850317119400586</v>
      </c>
      <c r="Z560" s="34">
        <f t="shared" si="128"/>
        <v>4.9941693931058779</v>
      </c>
      <c r="AA560" s="16"/>
      <c r="AB560" s="28"/>
      <c r="AC560" s="9"/>
      <c r="AD560" s="9"/>
      <c r="AE560" s="9"/>
      <c r="AF560" s="17"/>
      <c r="AG560" s="28"/>
      <c r="AH560" s="96"/>
      <c r="AI560" s="10">
        <v>101</v>
      </c>
      <c r="AJ560" s="11">
        <v>117</v>
      </c>
      <c r="AK560" s="120" t="s">
        <v>213</v>
      </c>
      <c r="AL560" s="121" t="s">
        <v>213</v>
      </c>
      <c r="AM560" s="41" t="e">
        <f t="shared" si="129"/>
        <v>#VALUE!</v>
      </c>
      <c r="AN560" s="41" t="e">
        <f t="shared" si="130"/>
        <v>#VALUE!</v>
      </c>
      <c r="AO560" s="41">
        <f t="shared" si="131"/>
        <v>4.9941693931058779</v>
      </c>
      <c r="AP560" s="42">
        <f t="shared" si="117"/>
        <v>0</v>
      </c>
      <c r="AQ560" s="43" t="e">
        <f t="shared" si="132"/>
        <v>#VALUE!</v>
      </c>
      <c r="AR560" s="44">
        <f t="shared" si="118"/>
        <v>0</v>
      </c>
      <c r="AS560" s="118"/>
      <c r="AT560" s="81" t="s">
        <v>84</v>
      </c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 t="s">
        <v>102</v>
      </c>
      <c r="BF560" s="81">
        <v>0</v>
      </c>
      <c r="BG560" s="81">
        <v>3</v>
      </c>
      <c r="BH560" s="81"/>
      <c r="BI560" s="81">
        <v>0</v>
      </c>
    </row>
    <row r="561" spans="1:61">
      <c r="A561" s="24">
        <v>1520</v>
      </c>
      <c r="B561" s="24" t="s">
        <v>47</v>
      </c>
      <c r="C561" s="24">
        <v>42</v>
      </c>
      <c r="D561" s="24">
        <v>5</v>
      </c>
      <c r="E561" s="5" t="s">
        <v>46</v>
      </c>
      <c r="F561" s="81">
        <v>1030.78</v>
      </c>
      <c r="G561" s="81">
        <v>1030.78</v>
      </c>
      <c r="H561" s="25">
        <f t="shared" si="119"/>
        <v>1030.78</v>
      </c>
      <c r="I561" s="100">
        <v>12</v>
      </c>
      <c r="J561" s="103">
        <v>12</v>
      </c>
      <c r="K561" s="26">
        <f t="shared" si="120"/>
        <v>12</v>
      </c>
      <c r="L561" s="27"/>
      <c r="M561" s="10">
        <v>90</v>
      </c>
      <c r="N561" s="11">
        <v>4</v>
      </c>
      <c r="O561" s="11">
        <v>0</v>
      </c>
      <c r="P561" s="11">
        <v>6</v>
      </c>
      <c r="Q561" s="68" t="s">
        <v>213</v>
      </c>
      <c r="R561" s="69" t="s">
        <v>213</v>
      </c>
      <c r="S561" s="32">
        <f t="shared" si="121"/>
        <v>0.10427383718471564</v>
      </c>
      <c r="T561" s="32">
        <f t="shared" si="122"/>
        <v>6.9374340482214691E-2</v>
      </c>
      <c r="U561" s="32">
        <f t="shared" si="123"/>
        <v>-0.99209929001565178</v>
      </c>
      <c r="V561" s="14">
        <f t="shared" si="124"/>
        <v>33.636187058525351</v>
      </c>
      <c r="W561" s="14">
        <f t="shared" si="125"/>
        <v>-82.805013436612782</v>
      </c>
      <c r="X561" s="33">
        <f t="shared" si="126"/>
        <v>33.636187058525351</v>
      </c>
      <c r="Y561" s="14">
        <f t="shared" si="127"/>
        <v>303.63618705852537</v>
      </c>
      <c r="Z561" s="34">
        <f t="shared" si="128"/>
        <v>7.1949865633872179</v>
      </c>
      <c r="AA561" s="16"/>
      <c r="AB561" s="28"/>
      <c r="AC561" s="9"/>
      <c r="AD561" s="9"/>
      <c r="AE561" s="9"/>
      <c r="AF561" s="17"/>
      <c r="AG561" s="28"/>
      <c r="AH561" s="96"/>
      <c r="AI561" s="10">
        <v>0</v>
      </c>
      <c r="AJ561" s="11">
        <v>13</v>
      </c>
      <c r="AK561" s="120">
        <v>150</v>
      </c>
      <c r="AL561" s="121">
        <v>-60</v>
      </c>
      <c r="AM561" s="41">
        <f t="shared" si="129"/>
        <v>243.63618705852537</v>
      </c>
      <c r="AN561" s="41">
        <f t="shared" si="130"/>
        <v>153.63618705852537</v>
      </c>
      <c r="AO561" s="41">
        <f t="shared" si="131"/>
        <v>7.1949865633872179</v>
      </c>
      <c r="AP561" s="42">
        <f t="shared" si="117"/>
        <v>0</v>
      </c>
      <c r="AQ561" s="43">
        <f t="shared" si="132"/>
        <v>210</v>
      </c>
      <c r="AR561" s="44">
        <f t="shared" si="118"/>
        <v>0</v>
      </c>
      <c r="AS561" s="118"/>
      <c r="AT561" s="81" t="s">
        <v>84</v>
      </c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 t="s">
        <v>102</v>
      </c>
      <c r="BF561" s="81">
        <v>0</v>
      </c>
      <c r="BG561" s="81">
        <v>3</v>
      </c>
      <c r="BH561" s="81"/>
      <c r="BI561" s="81">
        <v>0</v>
      </c>
    </row>
    <row r="562" spans="1:61">
      <c r="A562" s="24">
        <v>1520</v>
      </c>
      <c r="B562" s="24" t="s">
        <v>47</v>
      </c>
      <c r="C562" s="24">
        <v>43</v>
      </c>
      <c r="D562" s="24">
        <v>1</v>
      </c>
      <c r="E562" s="5" t="s">
        <v>49</v>
      </c>
      <c r="F562" s="81">
        <v>1035.1099999999999</v>
      </c>
      <c r="G562" s="81">
        <v>1035.1600000000001</v>
      </c>
      <c r="H562" s="25">
        <f t="shared" si="119"/>
        <v>1035.135</v>
      </c>
      <c r="I562" s="100">
        <v>21</v>
      </c>
      <c r="J562" s="103">
        <v>26</v>
      </c>
      <c r="K562" s="26">
        <f t="shared" si="120"/>
        <v>23.5</v>
      </c>
      <c r="L562" s="27"/>
      <c r="M562" s="10">
        <v>90</v>
      </c>
      <c r="N562" s="11">
        <v>42</v>
      </c>
      <c r="O562" s="11">
        <v>180</v>
      </c>
      <c r="P562" s="11">
        <v>24</v>
      </c>
      <c r="Q562" s="11">
        <v>23</v>
      </c>
      <c r="R562" s="67">
        <v>270</v>
      </c>
      <c r="S562" s="32">
        <f t="shared" si="121"/>
        <v>0.30226423163382665</v>
      </c>
      <c r="T562" s="32">
        <f t="shared" si="122"/>
        <v>-0.61128122600877421</v>
      </c>
      <c r="U562" s="32">
        <f t="shared" si="123"/>
        <v>0.6788965796854769</v>
      </c>
      <c r="V562" s="14">
        <f t="shared" si="124"/>
        <v>296.31131592967512</v>
      </c>
      <c r="W562" s="14">
        <f t="shared" si="125"/>
        <v>44.872285869126067</v>
      </c>
      <c r="X562" s="33">
        <f t="shared" si="126"/>
        <v>116.31131592967512</v>
      </c>
      <c r="Y562" s="14">
        <f t="shared" si="127"/>
        <v>26.311315929675118</v>
      </c>
      <c r="Z562" s="34">
        <f t="shared" si="128"/>
        <v>45.127714130873933</v>
      </c>
      <c r="AA562" s="16">
        <f t="shared" ref="AA562:AA571" si="133">IF(-T562&lt;0,180-ACOS(SIN((X562-90)*PI()/180)*U562/SQRT(T562^2+U562^2))*180/PI(),ACOS(SIN((X562-90)*PI()/180)*U562/SQRT(T562^2+U562^2))*180/PI())</f>
        <v>70.767781535823872</v>
      </c>
      <c r="AB562" s="28">
        <f t="shared" ref="AB562:AB571" si="134">IF(R562=90,IF(AA562-Q562&lt;0,AA562-Q562+180,AA562-Q562),IF(AA562+Q562&gt;180,AA562+Q562-180,AA562+Q562))</f>
        <v>93.767781535823872</v>
      </c>
      <c r="AC562" s="9">
        <f t="shared" ref="AC562:AC571" si="135">COS(AB562*PI()/180)</f>
        <v>-6.5712807946363527E-2</v>
      </c>
      <c r="AD562" s="9">
        <f t="shared" ref="AD562:AD571" si="136">SIN(AB562*PI()/180)*COS(Z562*PI()/180)</f>
        <v>0.70400391621695735</v>
      </c>
      <c r="AE562" s="9">
        <f t="shared" ref="AE562:AE571" si="137">SIN(AB562*PI()/180)*SIN(Z562*PI()/180)</f>
        <v>0.7071494275066561</v>
      </c>
      <c r="AF562" s="17">
        <f t="shared" ref="AF562:AF571" si="138">IF(IF(AC562=0,IF(AD562&gt;=0,90,270),IF(AC562&gt;0,IF(AD562&gt;=0,ATAN(AD562/AC562)*180/PI(),ATAN(AD562/AC562)*180/PI()+360),ATAN(AD562/AC562)*180/PI()+180))-(360-Y562)&lt;0,IF(AC562=0,IF(AD562&gt;=0,90,270),IF(AC562&gt;0,IF(AD562&gt;=0,ATAN(AD562/AC562)*180/PI(),ATAN(AD562/AC562)*180/PI()+360),ATAN(AD562/AC562)*180/PI()+180))+Y562,IF(AC562=0,IF(AD562&gt;=0,90,270),IF(AC562&gt;0,IF(AD562&gt;=0,ATAN(AD562/AC562)*180/PI(),ATAN(AD562/AC562)*180/PI()+360),ATAN(AD562/AC562)*180/PI()+180))-(360-Y562))</f>
        <v>121.64394081573913</v>
      </c>
      <c r="AG562" s="28">
        <f t="shared" ref="AG562:AG571" si="139">ASIN(AE562/SQRT(AC562^2+AD562^2+AE562^2))*180/PI()</f>
        <v>45.003455670216319</v>
      </c>
      <c r="AH562" s="96">
        <v>1</v>
      </c>
      <c r="AI562" s="10">
        <v>15</v>
      </c>
      <c r="AJ562" s="11">
        <v>49</v>
      </c>
      <c r="AK562" s="120" t="s">
        <v>213</v>
      </c>
      <c r="AL562" s="121" t="s">
        <v>213</v>
      </c>
      <c r="AM562" s="41" t="e">
        <f t="shared" si="129"/>
        <v>#VALUE!</v>
      </c>
      <c r="AN562" s="41" t="e">
        <f t="shared" si="130"/>
        <v>#VALUE!</v>
      </c>
      <c r="AO562" s="41">
        <f t="shared" si="131"/>
        <v>45.127714130873933</v>
      </c>
      <c r="AP562" s="42">
        <f t="shared" si="117"/>
        <v>93.767781535823872</v>
      </c>
      <c r="AQ562" s="43" t="e">
        <f t="shared" si="132"/>
        <v>#VALUE!</v>
      </c>
      <c r="AR562" s="44">
        <f t="shared" si="118"/>
        <v>45.003455670216319</v>
      </c>
      <c r="AS562" s="118"/>
      <c r="AT562" s="81"/>
      <c r="AU562" s="81" t="s">
        <v>49</v>
      </c>
      <c r="AV562" s="81"/>
      <c r="AW562" s="81" t="s">
        <v>50</v>
      </c>
      <c r="AX562" s="81"/>
      <c r="AY562" s="81"/>
      <c r="AZ562" s="81"/>
      <c r="BA562" s="81"/>
      <c r="BB562" s="81"/>
      <c r="BC562" s="81"/>
      <c r="BD562" s="81"/>
      <c r="BE562" s="81" t="s">
        <v>102</v>
      </c>
      <c r="BF562" s="81">
        <v>1</v>
      </c>
      <c r="BG562" s="81">
        <v>2</v>
      </c>
      <c r="BH562" s="81"/>
      <c r="BI562" s="81">
        <v>0</v>
      </c>
    </row>
    <row r="563" spans="1:61">
      <c r="A563" s="24">
        <v>1520</v>
      </c>
      <c r="B563" s="24" t="s">
        <v>47</v>
      </c>
      <c r="C563" s="24">
        <v>43</v>
      </c>
      <c r="D563" s="24">
        <v>1</v>
      </c>
      <c r="E563" s="5" t="s">
        <v>49</v>
      </c>
      <c r="F563" s="81">
        <v>1035.1400000000001</v>
      </c>
      <c r="G563" s="81">
        <v>1035.17</v>
      </c>
      <c r="H563" s="25">
        <f t="shared" si="119"/>
        <v>1035.1550000000002</v>
      </c>
      <c r="I563" s="100">
        <v>24</v>
      </c>
      <c r="J563" s="103">
        <v>27</v>
      </c>
      <c r="K563" s="26">
        <f t="shared" si="120"/>
        <v>25.5</v>
      </c>
      <c r="L563" s="27"/>
      <c r="M563" s="10">
        <v>270</v>
      </c>
      <c r="N563" s="11">
        <v>7</v>
      </c>
      <c r="O563" s="11">
        <v>180</v>
      </c>
      <c r="P563" s="11">
        <v>45</v>
      </c>
      <c r="Q563" s="11">
        <v>76</v>
      </c>
      <c r="R563" s="67">
        <v>90</v>
      </c>
      <c r="S563" s="32">
        <f t="shared" si="121"/>
        <v>-0.70183611446618999</v>
      </c>
      <c r="T563" s="32">
        <f t="shared" si="122"/>
        <v>-8.6174639140531722E-2</v>
      </c>
      <c r="U563" s="32">
        <f t="shared" si="123"/>
        <v>-0.7018361144661901</v>
      </c>
      <c r="V563" s="14">
        <f t="shared" si="124"/>
        <v>187</v>
      </c>
      <c r="W563" s="14">
        <f t="shared" si="125"/>
        <v>-44.785665160338546</v>
      </c>
      <c r="X563" s="33">
        <f t="shared" si="126"/>
        <v>187</v>
      </c>
      <c r="Y563" s="14">
        <f t="shared" si="127"/>
        <v>97</v>
      </c>
      <c r="Z563" s="34">
        <f t="shared" si="128"/>
        <v>45.214334839661454</v>
      </c>
      <c r="AA563" s="16">
        <f t="shared" si="133"/>
        <v>170.11285079834622</v>
      </c>
      <c r="AB563" s="28">
        <f t="shared" si="134"/>
        <v>94.112850798346216</v>
      </c>
      <c r="AC563" s="9">
        <f t="shared" si="135"/>
        <v>-7.1721157271527738E-2</v>
      </c>
      <c r="AD563" s="9">
        <f t="shared" si="136"/>
        <v>0.70264248840255661</v>
      </c>
      <c r="AE563" s="9">
        <f t="shared" si="137"/>
        <v>0.70791921085043019</v>
      </c>
      <c r="AF563" s="17">
        <f t="shared" si="138"/>
        <v>192.82819368634969</v>
      </c>
      <c r="AG563" s="28">
        <f t="shared" si="139"/>
        <v>45.06586780704373</v>
      </c>
      <c r="AH563" s="96">
        <v>0</v>
      </c>
      <c r="AI563" s="10">
        <v>15</v>
      </c>
      <c r="AJ563" s="11">
        <v>49</v>
      </c>
      <c r="AK563" s="120" t="s">
        <v>213</v>
      </c>
      <c r="AL563" s="121" t="s">
        <v>213</v>
      </c>
      <c r="AM563" s="41" t="e">
        <f t="shared" si="129"/>
        <v>#VALUE!</v>
      </c>
      <c r="AN563" s="41" t="e">
        <f t="shared" si="130"/>
        <v>#VALUE!</v>
      </c>
      <c r="AO563" s="41">
        <f t="shared" si="131"/>
        <v>45.214334839661454</v>
      </c>
      <c r="AP563" s="42">
        <f t="shared" si="117"/>
        <v>94.112850798346216</v>
      </c>
      <c r="AQ563" s="43" t="e">
        <f t="shared" si="132"/>
        <v>#VALUE!</v>
      </c>
      <c r="AR563" s="44">
        <f t="shared" si="118"/>
        <v>45.06586780704373</v>
      </c>
      <c r="AS563" s="118"/>
      <c r="AT563" s="81"/>
      <c r="AU563" s="81" t="s">
        <v>49</v>
      </c>
      <c r="AV563" s="81"/>
      <c r="AW563" s="81" t="s">
        <v>78</v>
      </c>
      <c r="AX563" s="81"/>
      <c r="AY563" s="81"/>
      <c r="AZ563" s="81"/>
      <c r="BA563" s="81"/>
      <c r="BB563" s="81"/>
      <c r="BC563" s="81"/>
      <c r="BD563" s="81"/>
      <c r="BE563" s="81" t="s">
        <v>102</v>
      </c>
      <c r="BF563" s="81">
        <v>1</v>
      </c>
      <c r="BG563" s="81">
        <v>2</v>
      </c>
      <c r="BH563" s="81"/>
      <c r="BI563" s="81">
        <v>0</v>
      </c>
    </row>
    <row r="564" spans="1:61">
      <c r="A564" s="24">
        <v>1520</v>
      </c>
      <c r="B564" s="24" t="s">
        <v>47</v>
      </c>
      <c r="C564" s="24">
        <v>43</v>
      </c>
      <c r="D564" s="24">
        <v>1</v>
      </c>
      <c r="E564" s="5" t="s">
        <v>49</v>
      </c>
      <c r="F564" s="81">
        <v>1035.1600000000001</v>
      </c>
      <c r="G564" s="81">
        <v>1035.23</v>
      </c>
      <c r="H564" s="25">
        <f t="shared" si="119"/>
        <v>1035.1950000000002</v>
      </c>
      <c r="I564" s="100">
        <v>26</v>
      </c>
      <c r="J564" s="103">
        <v>33</v>
      </c>
      <c r="K564" s="26">
        <f t="shared" si="120"/>
        <v>29.5</v>
      </c>
      <c r="L564" s="27"/>
      <c r="M564" s="10">
        <v>90</v>
      </c>
      <c r="N564" s="11">
        <v>42</v>
      </c>
      <c r="O564" s="11">
        <v>180</v>
      </c>
      <c r="P564" s="11">
        <v>24</v>
      </c>
      <c r="Q564" s="11">
        <v>23</v>
      </c>
      <c r="R564" s="67">
        <v>270</v>
      </c>
      <c r="S564" s="32">
        <f t="shared" si="121"/>
        <v>0.30226423163382665</v>
      </c>
      <c r="T564" s="32">
        <f t="shared" si="122"/>
        <v>-0.61128122600877421</v>
      </c>
      <c r="U564" s="32">
        <f t="shared" si="123"/>
        <v>0.6788965796854769</v>
      </c>
      <c r="V564" s="14">
        <f t="shared" si="124"/>
        <v>296.31131592967512</v>
      </c>
      <c r="W564" s="14">
        <f t="shared" si="125"/>
        <v>44.872285869126067</v>
      </c>
      <c r="X564" s="33">
        <f t="shared" si="126"/>
        <v>116.31131592967512</v>
      </c>
      <c r="Y564" s="14">
        <f t="shared" si="127"/>
        <v>26.311315929675118</v>
      </c>
      <c r="Z564" s="34">
        <f t="shared" si="128"/>
        <v>45.127714130873933</v>
      </c>
      <c r="AA564" s="16">
        <f t="shared" si="133"/>
        <v>70.767781535823872</v>
      </c>
      <c r="AB564" s="28">
        <f t="shared" si="134"/>
        <v>93.767781535823872</v>
      </c>
      <c r="AC564" s="9">
        <f t="shared" si="135"/>
        <v>-6.5712807946363527E-2</v>
      </c>
      <c r="AD564" s="9">
        <f t="shared" si="136"/>
        <v>0.70400391621695735</v>
      </c>
      <c r="AE564" s="9">
        <f t="shared" si="137"/>
        <v>0.7071494275066561</v>
      </c>
      <c r="AF564" s="17">
        <f t="shared" si="138"/>
        <v>121.64394081573913</v>
      </c>
      <c r="AG564" s="28">
        <f t="shared" si="139"/>
        <v>45.003455670216319</v>
      </c>
      <c r="AH564" s="96">
        <v>1</v>
      </c>
      <c r="AI564" s="10">
        <v>15</v>
      </c>
      <c r="AJ564" s="11">
        <v>49</v>
      </c>
      <c r="AK564" s="120" t="s">
        <v>213</v>
      </c>
      <c r="AL564" s="121" t="s">
        <v>213</v>
      </c>
      <c r="AM564" s="41" t="e">
        <f t="shared" si="129"/>
        <v>#VALUE!</v>
      </c>
      <c r="AN564" s="41" t="e">
        <f t="shared" si="130"/>
        <v>#VALUE!</v>
      </c>
      <c r="AO564" s="41">
        <f t="shared" si="131"/>
        <v>45.127714130873933</v>
      </c>
      <c r="AP564" s="42">
        <f t="shared" si="117"/>
        <v>93.767781535823872</v>
      </c>
      <c r="AQ564" s="43" t="e">
        <f t="shared" si="132"/>
        <v>#VALUE!</v>
      </c>
      <c r="AR564" s="44">
        <f t="shared" si="118"/>
        <v>45.003455670216319</v>
      </c>
      <c r="AS564" s="118"/>
      <c r="AT564" s="81"/>
      <c r="AU564" s="81" t="s">
        <v>49</v>
      </c>
      <c r="AV564" s="81"/>
      <c r="AW564" s="81" t="s">
        <v>50</v>
      </c>
      <c r="AX564" s="81"/>
      <c r="AY564" s="81"/>
      <c r="AZ564" s="81"/>
      <c r="BA564" s="81"/>
      <c r="BB564" s="81"/>
      <c r="BC564" s="81"/>
      <c r="BD564" s="81"/>
      <c r="BE564" s="81" t="s">
        <v>102</v>
      </c>
      <c r="BF564" s="81">
        <v>1</v>
      </c>
      <c r="BG564" s="81">
        <v>2</v>
      </c>
      <c r="BH564" s="81"/>
      <c r="BI564" s="81">
        <v>0</v>
      </c>
    </row>
    <row r="565" spans="1:61">
      <c r="A565" s="24">
        <v>1520</v>
      </c>
      <c r="B565" s="24" t="s">
        <v>47</v>
      </c>
      <c r="C565" s="24">
        <v>43</v>
      </c>
      <c r="D565" s="24">
        <v>1</v>
      </c>
      <c r="E565" s="5" t="s">
        <v>49</v>
      </c>
      <c r="F565" s="81">
        <v>1035.27</v>
      </c>
      <c r="G565" s="81">
        <v>1035.3900000000001</v>
      </c>
      <c r="H565" s="25">
        <f t="shared" si="119"/>
        <v>1035.33</v>
      </c>
      <c r="I565" s="100">
        <v>39</v>
      </c>
      <c r="J565" s="103">
        <v>40</v>
      </c>
      <c r="K565" s="26">
        <f t="shared" si="120"/>
        <v>39.5</v>
      </c>
      <c r="L565" s="27"/>
      <c r="M565" s="10">
        <v>90</v>
      </c>
      <c r="N565" s="11">
        <v>10</v>
      </c>
      <c r="O565" s="11">
        <v>180</v>
      </c>
      <c r="P565" s="11">
        <v>24</v>
      </c>
      <c r="Q565" s="11">
        <v>64</v>
      </c>
      <c r="R565" s="67">
        <v>90</v>
      </c>
      <c r="S565" s="32">
        <f t="shared" si="121"/>
        <v>0.40055739953520719</v>
      </c>
      <c r="T565" s="32">
        <f t="shared" si="122"/>
        <v>-0.15863550393553957</v>
      </c>
      <c r="U565" s="32">
        <f t="shared" si="123"/>
        <v>0.89966664941551899</v>
      </c>
      <c r="V565" s="14">
        <f t="shared" si="124"/>
        <v>338.39460752472212</v>
      </c>
      <c r="W565" s="14">
        <f t="shared" si="125"/>
        <v>64.411476790175456</v>
      </c>
      <c r="X565" s="33">
        <f t="shared" si="126"/>
        <v>158.39460752472212</v>
      </c>
      <c r="Y565" s="14">
        <f t="shared" si="127"/>
        <v>68.394607524722119</v>
      </c>
      <c r="Z565" s="34">
        <f t="shared" si="128"/>
        <v>25.588523209824544</v>
      </c>
      <c r="AA565" s="16">
        <f t="shared" si="133"/>
        <v>23.70650289560205</v>
      </c>
      <c r="AB565" s="28">
        <f t="shared" si="134"/>
        <v>139.70650289560206</v>
      </c>
      <c r="AC565" s="9">
        <f t="shared" si="135"/>
        <v>-0.76274173344361407</v>
      </c>
      <c r="AD565" s="9">
        <f t="shared" si="136"/>
        <v>0.58327395460901998</v>
      </c>
      <c r="AE565" s="9">
        <f t="shared" si="137"/>
        <v>0.27931441412534669</v>
      </c>
      <c r="AF565" s="17">
        <f t="shared" si="138"/>
        <v>210.98920992424044</v>
      </c>
      <c r="AG565" s="28">
        <f t="shared" si="139"/>
        <v>16.219291072605994</v>
      </c>
      <c r="AH565" s="96">
        <v>0</v>
      </c>
      <c r="AI565" s="10">
        <v>15</v>
      </c>
      <c r="AJ565" s="11">
        <v>49</v>
      </c>
      <c r="AK565" s="120" t="s">
        <v>213</v>
      </c>
      <c r="AL565" s="121" t="s">
        <v>213</v>
      </c>
      <c r="AM565" s="41" t="e">
        <f t="shared" si="129"/>
        <v>#VALUE!</v>
      </c>
      <c r="AN565" s="41" t="e">
        <f t="shared" si="130"/>
        <v>#VALUE!</v>
      </c>
      <c r="AO565" s="41">
        <f t="shared" si="131"/>
        <v>25.588523209824544</v>
      </c>
      <c r="AP565" s="42">
        <f t="shared" si="117"/>
        <v>139.70650289560206</v>
      </c>
      <c r="AQ565" s="43" t="e">
        <f t="shared" si="132"/>
        <v>#VALUE!</v>
      </c>
      <c r="AR565" s="44">
        <f t="shared" si="118"/>
        <v>16.219291072605994</v>
      </c>
      <c r="AS565" s="118"/>
      <c r="AT565" s="81"/>
      <c r="AU565" s="81" t="s">
        <v>49</v>
      </c>
      <c r="AV565" s="81"/>
      <c r="AW565" s="81" t="s">
        <v>78</v>
      </c>
      <c r="AX565" s="81"/>
      <c r="AY565" s="81"/>
      <c r="AZ565" s="81"/>
      <c r="BA565" s="81"/>
      <c r="BB565" s="81"/>
      <c r="BC565" s="81"/>
      <c r="BD565" s="81"/>
      <c r="BE565" s="81" t="s">
        <v>102</v>
      </c>
      <c r="BF565" s="81">
        <v>1</v>
      </c>
      <c r="BG565" s="81">
        <v>2</v>
      </c>
      <c r="BH565" s="81"/>
      <c r="BI565" s="81">
        <v>0</v>
      </c>
    </row>
    <row r="566" spans="1:61">
      <c r="A566" s="24">
        <v>1520</v>
      </c>
      <c r="B566" s="24" t="s">
        <v>47</v>
      </c>
      <c r="C566" s="24">
        <v>43</v>
      </c>
      <c r="D566" s="24">
        <v>1</v>
      </c>
      <c r="E566" s="5" t="s">
        <v>49</v>
      </c>
      <c r="F566" s="81">
        <v>1035.29</v>
      </c>
      <c r="G566" s="81">
        <v>1035.3</v>
      </c>
      <c r="H566" s="25">
        <f t="shared" si="119"/>
        <v>1035.2950000000001</v>
      </c>
      <c r="I566" s="100">
        <v>37</v>
      </c>
      <c r="J566" s="103">
        <v>49</v>
      </c>
      <c r="K566" s="26">
        <f t="shared" si="120"/>
        <v>43</v>
      </c>
      <c r="L566" s="27"/>
      <c r="M566" s="10">
        <v>90</v>
      </c>
      <c r="N566" s="11">
        <v>59</v>
      </c>
      <c r="O566" s="11">
        <v>180</v>
      </c>
      <c r="P566" s="11">
        <v>8</v>
      </c>
      <c r="Q566" s="11">
        <v>10</v>
      </c>
      <c r="R566" s="67">
        <v>270</v>
      </c>
      <c r="S566" s="32">
        <f t="shared" si="121"/>
        <v>7.1679445997734653E-2</v>
      </c>
      <c r="T566" s="32">
        <f t="shared" si="122"/>
        <v>-0.84882540745470558</v>
      </c>
      <c r="U566" s="32">
        <f t="shared" si="123"/>
        <v>0.51002575976955578</v>
      </c>
      <c r="V566" s="14">
        <f t="shared" si="124"/>
        <v>274.82691615441723</v>
      </c>
      <c r="W566" s="14">
        <f t="shared" si="125"/>
        <v>30.910206820900441</v>
      </c>
      <c r="X566" s="33">
        <f t="shared" si="126"/>
        <v>94.826916154417233</v>
      </c>
      <c r="Y566" s="14">
        <f t="shared" si="127"/>
        <v>4.8269161544172334</v>
      </c>
      <c r="Z566" s="34">
        <f t="shared" si="128"/>
        <v>59.089793179099559</v>
      </c>
      <c r="AA566" s="16">
        <f t="shared" si="133"/>
        <v>87.516116103219275</v>
      </c>
      <c r="AB566" s="28">
        <f t="shared" si="134"/>
        <v>97.516116103219275</v>
      </c>
      <c r="AC566" s="9">
        <f t="shared" si="135"/>
        <v>-0.13080505973527867</v>
      </c>
      <c r="AD566" s="9">
        <f t="shared" si="136"/>
        <v>0.50928049753695881</v>
      </c>
      <c r="AE566" s="9">
        <f t="shared" si="137"/>
        <v>0.85060179354158305</v>
      </c>
      <c r="AF566" s="17">
        <f t="shared" si="138"/>
        <v>109.23156562710048</v>
      </c>
      <c r="AG566" s="28">
        <f t="shared" si="139"/>
        <v>58.277184207894017</v>
      </c>
      <c r="AH566" s="96">
        <v>0</v>
      </c>
      <c r="AI566" s="10">
        <v>15</v>
      </c>
      <c r="AJ566" s="11">
        <v>49</v>
      </c>
      <c r="AK566" s="120" t="s">
        <v>213</v>
      </c>
      <c r="AL566" s="121" t="s">
        <v>213</v>
      </c>
      <c r="AM566" s="41" t="e">
        <f t="shared" si="129"/>
        <v>#VALUE!</v>
      </c>
      <c r="AN566" s="41" t="e">
        <f t="shared" si="130"/>
        <v>#VALUE!</v>
      </c>
      <c r="AO566" s="41">
        <f t="shared" si="131"/>
        <v>59.089793179099559</v>
      </c>
      <c r="AP566" s="42">
        <f t="shared" si="117"/>
        <v>97.516116103219275</v>
      </c>
      <c r="AQ566" s="43" t="e">
        <f t="shared" si="132"/>
        <v>#VALUE!</v>
      </c>
      <c r="AR566" s="44">
        <f t="shared" si="118"/>
        <v>58.277184207894017</v>
      </c>
      <c r="AS566" s="118"/>
      <c r="AT566" s="81"/>
      <c r="AU566" s="81" t="s">
        <v>49</v>
      </c>
      <c r="AV566" s="81"/>
      <c r="AW566" s="81" t="s">
        <v>78</v>
      </c>
      <c r="AX566" s="81"/>
      <c r="AY566" s="81"/>
      <c r="AZ566" s="81"/>
      <c r="BA566" s="81"/>
      <c r="BB566" s="81"/>
      <c r="BC566" s="81"/>
      <c r="BD566" s="81"/>
      <c r="BE566" s="81" t="s">
        <v>102</v>
      </c>
      <c r="BF566" s="81">
        <v>1</v>
      </c>
      <c r="BG566" s="81">
        <v>2</v>
      </c>
      <c r="BH566" s="81"/>
      <c r="BI566" s="81">
        <v>0</v>
      </c>
    </row>
    <row r="567" spans="1:61">
      <c r="A567" s="24">
        <v>1520</v>
      </c>
      <c r="B567" s="24" t="s">
        <v>47</v>
      </c>
      <c r="C567" s="24">
        <v>43</v>
      </c>
      <c r="D567" s="24">
        <v>1</v>
      </c>
      <c r="E567" s="5" t="s">
        <v>49</v>
      </c>
      <c r="F567" s="81">
        <v>1035.53</v>
      </c>
      <c r="G567" s="81">
        <v>1035.6099999999999</v>
      </c>
      <c r="H567" s="25">
        <f t="shared" si="119"/>
        <v>1035.57</v>
      </c>
      <c r="I567" s="100">
        <v>63</v>
      </c>
      <c r="J567" s="103">
        <v>71</v>
      </c>
      <c r="K567" s="26">
        <f t="shared" si="120"/>
        <v>67</v>
      </c>
      <c r="L567" s="27"/>
      <c r="M567" s="10">
        <v>270</v>
      </c>
      <c r="N567" s="11">
        <v>53</v>
      </c>
      <c r="O567" s="11">
        <v>180</v>
      </c>
      <c r="P567" s="11">
        <v>9</v>
      </c>
      <c r="Q567" s="11">
        <v>10</v>
      </c>
      <c r="R567" s="67">
        <v>90</v>
      </c>
      <c r="S567" s="32">
        <f t="shared" si="121"/>
        <v>-9.4144611199964937E-2</v>
      </c>
      <c r="T567" s="32">
        <f t="shared" si="122"/>
        <v>-0.78880298165896212</v>
      </c>
      <c r="U567" s="32">
        <f t="shared" si="123"/>
        <v>-0.59440568156227103</v>
      </c>
      <c r="V567" s="14">
        <f t="shared" si="124"/>
        <v>263.19387313659314</v>
      </c>
      <c r="W567" s="14">
        <f t="shared" si="125"/>
        <v>-36.805438654327254</v>
      </c>
      <c r="X567" s="33">
        <f t="shared" si="126"/>
        <v>263.19387313659314</v>
      </c>
      <c r="Y567" s="14">
        <f t="shared" si="127"/>
        <v>173.19387313659314</v>
      </c>
      <c r="Z567" s="34">
        <f t="shared" si="128"/>
        <v>53.194561345672746</v>
      </c>
      <c r="AA567" s="16">
        <f t="shared" si="133"/>
        <v>94.089875424436542</v>
      </c>
      <c r="AB567" s="28">
        <f t="shared" si="134"/>
        <v>84.089875424436542</v>
      </c>
      <c r="AC567" s="9">
        <f t="shared" si="135"/>
        <v>0.10296830631016747</v>
      </c>
      <c r="AD567" s="9">
        <f t="shared" si="136"/>
        <v>0.59591517156061857</v>
      </c>
      <c r="AE567" s="9">
        <f t="shared" si="137"/>
        <v>0.79641863124834922</v>
      </c>
      <c r="AF567" s="17">
        <f t="shared" si="138"/>
        <v>253.39052305676384</v>
      </c>
      <c r="AG567" s="28">
        <f t="shared" si="139"/>
        <v>52.789455013217072</v>
      </c>
      <c r="AH567" s="96">
        <v>0</v>
      </c>
      <c r="AI567" s="10">
        <v>61</v>
      </c>
      <c r="AJ567" s="11">
        <v>76</v>
      </c>
      <c r="AK567" s="120" t="s">
        <v>213</v>
      </c>
      <c r="AL567" s="121" t="s">
        <v>213</v>
      </c>
      <c r="AM567" s="41" t="e">
        <f t="shared" si="129"/>
        <v>#VALUE!</v>
      </c>
      <c r="AN567" s="41" t="e">
        <f t="shared" si="130"/>
        <v>#VALUE!</v>
      </c>
      <c r="AO567" s="41">
        <f t="shared" si="131"/>
        <v>53.194561345672746</v>
      </c>
      <c r="AP567" s="42">
        <f t="shared" si="117"/>
        <v>84.089875424436542</v>
      </c>
      <c r="AQ567" s="43" t="e">
        <f t="shared" si="132"/>
        <v>#VALUE!</v>
      </c>
      <c r="AR567" s="44">
        <f t="shared" si="118"/>
        <v>52.789455013217072</v>
      </c>
      <c r="AS567" s="118"/>
      <c r="AT567" s="81"/>
      <c r="AU567" s="81" t="s">
        <v>49</v>
      </c>
      <c r="AV567" s="81"/>
      <c r="AW567" s="81" t="s">
        <v>78</v>
      </c>
      <c r="AX567" s="81"/>
      <c r="AY567" s="81"/>
      <c r="AZ567" s="81"/>
      <c r="BA567" s="81"/>
      <c r="BB567" s="81"/>
      <c r="BC567" s="81"/>
      <c r="BD567" s="81"/>
      <c r="BE567" s="81" t="s">
        <v>102</v>
      </c>
      <c r="BF567" s="81">
        <v>1</v>
      </c>
      <c r="BG567" s="81">
        <v>2</v>
      </c>
      <c r="BH567" s="81"/>
      <c r="BI567" s="81">
        <v>0</v>
      </c>
    </row>
    <row r="568" spans="1:61">
      <c r="A568" s="24">
        <v>1520</v>
      </c>
      <c r="B568" s="24" t="s">
        <v>47</v>
      </c>
      <c r="C568" s="24">
        <v>43</v>
      </c>
      <c r="D568" s="24">
        <v>1</v>
      </c>
      <c r="E568" s="5" t="s">
        <v>49</v>
      </c>
      <c r="F568" s="81">
        <v>1035.54</v>
      </c>
      <c r="G568" s="81">
        <v>1035.57</v>
      </c>
      <c r="H568" s="25">
        <f t="shared" si="119"/>
        <v>1035.5549999999998</v>
      </c>
      <c r="I568" s="100">
        <v>64</v>
      </c>
      <c r="J568" s="103">
        <v>67</v>
      </c>
      <c r="K568" s="26">
        <f t="shared" si="120"/>
        <v>65.5</v>
      </c>
      <c r="L568" s="27"/>
      <c r="M568" s="10">
        <v>90</v>
      </c>
      <c r="N568" s="11">
        <v>10</v>
      </c>
      <c r="O568" s="11">
        <v>180</v>
      </c>
      <c r="P568" s="11">
        <v>49</v>
      </c>
      <c r="Q568" s="11">
        <v>85</v>
      </c>
      <c r="R568" s="67">
        <v>90</v>
      </c>
      <c r="S568" s="32">
        <f t="shared" si="121"/>
        <v>0.74324384587597481</v>
      </c>
      <c r="T568" s="32">
        <f t="shared" si="122"/>
        <v>-0.11392345482613744</v>
      </c>
      <c r="U568" s="32">
        <f t="shared" si="123"/>
        <v>0.64609201818351247</v>
      </c>
      <c r="V568" s="14">
        <f t="shared" si="124"/>
        <v>351.28560108711372</v>
      </c>
      <c r="W568" s="14">
        <f t="shared" si="125"/>
        <v>40.670870989802097</v>
      </c>
      <c r="X568" s="33">
        <f t="shared" si="126"/>
        <v>171.28560108711372</v>
      </c>
      <c r="Y568" s="14">
        <f t="shared" si="127"/>
        <v>81.285601087113719</v>
      </c>
      <c r="Z568" s="34">
        <f t="shared" si="128"/>
        <v>49.329129010197903</v>
      </c>
      <c r="AA568" s="16">
        <f t="shared" si="133"/>
        <v>13.235063176863012</v>
      </c>
      <c r="AB568" s="28">
        <f t="shared" si="134"/>
        <v>108.23506317686301</v>
      </c>
      <c r="AC568" s="9">
        <f t="shared" si="135"/>
        <v>-0.312916212375278</v>
      </c>
      <c r="AD568" s="9">
        <f t="shared" si="136"/>
        <v>0.6189843439235253</v>
      </c>
      <c r="AE568" s="9">
        <f t="shared" si="137"/>
        <v>0.72037616979622032</v>
      </c>
      <c r="AF568" s="17">
        <f t="shared" si="138"/>
        <v>198.10364562241955</v>
      </c>
      <c r="AG568" s="28">
        <f t="shared" si="139"/>
        <v>46.085546449803054</v>
      </c>
      <c r="AH568" s="96">
        <v>0</v>
      </c>
      <c r="AI568" s="10">
        <v>61</v>
      </c>
      <c r="AJ568" s="11">
        <v>76</v>
      </c>
      <c r="AK568" s="120" t="s">
        <v>213</v>
      </c>
      <c r="AL568" s="121" t="s">
        <v>213</v>
      </c>
      <c r="AM568" s="41" t="e">
        <f t="shared" si="129"/>
        <v>#VALUE!</v>
      </c>
      <c r="AN568" s="41" t="e">
        <f t="shared" si="130"/>
        <v>#VALUE!</v>
      </c>
      <c r="AO568" s="41">
        <f t="shared" si="131"/>
        <v>49.329129010197903</v>
      </c>
      <c r="AP568" s="42">
        <f t="shared" si="117"/>
        <v>108.23506317686301</v>
      </c>
      <c r="AQ568" s="43" t="e">
        <f t="shared" si="132"/>
        <v>#VALUE!</v>
      </c>
      <c r="AR568" s="44">
        <f t="shared" si="118"/>
        <v>46.085546449803054</v>
      </c>
      <c r="AS568" s="118"/>
      <c r="AT568" s="81"/>
      <c r="AU568" s="81" t="s">
        <v>49</v>
      </c>
      <c r="AV568" s="81"/>
      <c r="AW568" s="81" t="s">
        <v>78</v>
      </c>
      <c r="AX568" s="81"/>
      <c r="AY568" s="81"/>
      <c r="AZ568" s="81"/>
      <c r="BA568" s="81"/>
      <c r="BB568" s="81"/>
      <c r="BC568" s="81"/>
      <c r="BD568" s="81"/>
      <c r="BE568" s="81" t="s">
        <v>102</v>
      </c>
      <c r="BF568" s="81">
        <v>1</v>
      </c>
      <c r="BG568" s="81">
        <v>2</v>
      </c>
      <c r="BH568" s="81"/>
      <c r="BI568" s="81">
        <v>0</v>
      </c>
    </row>
    <row r="569" spans="1:61">
      <c r="A569" s="24">
        <v>1520</v>
      </c>
      <c r="B569" s="24" t="s">
        <v>47</v>
      </c>
      <c r="C569" s="24">
        <v>43</v>
      </c>
      <c r="D569" s="24">
        <v>1</v>
      </c>
      <c r="E569" s="5" t="s">
        <v>49</v>
      </c>
      <c r="F569" s="81">
        <v>1035.7</v>
      </c>
      <c r="G569" s="81">
        <v>1035.76</v>
      </c>
      <c r="H569" s="25">
        <f t="shared" si="119"/>
        <v>1035.73</v>
      </c>
      <c r="I569" s="100">
        <v>80</v>
      </c>
      <c r="J569" s="103">
        <v>86</v>
      </c>
      <c r="K569" s="26">
        <f t="shared" si="120"/>
        <v>83</v>
      </c>
      <c r="L569" s="27"/>
      <c r="M569" s="10">
        <v>90</v>
      </c>
      <c r="N569" s="11">
        <v>56</v>
      </c>
      <c r="O569" s="11">
        <v>180</v>
      </c>
      <c r="P569" s="11">
        <v>10</v>
      </c>
      <c r="Q569" s="11">
        <v>42</v>
      </c>
      <c r="R569" s="67">
        <v>270</v>
      </c>
      <c r="S569" s="32">
        <f t="shared" si="121"/>
        <v>9.7102828651974768E-2</v>
      </c>
      <c r="T569" s="32">
        <f t="shared" si="122"/>
        <v>-0.81644262899062603</v>
      </c>
      <c r="U569" s="32">
        <f t="shared" si="123"/>
        <v>0.5506975067673987</v>
      </c>
      <c r="V569" s="14">
        <f t="shared" si="124"/>
        <v>276.78255840627276</v>
      </c>
      <c r="W569" s="14">
        <f t="shared" si="125"/>
        <v>33.813699926707372</v>
      </c>
      <c r="X569" s="33">
        <f t="shared" si="126"/>
        <v>96.782558406272756</v>
      </c>
      <c r="Y569" s="14">
        <f t="shared" si="127"/>
        <v>6.7825584062727557</v>
      </c>
      <c r="Z569" s="34">
        <f t="shared" si="128"/>
        <v>56.186300073292628</v>
      </c>
      <c r="AA569" s="16">
        <f t="shared" si="133"/>
        <v>86.213337477887762</v>
      </c>
      <c r="AB569" s="28">
        <f t="shared" si="134"/>
        <v>128.21333747788776</v>
      </c>
      <c r="AC569" s="9">
        <f t="shared" si="135"/>
        <v>-0.61859131264975997</v>
      </c>
      <c r="AD569" s="9">
        <f t="shared" si="136"/>
        <v>0.43724475605933649</v>
      </c>
      <c r="AE569" s="9">
        <f t="shared" si="137"/>
        <v>0.65281070090253457</v>
      </c>
      <c r="AF569" s="17">
        <f t="shared" si="138"/>
        <v>151.52838051581463</v>
      </c>
      <c r="AG569" s="28">
        <f t="shared" si="139"/>
        <v>40.753853418810735</v>
      </c>
      <c r="AH569" s="96">
        <v>0</v>
      </c>
      <c r="AI569" s="10" t="s">
        <v>213</v>
      </c>
      <c r="AJ569" s="11" t="s">
        <v>213</v>
      </c>
      <c r="AK569" s="120" t="s">
        <v>213</v>
      </c>
      <c r="AL569" s="121" t="s">
        <v>213</v>
      </c>
      <c r="AM569" s="41" t="e">
        <f t="shared" si="129"/>
        <v>#VALUE!</v>
      </c>
      <c r="AN569" s="41" t="e">
        <f t="shared" si="130"/>
        <v>#VALUE!</v>
      </c>
      <c r="AO569" s="41">
        <f t="shared" si="131"/>
        <v>56.186300073292628</v>
      </c>
      <c r="AP569" s="42">
        <f t="shared" si="117"/>
        <v>128.21333747788776</v>
      </c>
      <c r="AQ569" s="43" t="e">
        <f t="shared" si="132"/>
        <v>#VALUE!</v>
      </c>
      <c r="AR569" s="44">
        <f t="shared" si="118"/>
        <v>40.753853418810735</v>
      </c>
      <c r="AS569" s="118"/>
      <c r="AT569" s="81"/>
      <c r="AU569" s="81" t="s">
        <v>49</v>
      </c>
      <c r="AV569" s="81"/>
      <c r="AW569" s="81" t="s">
        <v>78</v>
      </c>
      <c r="AX569" s="81"/>
      <c r="AY569" s="81"/>
      <c r="AZ569" s="81"/>
      <c r="BA569" s="81"/>
      <c r="BB569" s="81"/>
      <c r="BC569" s="81"/>
      <c r="BD569" s="81"/>
      <c r="BE569" s="81" t="s">
        <v>102</v>
      </c>
      <c r="BF569" s="81">
        <v>1</v>
      </c>
      <c r="BG569" s="81">
        <v>2</v>
      </c>
      <c r="BH569" s="81"/>
      <c r="BI569" s="81">
        <v>0</v>
      </c>
    </row>
    <row r="570" spans="1:61">
      <c r="A570" s="24">
        <v>1520</v>
      </c>
      <c r="B570" s="24" t="s">
        <v>47</v>
      </c>
      <c r="C570" s="24">
        <v>43</v>
      </c>
      <c r="D570" s="24">
        <v>1</v>
      </c>
      <c r="E570" s="5" t="s">
        <v>49</v>
      </c>
      <c r="F570" s="81">
        <v>1035.9000000000001</v>
      </c>
      <c r="G570" s="81">
        <v>1035.93</v>
      </c>
      <c r="H570" s="25">
        <f t="shared" si="119"/>
        <v>1035.915</v>
      </c>
      <c r="I570" s="100">
        <v>100</v>
      </c>
      <c r="J570" s="103">
        <v>103</v>
      </c>
      <c r="K570" s="26">
        <f t="shared" si="120"/>
        <v>101.5</v>
      </c>
      <c r="L570" s="27"/>
      <c r="M570" s="10">
        <v>270</v>
      </c>
      <c r="N570" s="11">
        <v>32</v>
      </c>
      <c r="O570" s="11">
        <v>0</v>
      </c>
      <c r="P570" s="11">
        <v>36</v>
      </c>
      <c r="Q570" s="11">
        <v>19</v>
      </c>
      <c r="R570" s="67">
        <v>90</v>
      </c>
      <c r="S570" s="32">
        <f t="shared" si="121"/>
        <v>-0.49847016415545636</v>
      </c>
      <c r="T570" s="32">
        <f t="shared" si="122"/>
        <v>0.42871369041133112</v>
      </c>
      <c r="U570" s="32">
        <f t="shared" si="123"/>
        <v>0.68608532183786819</v>
      </c>
      <c r="V570" s="14">
        <f t="shared" si="124"/>
        <v>139.30252977995116</v>
      </c>
      <c r="W570" s="14">
        <f t="shared" si="125"/>
        <v>46.220075536809851</v>
      </c>
      <c r="X570" s="33">
        <f t="shared" si="126"/>
        <v>319.30252977995116</v>
      </c>
      <c r="Y570" s="14">
        <f t="shared" si="127"/>
        <v>229.30252977995116</v>
      </c>
      <c r="Z570" s="34">
        <f t="shared" si="128"/>
        <v>43.779924463190149</v>
      </c>
      <c r="AA570" s="16">
        <f t="shared" si="133"/>
        <v>49.987194966819203</v>
      </c>
      <c r="AB570" s="28">
        <f t="shared" si="134"/>
        <v>30.987194966819203</v>
      </c>
      <c r="AC570" s="9">
        <f t="shared" si="135"/>
        <v>0.85728238514847899</v>
      </c>
      <c r="AD570" s="9">
        <f t="shared" si="136"/>
        <v>0.37172055847780855</v>
      </c>
      <c r="AE570" s="9">
        <f t="shared" si="137"/>
        <v>0.35621726308403567</v>
      </c>
      <c r="AF570" s="17">
        <f t="shared" si="138"/>
        <v>252.74424881057453</v>
      </c>
      <c r="AG570" s="28">
        <f t="shared" si="139"/>
        <v>20.868066075240101</v>
      </c>
      <c r="AH570" s="96">
        <v>0</v>
      </c>
      <c r="AI570" s="10">
        <v>101</v>
      </c>
      <c r="AJ570" s="11">
        <v>109</v>
      </c>
      <c r="AK570" s="120" t="s">
        <v>213</v>
      </c>
      <c r="AL570" s="121" t="s">
        <v>213</v>
      </c>
      <c r="AM570" s="41" t="e">
        <f t="shared" si="129"/>
        <v>#VALUE!</v>
      </c>
      <c r="AN570" s="41" t="e">
        <f t="shared" si="130"/>
        <v>#VALUE!</v>
      </c>
      <c r="AO570" s="41">
        <f t="shared" si="131"/>
        <v>43.779924463190149</v>
      </c>
      <c r="AP570" s="42">
        <f t="shared" si="117"/>
        <v>30.987194966819203</v>
      </c>
      <c r="AQ570" s="43" t="e">
        <f t="shared" si="132"/>
        <v>#VALUE!</v>
      </c>
      <c r="AR570" s="44">
        <f t="shared" si="118"/>
        <v>20.868066075240101</v>
      </c>
      <c r="AS570" s="118"/>
      <c r="AT570" s="81"/>
      <c r="AU570" s="81" t="s">
        <v>49</v>
      </c>
      <c r="AV570" s="81"/>
      <c r="AW570" s="81" t="s">
        <v>78</v>
      </c>
      <c r="AX570" s="81"/>
      <c r="AY570" s="81"/>
      <c r="AZ570" s="81"/>
      <c r="BA570" s="81"/>
      <c r="BB570" s="81"/>
      <c r="BC570" s="81"/>
      <c r="BD570" s="81"/>
      <c r="BE570" s="81" t="s">
        <v>102</v>
      </c>
      <c r="BF570" s="81">
        <v>1</v>
      </c>
      <c r="BG570" s="81">
        <v>2</v>
      </c>
      <c r="BH570" s="81"/>
      <c r="BI570" s="81">
        <v>0</v>
      </c>
    </row>
    <row r="571" spans="1:61">
      <c r="A571" s="24">
        <v>1520</v>
      </c>
      <c r="B571" s="24" t="s">
        <v>47</v>
      </c>
      <c r="C571" s="24">
        <v>43</v>
      </c>
      <c r="D571" s="24">
        <v>1</v>
      </c>
      <c r="E571" s="5" t="s">
        <v>49</v>
      </c>
      <c r="F571" s="81">
        <v>1036.26</v>
      </c>
      <c r="G571" s="81">
        <v>1036.27</v>
      </c>
      <c r="H571" s="25">
        <f t="shared" si="119"/>
        <v>1036.2649999999999</v>
      </c>
      <c r="I571" s="100">
        <v>136</v>
      </c>
      <c r="J571" s="103">
        <v>137</v>
      </c>
      <c r="K571" s="26">
        <f t="shared" si="120"/>
        <v>136.5</v>
      </c>
      <c r="L571" s="27"/>
      <c r="M571" s="10">
        <v>270</v>
      </c>
      <c r="N571" s="11">
        <v>11</v>
      </c>
      <c r="O571" s="11">
        <v>180</v>
      </c>
      <c r="P571" s="11">
        <v>31</v>
      </c>
      <c r="Q571" s="11">
        <v>81</v>
      </c>
      <c r="R571" s="67">
        <v>90</v>
      </c>
      <c r="S571" s="32">
        <f t="shared" si="121"/>
        <v>-0.50557537484226345</v>
      </c>
      <c r="T571" s="32">
        <f t="shared" si="122"/>
        <v>-0.16355523151659465</v>
      </c>
      <c r="U571" s="32">
        <f t="shared" si="123"/>
        <v>-0.84141872313165134</v>
      </c>
      <c r="V571" s="14">
        <f t="shared" si="124"/>
        <v>197.92655817019772</v>
      </c>
      <c r="W571" s="14">
        <f t="shared" si="125"/>
        <v>-57.726780567231728</v>
      </c>
      <c r="X571" s="33">
        <f t="shared" si="126"/>
        <v>197.92655817019772</v>
      </c>
      <c r="Y571" s="14">
        <f t="shared" si="127"/>
        <v>107.92655817019772</v>
      </c>
      <c r="Z571" s="34">
        <f t="shared" si="128"/>
        <v>32.273219432768272</v>
      </c>
      <c r="AA571" s="16">
        <f t="shared" si="133"/>
        <v>159.06253104772765</v>
      </c>
      <c r="AB571" s="28">
        <f t="shared" si="134"/>
        <v>78.062531047727646</v>
      </c>
      <c r="AC571" s="9">
        <f t="shared" si="135"/>
        <v>0.20684404365218781</v>
      </c>
      <c r="AD571" s="9">
        <f t="shared" si="136"/>
        <v>0.82722640879904275</v>
      </c>
      <c r="AE571" s="9">
        <f t="shared" si="137"/>
        <v>0.52240981058078417</v>
      </c>
      <c r="AF571" s="17">
        <f t="shared" si="138"/>
        <v>183.88787398561328</v>
      </c>
      <c r="AG571" s="28">
        <f t="shared" si="139"/>
        <v>31.494036082978894</v>
      </c>
      <c r="AH571" s="96">
        <v>0</v>
      </c>
      <c r="AI571" s="10">
        <v>113</v>
      </c>
      <c r="AJ571" s="11">
        <v>138</v>
      </c>
      <c r="AK571" s="120" t="s">
        <v>213</v>
      </c>
      <c r="AL571" s="121" t="s">
        <v>213</v>
      </c>
      <c r="AM571" s="41" t="e">
        <f t="shared" si="129"/>
        <v>#VALUE!</v>
      </c>
      <c r="AN571" s="41" t="e">
        <f t="shared" si="130"/>
        <v>#VALUE!</v>
      </c>
      <c r="AO571" s="41">
        <f t="shared" si="131"/>
        <v>32.273219432768272</v>
      </c>
      <c r="AP571" s="42">
        <f t="shared" si="117"/>
        <v>78.062531047727646</v>
      </c>
      <c r="AQ571" s="43" t="e">
        <f t="shared" si="132"/>
        <v>#VALUE!</v>
      </c>
      <c r="AR571" s="44">
        <f t="shared" si="118"/>
        <v>31.494036082978894</v>
      </c>
      <c r="AS571" s="118"/>
      <c r="AT571" s="81"/>
      <c r="AU571" s="81" t="s">
        <v>49</v>
      </c>
      <c r="AV571" s="81"/>
      <c r="AW571" s="81" t="s">
        <v>78</v>
      </c>
      <c r="AX571" s="81"/>
      <c r="AY571" s="81"/>
      <c r="AZ571" s="81"/>
      <c r="BA571" s="81"/>
      <c r="BB571" s="81"/>
      <c r="BC571" s="81"/>
      <c r="BD571" s="81"/>
      <c r="BE571" s="81" t="s">
        <v>102</v>
      </c>
      <c r="BF571" s="81">
        <v>1</v>
      </c>
      <c r="BG571" s="81">
        <v>2</v>
      </c>
      <c r="BH571" s="81"/>
      <c r="BI571" s="81">
        <v>0</v>
      </c>
    </row>
    <row r="572" spans="1:61">
      <c r="A572" s="24">
        <v>1520</v>
      </c>
      <c r="B572" s="24" t="s">
        <v>47</v>
      </c>
      <c r="C572" s="24">
        <v>43</v>
      </c>
      <c r="D572" s="24">
        <v>2</v>
      </c>
      <c r="E572" s="5" t="s">
        <v>46</v>
      </c>
      <c r="F572" s="81">
        <v>1037.25</v>
      </c>
      <c r="G572" s="81">
        <v>1037.25</v>
      </c>
      <c r="H572" s="25">
        <f t="shared" si="119"/>
        <v>1037.25</v>
      </c>
      <c r="I572" s="100">
        <v>88</v>
      </c>
      <c r="J572" s="103">
        <v>88</v>
      </c>
      <c r="K572" s="26">
        <f t="shared" si="120"/>
        <v>88</v>
      </c>
      <c r="L572" s="27"/>
      <c r="M572" s="10">
        <v>270</v>
      </c>
      <c r="N572" s="11">
        <v>19</v>
      </c>
      <c r="O572" s="11">
        <v>180</v>
      </c>
      <c r="P572" s="11">
        <v>22</v>
      </c>
      <c r="Q572" s="68" t="s">
        <v>213</v>
      </c>
      <c r="R572" s="69" t="s">
        <v>213</v>
      </c>
      <c r="S572" s="32">
        <f t="shared" si="121"/>
        <v>-0.35419749261672562</v>
      </c>
      <c r="T572" s="32">
        <f t="shared" si="122"/>
        <v>-0.30186153637378166</v>
      </c>
      <c r="U572" s="32">
        <f t="shared" si="123"/>
        <v>-0.87666955748867303</v>
      </c>
      <c r="V572" s="14">
        <f t="shared" si="124"/>
        <v>220.43898857882954</v>
      </c>
      <c r="W572" s="14">
        <f t="shared" si="125"/>
        <v>-62.03852981614714</v>
      </c>
      <c r="X572" s="33">
        <f t="shared" si="126"/>
        <v>220.43898857882954</v>
      </c>
      <c r="Y572" s="14">
        <f t="shared" si="127"/>
        <v>130.43898857882954</v>
      </c>
      <c r="Z572" s="34">
        <f t="shared" si="128"/>
        <v>27.96147018385286</v>
      </c>
      <c r="AA572" s="16"/>
      <c r="AB572" s="28"/>
      <c r="AC572" s="9"/>
      <c r="AD572" s="9"/>
      <c r="AE572" s="9"/>
      <c r="AF572" s="17"/>
      <c r="AG572" s="28"/>
      <c r="AH572" s="96"/>
      <c r="AI572" s="10">
        <v>82</v>
      </c>
      <c r="AJ572" s="11">
        <v>96</v>
      </c>
      <c r="AK572" s="120" t="s">
        <v>213</v>
      </c>
      <c r="AL572" s="121" t="s">
        <v>213</v>
      </c>
      <c r="AM572" s="41" t="e">
        <f t="shared" si="129"/>
        <v>#VALUE!</v>
      </c>
      <c r="AN572" s="41" t="e">
        <f t="shared" si="130"/>
        <v>#VALUE!</v>
      </c>
      <c r="AO572" s="41">
        <f t="shared" si="131"/>
        <v>27.96147018385286</v>
      </c>
      <c r="AP572" s="42">
        <f t="shared" si="117"/>
        <v>0</v>
      </c>
      <c r="AQ572" s="43" t="e">
        <f t="shared" si="132"/>
        <v>#VALUE!</v>
      </c>
      <c r="AR572" s="44">
        <f t="shared" si="118"/>
        <v>0</v>
      </c>
      <c r="AS572" s="118"/>
      <c r="AT572" s="81" t="s">
        <v>84</v>
      </c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 t="s">
        <v>102</v>
      </c>
      <c r="BF572" s="81">
        <v>0</v>
      </c>
      <c r="BG572" s="81">
        <v>2</v>
      </c>
      <c r="BH572" s="81"/>
      <c r="BI572" s="81">
        <v>0</v>
      </c>
    </row>
    <row r="573" spans="1:61">
      <c r="A573" s="24">
        <v>1520</v>
      </c>
      <c r="B573" s="24" t="s">
        <v>47</v>
      </c>
      <c r="C573" s="24">
        <v>43</v>
      </c>
      <c r="D573" s="24">
        <v>2</v>
      </c>
      <c r="E573" s="5" t="s">
        <v>49</v>
      </c>
      <c r="F573" s="81">
        <v>1037.73</v>
      </c>
      <c r="G573" s="81">
        <v>1037.74</v>
      </c>
      <c r="H573" s="25">
        <f t="shared" si="119"/>
        <v>1037.7350000000001</v>
      </c>
      <c r="I573" s="100">
        <v>136</v>
      </c>
      <c r="J573" s="103">
        <v>137</v>
      </c>
      <c r="K573" s="26">
        <f t="shared" si="120"/>
        <v>136.5</v>
      </c>
      <c r="L573" s="27"/>
      <c r="M573" s="10">
        <v>270</v>
      </c>
      <c r="N573" s="11">
        <v>40</v>
      </c>
      <c r="O573" s="11">
        <v>180</v>
      </c>
      <c r="P573" s="11">
        <v>36</v>
      </c>
      <c r="Q573" s="11">
        <v>85</v>
      </c>
      <c r="R573" s="67">
        <v>270</v>
      </c>
      <c r="S573" s="32">
        <f t="shared" si="121"/>
        <v>-0.45026962626593564</v>
      </c>
      <c r="T573" s="32">
        <f t="shared" si="122"/>
        <v>-0.52002610001006078</v>
      </c>
      <c r="U573" s="32">
        <f t="shared" si="123"/>
        <v>-0.61974297292974601</v>
      </c>
      <c r="V573" s="14">
        <f t="shared" si="124"/>
        <v>229.11203206187326</v>
      </c>
      <c r="W573" s="14">
        <f t="shared" si="125"/>
        <v>-42.017426501731165</v>
      </c>
      <c r="X573" s="33">
        <f t="shared" si="126"/>
        <v>229.11203206187326</v>
      </c>
      <c r="Y573" s="14">
        <f t="shared" si="127"/>
        <v>139.11203206187326</v>
      </c>
      <c r="Z573" s="34">
        <f t="shared" si="128"/>
        <v>47.982573498268835</v>
      </c>
      <c r="AA573" s="16">
        <f>IF(-T573&lt;0,180-ACOS(SIN((X573-90)*PI()/180)*U573/SQRT(T573^2+U573^2))*180/PI(),ACOS(SIN((X573-90)*PI()/180)*U573/SQRT(T573^2+U573^2))*180/PI())</f>
        <v>120.09524643626675</v>
      </c>
      <c r="AB573" s="28">
        <f>IF(R573=90,IF(AA573-Q573&lt;0,AA573-Q573+180,AA573-Q573),IF(AA573+Q573&gt;180,AA573+Q573-180,AA573+Q573))</f>
        <v>25.095246436266734</v>
      </c>
      <c r="AC573" s="9">
        <f>COS(AB573*PI()/180)</f>
        <v>0.90560398974310763</v>
      </c>
      <c r="AD573" s="9">
        <f>SIN(AB573*PI()/180)*COS(Z573*PI()/180)</f>
        <v>0.28389039422117834</v>
      </c>
      <c r="AE573" s="9">
        <f>SIN(AB573*PI()/180)*SIN(Z573*PI()/180)</f>
        <v>0.31509944117739924</v>
      </c>
      <c r="AF573" s="17">
        <f>IF(IF(AC573=0,IF(AD573&gt;=0,90,270),IF(AC573&gt;0,IF(AD573&gt;=0,ATAN(AD573/AC573)*180/PI(),ATAN(AD573/AC573)*180/PI()+360),ATAN(AD573/AC573)*180/PI()+180))-(360-Y573)&lt;0,IF(AC573=0,IF(AD573&gt;=0,90,270),IF(AC573&gt;0,IF(AD573&gt;=0,ATAN(AD573/AC573)*180/PI(),ATAN(AD573/AC573)*180/PI()+360),ATAN(AD573/AC573)*180/PI()+180))+Y573,IF(AC573=0,IF(AD573&gt;=0,90,270),IF(AC573&gt;0,IF(AD573&gt;=0,ATAN(AD573/AC573)*180/PI(),ATAN(AD573/AC573)*180/PI()+360),ATAN(AD573/AC573)*180/PI()+180))-(360-Y573))</f>
        <v>156.51729211002285</v>
      </c>
      <c r="AG573" s="28">
        <f>ASIN(AE573/SQRT(AC573^2+AD573^2+AE573^2))*180/PI()</f>
        <v>18.366817069507597</v>
      </c>
      <c r="AH573" s="96">
        <v>0</v>
      </c>
      <c r="AI573" s="10">
        <v>127</v>
      </c>
      <c r="AJ573" s="11">
        <v>136</v>
      </c>
      <c r="AK573" s="120" t="s">
        <v>213</v>
      </c>
      <c r="AL573" s="121" t="s">
        <v>213</v>
      </c>
      <c r="AM573" s="41" t="e">
        <f t="shared" si="129"/>
        <v>#VALUE!</v>
      </c>
      <c r="AN573" s="41" t="e">
        <f t="shared" si="130"/>
        <v>#VALUE!</v>
      </c>
      <c r="AO573" s="41">
        <f t="shared" si="131"/>
        <v>47.982573498268835</v>
      </c>
      <c r="AP573" s="42">
        <f t="shared" si="117"/>
        <v>25.095246436266734</v>
      </c>
      <c r="AQ573" s="43" t="e">
        <f t="shared" si="132"/>
        <v>#VALUE!</v>
      </c>
      <c r="AR573" s="44">
        <f t="shared" si="118"/>
        <v>18.366817069507597</v>
      </c>
      <c r="AS573" s="118"/>
      <c r="AT573" s="81"/>
      <c r="AU573" s="81" t="s">
        <v>49</v>
      </c>
      <c r="AV573" s="81"/>
      <c r="AW573" s="81" t="s">
        <v>78</v>
      </c>
      <c r="AX573" s="81"/>
      <c r="AY573" s="81"/>
      <c r="AZ573" s="81"/>
      <c r="BA573" s="81"/>
      <c r="BB573" s="81"/>
      <c r="BC573" s="81"/>
      <c r="BD573" s="81"/>
      <c r="BE573" s="81" t="s">
        <v>82</v>
      </c>
      <c r="BF573" s="81">
        <v>1</v>
      </c>
      <c r="BG573" s="81">
        <v>2</v>
      </c>
      <c r="BH573" s="81"/>
      <c r="BI573" s="81">
        <v>0</v>
      </c>
    </row>
    <row r="574" spans="1:61">
      <c r="A574" s="24">
        <v>1520</v>
      </c>
      <c r="B574" s="24" t="s">
        <v>47</v>
      </c>
      <c r="C574" s="24">
        <v>43</v>
      </c>
      <c r="D574" s="24">
        <v>3</v>
      </c>
      <c r="E574" s="5" t="s">
        <v>205</v>
      </c>
      <c r="F574" s="81">
        <v>1038</v>
      </c>
      <c r="G574" s="81">
        <v>1038.04</v>
      </c>
      <c r="H574" s="25">
        <f t="shared" si="119"/>
        <v>1038.02</v>
      </c>
      <c r="I574" s="100">
        <v>13</v>
      </c>
      <c r="J574" s="103">
        <v>17</v>
      </c>
      <c r="K574" s="26">
        <f t="shared" si="120"/>
        <v>15</v>
      </c>
      <c r="L574" s="27"/>
      <c r="M574" s="10">
        <v>90</v>
      </c>
      <c r="N574" s="11">
        <v>29</v>
      </c>
      <c r="O574" s="11">
        <v>0</v>
      </c>
      <c r="P574" s="11">
        <v>60</v>
      </c>
      <c r="Q574" s="68" t="s">
        <v>213</v>
      </c>
      <c r="R574" s="69" t="s">
        <v>213</v>
      </c>
      <c r="S574" s="32">
        <f t="shared" si="121"/>
        <v>0.75744288503322266</v>
      </c>
      <c r="T574" s="32">
        <f t="shared" si="122"/>
        <v>0.24240481012316853</v>
      </c>
      <c r="U574" s="32">
        <f t="shared" si="123"/>
        <v>-0.43730985356969798</v>
      </c>
      <c r="V574" s="14">
        <f t="shared" si="124"/>
        <v>17.746255772324186</v>
      </c>
      <c r="W574" s="14">
        <f t="shared" si="125"/>
        <v>-28.805403589555652</v>
      </c>
      <c r="X574" s="33">
        <f t="shared" si="126"/>
        <v>17.746255772324186</v>
      </c>
      <c r="Y574" s="14">
        <f t="shared" si="127"/>
        <v>287.74625577232416</v>
      </c>
      <c r="Z574" s="34">
        <f t="shared" si="128"/>
        <v>61.194596410444348</v>
      </c>
      <c r="AA574" s="16"/>
      <c r="AB574" s="28"/>
      <c r="AC574" s="9"/>
      <c r="AD574" s="9"/>
      <c r="AE574" s="9"/>
      <c r="AF574" s="17"/>
      <c r="AG574" s="28"/>
      <c r="AH574" s="98"/>
      <c r="AI574" s="10">
        <v>15</v>
      </c>
      <c r="AJ574" s="11">
        <v>29</v>
      </c>
      <c r="AK574" s="120" t="s">
        <v>213</v>
      </c>
      <c r="AL574" s="121" t="s">
        <v>213</v>
      </c>
      <c r="AM574" s="41" t="e">
        <f t="shared" si="129"/>
        <v>#VALUE!</v>
      </c>
      <c r="AN574" s="41" t="e">
        <f t="shared" si="130"/>
        <v>#VALUE!</v>
      </c>
      <c r="AO574" s="41">
        <f t="shared" si="131"/>
        <v>61.194596410444348</v>
      </c>
      <c r="AP574" s="42">
        <f t="shared" si="117"/>
        <v>0</v>
      </c>
      <c r="AQ574" s="43" t="e">
        <f t="shared" si="132"/>
        <v>#VALUE!</v>
      </c>
      <c r="AR574" s="44">
        <f t="shared" si="118"/>
        <v>0</v>
      </c>
      <c r="AS574" s="118"/>
      <c r="AT574" s="81"/>
      <c r="AU574" s="81" t="s">
        <v>205</v>
      </c>
      <c r="AV574" s="81"/>
      <c r="AW574" s="81"/>
      <c r="AX574" s="81"/>
      <c r="AY574" s="81"/>
      <c r="AZ574" s="81"/>
      <c r="BA574" s="81"/>
      <c r="BB574" s="81"/>
      <c r="BC574" s="81"/>
      <c r="BD574" s="81"/>
      <c r="BE574" s="81" t="s">
        <v>97</v>
      </c>
      <c r="BF574" s="81">
        <v>1</v>
      </c>
      <c r="BG574" s="81">
        <v>2</v>
      </c>
      <c r="BH574" s="81"/>
      <c r="BI574" s="81">
        <v>0</v>
      </c>
    </row>
    <row r="575" spans="1:61">
      <c r="A575" s="24">
        <v>1520</v>
      </c>
      <c r="B575" s="24" t="s">
        <v>47</v>
      </c>
      <c r="C575" s="24">
        <v>44</v>
      </c>
      <c r="D575" s="24">
        <v>1</v>
      </c>
      <c r="E575" s="5" t="s">
        <v>46</v>
      </c>
      <c r="F575" s="81">
        <v>1044.67</v>
      </c>
      <c r="G575" s="81">
        <v>1044.67</v>
      </c>
      <c r="H575" s="25">
        <f t="shared" si="119"/>
        <v>1044.67</v>
      </c>
      <c r="I575" s="100">
        <v>17</v>
      </c>
      <c r="J575" s="103">
        <v>17</v>
      </c>
      <c r="K575" s="26">
        <f t="shared" si="120"/>
        <v>17</v>
      </c>
      <c r="L575" s="27"/>
      <c r="M575" s="10">
        <v>270</v>
      </c>
      <c r="N575" s="11">
        <v>10</v>
      </c>
      <c r="O575" s="11">
        <v>180</v>
      </c>
      <c r="P575" s="11">
        <v>13</v>
      </c>
      <c r="Q575" s="68" t="s">
        <v>213</v>
      </c>
      <c r="R575" s="69" t="s">
        <v>213</v>
      </c>
      <c r="S575" s="32">
        <f t="shared" si="121"/>
        <v>-0.22153354236610881</v>
      </c>
      <c r="T575" s="32">
        <f t="shared" si="122"/>
        <v>-0.16919758612316491</v>
      </c>
      <c r="U575" s="32">
        <f t="shared" si="123"/>
        <v>-0.9595671941035071</v>
      </c>
      <c r="V575" s="14">
        <f t="shared" si="124"/>
        <v>217.37100122541898</v>
      </c>
      <c r="W575" s="14">
        <f t="shared" si="125"/>
        <v>-73.801321181093684</v>
      </c>
      <c r="X575" s="33">
        <f t="shared" si="126"/>
        <v>217.37100122541898</v>
      </c>
      <c r="Y575" s="14">
        <f t="shared" si="127"/>
        <v>127.37100122541898</v>
      </c>
      <c r="Z575" s="34">
        <f t="shared" si="128"/>
        <v>16.198678818906316</v>
      </c>
      <c r="AA575" s="16"/>
      <c r="AB575" s="28"/>
      <c r="AC575" s="9"/>
      <c r="AD575" s="9"/>
      <c r="AE575" s="9"/>
      <c r="AF575" s="17"/>
      <c r="AG575" s="28"/>
      <c r="AH575" s="98"/>
      <c r="AI575" s="10">
        <v>10</v>
      </c>
      <c r="AJ575" s="11">
        <v>24</v>
      </c>
      <c r="AK575" s="120" t="s">
        <v>213</v>
      </c>
      <c r="AL575" s="121" t="s">
        <v>213</v>
      </c>
      <c r="AM575" s="41" t="e">
        <f t="shared" si="129"/>
        <v>#VALUE!</v>
      </c>
      <c r="AN575" s="41" t="e">
        <f t="shared" si="130"/>
        <v>#VALUE!</v>
      </c>
      <c r="AO575" s="41">
        <f t="shared" si="131"/>
        <v>16.198678818906316</v>
      </c>
      <c r="AP575" s="42">
        <f t="shared" si="117"/>
        <v>0</v>
      </c>
      <c r="AQ575" s="43" t="e">
        <f t="shared" si="132"/>
        <v>#VALUE!</v>
      </c>
      <c r="AR575" s="44">
        <f t="shared" si="118"/>
        <v>0</v>
      </c>
      <c r="AS575" s="118"/>
      <c r="AT575" s="81" t="s">
        <v>84</v>
      </c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 t="s">
        <v>102</v>
      </c>
      <c r="BF575" s="81">
        <v>0</v>
      </c>
      <c r="BG575" s="81">
        <v>2</v>
      </c>
      <c r="BH575" s="81"/>
      <c r="BI575" s="81">
        <v>0</v>
      </c>
    </row>
    <row r="576" spans="1:61">
      <c r="E576" s="5"/>
      <c r="F576" s="26"/>
      <c r="G576" s="26"/>
      <c r="H576" s="26"/>
      <c r="S576" s="32"/>
      <c r="T576" s="32"/>
      <c r="U576" s="32"/>
      <c r="V576" s="14"/>
      <c r="W576" s="14"/>
      <c r="X576" s="33"/>
      <c r="Y576" s="14"/>
      <c r="Z576" s="34"/>
      <c r="AA576" s="16"/>
      <c r="AB576" s="28"/>
      <c r="AC576" s="9"/>
      <c r="AD576" s="9"/>
      <c r="AE576" s="9"/>
      <c r="AF576" s="17"/>
      <c r="AG576" s="28"/>
      <c r="AH576" s="9"/>
      <c r="AI576" s="5"/>
      <c r="AJ576" s="26"/>
      <c r="AK576" s="88"/>
      <c r="AL576" s="89"/>
      <c r="AM576" s="14"/>
      <c r="AN576" s="14"/>
      <c r="AO576" s="14"/>
      <c r="AP576" s="15"/>
      <c r="AQ576" s="16"/>
      <c r="AR576" s="17"/>
      <c r="AS576" s="4"/>
    </row>
    <row r="577" spans="5:45">
      <c r="E577" s="5"/>
      <c r="F577" s="26"/>
      <c r="G577" s="26"/>
      <c r="H577" s="26"/>
      <c r="S577" s="32"/>
      <c r="T577" s="32"/>
      <c r="U577" s="32"/>
      <c r="V577" s="14"/>
      <c r="W577" s="14"/>
      <c r="X577" s="33"/>
      <c r="Y577" s="14"/>
      <c r="Z577" s="34"/>
      <c r="AA577" s="16"/>
      <c r="AB577" s="28"/>
      <c r="AC577" s="9"/>
      <c r="AD577" s="9"/>
      <c r="AE577" s="9"/>
      <c r="AF577" s="17"/>
      <c r="AG577" s="28"/>
      <c r="AH577" s="9"/>
      <c r="AI577" s="5"/>
      <c r="AJ577" s="26"/>
      <c r="AK577" s="88"/>
      <c r="AL577" s="89"/>
      <c r="AM577" s="14"/>
      <c r="AN577" s="14"/>
      <c r="AO577" s="14"/>
      <c r="AP577" s="15"/>
      <c r="AQ577" s="16"/>
      <c r="AR577" s="17"/>
      <c r="AS577" s="4"/>
    </row>
    <row r="578" spans="5:45">
      <c r="E578" s="5"/>
      <c r="F578" s="26"/>
      <c r="G578" s="26"/>
      <c r="H578" s="26"/>
      <c r="S578" s="32"/>
      <c r="T578" s="32"/>
      <c r="U578" s="32"/>
      <c r="V578" s="14"/>
      <c r="W578" s="14"/>
      <c r="X578" s="33"/>
      <c r="Y578" s="14"/>
      <c r="Z578" s="34"/>
      <c r="AA578" s="16"/>
      <c r="AB578" s="28"/>
      <c r="AC578" s="9"/>
      <c r="AD578" s="9"/>
      <c r="AE578" s="9"/>
      <c r="AF578" s="17"/>
      <c r="AG578" s="28"/>
      <c r="AH578" s="9"/>
      <c r="AI578" s="5"/>
      <c r="AJ578" s="26"/>
      <c r="AK578" s="88"/>
      <c r="AL578" s="89"/>
      <c r="AM578" s="14"/>
      <c r="AN578" s="14"/>
      <c r="AO578" s="14"/>
      <c r="AP578" s="15"/>
      <c r="AQ578" s="16"/>
      <c r="AR578" s="17"/>
      <c r="AS578" s="4"/>
    </row>
    <row r="579" spans="5:45">
      <c r="E579" s="5"/>
      <c r="F579" s="26"/>
      <c r="G579" s="26"/>
      <c r="H579" s="26"/>
      <c r="S579" s="32"/>
      <c r="T579" s="32"/>
      <c r="U579" s="32"/>
      <c r="V579" s="14"/>
      <c r="W579" s="14"/>
      <c r="X579" s="33"/>
      <c r="Y579" s="14"/>
      <c r="Z579" s="34"/>
      <c r="AA579" s="16"/>
      <c r="AB579" s="28"/>
      <c r="AC579" s="96"/>
      <c r="AD579" s="96" t="s">
        <v>232</v>
      </c>
      <c r="AE579" s="96"/>
      <c r="AF579" s="110">
        <v>0</v>
      </c>
      <c r="AG579" s="111" t="s">
        <v>78</v>
      </c>
      <c r="AH579" s="9"/>
      <c r="AI579" s="5"/>
      <c r="AJ579" s="26"/>
      <c r="AK579" s="88"/>
      <c r="AL579" s="89"/>
      <c r="AM579" s="14"/>
      <c r="AN579" s="14"/>
      <c r="AO579" s="14"/>
      <c r="AP579" s="15"/>
      <c r="AQ579" s="16"/>
      <c r="AR579" s="17"/>
      <c r="AS579" s="4"/>
    </row>
    <row r="580" spans="5:45">
      <c r="E580" s="5"/>
      <c r="F580" s="26"/>
      <c r="G580" s="26"/>
      <c r="H580" s="26"/>
      <c r="S580" s="32"/>
      <c r="T580" s="32"/>
      <c r="U580" s="32"/>
      <c r="V580" s="14"/>
      <c r="W580" s="14"/>
      <c r="X580" s="33"/>
      <c r="Y580" s="14"/>
      <c r="Z580" s="34"/>
      <c r="AA580" s="16"/>
      <c r="AB580" s="28"/>
      <c r="AC580" s="96"/>
      <c r="AD580" s="96"/>
      <c r="AE580" s="96"/>
      <c r="AF580" s="110">
        <v>-1</v>
      </c>
      <c r="AG580" s="111" t="s">
        <v>141</v>
      </c>
      <c r="AH580" s="9"/>
      <c r="AI580" s="5"/>
      <c r="AJ580" s="26"/>
      <c r="AK580" s="88"/>
      <c r="AL580" s="89"/>
      <c r="AM580" s="14"/>
      <c r="AN580" s="14"/>
      <c r="AO580" s="14"/>
      <c r="AP580" s="15"/>
      <c r="AQ580" s="16"/>
      <c r="AR580" s="17"/>
      <c r="AS580" s="4"/>
    </row>
    <row r="581" spans="5:45">
      <c r="E581" s="5"/>
      <c r="F581" s="26"/>
      <c r="G581" s="26"/>
      <c r="H581" s="26"/>
      <c r="S581" s="32"/>
      <c r="T581" s="32"/>
      <c r="U581" s="32"/>
      <c r="V581" s="14"/>
      <c r="W581" s="14"/>
      <c r="X581" s="33"/>
      <c r="Y581" s="14"/>
      <c r="Z581" s="34"/>
      <c r="AA581" s="16"/>
      <c r="AB581" s="28"/>
      <c r="AC581" s="96"/>
      <c r="AD581" s="96"/>
      <c r="AE581" s="96"/>
      <c r="AF581" s="110">
        <v>1</v>
      </c>
      <c r="AG581" s="111" t="s">
        <v>50</v>
      </c>
      <c r="AH581" s="9"/>
      <c r="AI581" s="5"/>
      <c r="AJ581" s="26"/>
      <c r="AK581" s="88"/>
      <c r="AL581" s="89"/>
      <c r="AM581" s="14"/>
      <c r="AN581" s="14"/>
      <c r="AO581" s="14"/>
      <c r="AP581" s="15"/>
      <c r="AQ581" s="16"/>
      <c r="AR581" s="17"/>
      <c r="AS581" s="4"/>
    </row>
    <row r="582" spans="5:45">
      <c r="E582" s="5"/>
      <c r="F582" s="26"/>
      <c r="G582" s="26"/>
      <c r="H582" s="26"/>
      <c r="S582" s="32"/>
      <c r="T582" s="32"/>
      <c r="U582" s="32"/>
      <c r="V582" s="14"/>
      <c r="W582" s="14"/>
      <c r="X582" s="33"/>
      <c r="Y582" s="14"/>
      <c r="Z582" s="34"/>
      <c r="AA582" s="16"/>
      <c r="AB582" s="28"/>
      <c r="AC582" s="9"/>
      <c r="AD582" s="9"/>
      <c r="AE582" s="9"/>
      <c r="AF582" s="17"/>
      <c r="AG582" s="28"/>
      <c r="AH582" s="9"/>
      <c r="AI582" s="5"/>
      <c r="AJ582" s="26"/>
      <c r="AK582" s="88"/>
      <c r="AL582" s="89"/>
      <c r="AM582" s="14"/>
      <c r="AN582" s="14"/>
      <c r="AO582" s="14"/>
      <c r="AP582" s="15"/>
      <c r="AQ582" s="16"/>
      <c r="AR582" s="17"/>
      <c r="AS582" s="4"/>
    </row>
    <row r="583" spans="5:45">
      <c r="E583" s="5"/>
      <c r="F583" s="26"/>
      <c r="G583" s="26"/>
      <c r="H583" s="26"/>
      <c r="S583" s="32"/>
      <c r="T583" s="32"/>
      <c r="U583" s="32"/>
      <c r="V583" s="14"/>
      <c r="W583" s="14"/>
      <c r="X583" s="33"/>
      <c r="Y583" s="14"/>
      <c r="Z583" s="34"/>
      <c r="AA583" s="16"/>
      <c r="AB583" s="28"/>
      <c r="AC583" s="9"/>
      <c r="AD583" s="9"/>
      <c r="AE583" s="9"/>
      <c r="AF583" s="17"/>
      <c r="AG583" s="28"/>
      <c r="AH583" s="9"/>
      <c r="AI583" s="5"/>
      <c r="AJ583" s="26"/>
      <c r="AK583" s="88"/>
      <c r="AL583" s="89"/>
      <c r="AM583" s="14"/>
      <c r="AN583" s="14"/>
      <c r="AO583" s="14"/>
      <c r="AP583" s="15"/>
      <c r="AQ583" s="16"/>
      <c r="AR583" s="17"/>
      <c r="AS583" s="4"/>
    </row>
    <row r="584" spans="5:45">
      <c r="E584" s="5"/>
      <c r="F584" s="26"/>
      <c r="G584" s="26"/>
      <c r="H584" s="26"/>
      <c r="S584" s="32"/>
      <c r="T584" s="32"/>
      <c r="U584" s="32"/>
      <c r="V584" s="14"/>
      <c r="W584" s="14"/>
      <c r="X584" s="33"/>
      <c r="Y584" s="14"/>
      <c r="Z584" s="34"/>
      <c r="AA584" s="16"/>
      <c r="AB584" s="28"/>
      <c r="AC584" s="9"/>
      <c r="AD584" s="9"/>
      <c r="AE584" s="9"/>
      <c r="AF584" s="17"/>
      <c r="AG584" s="28"/>
      <c r="AH584" s="9"/>
      <c r="AI584" s="5"/>
      <c r="AJ584" s="26"/>
      <c r="AK584" s="88"/>
      <c r="AL584" s="89"/>
      <c r="AM584" s="14"/>
      <c r="AN584" s="14"/>
      <c r="AO584" s="14"/>
      <c r="AP584" s="15"/>
      <c r="AQ584" s="16"/>
      <c r="AR584" s="17"/>
      <c r="AS584" s="4"/>
    </row>
    <row r="585" spans="5:45">
      <c r="E585" s="5"/>
      <c r="F585" s="26"/>
      <c r="G585" s="26"/>
      <c r="H585" s="26"/>
      <c r="S585" s="32"/>
      <c r="T585" s="32"/>
      <c r="U585" s="32"/>
      <c r="V585" s="14"/>
      <c r="W585" s="14"/>
      <c r="X585" s="33"/>
      <c r="Y585" s="14"/>
      <c r="Z585" s="34"/>
      <c r="AA585" s="16"/>
      <c r="AB585" s="28"/>
      <c r="AC585" s="9"/>
      <c r="AD585" s="9"/>
      <c r="AE585" s="9"/>
      <c r="AF585" s="17"/>
      <c r="AG585" s="28"/>
      <c r="AH585" s="9"/>
      <c r="AI585" s="5"/>
      <c r="AJ585" s="26"/>
      <c r="AK585" s="88"/>
      <c r="AL585" s="89"/>
      <c r="AM585" s="14"/>
      <c r="AN585" s="14"/>
      <c r="AO585" s="14"/>
      <c r="AP585" s="15"/>
      <c r="AQ585" s="16"/>
      <c r="AR585" s="17"/>
      <c r="AS585" s="4"/>
    </row>
    <row r="586" spans="5:45">
      <c r="E586" s="5"/>
      <c r="F586" s="26"/>
      <c r="G586" s="26"/>
      <c r="H586" s="26"/>
      <c r="S586" s="32"/>
      <c r="T586" s="32"/>
      <c r="U586" s="32"/>
      <c r="V586" s="14"/>
      <c r="W586" s="14"/>
      <c r="X586" s="33"/>
      <c r="Y586" s="14"/>
      <c r="Z586" s="34"/>
      <c r="AA586" s="16"/>
      <c r="AB586" s="28"/>
      <c r="AC586" s="9"/>
      <c r="AD586" s="9"/>
      <c r="AE586" s="9"/>
      <c r="AF586" s="17"/>
      <c r="AG586" s="28"/>
      <c r="AH586" s="9"/>
      <c r="AI586" s="5"/>
      <c r="AJ586" s="26"/>
      <c r="AK586" s="88"/>
      <c r="AL586" s="89"/>
      <c r="AM586" s="14"/>
      <c r="AN586" s="14"/>
      <c r="AO586" s="14"/>
      <c r="AP586" s="15"/>
      <c r="AQ586" s="16"/>
      <c r="AR586" s="17"/>
      <c r="AS586" s="4"/>
    </row>
    <row r="587" spans="5:45">
      <c r="E587" s="5"/>
      <c r="F587" s="26"/>
      <c r="G587" s="26"/>
      <c r="H587" s="26"/>
      <c r="S587" s="32"/>
      <c r="T587" s="32"/>
      <c r="U587" s="32"/>
      <c r="V587" s="14"/>
      <c r="W587" s="14"/>
      <c r="X587" s="33"/>
      <c r="Y587" s="14"/>
      <c r="Z587" s="34"/>
      <c r="AA587" s="16"/>
      <c r="AB587" s="28"/>
      <c r="AC587" s="9"/>
      <c r="AD587" s="9"/>
      <c r="AE587" s="9"/>
      <c r="AF587" s="17"/>
      <c r="AG587" s="28"/>
      <c r="AH587" s="9"/>
      <c r="AI587" s="5"/>
      <c r="AJ587" s="26"/>
      <c r="AK587" s="88"/>
      <c r="AL587" s="89"/>
      <c r="AM587" s="14"/>
      <c r="AN587" s="14"/>
      <c r="AO587" s="14"/>
      <c r="AP587" s="15"/>
      <c r="AQ587" s="16"/>
      <c r="AR587" s="17"/>
      <c r="AS587" s="4"/>
    </row>
    <row r="588" spans="5:45">
      <c r="E588" s="5"/>
      <c r="F588" s="26"/>
      <c r="G588" s="26"/>
      <c r="H588" s="26"/>
      <c r="S588" s="32"/>
      <c r="T588" s="32"/>
      <c r="U588" s="32"/>
      <c r="V588" s="14"/>
      <c r="W588" s="14"/>
      <c r="X588" s="33"/>
      <c r="Y588" s="14"/>
      <c r="Z588" s="34"/>
      <c r="AA588" s="16"/>
      <c r="AB588" s="28"/>
      <c r="AC588" s="9"/>
      <c r="AD588" s="9"/>
      <c r="AE588" s="9"/>
      <c r="AF588" s="17"/>
      <c r="AG588" s="28"/>
      <c r="AH588" s="9"/>
      <c r="AI588" s="5"/>
      <c r="AJ588" s="26"/>
      <c r="AK588" s="88"/>
      <c r="AL588" s="89"/>
      <c r="AM588" s="14"/>
      <c r="AN588" s="14"/>
      <c r="AO588" s="14"/>
      <c r="AP588" s="15"/>
      <c r="AQ588" s="16"/>
      <c r="AR588" s="17"/>
      <c r="AS588" s="4"/>
    </row>
    <row r="589" spans="5:45">
      <c r="E589" s="5"/>
      <c r="F589" s="26"/>
      <c r="G589" s="26"/>
      <c r="H589" s="26"/>
      <c r="S589" s="32"/>
      <c r="T589" s="32"/>
      <c r="U589" s="32"/>
      <c r="V589" s="14"/>
      <c r="W589" s="14"/>
      <c r="X589" s="33"/>
      <c r="Y589" s="14"/>
      <c r="Z589" s="34"/>
      <c r="AA589" s="16"/>
      <c r="AB589" s="28"/>
      <c r="AC589" s="9"/>
      <c r="AD589" s="9"/>
      <c r="AE589" s="9"/>
      <c r="AF589" s="17"/>
      <c r="AG589" s="28"/>
      <c r="AH589" s="9"/>
      <c r="AI589" s="5"/>
      <c r="AJ589" s="26"/>
      <c r="AK589" s="88"/>
      <c r="AL589" s="89"/>
      <c r="AM589" s="14"/>
      <c r="AN589" s="14"/>
      <c r="AO589" s="14"/>
      <c r="AP589" s="15"/>
      <c r="AQ589" s="16"/>
      <c r="AR589" s="17"/>
      <c r="AS589" s="4"/>
    </row>
    <row r="590" spans="5:45">
      <c r="E590" s="5"/>
      <c r="F590" s="86"/>
      <c r="G590" s="86"/>
      <c r="H590" s="26"/>
      <c r="S590" s="32"/>
      <c r="T590" s="32"/>
      <c r="U590" s="32"/>
      <c r="V590" s="14"/>
      <c r="W590" s="14"/>
      <c r="X590" s="33"/>
      <c r="Y590" s="14"/>
      <c r="Z590" s="34"/>
      <c r="AA590" s="16"/>
      <c r="AB590" s="28"/>
      <c r="AC590" s="9"/>
      <c r="AD590" s="9"/>
      <c r="AE590" s="9"/>
      <c r="AF590" s="17"/>
      <c r="AG590" s="28"/>
      <c r="AH590" s="9"/>
      <c r="AI590" s="5"/>
      <c r="AJ590" s="26"/>
      <c r="AK590" s="88"/>
      <c r="AL590" s="89"/>
      <c r="AM590" s="14"/>
      <c r="AN590" s="14"/>
      <c r="AO590" s="14"/>
      <c r="AP590" s="15"/>
      <c r="AQ590" s="16"/>
      <c r="AR590" s="17"/>
      <c r="AS590" s="4"/>
    </row>
    <row r="591" spans="5:45">
      <c r="E591" s="5"/>
      <c r="F591" s="86"/>
      <c r="G591" s="86"/>
      <c r="H591" s="26"/>
      <c r="S591" s="32"/>
      <c r="T591" s="32"/>
      <c r="U591" s="32"/>
      <c r="V591" s="14"/>
      <c r="W591" s="14"/>
      <c r="X591" s="33"/>
      <c r="Y591" s="14"/>
      <c r="Z591" s="34"/>
      <c r="AA591" s="16"/>
      <c r="AB591" s="28"/>
      <c r="AC591" s="9"/>
      <c r="AD591" s="9"/>
      <c r="AE591" s="9"/>
      <c r="AF591" s="17"/>
      <c r="AG591" s="28"/>
      <c r="AH591" s="9"/>
      <c r="AI591" s="5"/>
      <c r="AJ591" s="26"/>
      <c r="AK591" s="88"/>
      <c r="AL591" s="89"/>
      <c r="AM591" s="14"/>
      <c r="AN591" s="14"/>
      <c r="AO591" s="14"/>
      <c r="AP591" s="15"/>
      <c r="AQ591" s="16"/>
      <c r="AR591" s="17"/>
      <c r="AS591" s="4"/>
    </row>
    <row r="592" spans="5:45">
      <c r="E592" s="5"/>
      <c r="F592" s="86"/>
      <c r="G592" s="86"/>
      <c r="H592" s="26"/>
      <c r="S592" s="32"/>
      <c r="T592" s="32"/>
      <c r="U592" s="32"/>
      <c r="V592" s="14"/>
      <c r="W592" s="14"/>
      <c r="X592" s="33"/>
      <c r="Y592" s="14"/>
      <c r="Z592" s="34"/>
      <c r="AA592" s="16"/>
      <c r="AB592" s="28"/>
      <c r="AC592" s="9"/>
      <c r="AD592" s="9"/>
      <c r="AE592" s="9"/>
      <c r="AF592" s="17"/>
      <c r="AG592" s="28"/>
      <c r="AH592" s="9"/>
      <c r="AI592" s="5"/>
      <c r="AJ592" s="26"/>
      <c r="AK592" s="88"/>
      <c r="AL592" s="89"/>
      <c r="AM592" s="14"/>
      <c r="AN592" s="14"/>
      <c r="AO592" s="14"/>
      <c r="AP592" s="15"/>
      <c r="AQ592" s="16"/>
      <c r="AR592" s="17"/>
      <c r="AS592" s="4"/>
    </row>
    <row r="593" spans="5:45">
      <c r="E593" s="5"/>
      <c r="F593" s="86"/>
      <c r="G593" s="86"/>
      <c r="H593" s="26"/>
      <c r="S593" s="32"/>
      <c r="T593" s="32"/>
      <c r="U593" s="32"/>
      <c r="V593" s="14"/>
      <c r="W593" s="14"/>
      <c r="X593" s="33"/>
      <c r="Y593" s="14"/>
      <c r="Z593" s="34"/>
      <c r="AA593" s="16"/>
      <c r="AB593" s="28"/>
      <c r="AC593" s="9"/>
      <c r="AD593" s="9"/>
      <c r="AE593" s="9"/>
      <c r="AF593" s="17"/>
      <c r="AG593" s="28"/>
      <c r="AH593" s="9"/>
      <c r="AI593" s="5"/>
      <c r="AJ593" s="26"/>
      <c r="AK593" s="88"/>
      <c r="AL593" s="89"/>
      <c r="AM593" s="14"/>
      <c r="AN593" s="14"/>
      <c r="AO593" s="14"/>
      <c r="AP593" s="15"/>
      <c r="AQ593" s="16"/>
      <c r="AR593" s="17"/>
      <c r="AS593" s="4"/>
    </row>
    <row r="594" spans="5:45">
      <c r="E594" s="5"/>
      <c r="F594" s="86"/>
      <c r="G594" s="86"/>
      <c r="H594" s="26"/>
      <c r="S594" s="32"/>
      <c r="T594" s="32"/>
      <c r="U594" s="32"/>
      <c r="V594" s="14"/>
      <c r="W594" s="14"/>
      <c r="X594" s="33"/>
      <c r="Y594" s="14"/>
      <c r="Z594" s="34"/>
      <c r="AA594" s="16"/>
      <c r="AB594" s="28"/>
      <c r="AC594" s="9"/>
      <c r="AD594" s="9"/>
      <c r="AE594" s="9"/>
      <c r="AF594" s="17"/>
      <c r="AG594" s="28"/>
      <c r="AH594" s="9"/>
      <c r="AI594" s="5"/>
      <c r="AJ594" s="26"/>
      <c r="AK594" s="88"/>
      <c r="AL594" s="89"/>
      <c r="AM594" s="14"/>
      <c r="AN594" s="14"/>
      <c r="AO594" s="14"/>
      <c r="AP594" s="15"/>
      <c r="AQ594" s="16"/>
      <c r="AR594" s="17"/>
      <c r="AS594" s="4"/>
    </row>
    <row r="595" spans="5:45">
      <c r="E595" s="5"/>
      <c r="F595" s="86"/>
      <c r="G595" s="86"/>
      <c r="H595" s="26"/>
      <c r="S595" s="32"/>
      <c r="T595" s="32"/>
      <c r="U595" s="32"/>
      <c r="V595" s="14"/>
      <c r="W595" s="14"/>
      <c r="X595" s="33"/>
      <c r="Y595" s="14"/>
      <c r="Z595" s="34"/>
      <c r="AA595" s="16"/>
      <c r="AB595" s="28"/>
      <c r="AC595" s="9"/>
      <c r="AD595" s="9"/>
      <c r="AE595" s="9"/>
      <c r="AF595" s="17"/>
      <c r="AG595" s="28"/>
      <c r="AH595" s="9"/>
      <c r="AI595" s="5"/>
      <c r="AJ595" s="26"/>
      <c r="AK595" s="88"/>
      <c r="AL595" s="89"/>
      <c r="AM595" s="14"/>
      <c r="AN595" s="14"/>
      <c r="AO595" s="14"/>
      <c r="AP595" s="15"/>
      <c r="AQ595" s="16"/>
      <c r="AR595" s="17"/>
      <c r="AS595" s="4"/>
    </row>
    <row r="596" spans="5:45">
      <c r="E596" s="5"/>
      <c r="F596" s="86"/>
      <c r="G596" s="86"/>
      <c r="H596" s="26"/>
      <c r="S596" s="32"/>
      <c r="T596" s="32"/>
      <c r="U596" s="32"/>
      <c r="V596" s="14"/>
      <c r="W596" s="14"/>
      <c r="X596" s="33"/>
      <c r="Y596" s="14"/>
      <c r="Z596" s="34"/>
      <c r="AA596" s="16"/>
      <c r="AB596" s="28"/>
      <c r="AC596" s="9"/>
      <c r="AD596" s="9"/>
      <c r="AE596" s="9"/>
      <c r="AF596" s="17"/>
      <c r="AG596" s="28"/>
      <c r="AH596" s="9"/>
      <c r="AI596" s="5"/>
      <c r="AJ596" s="26"/>
      <c r="AK596" s="88"/>
      <c r="AL596" s="89"/>
      <c r="AM596" s="14"/>
      <c r="AN596" s="14"/>
      <c r="AO596" s="14"/>
      <c r="AP596" s="15"/>
      <c r="AQ596" s="16"/>
      <c r="AR596" s="17"/>
      <c r="AS596" s="4"/>
    </row>
    <row r="597" spans="5:45">
      <c r="E597" s="5"/>
      <c r="F597" s="26"/>
      <c r="G597" s="26"/>
      <c r="H597" s="26"/>
      <c r="S597" s="32"/>
      <c r="T597" s="32"/>
      <c r="U597" s="32"/>
      <c r="V597" s="14"/>
      <c r="W597" s="14"/>
      <c r="X597" s="33"/>
      <c r="Y597" s="14"/>
      <c r="Z597" s="34"/>
      <c r="AA597" s="16"/>
      <c r="AB597" s="28"/>
      <c r="AC597" s="9"/>
      <c r="AD597" s="9"/>
      <c r="AE597" s="9"/>
      <c r="AF597" s="17"/>
      <c r="AG597" s="28"/>
      <c r="AH597" s="9"/>
      <c r="AI597" s="5"/>
      <c r="AJ597" s="26"/>
      <c r="AK597" s="88"/>
      <c r="AL597" s="89"/>
      <c r="AM597" s="14"/>
      <c r="AN597" s="14"/>
      <c r="AO597" s="14"/>
      <c r="AP597" s="15"/>
      <c r="AQ597" s="16"/>
      <c r="AR597" s="17"/>
      <c r="AS597" s="4"/>
    </row>
    <row r="598" spans="5:45">
      <c r="E598" s="5"/>
      <c r="F598" s="26"/>
      <c r="G598" s="26"/>
      <c r="H598" s="26"/>
      <c r="S598" s="32"/>
      <c r="T598" s="32"/>
      <c r="U598" s="32"/>
      <c r="V598" s="14"/>
      <c r="W598" s="14"/>
      <c r="X598" s="33"/>
      <c r="Y598" s="14"/>
      <c r="Z598" s="34"/>
      <c r="AA598" s="16"/>
      <c r="AB598" s="28"/>
      <c r="AC598" s="9"/>
      <c r="AD598" s="9"/>
      <c r="AE598" s="9"/>
      <c r="AF598" s="17"/>
      <c r="AG598" s="28"/>
      <c r="AH598" s="9"/>
      <c r="AI598" s="5"/>
      <c r="AJ598" s="26"/>
      <c r="AK598" s="88"/>
      <c r="AL598" s="89"/>
      <c r="AM598" s="14"/>
      <c r="AN598" s="14"/>
      <c r="AO598" s="14"/>
      <c r="AP598" s="15"/>
      <c r="AQ598" s="16"/>
      <c r="AR598" s="17"/>
      <c r="AS598" s="4"/>
    </row>
    <row r="599" spans="5:45">
      <c r="E599" s="5"/>
      <c r="F599" s="26"/>
      <c r="G599" s="26"/>
      <c r="H599" s="26"/>
      <c r="S599" s="32"/>
      <c r="T599" s="32"/>
      <c r="U599" s="32"/>
      <c r="V599" s="14"/>
      <c r="W599" s="14"/>
      <c r="X599" s="33"/>
      <c r="Y599" s="14"/>
      <c r="Z599" s="34"/>
      <c r="AA599" s="16"/>
      <c r="AB599" s="28"/>
      <c r="AC599" s="9"/>
      <c r="AD599" s="9"/>
      <c r="AE599" s="9"/>
      <c r="AF599" s="17"/>
      <c r="AG599" s="28"/>
      <c r="AH599" s="9"/>
      <c r="AI599" s="5"/>
      <c r="AJ599" s="26"/>
      <c r="AK599" s="88"/>
      <c r="AL599" s="89"/>
      <c r="AM599" s="14"/>
      <c r="AN599" s="14"/>
      <c r="AO599" s="14"/>
      <c r="AP599" s="15"/>
      <c r="AQ599" s="16"/>
      <c r="AR599" s="17"/>
      <c r="AS599" s="4"/>
    </row>
    <row r="600" spans="5:45">
      <c r="E600" s="5"/>
      <c r="F600" s="26"/>
      <c r="G600" s="26"/>
      <c r="H600" s="26"/>
      <c r="S600" s="32"/>
      <c r="T600" s="32"/>
      <c r="U600" s="32"/>
      <c r="V600" s="14"/>
      <c r="W600" s="14"/>
      <c r="X600" s="33"/>
      <c r="Y600" s="14"/>
      <c r="Z600" s="34"/>
      <c r="AA600" s="16"/>
      <c r="AB600" s="28"/>
      <c r="AC600" s="9"/>
      <c r="AD600" s="9"/>
      <c r="AE600" s="9"/>
      <c r="AF600" s="17"/>
      <c r="AG600" s="28"/>
      <c r="AH600" s="9"/>
      <c r="AI600" s="5"/>
      <c r="AJ600" s="26"/>
      <c r="AK600" s="88"/>
      <c r="AL600" s="89"/>
      <c r="AM600" s="14"/>
      <c r="AN600" s="14"/>
      <c r="AO600" s="14"/>
      <c r="AP600" s="15"/>
      <c r="AQ600" s="16"/>
      <c r="AR600" s="17"/>
      <c r="AS600" s="4"/>
    </row>
    <row r="601" spans="5:45">
      <c r="E601" s="5"/>
      <c r="F601" s="26"/>
      <c r="G601" s="26"/>
      <c r="H601" s="26"/>
      <c r="S601" s="32"/>
      <c r="T601" s="32"/>
      <c r="U601" s="32"/>
      <c r="V601" s="14"/>
      <c r="W601" s="14"/>
      <c r="X601" s="33"/>
      <c r="Y601" s="14"/>
      <c r="Z601" s="34"/>
      <c r="AA601" s="16"/>
      <c r="AB601" s="28"/>
      <c r="AC601" s="9"/>
      <c r="AD601" s="9"/>
      <c r="AE601" s="9"/>
      <c r="AF601" s="17"/>
      <c r="AG601" s="28"/>
      <c r="AH601" s="9"/>
      <c r="AI601" s="5"/>
      <c r="AJ601" s="26"/>
      <c r="AK601" s="88"/>
      <c r="AL601" s="89"/>
      <c r="AM601" s="14"/>
      <c r="AN601" s="14"/>
      <c r="AO601" s="14"/>
      <c r="AP601" s="15"/>
      <c r="AQ601" s="16"/>
      <c r="AR601" s="17"/>
      <c r="AS601" s="4"/>
    </row>
    <row r="602" spans="5:45">
      <c r="E602" s="5"/>
      <c r="F602" s="26"/>
      <c r="G602" s="26"/>
      <c r="H602" s="26"/>
      <c r="S602" s="32"/>
      <c r="T602" s="32"/>
      <c r="U602" s="32"/>
      <c r="V602" s="14"/>
      <c r="W602" s="14"/>
      <c r="X602" s="33"/>
      <c r="Y602" s="14"/>
      <c r="Z602" s="34"/>
      <c r="AA602" s="16"/>
      <c r="AB602" s="28"/>
      <c r="AC602" s="9"/>
      <c r="AD602" s="9"/>
      <c r="AE602" s="9"/>
      <c r="AF602" s="17"/>
      <c r="AG602" s="28"/>
      <c r="AH602" s="9"/>
      <c r="AI602" s="5"/>
      <c r="AJ602" s="26"/>
      <c r="AK602" s="88"/>
      <c r="AL602" s="89"/>
      <c r="AM602" s="14"/>
      <c r="AN602" s="14"/>
      <c r="AO602" s="14"/>
      <c r="AP602" s="15"/>
      <c r="AQ602" s="16"/>
      <c r="AR602" s="17"/>
      <c r="AS602" s="4"/>
    </row>
    <row r="603" spans="5:45">
      <c r="E603" s="5"/>
      <c r="F603" s="26"/>
      <c r="G603" s="26"/>
      <c r="H603" s="26"/>
      <c r="S603" s="32"/>
      <c r="T603" s="32"/>
      <c r="U603" s="32"/>
      <c r="V603" s="14"/>
      <c r="W603" s="14"/>
      <c r="X603" s="33"/>
      <c r="Y603" s="14"/>
      <c r="Z603" s="34"/>
      <c r="AA603" s="16"/>
      <c r="AB603" s="28"/>
      <c r="AC603" s="9"/>
      <c r="AD603" s="9"/>
      <c r="AE603" s="9"/>
      <c r="AF603" s="17"/>
      <c r="AG603" s="28"/>
      <c r="AH603" s="9"/>
      <c r="AI603" s="5"/>
      <c r="AJ603" s="26"/>
      <c r="AK603" s="88"/>
      <c r="AL603" s="89"/>
      <c r="AM603" s="14"/>
      <c r="AN603" s="14"/>
      <c r="AO603" s="14"/>
      <c r="AP603" s="15"/>
      <c r="AQ603" s="16"/>
      <c r="AR603" s="17"/>
      <c r="AS603" s="4"/>
    </row>
    <row r="604" spans="5:45">
      <c r="E604" s="5"/>
      <c r="F604" s="26"/>
      <c r="G604" s="26"/>
      <c r="H604" s="26"/>
      <c r="S604" s="32"/>
      <c r="T604" s="32"/>
      <c r="U604" s="32"/>
      <c r="V604" s="14"/>
      <c r="W604" s="14"/>
      <c r="X604" s="33"/>
      <c r="Y604" s="14"/>
      <c r="Z604" s="34"/>
      <c r="AA604" s="16"/>
      <c r="AB604" s="28"/>
      <c r="AC604" s="9"/>
      <c r="AD604" s="9"/>
      <c r="AE604" s="9"/>
      <c r="AF604" s="17"/>
      <c r="AG604" s="28"/>
      <c r="AH604" s="9"/>
      <c r="AI604" s="5"/>
      <c r="AJ604" s="26"/>
      <c r="AK604" s="88"/>
      <c r="AL604" s="89"/>
      <c r="AM604" s="14"/>
      <c r="AN604" s="14"/>
      <c r="AO604" s="14"/>
      <c r="AP604" s="15"/>
      <c r="AQ604" s="16"/>
      <c r="AR604" s="17"/>
      <c r="AS604" s="4"/>
    </row>
    <row r="605" spans="5:45">
      <c r="E605" s="5"/>
      <c r="F605" s="26"/>
      <c r="G605" s="26"/>
      <c r="H605" s="26"/>
      <c r="S605" s="32"/>
      <c r="T605" s="32"/>
      <c r="U605" s="32"/>
      <c r="V605" s="14"/>
      <c r="W605" s="14"/>
      <c r="X605" s="33"/>
      <c r="Y605" s="14"/>
      <c r="Z605" s="34"/>
      <c r="AA605" s="16"/>
      <c r="AB605" s="28"/>
      <c r="AC605" s="9"/>
      <c r="AD605" s="9"/>
      <c r="AE605" s="9"/>
      <c r="AF605" s="17"/>
      <c r="AG605" s="28"/>
      <c r="AH605" s="9"/>
      <c r="AI605" s="5"/>
      <c r="AJ605" s="26"/>
      <c r="AK605" s="88"/>
      <c r="AL605" s="89"/>
      <c r="AM605" s="14"/>
      <c r="AN605" s="14"/>
      <c r="AO605" s="14"/>
      <c r="AP605" s="15"/>
      <c r="AQ605" s="16"/>
      <c r="AR605" s="17"/>
      <c r="AS605" s="4"/>
    </row>
    <row r="606" spans="5:45">
      <c r="E606" s="5"/>
      <c r="F606" s="26"/>
      <c r="G606" s="26"/>
      <c r="H606" s="26"/>
      <c r="S606" s="32"/>
      <c r="T606" s="32"/>
      <c r="U606" s="32"/>
      <c r="V606" s="14"/>
      <c r="W606" s="14"/>
      <c r="X606" s="33"/>
      <c r="Y606" s="14"/>
      <c r="Z606" s="34"/>
      <c r="AA606" s="16"/>
      <c r="AB606" s="28"/>
      <c r="AC606" s="9"/>
      <c r="AD606" s="9"/>
      <c r="AE606" s="9"/>
      <c r="AF606" s="17"/>
      <c r="AG606" s="28"/>
      <c r="AH606" s="9"/>
      <c r="AI606" s="5"/>
      <c r="AJ606" s="26"/>
      <c r="AK606" s="88"/>
      <c r="AL606" s="89"/>
      <c r="AM606" s="14"/>
      <c r="AN606" s="14"/>
      <c r="AO606" s="14"/>
      <c r="AP606" s="15"/>
      <c r="AQ606" s="16"/>
      <c r="AR606" s="17"/>
      <c r="AS606" s="4"/>
    </row>
    <row r="607" spans="5:45">
      <c r="E607" s="5"/>
      <c r="F607" s="26"/>
      <c r="G607" s="26"/>
      <c r="H607" s="26"/>
      <c r="S607" s="32"/>
      <c r="T607" s="32"/>
      <c r="U607" s="32"/>
      <c r="V607" s="14"/>
      <c r="W607" s="14"/>
      <c r="X607" s="33"/>
      <c r="Y607" s="14"/>
      <c r="Z607" s="34"/>
      <c r="AA607" s="16"/>
      <c r="AB607" s="28"/>
      <c r="AC607" s="9"/>
      <c r="AD607" s="9"/>
      <c r="AE607" s="9"/>
      <c r="AF607" s="17"/>
      <c r="AG607" s="28"/>
      <c r="AH607" s="9"/>
      <c r="AI607" s="5"/>
      <c r="AJ607" s="26"/>
      <c r="AK607" s="88"/>
      <c r="AL607" s="89"/>
      <c r="AM607" s="14"/>
      <c r="AN607" s="14"/>
      <c r="AO607" s="14"/>
      <c r="AP607" s="15"/>
      <c r="AQ607" s="16"/>
      <c r="AR607" s="17"/>
      <c r="AS607" s="4"/>
    </row>
    <row r="608" spans="5:45">
      <c r="E608" s="5"/>
      <c r="F608" s="26"/>
      <c r="G608" s="26"/>
      <c r="H608" s="26"/>
      <c r="S608" s="32"/>
      <c r="T608" s="32"/>
      <c r="U608" s="32"/>
      <c r="V608" s="14"/>
      <c r="W608" s="14"/>
      <c r="X608" s="33"/>
      <c r="Y608" s="14"/>
      <c r="Z608" s="34"/>
      <c r="AA608" s="16"/>
      <c r="AB608" s="28"/>
      <c r="AC608" s="9"/>
      <c r="AD608" s="9"/>
      <c r="AE608" s="9"/>
      <c r="AF608" s="17"/>
      <c r="AG608" s="28"/>
      <c r="AH608" s="9"/>
      <c r="AI608" s="5"/>
      <c r="AJ608" s="26"/>
      <c r="AK608" s="88"/>
      <c r="AL608" s="89"/>
      <c r="AM608" s="14"/>
      <c r="AN608" s="14"/>
      <c r="AO608" s="14"/>
      <c r="AP608" s="15"/>
      <c r="AQ608" s="16"/>
      <c r="AR608" s="17"/>
      <c r="AS608" s="4"/>
    </row>
    <row r="609" spans="5:45">
      <c r="E609" s="5"/>
      <c r="F609" s="26"/>
      <c r="G609" s="26"/>
      <c r="H609" s="26"/>
      <c r="S609" s="32"/>
      <c r="T609" s="32"/>
      <c r="U609" s="32"/>
      <c r="V609" s="14"/>
      <c r="W609" s="14"/>
      <c r="X609" s="33"/>
      <c r="Y609" s="14"/>
      <c r="Z609" s="34"/>
      <c r="AA609" s="16"/>
      <c r="AB609" s="28"/>
      <c r="AC609" s="9"/>
      <c r="AD609" s="9"/>
      <c r="AE609" s="9"/>
      <c r="AF609" s="17"/>
      <c r="AG609" s="28"/>
      <c r="AH609" s="9"/>
      <c r="AI609" s="5"/>
      <c r="AJ609" s="26"/>
      <c r="AK609" s="88"/>
      <c r="AL609" s="89"/>
      <c r="AM609" s="14"/>
      <c r="AN609" s="14"/>
      <c r="AO609" s="14"/>
      <c r="AP609" s="15"/>
      <c r="AQ609" s="16"/>
      <c r="AR609" s="17"/>
      <c r="AS609" s="4"/>
    </row>
    <row r="610" spans="5:45">
      <c r="E610" s="5"/>
      <c r="F610" s="26"/>
      <c r="G610" s="26"/>
      <c r="H610" s="26"/>
      <c r="S610" s="32"/>
      <c r="T610" s="32"/>
      <c r="U610" s="32"/>
      <c r="V610" s="14"/>
      <c r="W610" s="14"/>
      <c r="X610" s="33"/>
      <c r="Y610" s="14"/>
      <c r="Z610" s="34"/>
      <c r="AA610" s="16"/>
      <c r="AB610" s="28"/>
      <c r="AC610" s="9"/>
      <c r="AD610" s="9"/>
      <c r="AE610" s="9"/>
      <c r="AF610" s="17"/>
      <c r="AG610" s="28"/>
      <c r="AH610" s="9"/>
      <c r="AI610" s="5"/>
      <c r="AJ610" s="26"/>
      <c r="AK610" s="88"/>
      <c r="AL610" s="89"/>
      <c r="AM610" s="14"/>
      <c r="AN610" s="14"/>
      <c r="AO610" s="14"/>
      <c r="AP610" s="15"/>
      <c r="AQ610" s="16"/>
      <c r="AR610" s="17"/>
      <c r="AS610" s="4"/>
    </row>
    <row r="611" spans="5:45">
      <c r="E611" s="5"/>
      <c r="F611" s="26"/>
      <c r="G611" s="26"/>
      <c r="H611" s="26"/>
      <c r="S611" s="32"/>
      <c r="T611" s="32"/>
      <c r="U611" s="32"/>
      <c r="V611" s="14"/>
      <c r="W611" s="14"/>
      <c r="X611" s="33"/>
      <c r="Y611" s="14"/>
      <c r="Z611" s="34"/>
      <c r="AA611" s="16"/>
      <c r="AB611" s="28"/>
      <c r="AC611" s="9"/>
      <c r="AD611" s="9"/>
      <c r="AE611" s="9"/>
      <c r="AF611" s="17"/>
      <c r="AG611" s="28"/>
      <c r="AH611" s="9"/>
      <c r="AI611" s="5"/>
      <c r="AJ611" s="26"/>
      <c r="AK611" s="88"/>
      <c r="AL611" s="89"/>
      <c r="AM611" s="14"/>
      <c r="AN611" s="14"/>
      <c r="AO611" s="14"/>
      <c r="AP611" s="15"/>
      <c r="AQ611" s="16"/>
      <c r="AR611" s="17"/>
      <c r="AS611" s="4"/>
    </row>
    <row r="612" spans="5:45">
      <c r="E612" s="5"/>
      <c r="F612" s="26"/>
      <c r="G612" s="26"/>
      <c r="H612" s="26"/>
      <c r="S612" s="32"/>
      <c r="T612" s="32"/>
      <c r="U612" s="32"/>
      <c r="V612" s="14"/>
      <c r="W612" s="14"/>
      <c r="X612" s="33"/>
      <c r="Y612" s="14"/>
      <c r="Z612" s="34"/>
      <c r="AA612" s="16"/>
      <c r="AB612" s="28"/>
      <c r="AC612" s="9"/>
      <c r="AD612" s="9"/>
      <c r="AE612" s="9"/>
      <c r="AF612" s="17"/>
      <c r="AG612" s="28"/>
      <c r="AH612" s="9"/>
      <c r="AI612" s="5"/>
      <c r="AJ612" s="26"/>
      <c r="AK612" s="88"/>
      <c r="AL612" s="89"/>
      <c r="AM612" s="14"/>
      <c r="AN612" s="14"/>
      <c r="AO612" s="14"/>
      <c r="AP612" s="15"/>
      <c r="AQ612" s="16"/>
      <c r="AR612" s="17"/>
      <c r="AS612" s="4"/>
    </row>
    <row r="613" spans="5:45">
      <c r="E613" s="5"/>
      <c r="F613" s="26"/>
      <c r="G613" s="26"/>
      <c r="H613" s="26"/>
      <c r="S613" s="32"/>
      <c r="T613" s="32"/>
      <c r="U613" s="32"/>
      <c r="V613" s="14"/>
      <c r="W613" s="14"/>
      <c r="X613" s="33"/>
      <c r="Y613" s="14"/>
      <c r="Z613" s="34"/>
      <c r="AA613" s="16"/>
      <c r="AB613" s="28"/>
      <c r="AC613" s="9"/>
      <c r="AD613" s="9"/>
      <c r="AE613" s="9"/>
      <c r="AF613" s="17"/>
      <c r="AG613" s="28"/>
      <c r="AH613" s="9"/>
      <c r="AI613" s="5"/>
      <c r="AJ613" s="26"/>
      <c r="AK613" s="88"/>
      <c r="AL613" s="89"/>
      <c r="AM613" s="14"/>
      <c r="AN613" s="14"/>
      <c r="AO613" s="14"/>
      <c r="AP613" s="15"/>
      <c r="AQ613" s="16"/>
      <c r="AR613" s="17"/>
      <c r="AS613" s="4"/>
    </row>
    <row r="614" spans="5:45">
      <c r="E614" s="5"/>
      <c r="F614" s="26"/>
      <c r="G614" s="26"/>
      <c r="H614" s="26"/>
      <c r="S614" s="32"/>
      <c r="T614" s="32"/>
      <c r="U614" s="32"/>
      <c r="V614" s="14"/>
      <c r="W614" s="14"/>
      <c r="X614" s="33"/>
      <c r="Y614" s="14"/>
      <c r="Z614" s="34"/>
      <c r="AA614" s="16"/>
      <c r="AB614" s="28"/>
      <c r="AC614" s="9"/>
      <c r="AD614" s="9"/>
      <c r="AE614" s="9"/>
      <c r="AF614" s="17"/>
      <c r="AG614" s="28"/>
      <c r="AH614" s="9"/>
      <c r="AI614" s="5"/>
      <c r="AJ614" s="26"/>
      <c r="AK614" s="88"/>
      <c r="AL614" s="89"/>
      <c r="AM614" s="14"/>
      <c r="AN614" s="14"/>
      <c r="AO614" s="14"/>
      <c r="AP614" s="15"/>
      <c r="AQ614" s="16"/>
      <c r="AR614" s="17"/>
      <c r="AS614" s="4"/>
    </row>
    <row r="615" spans="5:45">
      <c r="E615" s="5"/>
      <c r="F615" s="26"/>
      <c r="G615" s="26"/>
      <c r="H615" s="26"/>
      <c r="S615" s="32"/>
      <c r="T615" s="32"/>
      <c r="U615" s="32"/>
      <c r="V615" s="14"/>
      <c r="W615" s="14"/>
      <c r="X615" s="33"/>
      <c r="Y615" s="14"/>
      <c r="Z615" s="34"/>
      <c r="AA615" s="16"/>
      <c r="AB615" s="28"/>
      <c r="AC615" s="9"/>
      <c r="AD615" s="9"/>
      <c r="AE615" s="9"/>
      <c r="AF615" s="17"/>
      <c r="AG615" s="28"/>
      <c r="AH615" s="9"/>
      <c r="AI615" s="5"/>
      <c r="AJ615" s="26"/>
      <c r="AK615" s="88"/>
      <c r="AL615" s="89"/>
      <c r="AM615" s="14"/>
      <c r="AN615" s="14"/>
      <c r="AO615" s="14"/>
      <c r="AP615" s="15"/>
      <c r="AQ615" s="16"/>
      <c r="AR615" s="17"/>
      <c r="AS615" s="4"/>
    </row>
    <row r="616" spans="5:45">
      <c r="E616" s="5"/>
      <c r="F616" s="26"/>
      <c r="G616" s="26"/>
      <c r="H616" s="26"/>
      <c r="S616" s="32"/>
      <c r="T616" s="32"/>
      <c r="U616" s="32"/>
      <c r="V616" s="14"/>
      <c r="W616" s="14"/>
      <c r="X616" s="33"/>
      <c r="Y616" s="14"/>
      <c r="Z616" s="34"/>
      <c r="AA616" s="16"/>
      <c r="AB616" s="28"/>
      <c r="AC616" s="9"/>
      <c r="AD616" s="9"/>
      <c r="AE616" s="9"/>
      <c r="AF616" s="17"/>
      <c r="AG616" s="28"/>
      <c r="AH616" s="9"/>
      <c r="AI616" s="5"/>
      <c r="AJ616" s="26"/>
      <c r="AK616" s="88"/>
      <c r="AL616" s="89"/>
      <c r="AM616" s="14"/>
      <c r="AN616" s="14"/>
      <c r="AO616" s="14"/>
      <c r="AP616" s="15"/>
      <c r="AQ616" s="16"/>
      <c r="AR616" s="17"/>
      <c r="AS616" s="4"/>
    </row>
    <row r="617" spans="5:45">
      <c r="E617" s="5"/>
      <c r="F617" s="26"/>
      <c r="G617" s="26"/>
      <c r="H617" s="26"/>
      <c r="S617" s="32"/>
      <c r="T617" s="32"/>
      <c r="U617" s="32"/>
      <c r="V617" s="14"/>
      <c r="W617" s="14"/>
      <c r="X617" s="33"/>
      <c r="Y617" s="14"/>
      <c r="Z617" s="34"/>
      <c r="AA617" s="16"/>
      <c r="AB617" s="28"/>
      <c r="AC617" s="9"/>
      <c r="AD617" s="9"/>
      <c r="AE617" s="9"/>
      <c r="AF617" s="17"/>
      <c r="AG617" s="28"/>
      <c r="AH617" s="9"/>
      <c r="AI617" s="5"/>
      <c r="AJ617" s="26"/>
      <c r="AK617" s="88"/>
      <c r="AL617" s="89"/>
      <c r="AM617" s="14"/>
      <c r="AN617" s="14"/>
      <c r="AO617" s="14"/>
      <c r="AP617" s="15"/>
      <c r="AQ617" s="16"/>
      <c r="AR617" s="17"/>
      <c r="AS617" s="4"/>
    </row>
    <row r="618" spans="5:45">
      <c r="E618" s="5"/>
      <c r="F618" s="26"/>
      <c r="G618" s="26"/>
      <c r="H618" s="26"/>
      <c r="S618" s="32"/>
      <c r="T618" s="32"/>
      <c r="U618" s="32"/>
      <c r="V618" s="14"/>
      <c r="W618" s="14"/>
      <c r="X618" s="33"/>
      <c r="Y618" s="14"/>
      <c r="Z618" s="34"/>
      <c r="AA618" s="16"/>
      <c r="AB618" s="28"/>
      <c r="AC618" s="9"/>
      <c r="AD618" s="9"/>
      <c r="AE618" s="9"/>
      <c r="AF618" s="17"/>
      <c r="AG618" s="28"/>
      <c r="AH618" s="9"/>
      <c r="AI618" s="5"/>
      <c r="AJ618" s="26"/>
      <c r="AK618" s="88"/>
      <c r="AL618" s="89"/>
      <c r="AM618" s="14"/>
      <c r="AN618" s="14"/>
      <c r="AO618" s="14"/>
      <c r="AP618" s="15"/>
      <c r="AQ618" s="16"/>
      <c r="AR618" s="17"/>
      <c r="AS618" s="4"/>
    </row>
    <row r="619" spans="5:45">
      <c r="E619" s="5"/>
      <c r="F619" s="26"/>
      <c r="G619" s="26"/>
      <c r="H619" s="26"/>
      <c r="S619" s="32"/>
      <c r="T619" s="32"/>
      <c r="U619" s="32"/>
      <c r="V619" s="14"/>
      <c r="W619" s="14"/>
      <c r="X619" s="33"/>
      <c r="Y619" s="14"/>
      <c r="Z619" s="34"/>
      <c r="AA619" s="16"/>
      <c r="AB619" s="28"/>
      <c r="AC619" s="9"/>
      <c r="AD619" s="9"/>
      <c r="AE619" s="9"/>
      <c r="AF619" s="17"/>
      <c r="AG619" s="28"/>
      <c r="AH619" s="9"/>
      <c r="AI619" s="5"/>
      <c r="AJ619" s="26"/>
      <c r="AK619" s="88"/>
      <c r="AL619" s="89"/>
      <c r="AM619" s="14"/>
      <c r="AN619" s="14"/>
      <c r="AO619" s="14"/>
      <c r="AP619" s="15"/>
      <c r="AQ619" s="16"/>
      <c r="AR619" s="17"/>
      <c r="AS619" s="4"/>
    </row>
    <row r="620" spans="5:45">
      <c r="E620" s="5"/>
      <c r="F620" s="26"/>
      <c r="G620" s="26"/>
      <c r="H620" s="26"/>
      <c r="S620" s="32"/>
      <c r="T620" s="32"/>
      <c r="U620" s="32"/>
      <c r="V620" s="14"/>
      <c r="W620" s="14"/>
      <c r="X620" s="33"/>
      <c r="Y620" s="14"/>
      <c r="Z620" s="34"/>
      <c r="AA620" s="16"/>
      <c r="AB620" s="28"/>
      <c r="AC620" s="9"/>
      <c r="AD620" s="9"/>
      <c r="AE620" s="9"/>
      <c r="AF620" s="17"/>
      <c r="AG620" s="28"/>
      <c r="AH620" s="9"/>
      <c r="AI620" s="5"/>
      <c r="AJ620" s="26"/>
      <c r="AK620" s="88"/>
      <c r="AL620" s="89"/>
      <c r="AM620" s="14"/>
      <c r="AN620" s="14"/>
      <c r="AO620" s="14"/>
      <c r="AP620" s="15"/>
      <c r="AQ620" s="16"/>
      <c r="AR620" s="17"/>
      <c r="AS620" s="4"/>
    </row>
    <row r="621" spans="5:45">
      <c r="E621" s="5"/>
      <c r="F621" s="26"/>
      <c r="G621" s="26"/>
      <c r="H621" s="26"/>
      <c r="S621" s="32"/>
      <c r="T621" s="32"/>
      <c r="U621" s="32"/>
      <c r="V621" s="14"/>
      <c r="W621" s="14"/>
      <c r="X621" s="33"/>
      <c r="Y621" s="14"/>
      <c r="Z621" s="34"/>
      <c r="AA621" s="16"/>
      <c r="AB621" s="28"/>
      <c r="AC621" s="9"/>
      <c r="AD621" s="9"/>
      <c r="AE621" s="9"/>
      <c r="AF621" s="17"/>
      <c r="AG621" s="28"/>
      <c r="AH621" s="9"/>
      <c r="AI621" s="5"/>
      <c r="AJ621" s="26"/>
      <c r="AK621" s="88"/>
      <c r="AL621" s="89"/>
      <c r="AM621" s="14"/>
      <c r="AN621" s="14"/>
      <c r="AO621" s="14"/>
      <c r="AP621" s="15"/>
      <c r="AQ621" s="16"/>
      <c r="AR621" s="17"/>
      <c r="AS621" s="4"/>
    </row>
    <row r="622" spans="5:45">
      <c r="E622" s="5"/>
      <c r="F622" s="26"/>
      <c r="G622" s="26"/>
      <c r="H622" s="26"/>
      <c r="S622" s="32"/>
      <c r="T622" s="32"/>
      <c r="U622" s="32"/>
      <c r="V622" s="14"/>
      <c r="W622" s="14"/>
      <c r="X622" s="33"/>
      <c r="Y622" s="14"/>
      <c r="Z622" s="34"/>
      <c r="AA622" s="16"/>
      <c r="AB622" s="28"/>
      <c r="AC622" s="9"/>
      <c r="AD622" s="9"/>
      <c r="AE622" s="9"/>
      <c r="AF622" s="17"/>
      <c r="AG622" s="28"/>
      <c r="AH622" s="9"/>
      <c r="AI622" s="5"/>
      <c r="AJ622" s="26"/>
      <c r="AK622" s="88"/>
      <c r="AL622" s="89"/>
      <c r="AM622" s="14"/>
      <c r="AN622" s="14"/>
      <c r="AO622" s="14"/>
      <c r="AP622" s="15"/>
      <c r="AQ622" s="16"/>
      <c r="AR622" s="17"/>
      <c r="AS622" s="4"/>
    </row>
    <row r="623" spans="5:45">
      <c r="E623" s="5"/>
      <c r="F623" s="26"/>
      <c r="G623" s="26"/>
      <c r="H623" s="26"/>
      <c r="S623" s="32"/>
      <c r="T623" s="32"/>
      <c r="U623" s="32"/>
      <c r="V623" s="14"/>
      <c r="W623" s="14"/>
      <c r="X623" s="33"/>
      <c r="Y623" s="14"/>
      <c r="Z623" s="34"/>
      <c r="AA623" s="16"/>
      <c r="AB623" s="28"/>
      <c r="AC623" s="9"/>
      <c r="AD623" s="9"/>
      <c r="AE623" s="9"/>
      <c r="AF623" s="17"/>
      <c r="AG623" s="28"/>
      <c r="AH623" s="9"/>
      <c r="AI623" s="5"/>
      <c r="AJ623" s="26"/>
      <c r="AK623" s="88"/>
      <c r="AL623" s="89"/>
      <c r="AM623" s="14"/>
      <c r="AN623" s="14"/>
      <c r="AO623" s="14"/>
      <c r="AP623" s="15"/>
      <c r="AQ623" s="16"/>
      <c r="AR623" s="17"/>
      <c r="AS623" s="4"/>
    </row>
    <row r="624" spans="5:45">
      <c r="E624" s="5"/>
      <c r="F624" s="26"/>
      <c r="G624" s="26"/>
      <c r="H624" s="26"/>
      <c r="S624" s="32"/>
      <c r="T624" s="32"/>
      <c r="U624" s="32"/>
      <c r="V624" s="14"/>
      <c r="W624" s="14"/>
      <c r="X624" s="33"/>
      <c r="Y624" s="14"/>
      <c r="Z624" s="34"/>
      <c r="AA624" s="16"/>
      <c r="AB624" s="28"/>
      <c r="AC624" s="9"/>
      <c r="AD624" s="9"/>
      <c r="AE624" s="9"/>
      <c r="AF624" s="17"/>
      <c r="AG624" s="28"/>
      <c r="AH624" s="9"/>
      <c r="AI624" s="5"/>
      <c r="AJ624" s="26"/>
      <c r="AK624" s="88"/>
      <c r="AL624" s="89"/>
      <c r="AM624" s="14"/>
      <c r="AN624" s="14"/>
      <c r="AO624" s="14"/>
      <c r="AP624" s="15"/>
      <c r="AQ624" s="16"/>
      <c r="AR624" s="17"/>
      <c r="AS624" s="4"/>
    </row>
    <row r="625" spans="5:45">
      <c r="E625" s="5"/>
      <c r="F625" s="26"/>
      <c r="G625" s="26"/>
      <c r="H625" s="26"/>
      <c r="S625" s="32"/>
      <c r="T625" s="32"/>
      <c r="U625" s="32"/>
      <c r="V625" s="14"/>
      <c r="W625" s="14"/>
      <c r="X625" s="33"/>
      <c r="Y625" s="14"/>
      <c r="Z625" s="34"/>
      <c r="AA625" s="16"/>
      <c r="AB625" s="28"/>
      <c r="AC625" s="9"/>
      <c r="AD625" s="9"/>
      <c r="AE625" s="9"/>
      <c r="AF625" s="17"/>
      <c r="AG625" s="28"/>
      <c r="AH625" s="9"/>
      <c r="AI625" s="5"/>
      <c r="AJ625" s="26"/>
      <c r="AK625" s="88"/>
      <c r="AL625" s="89"/>
      <c r="AM625" s="14"/>
      <c r="AN625" s="14"/>
      <c r="AO625" s="14"/>
      <c r="AP625" s="15"/>
      <c r="AQ625" s="16"/>
      <c r="AR625" s="17"/>
      <c r="AS625" s="4"/>
    </row>
    <row r="626" spans="5:45">
      <c r="E626" s="5"/>
      <c r="F626" s="26"/>
      <c r="G626" s="26"/>
      <c r="H626" s="26"/>
      <c r="S626" s="32"/>
      <c r="T626" s="32"/>
      <c r="U626" s="32"/>
      <c r="V626" s="14"/>
      <c r="W626" s="14"/>
      <c r="X626" s="33"/>
      <c r="Y626" s="14"/>
      <c r="Z626" s="34"/>
      <c r="AA626" s="16"/>
      <c r="AB626" s="28"/>
      <c r="AC626" s="9"/>
      <c r="AD626" s="9"/>
      <c r="AE626" s="9"/>
      <c r="AF626" s="17"/>
      <c r="AG626" s="28"/>
      <c r="AH626" s="9"/>
      <c r="AI626" s="5"/>
      <c r="AJ626" s="26"/>
      <c r="AK626" s="88"/>
      <c r="AL626" s="89"/>
      <c r="AM626" s="14"/>
      <c r="AN626" s="14"/>
      <c r="AO626" s="14"/>
      <c r="AP626" s="15"/>
      <c r="AQ626" s="16"/>
      <c r="AR626" s="17"/>
      <c r="AS626" s="4"/>
    </row>
    <row r="627" spans="5:45">
      <c r="E627" s="5"/>
      <c r="F627" s="26"/>
      <c r="G627" s="26"/>
      <c r="H627" s="26"/>
      <c r="S627" s="32"/>
      <c r="T627" s="32"/>
      <c r="U627" s="32"/>
      <c r="V627" s="14"/>
      <c r="W627" s="14"/>
      <c r="X627" s="33"/>
      <c r="Y627" s="14"/>
      <c r="Z627" s="34"/>
      <c r="AA627" s="16"/>
      <c r="AB627" s="28"/>
      <c r="AC627" s="9"/>
      <c r="AD627" s="9"/>
      <c r="AE627" s="9"/>
      <c r="AF627" s="17"/>
      <c r="AG627" s="28"/>
      <c r="AH627" s="9"/>
      <c r="AI627" s="5"/>
      <c r="AJ627" s="26"/>
      <c r="AK627" s="88"/>
      <c r="AL627" s="89"/>
      <c r="AM627" s="14"/>
      <c r="AN627" s="14"/>
      <c r="AO627" s="14"/>
      <c r="AP627" s="15"/>
      <c r="AQ627" s="16"/>
      <c r="AR627" s="17"/>
      <c r="AS627" s="4"/>
    </row>
    <row r="628" spans="5:45">
      <c r="E628" s="5"/>
      <c r="F628" s="26"/>
      <c r="G628" s="26"/>
      <c r="H628" s="26"/>
      <c r="S628" s="32"/>
      <c r="T628" s="32"/>
      <c r="U628" s="32"/>
      <c r="V628" s="14"/>
      <c r="W628" s="14"/>
      <c r="X628" s="33"/>
      <c r="Y628" s="14"/>
      <c r="Z628" s="34"/>
      <c r="AA628" s="16"/>
      <c r="AB628" s="28"/>
      <c r="AC628" s="9"/>
      <c r="AD628" s="9"/>
      <c r="AE628" s="9"/>
      <c r="AF628" s="17"/>
      <c r="AG628" s="28"/>
      <c r="AH628" s="9"/>
      <c r="AI628" s="5"/>
      <c r="AJ628" s="26"/>
      <c r="AK628" s="88"/>
      <c r="AL628" s="89"/>
      <c r="AM628" s="14"/>
      <c r="AN628" s="14"/>
      <c r="AO628" s="14"/>
      <c r="AP628" s="15"/>
      <c r="AQ628" s="16"/>
      <c r="AR628" s="17"/>
      <c r="AS628" s="4"/>
    </row>
    <row r="629" spans="5:45">
      <c r="E629" s="5"/>
      <c r="F629" s="26"/>
      <c r="G629" s="26"/>
      <c r="H629" s="26"/>
      <c r="S629" s="32"/>
      <c r="T629" s="32"/>
      <c r="U629" s="32"/>
      <c r="V629" s="14"/>
      <c r="W629" s="14"/>
      <c r="X629" s="33"/>
      <c r="Y629" s="14"/>
      <c r="Z629" s="34"/>
      <c r="AA629" s="16"/>
      <c r="AB629" s="28"/>
      <c r="AC629" s="9"/>
      <c r="AD629" s="9"/>
      <c r="AE629" s="9"/>
      <c r="AF629" s="17"/>
      <c r="AG629" s="28"/>
      <c r="AH629" s="9"/>
      <c r="AI629" s="5"/>
      <c r="AJ629" s="26"/>
      <c r="AK629" s="88"/>
      <c r="AL629" s="89"/>
      <c r="AM629" s="14"/>
      <c r="AN629" s="14"/>
      <c r="AO629" s="14"/>
      <c r="AP629" s="15"/>
      <c r="AQ629" s="16"/>
      <c r="AR629" s="17"/>
      <c r="AS629" s="4"/>
    </row>
    <row r="630" spans="5:45">
      <c r="E630" s="5"/>
      <c r="F630" s="26"/>
      <c r="G630" s="26"/>
      <c r="H630" s="26"/>
      <c r="S630" s="32"/>
      <c r="T630" s="32"/>
      <c r="U630" s="32"/>
      <c r="V630" s="14"/>
      <c r="W630" s="14"/>
      <c r="X630" s="33"/>
      <c r="Y630" s="14"/>
      <c r="Z630" s="34"/>
      <c r="AA630" s="16"/>
      <c r="AB630" s="28"/>
      <c r="AC630" s="9"/>
      <c r="AD630" s="9"/>
      <c r="AE630" s="9"/>
      <c r="AF630" s="17"/>
      <c r="AG630" s="28"/>
      <c r="AH630" s="9"/>
      <c r="AI630" s="5"/>
      <c r="AJ630" s="26"/>
      <c r="AK630" s="88"/>
      <c r="AL630" s="89"/>
      <c r="AM630" s="14"/>
      <c r="AN630" s="14"/>
      <c r="AO630" s="14"/>
      <c r="AP630" s="15"/>
      <c r="AQ630" s="16"/>
      <c r="AR630" s="17"/>
      <c r="AS630" s="4"/>
    </row>
    <row r="631" spans="5:45">
      <c r="E631" s="5"/>
      <c r="F631" s="26"/>
      <c r="G631" s="26"/>
      <c r="H631" s="26"/>
      <c r="S631" s="32"/>
      <c r="T631" s="32"/>
      <c r="U631" s="32"/>
      <c r="V631" s="14"/>
      <c r="W631" s="14"/>
      <c r="X631" s="33"/>
      <c r="Y631" s="14"/>
      <c r="Z631" s="34"/>
      <c r="AA631" s="16"/>
      <c r="AB631" s="28"/>
      <c r="AC631" s="9"/>
      <c r="AD631" s="9"/>
      <c r="AE631" s="9"/>
      <c r="AF631" s="17"/>
      <c r="AG631" s="28"/>
      <c r="AH631" s="9"/>
      <c r="AI631" s="5"/>
      <c r="AJ631" s="26"/>
      <c r="AK631" s="88"/>
      <c r="AL631" s="89"/>
      <c r="AM631" s="14"/>
      <c r="AN631" s="14"/>
      <c r="AO631" s="14"/>
      <c r="AP631" s="15"/>
      <c r="AQ631" s="16"/>
      <c r="AR631" s="17"/>
      <c r="AS631" s="4"/>
    </row>
    <row r="632" spans="5:45">
      <c r="E632" s="5"/>
      <c r="F632" s="26"/>
      <c r="G632" s="26"/>
      <c r="H632" s="26"/>
      <c r="S632" s="32"/>
      <c r="T632" s="32"/>
      <c r="U632" s="32"/>
      <c r="V632" s="14"/>
      <c r="W632" s="14"/>
      <c r="X632" s="33"/>
      <c r="Y632" s="14"/>
      <c r="Z632" s="34"/>
      <c r="AA632" s="16"/>
      <c r="AB632" s="28"/>
      <c r="AC632" s="9"/>
      <c r="AD632" s="9"/>
      <c r="AE632" s="9"/>
      <c r="AF632" s="17"/>
      <c r="AG632" s="28"/>
      <c r="AH632" s="9"/>
      <c r="AI632" s="5"/>
      <c r="AJ632" s="26"/>
      <c r="AK632" s="88"/>
      <c r="AL632" s="89"/>
      <c r="AM632" s="14"/>
      <c r="AN632" s="14"/>
      <c r="AO632" s="14"/>
      <c r="AP632" s="15"/>
      <c r="AQ632" s="16"/>
      <c r="AR632" s="17"/>
      <c r="AS632" s="4"/>
    </row>
    <row r="633" spans="5:45">
      <c r="E633" s="5"/>
      <c r="F633" s="26"/>
      <c r="G633" s="26"/>
      <c r="H633" s="26"/>
      <c r="S633" s="32"/>
      <c r="T633" s="32"/>
      <c r="U633" s="32"/>
      <c r="V633" s="14"/>
      <c r="W633" s="14"/>
      <c r="X633" s="33"/>
      <c r="Y633" s="14"/>
      <c r="Z633" s="34"/>
      <c r="AA633" s="16"/>
      <c r="AB633" s="28"/>
      <c r="AC633" s="9"/>
      <c r="AD633" s="9"/>
      <c r="AE633" s="9"/>
      <c r="AF633" s="17"/>
      <c r="AG633" s="28"/>
      <c r="AH633" s="9"/>
      <c r="AI633" s="5"/>
      <c r="AJ633" s="26"/>
      <c r="AK633" s="88"/>
      <c r="AL633" s="89"/>
      <c r="AM633" s="14"/>
      <c r="AN633" s="14"/>
      <c r="AO633" s="14"/>
      <c r="AP633" s="15"/>
      <c r="AQ633" s="16"/>
      <c r="AR633" s="17"/>
      <c r="AS633" s="4"/>
    </row>
    <row r="634" spans="5:45">
      <c r="E634" s="5"/>
      <c r="F634" s="26"/>
      <c r="G634" s="26"/>
      <c r="H634" s="26"/>
      <c r="S634" s="32"/>
      <c r="T634" s="32"/>
      <c r="U634" s="32"/>
      <c r="V634" s="14"/>
      <c r="W634" s="14"/>
      <c r="X634" s="33"/>
      <c r="Y634" s="14"/>
      <c r="Z634" s="34"/>
      <c r="AA634" s="16"/>
      <c r="AB634" s="28"/>
      <c r="AC634" s="9"/>
      <c r="AD634" s="9"/>
      <c r="AE634" s="9"/>
      <c r="AF634" s="17"/>
      <c r="AG634" s="28"/>
      <c r="AH634" s="9"/>
      <c r="AI634" s="5"/>
      <c r="AJ634" s="26"/>
      <c r="AK634" s="88"/>
      <c r="AL634" s="89"/>
      <c r="AM634" s="14"/>
      <c r="AN634" s="14"/>
      <c r="AO634" s="14"/>
      <c r="AP634" s="15"/>
      <c r="AQ634" s="16"/>
      <c r="AR634" s="17"/>
      <c r="AS634" s="4"/>
    </row>
    <row r="635" spans="5:45">
      <c r="E635" s="5"/>
      <c r="F635" s="26"/>
      <c r="G635" s="26"/>
      <c r="H635" s="26"/>
      <c r="S635" s="32"/>
      <c r="T635" s="32"/>
      <c r="U635" s="32"/>
      <c r="V635" s="14"/>
      <c r="W635" s="14"/>
      <c r="X635" s="33"/>
      <c r="Y635" s="14"/>
      <c r="Z635" s="34"/>
      <c r="AA635" s="16"/>
      <c r="AB635" s="28"/>
      <c r="AC635" s="9"/>
      <c r="AD635" s="9"/>
      <c r="AE635" s="9"/>
      <c r="AF635" s="17"/>
      <c r="AG635" s="28"/>
      <c r="AH635" s="9"/>
      <c r="AI635" s="5"/>
      <c r="AJ635" s="26"/>
      <c r="AK635" s="88"/>
      <c r="AL635" s="89"/>
      <c r="AM635" s="14"/>
      <c r="AN635" s="14"/>
      <c r="AO635" s="14"/>
      <c r="AP635" s="15"/>
      <c r="AQ635" s="16"/>
      <c r="AR635" s="17"/>
      <c r="AS635" s="4"/>
    </row>
    <row r="636" spans="5:45">
      <c r="E636" s="5"/>
      <c r="F636" s="26"/>
      <c r="G636" s="26"/>
      <c r="H636" s="26"/>
      <c r="S636" s="32"/>
      <c r="T636" s="32"/>
      <c r="U636" s="32"/>
      <c r="V636" s="14"/>
      <c r="W636" s="14"/>
      <c r="X636" s="33"/>
      <c r="Y636" s="14"/>
      <c r="Z636" s="34"/>
      <c r="AA636" s="16"/>
      <c r="AB636" s="28"/>
      <c r="AC636" s="9"/>
      <c r="AD636" s="9"/>
      <c r="AE636" s="9"/>
      <c r="AF636" s="17"/>
      <c r="AG636" s="28"/>
      <c r="AH636" s="9"/>
      <c r="AI636" s="5"/>
      <c r="AJ636" s="26"/>
      <c r="AK636" s="88"/>
      <c r="AL636" s="89"/>
      <c r="AM636" s="14"/>
      <c r="AN636" s="14"/>
      <c r="AO636" s="14"/>
      <c r="AP636" s="15"/>
      <c r="AQ636" s="16"/>
      <c r="AR636" s="17"/>
      <c r="AS636" s="4"/>
    </row>
    <row r="637" spans="5:45">
      <c r="E637" s="5"/>
      <c r="F637" s="26"/>
      <c r="G637" s="26"/>
      <c r="H637" s="26"/>
      <c r="S637" s="32"/>
      <c r="T637" s="32"/>
      <c r="U637" s="32"/>
      <c r="V637" s="14"/>
      <c r="W637" s="14"/>
      <c r="X637" s="33"/>
      <c r="Y637" s="14"/>
      <c r="Z637" s="34"/>
      <c r="AA637" s="16"/>
      <c r="AB637" s="28"/>
      <c r="AC637" s="9"/>
      <c r="AD637" s="9"/>
      <c r="AE637" s="9"/>
      <c r="AF637" s="17"/>
      <c r="AG637" s="28"/>
      <c r="AH637" s="9"/>
      <c r="AI637" s="5"/>
      <c r="AJ637" s="26"/>
      <c r="AK637" s="88"/>
      <c r="AL637" s="89"/>
      <c r="AM637" s="14"/>
      <c r="AN637" s="14"/>
      <c r="AO637" s="14"/>
      <c r="AP637" s="15"/>
      <c r="AQ637" s="16"/>
      <c r="AR637" s="17"/>
      <c r="AS637" s="4"/>
    </row>
    <row r="638" spans="5:45">
      <c r="E638" s="5"/>
      <c r="F638" s="26"/>
      <c r="G638" s="26"/>
      <c r="H638" s="26"/>
      <c r="S638" s="32"/>
      <c r="T638" s="32"/>
      <c r="U638" s="32"/>
      <c r="V638" s="14"/>
      <c r="W638" s="14"/>
      <c r="X638" s="33"/>
      <c r="Y638" s="14"/>
      <c r="Z638" s="34"/>
      <c r="AA638" s="16"/>
      <c r="AB638" s="28"/>
      <c r="AC638" s="9"/>
      <c r="AD638" s="9"/>
      <c r="AE638" s="9"/>
      <c r="AF638" s="17"/>
      <c r="AG638" s="28"/>
      <c r="AH638" s="9"/>
      <c r="AI638" s="5"/>
      <c r="AJ638" s="26"/>
      <c r="AK638" s="88"/>
      <c r="AL638" s="89"/>
      <c r="AM638" s="14"/>
      <c r="AN638" s="14"/>
      <c r="AO638" s="14"/>
      <c r="AP638" s="15"/>
      <c r="AQ638" s="16"/>
      <c r="AR638" s="17"/>
      <c r="AS638" s="4"/>
    </row>
    <row r="639" spans="5:45">
      <c r="E639" s="5"/>
      <c r="F639" s="26"/>
      <c r="G639" s="26"/>
      <c r="H639" s="26"/>
      <c r="S639" s="32"/>
      <c r="T639" s="32"/>
      <c r="U639" s="32"/>
      <c r="V639" s="14"/>
      <c r="W639" s="14"/>
      <c r="X639" s="33"/>
      <c r="Y639" s="14"/>
      <c r="Z639" s="34"/>
      <c r="AA639" s="16"/>
      <c r="AB639" s="28"/>
      <c r="AC639" s="9"/>
      <c r="AD639" s="9"/>
      <c r="AE639" s="9"/>
      <c r="AF639" s="17"/>
      <c r="AG639" s="28"/>
      <c r="AH639" s="9"/>
      <c r="AI639" s="5"/>
      <c r="AJ639" s="26"/>
      <c r="AK639" s="88"/>
      <c r="AL639" s="89"/>
      <c r="AM639" s="14"/>
      <c r="AN639" s="14"/>
      <c r="AO639" s="14"/>
      <c r="AP639" s="15"/>
      <c r="AQ639" s="16"/>
      <c r="AR639" s="17"/>
      <c r="AS639" s="4"/>
    </row>
    <row r="640" spans="5:45">
      <c r="E640" s="5"/>
      <c r="F640" s="26"/>
      <c r="G640" s="26"/>
      <c r="H640" s="26"/>
      <c r="S640" s="32"/>
      <c r="T640" s="32"/>
      <c r="U640" s="32"/>
      <c r="V640" s="14"/>
      <c r="W640" s="14"/>
      <c r="X640" s="33"/>
      <c r="Y640" s="14"/>
      <c r="Z640" s="34"/>
      <c r="AA640" s="16"/>
      <c r="AB640" s="28"/>
      <c r="AC640" s="9"/>
      <c r="AD640" s="9"/>
      <c r="AE640" s="9"/>
      <c r="AF640" s="17"/>
      <c r="AG640" s="28"/>
      <c r="AH640" s="9"/>
      <c r="AI640" s="5"/>
      <c r="AJ640" s="26"/>
      <c r="AK640" s="88"/>
      <c r="AL640" s="89"/>
      <c r="AM640" s="14"/>
      <c r="AN640" s="14"/>
      <c r="AO640" s="14"/>
      <c r="AP640" s="15"/>
      <c r="AQ640" s="16"/>
      <c r="AR640" s="17"/>
      <c r="AS640" s="4"/>
    </row>
    <row r="641" spans="5:45">
      <c r="E641" s="5"/>
      <c r="F641" s="26"/>
      <c r="G641" s="26"/>
      <c r="H641" s="26"/>
      <c r="S641" s="32"/>
      <c r="T641" s="32"/>
      <c r="U641" s="32"/>
      <c r="V641" s="14"/>
      <c r="W641" s="14"/>
      <c r="X641" s="33"/>
      <c r="Y641" s="14"/>
      <c r="Z641" s="34"/>
      <c r="AA641" s="16"/>
      <c r="AB641" s="28"/>
      <c r="AC641" s="9"/>
      <c r="AD641" s="9"/>
      <c r="AE641" s="9"/>
      <c r="AF641" s="17"/>
      <c r="AG641" s="28"/>
      <c r="AH641" s="9"/>
      <c r="AI641" s="5"/>
      <c r="AJ641" s="26"/>
      <c r="AK641" s="88"/>
      <c r="AL641" s="89"/>
      <c r="AM641" s="14"/>
      <c r="AN641" s="14"/>
      <c r="AO641" s="14"/>
      <c r="AP641" s="15"/>
      <c r="AQ641" s="16"/>
      <c r="AR641" s="17"/>
      <c r="AS641" s="4"/>
    </row>
    <row r="642" spans="5:45">
      <c r="E642" s="5"/>
      <c r="F642" s="26"/>
      <c r="G642" s="26"/>
      <c r="H642" s="26"/>
      <c r="S642" s="32"/>
      <c r="T642" s="32"/>
      <c r="U642" s="32"/>
      <c r="V642" s="14"/>
      <c r="W642" s="14"/>
      <c r="X642" s="33"/>
      <c r="Y642" s="14"/>
      <c r="Z642" s="34"/>
      <c r="AA642" s="16"/>
      <c r="AB642" s="28"/>
      <c r="AC642" s="9"/>
      <c r="AD642" s="9"/>
      <c r="AE642" s="9"/>
      <c r="AF642" s="17"/>
      <c r="AG642" s="28"/>
      <c r="AH642" s="9"/>
      <c r="AI642" s="5"/>
      <c r="AJ642" s="26"/>
      <c r="AK642" s="88"/>
      <c r="AL642" s="89"/>
      <c r="AM642" s="14"/>
      <c r="AN642" s="14"/>
      <c r="AO642" s="14"/>
      <c r="AP642" s="15"/>
      <c r="AQ642" s="16"/>
      <c r="AR642" s="17"/>
      <c r="AS642" s="4"/>
    </row>
    <row r="643" spans="5:45">
      <c r="E643" s="5"/>
      <c r="F643" s="26"/>
      <c r="G643" s="26"/>
      <c r="H643" s="26"/>
      <c r="S643" s="32"/>
      <c r="T643" s="32"/>
      <c r="U643" s="32"/>
      <c r="V643" s="14"/>
      <c r="W643" s="14"/>
      <c r="X643" s="33"/>
      <c r="Y643" s="14"/>
      <c r="Z643" s="34"/>
      <c r="AA643" s="16"/>
      <c r="AB643" s="28"/>
      <c r="AC643" s="9"/>
      <c r="AD643" s="9"/>
      <c r="AE643" s="9"/>
      <c r="AF643" s="17"/>
      <c r="AG643" s="28"/>
      <c r="AH643" s="9"/>
      <c r="AI643" s="5"/>
      <c r="AJ643" s="26"/>
      <c r="AK643" s="88"/>
      <c r="AL643" s="89"/>
      <c r="AM643" s="14"/>
      <c r="AN643" s="14"/>
      <c r="AO643" s="14"/>
      <c r="AP643" s="15"/>
      <c r="AQ643" s="16"/>
      <c r="AR643" s="17"/>
      <c r="AS643" s="4"/>
    </row>
    <row r="644" spans="5:45">
      <c r="E644" s="5"/>
      <c r="F644" s="26"/>
      <c r="G644" s="26"/>
      <c r="H644" s="26"/>
      <c r="S644" s="32"/>
      <c r="T644" s="32"/>
      <c r="U644" s="32"/>
      <c r="V644" s="14"/>
      <c r="W644" s="14"/>
      <c r="X644" s="33"/>
      <c r="Y644" s="14"/>
      <c r="Z644" s="34"/>
      <c r="AA644" s="16"/>
      <c r="AB644" s="28"/>
      <c r="AC644" s="9"/>
      <c r="AD644" s="9"/>
      <c r="AE644" s="9"/>
      <c r="AF644" s="17"/>
      <c r="AG644" s="28"/>
      <c r="AH644" s="9"/>
      <c r="AI644" s="5"/>
      <c r="AJ644" s="26"/>
      <c r="AK644" s="88"/>
      <c r="AL644" s="89"/>
      <c r="AM644" s="14"/>
      <c r="AN644" s="14"/>
      <c r="AO644" s="14"/>
      <c r="AP644" s="15"/>
      <c r="AQ644" s="16"/>
      <c r="AR644" s="17"/>
      <c r="AS644" s="4"/>
    </row>
    <row r="645" spans="5:45">
      <c r="E645" s="5"/>
      <c r="F645" s="26"/>
      <c r="G645" s="26"/>
      <c r="H645" s="26"/>
      <c r="S645" s="32"/>
      <c r="T645" s="32"/>
      <c r="U645" s="32"/>
      <c r="V645" s="14"/>
      <c r="W645" s="14"/>
      <c r="X645" s="33"/>
      <c r="Y645" s="14"/>
      <c r="Z645" s="34"/>
      <c r="AA645" s="16"/>
      <c r="AB645" s="28"/>
      <c r="AC645" s="9"/>
      <c r="AD645" s="9"/>
      <c r="AE645" s="9"/>
      <c r="AF645" s="17"/>
      <c r="AG645" s="28"/>
      <c r="AH645" s="9"/>
      <c r="AI645" s="5"/>
      <c r="AJ645" s="26"/>
      <c r="AK645" s="88"/>
      <c r="AL645" s="89"/>
      <c r="AM645" s="14"/>
      <c r="AN645" s="14"/>
      <c r="AO645" s="14"/>
      <c r="AP645" s="15"/>
      <c r="AQ645" s="16"/>
      <c r="AR645" s="17"/>
      <c r="AS645" s="4"/>
    </row>
    <row r="646" spans="5:45">
      <c r="E646" s="5"/>
      <c r="F646" s="26"/>
      <c r="G646" s="26"/>
      <c r="H646" s="26"/>
      <c r="S646" s="32"/>
      <c r="T646" s="32"/>
      <c r="U646" s="32"/>
      <c r="V646" s="14"/>
      <c r="W646" s="14"/>
      <c r="X646" s="33"/>
      <c r="Y646" s="14"/>
      <c r="Z646" s="34"/>
      <c r="AA646" s="16"/>
      <c r="AB646" s="28"/>
      <c r="AC646" s="9"/>
      <c r="AD646" s="9"/>
      <c r="AE646" s="9"/>
      <c r="AF646" s="17"/>
      <c r="AG646" s="28"/>
      <c r="AH646" s="9"/>
      <c r="AI646" s="5"/>
      <c r="AJ646" s="26"/>
      <c r="AK646" s="88"/>
      <c r="AL646" s="89"/>
      <c r="AM646" s="14"/>
      <c r="AN646" s="14"/>
      <c r="AO646" s="14"/>
      <c r="AP646" s="15"/>
      <c r="AQ646" s="16"/>
      <c r="AR646" s="17"/>
      <c r="AS646" s="4"/>
    </row>
    <row r="647" spans="5:45">
      <c r="E647" s="5"/>
      <c r="F647" s="26"/>
      <c r="G647" s="26"/>
      <c r="H647" s="26"/>
      <c r="S647" s="32"/>
      <c r="T647" s="32"/>
      <c r="U647" s="32"/>
      <c r="V647" s="14"/>
      <c r="W647" s="14"/>
      <c r="X647" s="33"/>
      <c r="Y647" s="14"/>
      <c r="Z647" s="34"/>
      <c r="AA647" s="16"/>
      <c r="AB647" s="28"/>
      <c r="AC647" s="9"/>
      <c r="AD647" s="9"/>
      <c r="AE647" s="9"/>
      <c r="AF647" s="17"/>
      <c r="AG647" s="28"/>
      <c r="AH647" s="9"/>
      <c r="AI647" s="5"/>
      <c r="AJ647" s="26"/>
      <c r="AK647" s="88"/>
      <c r="AL647" s="89"/>
      <c r="AM647" s="14"/>
      <c r="AN647" s="14"/>
      <c r="AO647" s="14"/>
      <c r="AP647" s="15"/>
      <c r="AQ647" s="16"/>
      <c r="AR647" s="17"/>
      <c r="AS647" s="4"/>
    </row>
    <row r="648" spans="5:45">
      <c r="E648" s="5"/>
      <c r="F648" s="26"/>
      <c r="G648" s="26"/>
      <c r="H648" s="26"/>
      <c r="S648" s="32"/>
      <c r="T648" s="32"/>
      <c r="U648" s="32"/>
      <c r="V648" s="14"/>
      <c r="W648" s="14"/>
      <c r="X648" s="33"/>
      <c r="Y648" s="14"/>
      <c r="Z648" s="34"/>
      <c r="AA648" s="16"/>
      <c r="AB648" s="28"/>
      <c r="AC648" s="9"/>
      <c r="AD648" s="9"/>
      <c r="AE648" s="9"/>
      <c r="AF648" s="17"/>
      <c r="AG648" s="28"/>
      <c r="AH648" s="9"/>
      <c r="AI648" s="5"/>
      <c r="AJ648" s="26"/>
      <c r="AK648" s="88"/>
      <c r="AL648" s="89"/>
      <c r="AM648" s="14"/>
      <c r="AN648" s="14"/>
      <c r="AO648" s="14"/>
      <c r="AP648" s="15"/>
      <c r="AQ648" s="16"/>
      <c r="AR648" s="17"/>
      <c r="AS648" s="4"/>
    </row>
    <row r="649" spans="5:45">
      <c r="E649" s="5"/>
      <c r="F649" s="86"/>
      <c r="G649" s="86"/>
      <c r="H649" s="26"/>
      <c r="S649" s="32"/>
      <c r="T649" s="32"/>
      <c r="U649" s="32"/>
      <c r="V649" s="14"/>
      <c r="W649" s="14"/>
      <c r="X649" s="33"/>
      <c r="Y649" s="14"/>
      <c r="Z649" s="34"/>
      <c r="AA649" s="16"/>
      <c r="AB649" s="28"/>
      <c r="AC649" s="9"/>
      <c r="AD649" s="9"/>
      <c r="AE649" s="9"/>
      <c r="AF649" s="17"/>
      <c r="AG649" s="28"/>
      <c r="AH649" s="9"/>
      <c r="AI649" s="5"/>
      <c r="AJ649" s="26"/>
      <c r="AK649" s="88"/>
      <c r="AL649" s="89"/>
      <c r="AM649" s="14"/>
      <c r="AN649" s="14"/>
      <c r="AO649" s="14"/>
      <c r="AP649" s="15"/>
      <c r="AQ649" s="16"/>
      <c r="AR649" s="17"/>
      <c r="AS649" s="4"/>
    </row>
    <row r="650" spans="5:45">
      <c r="E650" s="5"/>
      <c r="F650" s="86"/>
      <c r="G650" s="86"/>
      <c r="H650" s="26"/>
      <c r="S650" s="32"/>
      <c r="T650" s="32"/>
      <c r="U650" s="32"/>
      <c r="V650" s="14"/>
      <c r="W650" s="14"/>
      <c r="X650" s="33"/>
      <c r="Y650" s="14"/>
      <c r="Z650" s="34"/>
      <c r="AA650" s="16"/>
      <c r="AB650" s="28"/>
      <c r="AC650" s="9"/>
      <c r="AD650" s="9"/>
      <c r="AE650" s="9"/>
      <c r="AF650" s="17"/>
      <c r="AG650" s="28"/>
      <c r="AH650" s="9"/>
      <c r="AI650" s="5"/>
      <c r="AJ650" s="26"/>
      <c r="AK650" s="88"/>
      <c r="AL650" s="89"/>
      <c r="AM650" s="14"/>
      <c r="AN650" s="14"/>
      <c r="AO650" s="14"/>
      <c r="AP650" s="15"/>
      <c r="AQ650" s="16"/>
      <c r="AR650" s="17"/>
      <c r="AS650" s="4"/>
    </row>
    <row r="651" spans="5:45">
      <c r="E651" s="5"/>
      <c r="F651" s="86"/>
      <c r="G651" s="86"/>
      <c r="H651" s="26"/>
      <c r="S651" s="32"/>
      <c r="T651" s="32"/>
      <c r="U651" s="32"/>
      <c r="V651" s="14"/>
      <c r="W651" s="14"/>
      <c r="X651" s="33"/>
      <c r="Y651" s="14"/>
      <c r="Z651" s="34"/>
      <c r="AA651" s="16"/>
      <c r="AB651" s="28"/>
      <c r="AC651" s="9"/>
      <c r="AD651" s="9"/>
      <c r="AE651" s="9"/>
      <c r="AF651" s="17"/>
      <c r="AG651" s="28"/>
      <c r="AH651" s="9"/>
      <c r="AI651" s="5"/>
      <c r="AJ651" s="26"/>
      <c r="AK651" s="88"/>
      <c r="AL651" s="89"/>
      <c r="AM651" s="14"/>
      <c r="AN651" s="14"/>
      <c r="AO651" s="14"/>
      <c r="AP651" s="15"/>
      <c r="AQ651" s="16"/>
      <c r="AR651" s="17"/>
      <c r="AS651" s="4"/>
    </row>
    <row r="652" spans="5:45">
      <c r="E652" s="5"/>
      <c r="F652" s="86"/>
      <c r="G652" s="86"/>
      <c r="H652" s="26"/>
      <c r="S652" s="32"/>
      <c r="T652" s="32"/>
      <c r="U652" s="32"/>
      <c r="V652" s="14"/>
      <c r="W652" s="14"/>
      <c r="X652" s="33"/>
      <c r="Y652" s="14"/>
      <c r="Z652" s="34"/>
      <c r="AA652" s="16"/>
      <c r="AB652" s="28"/>
      <c r="AC652" s="9"/>
      <c r="AD652" s="9"/>
      <c r="AE652" s="9"/>
      <c r="AF652" s="17"/>
      <c r="AG652" s="28"/>
      <c r="AH652" s="9"/>
      <c r="AI652" s="5"/>
      <c r="AJ652" s="26"/>
      <c r="AK652" s="88"/>
      <c r="AL652" s="89"/>
      <c r="AM652" s="14"/>
      <c r="AN652" s="14"/>
      <c r="AO652" s="14"/>
      <c r="AP652" s="15"/>
      <c r="AQ652" s="16"/>
      <c r="AR652" s="17"/>
      <c r="AS652" s="4"/>
    </row>
    <row r="653" spans="5:45">
      <c r="E653" s="5"/>
      <c r="F653" s="86"/>
      <c r="G653" s="86"/>
      <c r="H653" s="26"/>
      <c r="S653" s="32"/>
      <c r="T653" s="32"/>
      <c r="U653" s="32"/>
      <c r="V653" s="14"/>
      <c r="W653" s="14"/>
      <c r="X653" s="33"/>
      <c r="Y653" s="14"/>
      <c r="Z653" s="34"/>
      <c r="AA653" s="16"/>
      <c r="AB653" s="28"/>
      <c r="AC653" s="9"/>
      <c r="AD653" s="9"/>
      <c r="AE653" s="9"/>
      <c r="AF653" s="17"/>
      <c r="AG653" s="28"/>
      <c r="AH653" s="9"/>
      <c r="AI653" s="5"/>
      <c r="AJ653" s="26"/>
      <c r="AK653" s="88"/>
      <c r="AL653" s="89"/>
      <c r="AM653" s="14"/>
      <c r="AN653" s="14"/>
      <c r="AO653" s="14"/>
      <c r="AP653" s="15"/>
      <c r="AQ653" s="16"/>
      <c r="AR653" s="17"/>
      <c r="AS653" s="4"/>
    </row>
    <row r="654" spans="5:45">
      <c r="E654" s="5"/>
      <c r="F654" s="86"/>
      <c r="G654" s="86"/>
      <c r="H654" s="26"/>
      <c r="S654" s="32"/>
      <c r="T654" s="32"/>
      <c r="U654" s="32"/>
      <c r="V654" s="14"/>
      <c r="W654" s="14"/>
      <c r="X654" s="33"/>
      <c r="Y654" s="14"/>
      <c r="Z654" s="34"/>
      <c r="AA654" s="16"/>
      <c r="AB654" s="28"/>
      <c r="AC654" s="9"/>
      <c r="AD654" s="9"/>
      <c r="AE654" s="9"/>
      <c r="AF654" s="17"/>
      <c r="AG654" s="28"/>
      <c r="AH654" s="9"/>
      <c r="AI654" s="5"/>
      <c r="AJ654" s="26"/>
      <c r="AK654" s="88"/>
      <c r="AL654" s="89"/>
      <c r="AM654" s="14"/>
      <c r="AN654" s="14"/>
      <c r="AO654" s="14"/>
      <c r="AP654" s="15"/>
      <c r="AQ654" s="16"/>
      <c r="AR654" s="17"/>
      <c r="AS654" s="4"/>
    </row>
    <row r="655" spans="5:45">
      <c r="E655" s="5"/>
      <c r="F655" s="86"/>
      <c r="G655" s="86"/>
      <c r="H655" s="26"/>
      <c r="S655" s="32"/>
      <c r="T655" s="32"/>
      <c r="U655" s="32"/>
      <c r="V655" s="14"/>
      <c r="W655" s="14"/>
      <c r="X655" s="33"/>
      <c r="Y655" s="14"/>
      <c r="Z655" s="34"/>
      <c r="AA655" s="16"/>
      <c r="AB655" s="28"/>
      <c r="AC655" s="9"/>
      <c r="AD655" s="9"/>
      <c r="AE655" s="9"/>
      <c r="AF655" s="17"/>
      <c r="AG655" s="28"/>
      <c r="AH655" s="9"/>
      <c r="AI655" s="5"/>
      <c r="AJ655" s="26"/>
      <c r="AK655" s="88"/>
      <c r="AL655" s="89"/>
      <c r="AM655" s="14"/>
      <c r="AN655" s="14"/>
      <c r="AO655" s="14"/>
      <c r="AP655" s="15"/>
      <c r="AQ655" s="16"/>
      <c r="AR655" s="17"/>
      <c r="AS655" s="4"/>
    </row>
    <row r="656" spans="5:45">
      <c r="E656" s="5"/>
      <c r="F656" s="26"/>
      <c r="G656" s="26"/>
      <c r="H656" s="26"/>
      <c r="S656" s="32"/>
      <c r="T656" s="32"/>
      <c r="U656" s="32"/>
      <c r="V656" s="14"/>
      <c r="W656" s="14"/>
      <c r="X656" s="33"/>
      <c r="Y656" s="14"/>
      <c r="Z656" s="34"/>
      <c r="AA656" s="16"/>
      <c r="AB656" s="28"/>
      <c r="AC656" s="9"/>
      <c r="AD656" s="9"/>
      <c r="AE656" s="9"/>
      <c r="AF656" s="17"/>
      <c r="AG656" s="28"/>
      <c r="AH656" s="9"/>
      <c r="AI656" s="5"/>
      <c r="AJ656" s="26"/>
      <c r="AK656" s="88"/>
      <c r="AL656" s="89"/>
      <c r="AM656" s="14"/>
      <c r="AN656" s="14"/>
      <c r="AO656" s="14"/>
      <c r="AP656" s="15"/>
      <c r="AQ656" s="16"/>
      <c r="AR656" s="17"/>
      <c r="AS656" s="4"/>
    </row>
    <row r="657" spans="5:45">
      <c r="E657" s="5"/>
      <c r="F657" s="26"/>
      <c r="G657" s="26"/>
      <c r="H657" s="26"/>
      <c r="S657" s="32"/>
      <c r="T657" s="32"/>
      <c r="U657" s="32"/>
      <c r="V657" s="14"/>
      <c r="W657" s="14"/>
      <c r="X657" s="33"/>
      <c r="Y657" s="14"/>
      <c r="Z657" s="34"/>
      <c r="AA657" s="16"/>
      <c r="AB657" s="28"/>
      <c r="AC657" s="9"/>
      <c r="AD657" s="9"/>
      <c r="AE657" s="9"/>
      <c r="AF657" s="17"/>
      <c r="AG657" s="28"/>
      <c r="AH657" s="9"/>
      <c r="AI657" s="5"/>
      <c r="AJ657" s="26"/>
      <c r="AK657" s="88"/>
      <c r="AL657" s="89"/>
      <c r="AM657" s="14"/>
      <c r="AN657" s="14"/>
      <c r="AO657" s="14"/>
      <c r="AP657" s="15"/>
      <c r="AQ657" s="16"/>
      <c r="AR657" s="17"/>
      <c r="AS657" s="4"/>
    </row>
    <row r="658" spans="5:45">
      <c r="E658" s="5"/>
      <c r="F658" s="26"/>
      <c r="G658" s="26"/>
      <c r="H658" s="26"/>
      <c r="S658" s="32"/>
      <c r="T658" s="32"/>
      <c r="U658" s="32"/>
      <c r="V658" s="14"/>
      <c r="W658" s="14"/>
      <c r="X658" s="33"/>
      <c r="Y658" s="14"/>
      <c r="Z658" s="34"/>
      <c r="AA658" s="16"/>
      <c r="AB658" s="28"/>
      <c r="AC658" s="9"/>
      <c r="AD658" s="9"/>
      <c r="AE658" s="9"/>
      <c r="AF658" s="17"/>
      <c r="AG658" s="28"/>
      <c r="AH658" s="9"/>
      <c r="AI658" s="5"/>
      <c r="AJ658" s="26"/>
      <c r="AK658" s="88"/>
      <c r="AL658" s="89"/>
      <c r="AM658" s="14"/>
      <c r="AN658" s="14"/>
      <c r="AO658" s="14"/>
      <c r="AP658" s="15"/>
      <c r="AQ658" s="16"/>
      <c r="AR658" s="17"/>
      <c r="AS658" s="4"/>
    </row>
    <row r="659" spans="5:45">
      <c r="E659" s="5"/>
      <c r="F659" s="26"/>
      <c r="G659" s="26"/>
      <c r="H659" s="26"/>
      <c r="S659" s="32"/>
      <c r="T659" s="32"/>
      <c r="U659" s="32"/>
      <c r="V659" s="14"/>
      <c r="W659" s="14"/>
      <c r="X659" s="33"/>
      <c r="Y659" s="14"/>
      <c r="Z659" s="34"/>
      <c r="AA659" s="16"/>
      <c r="AB659" s="28"/>
      <c r="AC659" s="9"/>
      <c r="AD659" s="9"/>
      <c r="AE659" s="9"/>
      <c r="AF659" s="17"/>
      <c r="AG659" s="28"/>
      <c r="AH659" s="9"/>
      <c r="AI659" s="5"/>
      <c r="AJ659" s="26"/>
      <c r="AK659" s="88"/>
      <c r="AL659" s="89"/>
      <c r="AM659" s="14"/>
      <c r="AN659" s="14"/>
      <c r="AO659" s="14"/>
      <c r="AP659" s="15"/>
      <c r="AQ659" s="16"/>
      <c r="AR659" s="17"/>
      <c r="AS659" s="4"/>
    </row>
    <row r="660" spans="5:45">
      <c r="E660" s="5"/>
      <c r="F660" s="26"/>
      <c r="G660" s="26"/>
      <c r="H660" s="26"/>
      <c r="S660" s="32"/>
      <c r="T660" s="32"/>
      <c r="U660" s="32"/>
      <c r="V660" s="14"/>
      <c r="W660" s="14"/>
      <c r="X660" s="33"/>
      <c r="Y660" s="14"/>
      <c r="Z660" s="34"/>
      <c r="AA660" s="16"/>
      <c r="AB660" s="28"/>
      <c r="AC660" s="9"/>
      <c r="AD660" s="9"/>
      <c r="AE660" s="9"/>
      <c r="AF660" s="17"/>
      <c r="AG660" s="28"/>
      <c r="AH660" s="9"/>
      <c r="AI660" s="5"/>
      <c r="AJ660" s="26"/>
      <c r="AK660" s="88"/>
      <c r="AL660" s="89"/>
      <c r="AM660" s="14"/>
      <c r="AN660" s="14"/>
      <c r="AO660" s="14"/>
      <c r="AP660" s="15"/>
      <c r="AQ660" s="16"/>
      <c r="AR660" s="17"/>
      <c r="AS660" s="4"/>
    </row>
    <row r="661" spans="5:45">
      <c r="E661" s="5"/>
      <c r="F661" s="26"/>
      <c r="G661" s="26"/>
      <c r="H661" s="26"/>
      <c r="S661" s="32"/>
      <c r="T661" s="32"/>
      <c r="U661" s="32"/>
      <c r="V661" s="14"/>
      <c r="W661" s="14"/>
      <c r="X661" s="33"/>
      <c r="Y661" s="14"/>
      <c r="Z661" s="34"/>
      <c r="AA661" s="16"/>
      <c r="AB661" s="28"/>
      <c r="AC661" s="9"/>
      <c r="AD661" s="9"/>
      <c r="AE661" s="9"/>
      <c r="AF661" s="17"/>
      <c r="AG661" s="28"/>
      <c r="AH661" s="9"/>
      <c r="AI661" s="5"/>
      <c r="AJ661" s="26"/>
      <c r="AK661" s="88"/>
      <c r="AL661" s="89"/>
      <c r="AM661" s="14"/>
      <c r="AN661" s="14"/>
      <c r="AO661" s="14"/>
      <c r="AP661" s="15"/>
      <c r="AQ661" s="16"/>
      <c r="AR661" s="17"/>
      <c r="AS661" s="4"/>
    </row>
    <row r="662" spans="5:45">
      <c r="E662" s="5"/>
      <c r="F662" s="26"/>
      <c r="G662" s="26"/>
      <c r="H662" s="26"/>
      <c r="S662" s="32"/>
      <c r="T662" s="32"/>
      <c r="U662" s="32"/>
      <c r="V662" s="14"/>
      <c r="W662" s="14"/>
      <c r="X662" s="33"/>
      <c r="Y662" s="14"/>
      <c r="Z662" s="34"/>
      <c r="AA662" s="16"/>
      <c r="AB662" s="28"/>
      <c r="AC662" s="9"/>
      <c r="AD662" s="9"/>
      <c r="AE662" s="9"/>
      <c r="AF662" s="17"/>
      <c r="AG662" s="28"/>
      <c r="AH662" s="9"/>
      <c r="AI662" s="5"/>
      <c r="AJ662" s="26"/>
      <c r="AK662" s="88"/>
      <c r="AL662" s="89"/>
      <c r="AM662" s="14"/>
      <c r="AN662" s="14"/>
      <c r="AO662" s="14"/>
      <c r="AP662" s="15"/>
      <c r="AQ662" s="16"/>
      <c r="AR662" s="17"/>
      <c r="AS662" s="4"/>
    </row>
    <row r="663" spans="5:45">
      <c r="E663" s="5"/>
      <c r="F663" s="26"/>
      <c r="G663" s="26"/>
      <c r="H663" s="26"/>
      <c r="S663" s="32"/>
      <c r="T663" s="32"/>
      <c r="U663" s="32"/>
      <c r="V663" s="14"/>
      <c r="W663" s="14"/>
      <c r="X663" s="33"/>
      <c r="Y663" s="14"/>
      <c r="Z663" s="34"/>
      <c r="AA663" s="16"/>
      <c r="AB663" s="28"/>
      <c r="AC663" s="9"/>
      <c r="AD663" s="9"/>
      <c r="AE663" s="9"/>
      <c r="AF663" s="17"/>
      <c r="AG663" s="28"/>
      <c r="AH663" s="9"/>
      <c r="AI663" s="5"/>
      <c r="AJ663" s="26"/>
      <c r="AK663" s="88"/>
      <c r="AL663" s="89"/>
      <c r="AM663" s="14"/>
      <c r="AN663" s="14"/>
      <c r="AO663" s="14"/>
      <c r="AP663" s="15"/>
      <c r="AQ663" s="16"/>
      <c r="AR663" s="17"/>
      <c r="AS663" s="4"/>
    </row>
    <row r="664" spans="5:45">
      <c r="E664" s="5"/>
      <c r="F664" s="26"/>
      <c r="G664" s="26"/>
      <c r="H664" s="26"/>
      <c r="S664" s="32"/>
      <c r="T664" s="32"/>
      <c r="U664" s="32"/>
      <c r="V664" s="14"/>
      <c r="W664" s="14"/>
      <c r="X664" s="33"/>
      <c r="Y664" s="14"/>
      <c r="Z664" s="34"/>
      <c r="AA664" s="16"/>
      <c r="AB664" s="28"/>
      <c r="AC664" s="9"/>
      <c r="AD664" s="9"/>
      <c r="AE664" s="9"/>
      <c r="AF664" s="17"/>
      <c r="AG664" s="28"/>
      <c r="AH664" s="9"/>
      <c r="AI664" s="5"/>
      <c r="AJ664" s="26"/>
      <c r="AK664" s="88"/>
      <c r="AL664" s="89"/>
      <c r="AM664" s="14"/>
      <c r="AN664" s="14"/>
      <c r="AO664" s="14"/>
      <c r="AP664" s="15"/>
      <c r="AQ664" s="16"/>
      <c r="AR664" s="17"/>
      <c r="AS664" s="4"/>
    </row>
    <row r="665" spans="5:45">
      <c r="E665" s="5"/>
      <c r="F665" s="26"/>
      <c r="G665" s="26"/>
      <c r="H665" s="26"/>
      <c r="S665" s="32"/>
      <c r="T665" s="32"/>
      <c r="U665" s="32"/>
      <c r="V665" s="14"/>
      <c r="W665" s="14"/>
      <c r="X665" s="33"/>
      <c r="Y665" s="14"/>
      <c r="Z665" s="34"/>
      <c r="AA665" s="16"/>
      <c r="AB665" s="28"/>
      <c r="AC665" s="9"/>
      <c r="AD665" s="9"/>
      <c r="AE665" s="9"/>
      <c r="AF665" s="17"/>
      <c r="AG665" s="28"/>
      <c r="AH665" s="9"/>
      <c r="AI665" s="5"/>
      <c r="AJ665" s="26"/>
      <c r="AK665" s="88"/>
      <c r="AL665" s="89"/>
      <c r="AM665" s="14"/>
      <c r="AN665" s="14"/>
      <c r="AO665" s="14"/>
      <c r="AP665" s="15"/>
      <c r="AQ665" s="16"/>
      <c r="AR665" s="17"/>
      <c r="AS665" s="4"/>
    </row>
    <row r="666" spans="5:45">
      <c r="E666" s="5"/>
      <c r="F666" s="26"/>
      <c r="G666" s="26"/>
      <c r="H666" s="26"/>
      <c r="S666" s="32"/>
      <c r="T666" s="32"/>
      <c r="U666" s="32"/>
      <c r="V666" s="14"/>
      <c r="W666" s="14"/>
      <c r="X666" s="33"/>
      <c r="Y666" s="14"/>
      <c r="Z666" s="34"/>
      <c r="AA666" s="16"/>
      <c r="AB666" s="28"/>
      <c r="AC666" s="9"/>
      <c r="AD666" s="9"/>
      <c r="AE666" s="9"/>
      <c r="AF666" s="17"/>
      <c r="AG666" s="28"/>
      <c r="AH666" s="9"/>
      <c r="AI666" s="5"/>
      <c r="AJ666" s="26"/>
      <c r="AK666" s="88"/>
      <c r="AL666" s="89"/>
      <c r="AM666" s="14"/>
      <c r="AN666" s="14"/>
      <c r="AO666" s="14"/>
      <c r="AP666" s="15"/>
      <c r="AQ666" s="16"/>
      <c r="AR666" s="17"/>
      <c r="AS666" s="4"/>
    </row>
    <row r="667" spans="5:45">
      <c r="E667" s="5"/>
      <c r="F667" s="26"/>
      <c r="G667" s="26"/>
      <c r="H667" s="26"/>
      <c r="S667" s="32"/>
      <c r="T667" s="32"/>
      <c r="U667" s="32"/>
      <c r="V667" s="14"/>
      <c r="W667" s="14"/>
      <c r="X667" s="33"/>
      <c r="Y667" s="14"/>
      <c r="Z667" s="34"/>
      <c r="AA667" s="16"/>
      <c r="AB667" s="28"/>
      <c r="AC667" s="9"/>
      <c r="AD667" s="9"/>
      <c r="AE667" s="9"/>
      <c r="AF667" s="17"/>
      <c r="AG667" s="28"/>
      <c r="AH667" s="9"/>
      <c r="AI667" s="5"/>
      <c r="AJ667" s="26"/>
      <c r="AK667" s="88"/>
      <c r="AL667" s="89"/>
      <c r="AM667" s="14"/>
      <c r="AN667" s="14"/>
      <c r="AO667" s="14"/>
      <c r="AP667" s="15"/>
      <c r="AQ667" s="16"/>
      <c r="AR667" s="17"/>
      <c r="AS667" s="4"/>
    </row>
    <row r="668" spans="5:45">
      <c r="E668" s="5"/>
      <c r="F668" s="26"/>
      <c r="G668" s="26"/>
      <c r="H668" s="26"/>
      <c r="S668" s="32"/>
      <c r="T668" s="32"/>
      <c r="U668" s="32"/>
      <c r="V668" s="14"/>
      <c r="W668" s="14"/>
      <c r="X668" s="33"/>
      <c r="Y668" s="14"/>
      <c r="Z668" s="34"/>
      <c r="AA668" s="16"/>
      <c r="AB668" s="28"/>
      <c r="AC668" s="9"/>
      <c r="AD668" s="9"/>
      <c r="AE668" s="9"/>
      <c r="AF668" s="17"/>
      <c r="AG668" s="28"/>
      <c r="AH668" s="9"/>
      <c r="AI668" s="5"/>
      <c r="AJ668" s="26"/>
      <c r="AK668" s="88"/>
      <c r="AL668" s="89"/>
      <c r="AM668" s="14"/>
      <c r="AN668" s="14"/>
      <c r="AO668" s="14"/>
      <c r="AP668" s="15"/>
      <c r="AQ668" s="16"/>
      <c r="AR668" s="17"/>
      <c r="AS668" s="4"/>
    </row>
    <row r="669" spans="5:45">
      <c r="E669" s="5"/>
      <c r="F669" s="26"/>
      <c r="G669" s="26"/>
      <c r="H669" s="26"/>
      <c r="S669" s="32"/>
      <c r="T669" s="32"/>
      <c r="U669" s="32"/>
      <c r="V669" s="14"/>
      <c r="W669" s="14"/>
      <c r="X669" s="33"/>
      <c r="Y669" s="14"/>
      <c r="Z669" s="34"/>
      <c r="AA669" s="16"/>
      <c r="AB669" s="28"/>
      <c r="AC669" s="9"/>
      <c r="AD669" s="9"/>
      <c r="AE669" s="9"/>
      <c r="AF669" s="17"/>
      <c r="AG669" s="28"/>
      <c r="AH669" s="9"/>
      <c r="AI669" s="5"/>
      <c r="AJ669" s="26"/>
      <c r="AK669" s="88"/>
      <c r="AL669" s="89"/>
      <c r="AM669" s="14"/>
      <c r="AN669" s="14"/>
      <c r="AO669" s="14"/>
      <c r="AP669" s="15"/>
      <c r="AQ669" s="16"/>
      <c r="AR669" s="17"/>
      <c r="AS669" s="4"/>
    </row>
    <row r="670" spans="5:45">
      <c r="E670" s="5"/>
      <c r="F670" s="26"/>
      <c r="G670" s="26"/>
      <c r="H670" s="26"/>
      <c r="S670" s="32"/>
      <c r="T670" s="32"/>
      <c r="U670" s="32"/>
      <c r="V670" s="14"/>
      <c r="W670" s="14"/>
      <c r="X670" s="33"/>
      <c r="Y670" s="14"/>
      <c r="Z670" s="34"/>
      <c r="AA670" s="16"/>
      <c r="AB670" s="28"/>
      <c r="AC670" s="9"/>
      <c r="AD670" s="9"/>
      <c r="AE670" s="9"/>
      <c r="AF670" s="17"/>
      <c r="AG670" s="28"/>
      <c r="AH670" s="9"/>
      <c r="AI670" s="5"/>
      <c r="AJ670" s="26"/>
      <c r="AK670" s="88"/>
      <c r="AL670" s="89"/>
      <c r="AM670" s="14"/>
      <c r="AN670" s="14"/>
      <c r="AO670" s="14"/>
      <c r="AP670" s="15"/>
      <c r="AQ670" s="16"/>
      <c r="AR670" s="17"/>
      <c r="AS670" s="4"/>
    </row>
    <row r="671" spans="5:45">
      <c r="E671" s="5"/>
      <c r="F671" s="26"/>
      <c r="G671" s="26"/>
      <c r="H671" s="26"/>
      <c r="S671" s="32"/>
      <c r="T671" s="32"/>
      <c r="U671" s="32"/>
      <c r="V671" s="14"/>
      <c r="W671" s="14"/>
      <c r="X671" s="33"/>
      <c r="Y671" s="14"/>
      <c r="Z671" s="34"/>
      <c r="AA671" s="16"/>
      <c r="AB671" s="28"/>
      <c r="AC671" s="9"/>
      <c r="AD671" s="9"/>
      <c r="AE671" s="9"/>
      <c r="AF671" s="17"/>
      <c r="AG671" s="28"/>
      <c r="AH671" s="9"/>
      <c r="AI671" s="5"/>
      <c r="AJ671" s="26"/>
      <c r="AK671" s="88"/>
      <c r="AL671" s="89"/>
      <c r="AM671" s="14"/>
      <c r="AN671" s="14"/>
      <c r="AO671" s="14"/>
      <c r="AP671" s="15"/>
      <c r="AQ671" s="16"/>
      <c r="AR671" s="17"/>
      <c r="AS671" s="4"/>
    </row>
    <row r="672" spans="5:45">
      <c r="E672" s="5"/>
      <c r="F672" s="26"/>
      <c r="G672" s="26"/>
      <c r="H672" s="26"/>
      <c r="S672" s="32"/>
      <c r="T672" s="32"/>
      <c r="U672" s="32"/>
      <c r="V672" s="14"/>
      <c r="W672" s="14"/>
      <c r="X672" s="33"/>
      <c r="Y672" s="14"/>
      <c r="Z672" s="34"/>
      <c r="AA672" s="16"/>
      <c r="AB672" s="28"/>
      <c r="AC672" s="9"/>
      <c r="AD672" s="9"/>
      <c r="AE672" s="9"/>
      <c r="AF672" s="17"/>
      <c r="AG672" s="28"/>
      <c r="AH672" s="9"/>
      <c r="AI672" s="5"/>
      <c r="AJ672" s="26"/>
      <c r="AK672" s="88"/>
      <c r="AL672" s="89"/>
      <c r="AM672" s="14"/>
      <c r="AN672" s="14"/>
      <c r="AO672" s="14"/>
      <c r="AP672" s="15"/>
      <c r="AQ672" s="16"/>
      <c r="AR672" s="17"/>
      <c r="AS672" s="4"/>
    </row>
    <row r="673" spans="5:45">
      <c r="E673" s="5"/>
      <c r="F673" s="26"/>
      <c r="G673" s="26"/>
      <c r="H673" s="26"/>
      <c r="S673" s="32"/>
      <c r="T673" s="32"/>
      <c r="U673" s="32"/>
      <c r="V673" s="14"/>
      <c r="W673" s="14"/>
      <c r="X673" s="33"/>
      <c r="Y673" s="14"/>
      <c r="Z673" s="34"/>
      <c r="AA673" s="16"/>
      <c r="AB673" s="28"/>
      <c r="AC673" s="9"/>
      <c r="AD673" s="9"/>
      <c r="AE673" s="9"/>
      <c r="AF673" s="17"/>
      <c r="AG673" s="28"/>
      <c r="AH673" s="9"/>
      <c r="AI673" s="5"/>
      <c r="AJ673" s="26"/>
      <c r="AK673" s="88"/>
      <c r="AL673" s="89"/>
      <c r="AM673" s="14"/>
      <c r="AN673" s="14"/>
      <c r="AO673" s="14"/>
      <c r="AP673" s="15"/>
      <c r="AQ673" s="16"/>
      <c r="AR673" s="17"/>
      <c r="AS673" s="4"/>
    </row>
    <row r="674" spans="5:45">
      <c r="E674" s="5"/>
      <c r="F674" s="26"/>
      <c r="G674" s="26"/>
      <c r="H674" s="26"/>
      <c r="S674" s="32"/>
      <c r="T674" s="32"/>
      <c r="U674" s="32"/>
      <c r="V674" s="14"/>
      <c r="W674" s="14"/>
      <c r="X674" s="33"/>
      <c r="Y674" s="14"/>
      <c r="Z674" s="34"/>
      <c r="AA674" s="16"/>
      <c r="AB674" s="28"/>
      <c r="AC674" s="9"/>
      <c r="AD674" s="9"/>
      <c r="AE674" s="9"/>
      <c r="AF674" s="17"/>
      <c r="AG674" s="28"/>
      <c r="AH674" s="9"/>
      <c r="AI674" s="5"/>
      <c r="AJ674" s="26"/>
      <c r="AK674" s="88"/>
      <c r="AL674" s="89"/>
      <c r="AM674" s="14"/>
      <c r="AN674" s="14"/>
      <c r="AO674" s="14"/>
      <c r="AP674" s="15"/>
      <c r="AQ674" s="16"/>
      <c r="AR674" s="17"/>
      <c r="AS674" s="4"/>
    </row>
    <row r="675" spans="5:45">
      <c r="E675" s="5"/>
      <c r="F675" s="26"/>
      <c r="G675" s="26"/>
      <c r="H675" s="26"/>
      <c r="S675" s="32"/>
      <c r="T675" s="32"/>
      <c r="U675" s="32"/>
      <c r="V675" s="14"/>
      <c r="W675" s="14"/>
      <c r="X675" s="33"/>
      <c r="Y675" s="14"/>
      <c r="Z675" s="34"/>
      <c r="AA675" s="16"/>
      <c r="AB675" s="28"/>
      <c r="AC675" s="9"/>
      <c r="AD675" s="9"/>
      <c r="AE675" s="9"/>
      <c r="AF675" s="17"/>
      <c r="AG675" s="28"/>
      <c r="AH675" s="9"/>
      <c r="AI675" s="5"/>
      <c r="AJ675" s="26"/>
      <c r="AK675" s="88"/>
      <c r="AL675" s="89"/>
      <c r="AM675" s="14"/>
      <c r="AN675" s="14"/>
      <c r="AO675" s="14"/>
      <c r="AP675" s="15"/>
      <c r="AQ675" s="16"/>
      <c r="AR675" s="17"/>
      <c r="AS675" s="4"/>
    </row>
    <row r="676" spans="5:45">
      <c r="E676" s="5"/>
      <c r="F676" s="26"/>
      <c r="G676" s="26"/>
      <c r="H676" s="26"/>
      <c r="S676" s="32"/>
      <c r="T676" s="32"/>
      <c r="U676" s="32"/>
      <c r="V676" s="14"/>
      <c r="W676" s="14"/>
      <c r="X676" s="33"/>
      <c r="Y676" s="14"/>
      <c r="Z676" s="34"/>
      <c r="AA676" s="16"/>
      <c r="AB676" s="28"/>
      <c r="AC676" s="9"/>
      <c r="AD676" s="9"/>
      <c r="AE676" s="9"/>
      <c r="AF676" s="17"/>
      <c r="AG676" s="28"/>
      <c r="AH676" s="9"/>
      <c r="AI676" s="5"/>
      <c r="AJ676" s="26"/>
      <c r="AK676" s="88"/>
      <c r="AL676" s="89"/>
      <c r="AM676" s="14"/>
      <c r="AN676" s="14"/>
      <c r="AO676" s="14"/>
      <c r="AP676" s="15"/>
      <c r="AQ676" s="16"/>
      <c r="AR676" s="17"/>
      <c r="AS676" s="4"/>
    </row>
    <row r="677" spans="5:45">
      <c r="E677" s="5"/>
      <c r="F677" s="26"/>
      <c r="G677" s="26"/>
      <c r="H677" s="26"/>
      <c r="S677" s="32"/>
      <c r="T677" s="32"/>
      <c r="U677" s="32"/>
      <c r="V677" s="14"/>
      <c r="W677" s="14"/>
      <c r="X677" s="33"/>
      <c r="Y677" s="14"/>
      <c r="Z677" s="34"/>
      <c r="AA677" s="16"/>
      <c r="AB677" s="28"/>
      <c r="AC677" s="9"/>
      <c r="AD677" s="9"/>
      <c r="AE677" s="9"/>
      <c r="AF677" s="17"/>
      <c r="AG677" s="28"/>
      <c r="AH677" s="9"/>
      <c r="AI677" s="5"/>
      <c r="AJ677" s="26"/>
      <c r="AK677" s="88"/>
      <c r="AL677" s="89"/>
      <c r="AM677" s="14"/>
      <c r="AN677" s="14"/>
      <c r="AO677" s="14"/>
      <c r="AP677" s="15"/>
      <c r="AQ677" s="16"/>
      <c r="AR677" s="17"/>
      <c r="AS677" s="4"/>
    </row>
    <row r="678" spans="5:45">
      <c r="E678" s="5"/>
      <c r="F678" s="26"/>
      <c r="G678" s="26"/>
      <c r="H678" s="26"/>
      <c r="S678" s="32"/>
      <c r="T678" s="32"/>
      <c r="U678" s="32"/>
      <c r="V678" s="14"/>
      <c r="W678" s="14"/>
      <c r="X678" s="33"/>
      <c r="Y678" s="14"/>
      <c r="Z678" s="34"/>
      <c r="AA678" s="16"/>
      <c r="AB678" s="28"/>
      <c r="AC678" s="9"/>
      <c r="AD678" s="9"/>
      <c r="AE678" s="9"/>
      <c r="AF678" s="17"/>
      <c r="AG678" s="28"/>
      <c r="AH678" s="9"/>
      <c r="AI678" s="5"/>
      <c r="AJ678" s="26"/>
      <c r="AK678" s="88"/>
      <c r="AL678" s="89"/>
      <c r="AM678" s="14"/>
      <c r="AN678" s="14"/>
      <c r="AO678" s="14"/>
      <c r="AP678" s="15"/>
      <c r="AQ678" s="16"/>
      <c r="AR678" s="17"/>
      <c r="AS678" s="4"/>
    </row>
    <row r="679" spans="5:45">
      <c r="E679" s="5"/>
      <c r="F679" s="26"/>
      <c r="G679" s="26"/>
      <c r="H679" s="26"/>
      <c r="S679" s="32"/>
      <c r="T679" s="32"/>
      <c r="U679" s="32"/>
      <c r="V679" s="14"/>
      <c r="W679" s="14"/>
      <c r="X679" s="33"/>
      <c r="Y679" s="14"/>
      <c r="Z679" s="34"/>
      <c r="AA679" s="16"/>
      <c r="AB679" s="28"/>
      <c r="AC679" s="9"/>
      <c r="AD679" s="9"/>
      <c r="AE679" s="9"/>
      <c r="AF679" s="17"/>
      <c r="AG679" s="28"/>
      <c r="AH679" s="9"/>
      <c r="AI679" s="5"/>
      <c r="AJ679" s="26"/>
      <c r="AK679" s="88"/>
      <c r="AL679" s="89"/>
      <c r="AM679" s="14"/>
      <c r="AN679" s="14"/>
      <c r="AO679" s="14"/>
      <c r="AP679" s="15"/>
      <c r="AQ679" s="16"/>
      <c r="AR679" s="17"/>
      <c r="AS679" s="4"/>
    </row>
    <row r="680" spans="5:45">
      <c r="E680" s="5"/>
      <c r="F680" s="26"/>
      <c r="G680" s="26"/>
      <c r="H680" s="26"/>
      <c r="S680" s="32"/>
      <c r="T680" s="32"/>
      <c r="U680" s="32"/>
      <c r="V680" s="14"/>
      <c r="W680" s="14"/>
      <c r="X680" s="33"/>
      <c r="Y680" s="14"/>
      <c r="Z680" s="34"/>
      <c r="AA680" s="16"/>
      <c r="AB680" s="28"/>
      <c r="AC680" s="9"/>
      <c r="AD680" s="9"/>
      <c r="AE680" s="9"/>
      <c r="AF680" s="17"/>
      <c r="AG680" s="28"/>
      <c r="AH680" s="9"/>
      <c r="AI680" s="5"/>
      <c r="AJ680" s="26"/>
      <c r="AK680" s="88"/>
      <c r="AL680" s="89"/>
      <c r="AM680" s="14"/>
      <c r="AN680" s="14"/>
      <c r="AO680" s="14"/>
      <c r="AP680" s="15"/>
      <c r="AQ680" s="16"/>
      <c r="AR680" s="17"/>
      <c r="AS680" s="4"/>
    </row>
    <row r="681" spans="5:45">
      <c r="E681" s="5"/>
      <c r="F681" s="26"/>
      <c r="G681" s="26"/>
      <c r="H681" s="26"/>
      <c r="S681" s="32"/>
      <c r="T681" s="32"/>
      <c r="U681" s="32"/>
      <c r="V681" s="14"/>
      <c r="W681" s="14"/>
      <c r="X681" s="33"/>
      <c r="Y681" s="14"/>
      <c r="Z681" s="34"/>
      <c r="AA681" s="16"/>
      <c r="AB681" s="28"/>
      <c r="AC681" s="9"/>
      <c r="AD681" s="9"/>
      <c r="AE681" s="9"/>
      <c r="AF681" s="17"/>
      <c r="AG681" s="28"/>
      <c r="AH681" s="9"/>
      <c r="AI681" s="5"/>
      <c r="AJ681" s="26"/>
      <c r="AK681" s="88"/>
      <c r="AL681" s="89"/>
      <c r="AM681" s="14"/>
      <c r="AN681" s="14"/>
      <c r="AO681" s="14"/>
      <c r="AP681" s="15"/>
      <c r="AQ681" s="16"/>
      <c r="AR681" s="17"/>
      <c r="AS681" s="4"/>
    </row>
    <row r="682" spans="5:45">
      <c r="E682" s="5"/>
      <c r="F682" s="26"/>
      <c r="G682" s="26"/>
      <c r="H682" s="26"/>
      <c r="S682" s="32"/>
      <c r="T682" s="32"/>
      <c r="U682" s="32"/>
      <c r="V682" s="14"/>
      <c r="W682" s="14"/>
      <c r="X682" s="33"/>
      <c r="Y682" s="14"/>
      <c r="Z682" s="34"/>
      <c r="AA682" s="16"/>
      <c r="AB682" s="28"/>
      <c r="AC682" s="9"/>
      <c r="AD682" s="9"/>
      <c r="AE682" s="9"/>
      <c r="AF682" s="17"/>
      <c r="AG682" s="28"/>
      <c r="AH682" s="9"/>
      <c r="AI682" s="5"/>
      <c r="AJ682" s="26"/>
      <c r="AK682" s="88"/>
      <c r="AL682" s="89"/>
      <c r="AM682" s="14"/>
      <c r="AN682" s="14"/>
      <c r="AO682" s="14"/>
      <c r="AP682" s="15"/>
      <c r="AQ682" s="16"/>
      <c r="AR682" s="17"/>
      <c r="AS682" s="4"/>
    </row>
    <row r="683" spans="5:45">
      <c r="E683" s="5"/>
      <c r="F683" s="26"/>
      <c r="G683" s="26"/>
      <c r="H683" s="26"/>
      <c r="S683" s="32"/>
      <c r="T683" s="32"/>
      <c r="U683" s="32"/>
      <c r="V683" s="14"/>
      <c r="W683" s="14"/>
      <c r="X683" s="33"/>
      <c r="Y683" s="14"/>
      <c r="Z683" s="34"/>
      <c r="AA683" s="16"/>
      <c r="AB683" s="28"/>
      <c r="AC683" s="9"/>
      <c r="AD683" s="9"/>
      <c r="AE683" s="9"/>
      <c r="AF683" s="17"/>
      <c r="AG683" s="28"/>
      <c r="AH683" s="9"/>
      <c r="AI683" s="5"/>
      <c r="AJ683" s="26"/>
      <c r="AK683" s="88"/>
      <c r="AL683" s="89"/>
      <c r="AM683" s="14"/>
      <c r="AN683" s="14"/>
      <c r="AO683" s="14"/>
      <c r="AP683" s="15"/>
      <c r="AQ683" s="16"/>
      <c r="AR683" s="17"/>
      <c r="AS683" s="4"/>
    </row>
    <row r="684" spans="5:45">
      <c r="E684" s="5"/>
      <c r="F684" s="26"/>
      <c r="G684" s="26"/>
      <c r="H684" s="26"/>
      <c r="S684" s="32"/>
      <c r="T684" s="32"/>
      <c r="U684" s="32"/>
      <c r="V684" s="14"/>
      <c r="W684" s="14"/>
      <c r="X684" s="33"/>
      <c r="Y684" s="14"/>
      <c r="Z684" s="34"/>
      <c r="AA684" s="16"/>
      <c r="AB684" s="28"/>
      <c r="AC684" s="9"/>
      <c r="AD684" s="9"/>
      <c r="AE684" s="9"/>
      <c r="AF684" s="17"/>
      <c r="AG684" s="28"/>
      <c r="AH684" s="9"/>
      <c r="AI684" s="5"/>
      <c r="AJ684" s="26"/>
      <c r="AK684" s="88"/>
      <c r="AL684" s="89"/>
      <c r="AM684" s="14"/>
      <c r="AN684" s="14"/>
      <c r="AO684" s="14"/>
      <c r="AP684" s="15"/>
      <c r="AQ684" s="16"/>
      <c r="AR684" s="17"/>
      <c r="AS684" s="4"/>
    </row>
    <row r="685" spans="5:45">
      <c r="E685" s="5"/>
      <c r="F685" s="26"/>
      <c r="G685" s="26"/>
      <c r="H685" s="26"/>
      <c r="S685" s="32"/>
      <c r="T685" s="32"/>
      <c r="U685" s="32"/>
      <c r="V685" s="14"/>
      <c r="W685" s="14"/>
      <c r="X685" s="33"/>
      <c r="Y685" s="14"/>
      <c r="Z685" s="34"/>
      <c r="AA685" s="16"/>
      <c r="AB685" s="28"/>
      <c r="AC685" s="9"/>
      <c r="AD685" s="9"/>
      <c r="AE685" s="9"/>
      <c r="AF685" s="17"/>
      <c r="AG685" s="28"/>
      <c r="AH685" s="9"/>
      <c r="AI685" s="5"/>
      <c r="AJ685" s="26"/>
      <c r="AK685" s="88"/>
      <c r="AL685" s="89"/>
      <c r="AM685" s="14"/>
      <c r="AN685" s="14"/>
      <c r="AO685" s="14"/>
      <c r="AP685" s="15"/>
      <c r="AQ685" s="16"/>
      <c r="AR685" s="17"/>
      <c r="AS685" s="4"/>
    </row>
    <row r="686" spans="5:45">
      <c r="E686" s="5"/>
      <c r="F686" s="26"/>
      <c r="G686" s="26"/>
      <c r="H686" s="26"/>
      <c r="S686" s="32"/>
      <c r="T686" s="32"/>
      <c r="U686" s="32"/>
      <c r="V686" s="14"/>
      <c r="W686" s="14"/>
      <c r="X686" s="33"/>
      <c r="Y686" s="14"/>
      <c r="Z686" s="34"/>
      <c r="AA686" s="16"/>
      <c r="AB686" s="28"/>
      <c r="AC686" s="9"/>
      <c r="AD686" s="9"/>
      <c r="AE686" s="9"/>
      <c r="AF686" s="17"/>
      <c r="AG686" s="28"/>
      <c r="AH686" s="9"/>
      <c r="AI686" s="5"/>
      <c r="AJ686" s="26"/>
      <c r="AK686" s="88"/>
      <c r="AL686" s="89"/>
      <c r="AM686" s="14"/>
      <c r="AN686" s="14"/>
      <c r="AO686" s="14"/>
      <c r="AP686" s="15"/>
      <c r="AQ686" s="16"/>
      <c r="AR686" s="17"/>
      <c r="AS686" s="4"/>
    </row>
    <row r="687" spans="5:45">
      <c r="E687" s="5"/>
      <c r="F687" s="26"/>
      <c r="G687" s="26"/>
      <c r="H687" s="26"/>
      <c r="S687" s="32"/>
      <c r="T687" s="32"/>
      <c r="U687" s="32"/>
      <c r="V687" s="14"/>
      <c r="W687" s="14"/>
      <c r="X687" s="33"/>
      <c r="Y687" s="14"/>
      <c r="Z687" s="34"/>
      <c r="AA687" s="16"/>
      <c r="AB687" s="28"/>
      <c r="AC687" s="9"/>
      <c r="AD687" s="9"/>
      <c r="AE687" s="9"/>
      <c r="AF687" s="17"/>
      <c r="AG687" s="28"/>
      <c r="AH687" s="9"/>
      <c r="AI687" s="5"/>
      <c r="AJ687" s="26"/>
      <c r="AK687" s="88"/>
      <c r="AL687" s="89"/>
      <c r="AM687" s="14"/>
      <c r="AN687" s="14"/>
      <c r="AO687" s="14"/>
      <c r="AP687" s="15"/>
      <c r="AQ687" s="16"/>
      <c r="AR687" s="17"/>
      <c r="AS687" s="4"/>
    </row>
    <row r="688" spans="5:45">
      <c r="E688" s="5"/>
      <c r="F688" s="26"/>
      <c r="G688" s="26"/>
      <c r="H688" s="26"/>
      <c r="S688" s="32"/>
      <c r="T688" s="32"/>
      <c r="U688" s="32"/>
      <c r="V688" s="14"/>
      <c r="W688" s="14"/>
      <c r="X688" s="33"/>
      <c r="Y688" s="14"/>
      <c r="Z688" s="34"/>
      <c r="AA688" s="16"/>
      <c r="AB688" s="28"/>
      <c r="AC688" s="9"/>
      <c r="AD688" s="9"/>
      <c r="AE688" s="9"/>
      <c r="AF688" s="17"/>
      <c r="AG688" s="28"/>
      <c r="AH688" s="9"/>
      <c r="AI688" s="5"/>
      <c r="AJ688" s="26"/>
      <c r="AK688" s="88"/>
      <c r="AL688" s="89"/>
      <c r="AM688" s="14"/>
      <c r="AN688" s="14"/>
      <c r="AO688" s="14"/>
      <c r="AP688" s="15"/>
      <c r="AQ688" s="16"/>
      <c r="AR688" s="17"/>
      <c r="AS688" s="4"/>
    </row>
    <row r="689" spans="5:45">
      <c r="E689" s="5"/>
      <c r="F689" s="26"/>
      <c r="G689" s="26"/>
      <c r="H689" s="26"/>
      <c r="S689" s="32"/>
      <c r="T689" s="32"/>
      <c r="U689" s="32"/>
      <c r="V689" s="14"/>
      <c r="W689" s="14"/>
      <c r="X689" s="33"/>
      <c r="Y689" s="14"/>
      <c r="Z689" s="34"/>
      <c r="AA689" s="16"/>
      <c r="AB689" s="28"/>
      <c r="AC689" s="9"/>
      <c r="AD689" s="9"/>
      <c r="AE689" s="9"/>
      <c r="AF689" s="17"/>
      <c r="AG689" s="28"/>
      <c r="AH689" s="9"/>
      <c r="AI689" s="5"/>
      <c r="AJ689" s="26"/>
      <c r="AK689" s="88"/>
      <c r="AL689" s="89"/>
      <c r="AM689" s="14"/>
      <c r="AN689" s="14"/>
      <c r="AO689" s="14"/>
      <c r="AP689" s="15"/>
      <c r="AQ689" s="16"/>
      <c r="AR689" s="17"/>
      <c r="AS689" s="4"/>
    </row>
    <row r="690" spans="5:45">
      <c r="E690" s="5"/>
      <c r="F690" s="26"/>
      <c r="G690" s="26"/>
      <c r="H690" s="26"/>
      <c r="S690" s="32"/>
      <c r="T690" s="32"/>
      <c r="U690" s="32"/>
      <c r="V690" s="14"/>
      <c r="W690" s="14"/>
      <c r="X690" s="33"/>
      <c r="Y690" s="14"/>
      <c r="Z690" s="34"/>
      <c r="AA690" s="16"/>
      <c r="AB690" s="28"/>
      <c r="AC690" s="9"/>
      <c r="AD690" s="9"/>
      <c r="AE690" s="9"/>
      <c r="AF690" s="17"/>
      <c r="AG690" s="28"/>
      <c r="AH690" s="9"/>
      <c r="AI690" s="5"/>
      <c r="AJ690" s="26"/>
      <c r="AK690" s="88"/>
      <c r="AL690" s="89"/>
      <c r="AM690" s="14"/>
      <c r="AN690" s="14"/>
      <c r="AO690" s="14"/>
      <c r="AP690" s="15"/>
      <c r="AQ690" s="16"/>
      <c r="AR690" s="17"/>
      <c r="AS690" s="4"/>
    </row>
    <row r="691" spans="5:45">
      <c r="E691" s="5"/>
      <c r="F691" s="26"/>
      <c r="G691" s="26"/>
      <c r="H691" s="26"/>
      <c r="S691" s="32"/>
      <c r="T691" s="32"/>
      <c r="U691" s="32"/>
      <c r="V691" s="14"/>
      <c r="W691" s="14"/>
      <c r="X691" s="33"/>
      <c r="Y691" s="14"/>
      <c r="Z691" s="34"/>
      <c r="AA691" s="16"/>
      <c r="AB691" s="28"/>
      <c r="AC691" s="9"/>
      <c r="AD691" s="9"/>
      <c r="AE691" s="9"/>
      <c r="AF691" s="17"/>
      <c r="AG691" s="28"/>
      <c r="AH691" s="9"/>
      <c r="AI691" s="5"/>
      <c r="AJ691" s="26"/>
      <c r="AK691" s="88"/>
      <c r="AL691" s="89"/>
      <c r="AM691" s="14"/>
      <c r="AN691" s="14"/>
      <c r="AO691" s="14"/>
      <c r="AP691" s="15"/>
      <c r="AQ691" s="16"/>
      <c r="AR691" s="17"/>
      <c r="AS691" s="4"/>
    </row>
    <row r="692" spans="5:45">
      <c r="E692" s="5"/>
      <c r="F692" s="26"/>
      <c r="G692" s="26"/>
      <c r="H692" s="26"/>
      <c r="S692" s="32"/>
      <c r="T692" s="32"/>
      <c r="U692" s="32"/>
      <c r="V692" s="14"/>
      <c r="W692" s="14"/>
      <c r="X692" s="33"/>
      <c r="Y692" s="14"/>
      <c r="Z692" s="34"/>
      <c r="AA692" s="16"/>
      <c r="AB692" s="28"/>
      <c r="AC692" s="9"/>
      <c r="AD692" s="9"/>
      <c r="AE692" s="9"/>
      <c r="AF692" s="17"/>
      <c r="AG692" s="28"/>
      <c r="AH692" s="9"/>
      <c r="AI692" s="5"/>
      <c r="AJ692" s="26"/>
      <c r="AK692" s="88"/>
      <c r="AL692" s="89"/>
      <c r="AM692" s="14"/>
      <c r="AN692" s="14"/>
      <c r="AO692" s="14"/>
      <c r="AP692" s="15"/>
      <c r="AQ692" s="16"/>
      <c r="AR692" s="17"/>
      <c r="AS692" s="4"/>
    </row>
    <row r="693" spans="5:45">
      <c r="E693" s="5"/>
      <c r="F693" s="26"/>
      <c r="G693" s="26"/>
      <c r="H693" s="26"/>
      <c r="S693" s="32"/>
      <c r="T693" s="32"/>
      <c r="U693" s="32"/>
      <c r="V693" s="14"/>
      <c r="W693" s="14"/>
      <c r="X693" s="33"/>
      <c r="Y693" s="14"/>
      <c r="Z693" s="34"/>
      <c r="AA693" s="16"/>
      <c r="AB693" s="28"/>
      <c r="AC693" s="9"/>
      <c r="AD693" s="9"/>
      <c r="AE693" s="9"/>
      <c r="AF693" s="17"/>
      <c r="AG693" s="28"/>
      <c r="AH693" s="9"/>
      <c r="AI693" s="5"/>
      <c r="AJ693" s="26"/>
      <c r="AK693" s="88"/>
      <c r="AL693" s="89"/>
      <c r="AM693" s="14"/>
      <c r="AN693" s="14"/>
      <c r="AO693" s="14"/>
      <c r="AP693" s="15"/>
      <c r="AQ693" s="16"/>
      <c r="AR693" s="17"/>
      <c r="AS693" s="4"/>
    </row>
    <row r="694" spans="5:45">
      <c r="E694" s="5"/>
      <c r="F694" s="26"/>
      <c r="G694" s="26"/>
      <c r="H694" s="26"/>
      <c r="S694" s="32"/>
      <c r="T694" s="32"/>
      <c r="U694" s="32"/>
      <c r="V694" s="14"/>
      <c r="W694" s="14"/>
      <c r="X694" s="33"/>
      <c r="Y694" s="14"/>
      <c r="Z694" s="34"/>
      <c r="AA694" s="16"/>
      <c r="AB694" s="28"/>
      <c r="AC694" s="9"/>
      <c r="AD694" s="9"/>
      <c r="AE694" s="9"/>
      <c r="AF694" s="17"/>
      <c r="AG694" s="28"/>
      <c r="AH694" s="9"/>
      <c r="AI694" s="5"/>
      <c r="AJ694" s="26"/>
      <c r="AK694" s="88"/>
      <c r="AL694" s="89"/>
      <c r="AM694" s="14"/>
      <c r="AN694" s="14"/>
      <c r="AO694" s="14"/>
      <c r="AP694" s="15"/>
      <c r="AQ694" s="16"/>
      <c r="AR694" s="17"/>
      <c r="AS694" s="4"/>
    </row>
    <row r="695" spans="5:45">
      <c r="E695" s="5"/>
      <c r="F695" s="26"/>
      <c r="G695" s="26"/>
      <c r="H695" s="26"/>
      <c r="S695" s="32"/>
      <c r="T695" s="32"/>
      <c r="U695" s="32"/>
      <c r="V695" s="14"/>
      <c r="W695" s="14"/>
      <c r="X695" s="33"/>
      <c r="Y695" s="14"/>
      <c r="Z695" s="34"/>
      <c r="AA695" s="16"/>
      <c r="AB695" s="28"/>
      <c r="AC695" s="9"/>
      <c r="AD695" s="9"/>
      <c r="AE695" s="9"/>
      <c r="AF695" s="17"/>
      <c r="AG695" s="28"/>
      <c r="AH695" s="9"/>
      <c r="AI695" s="5"/>
      <c r="AJ695" s="26"/>
      <c r="AK695" s="88"/>
      <c r="AL695" s="89"/>
      <c r="AM695" s="14"/>
      <c r="AN695" s="14"/>
      <c r="AO695" s="14"/>
      <c r="AP695" s="15"/>
      <c r="AQ695" s="16"/>
      <c r="AR695" s="17"/>
      <c r="AS695" s="4"/>
    </row>
    <row r="696" spans="5:45">
      <c r="E696" s="5"/>
      <c r="F696" s="26"/>
      <c r="G696" s="26"/>
      <c r="H696" s="26"/>
      <c r="S696" s="32"/>
      <c r="T696" s="32"/>
      <c r="U696" s="32"/>
      <c r="V696" s="14"/>
      <c r="W696" s="14"/>
      <c r="X696" s="33"/>
      <c r="Y696" s="14"/>
      <c r="Z696" s="34"/>
      <c r="AA696" s="16"/>
      <c r="AB696" s="28"/>
      <c r="AC696" s="9"/>
      <c r="AD696" s="9"/>
      <c r="AE696" s="9"/>
      <c r="AF696" s="17"/>
      <c r="AG696" s="28"/>
      <c r="AH696" s="9"/>
      <c r="AI696" s="5"/>
      <c r="AJ696" s="26"/>
      <c r="AK696" s="88"/>
      <c r="AL696" s="89"/>
      <c r="AM696" s="14"/>
      <c r="AN696" s="14"/>
      <c r="AO696" s="14"/>
      <c r="AP696" s="15"/>
      <c r="AQ696" s="16"/>
      <c r="AR696" s="17"/>
      <c r="AS696" s="4"/>
    </row>
    <row r="697" spans="5:45">
      <c r="E697" s="5"/>
      <c r="F697" s="26"/>
      <c r="G697" s="26"/>
      <c r="H697" s="26"/>
      <c r="S697" s="32"/>
      <c r="T697" s="32"/>
      <c r="U697" s="32"/>
      <c r="V697" s="14"/>
      <c r="W697" s="14"/>
      <c r="X697" s="33"/>
      <c r="Y697" s="14"/>
      <c r="Z697" s="34"/>
      <c r="AA697" s="16"/>
      <c r="AB697" s="28"/>
      <c r="AC697" s="9"/>
      <c r="AD697" s="9"/>
      <c r="AE697" s="9"/>
      <c r="AF697" s="17"/>
      <c r="AG697" s="28"/>
      <c r="AH697" s="9"/>
      <c r="AI697" s="5"/>
      <c r="AJ697" s="26"/>
      <c r="AK697" s="88"/>
      <c r="AL697" s="89"/>
      <c r="AM697" s="14"/>
      <c r="AN697" s="14"/>
      <c r="AO697" s="14"/>
      <c r="AP697" s="15"/>
      <c r="AQ697" s="16"/>
      <c r="AR697" s="17"/>
      <c r="AS697" s="4"/>
    </row>
    <row r="698" spans="5:45">
      <c r="E698" s="5"/>
      <c r="F698" s="26"/>
      <c r="G698" s="26"/>
      <c r="H698" s="26"/>
      <c r="S698" s="32"/>
      <c r="T698" s="32"/>
      <c r="U698" s="32"/>
      <c r="V698" s="14"/>
      <c r="W698" s="14"/>
      <c r="X698" s="33"/>
      <c r="Y698" s="14"/>
      <c r="Z698" s="34"/>
      <c r="AA698" s="16"/>
      <c r="AB698" s="28"/>
      <c r="AC698" s="9"/>
      <c r="AD698" s="9"/>
      <c r="AE698" s="9"/>
      <c r="AF698" s="17"/>
      <c r="AG698" s="28"/>
      <c r="AH698" s="9"/>
      <c r="AI698" s="5"/>
      <c r="AJ698" s="26"/>
      <c r="AK698" s="88"/>
      <c r="AL698" s="89"/>
      <c r="AM698" s="14"/>
      <c r="AN698" s="14"/>
      <c r="AO698" s="14"/>
      <c r="AP698" s="15"/>
      <c r="AQ698" s="16"/>
      <c r="AR698" s="17"/>
      <c r="AS698" s="4"/>
    </row>
    <row r="699" spans="5:45">
      <c r="E699" s="5"/>
      <c r="F699" s="26"/>
      <c r="G699" s="26"/>
      <c r="H699" s="26"/>
      <c r="S699" s="32"/>
      <c r="T699" s="32"/>
      <c r="U699" s="32"/>
      <c r="V699" s="14"/>
      <c r="W699" s="14"/>
      <c r="X699" s="33"/>
      <c r="Y699" s="14"/>
      <c r="Z699" s="34"/>
      <c r="AA699" s="16"/>
      <c r="AB699" s="28"/>
      <c r="AC699" s="9"/>
      <c r="AD699" s="9"/>
      <c r="AE699" s="9"/>
      <c r="AF699" s="17"/>
      <c r="AG699" s="28"/>
      <c r="AH699" s="9"/>
      <c r="AI699" s="5"/>
      <c r="AJ699" s="26"/>
      <c r="AK699" s="88"/>
      <c r="AL699" s="89"/>
      <c r="AM699" s="14"/>
      <c r="AN699" s="14"/>
      <c r="AO699" s="14"/>
      <c r="AP699" s="15"/>
      <c r="AQ699" s="16"/>
      <c r="AR699" s="17"/>
      <c r="AS699" s="4"/>
    </row>
    <row r="700" spans="5:45">
      <c r="E700" s="5"/>
      <c r="F700" s="26"/>
      <c r="G700" s="26"/>
      <c r="H700" s="26"/>
      <c r="S700" s="32"/>
      <c r="T700" s="32"/>
      <c r="U700" s="32"/>
      <c r="V700" s="14"/>
      <c r="W700" s="14"/>
      <c r="X700" s="33"/>
      <c r="Y700" s="14"/>
      <c r="Z700" s="34"/>
      <c r="AA700" s="16"/>
      <c r="AB700" s="28"/>
      <c r="AC700" s="9"/>
      <c r="AD700" s="9"/>
      <c r="AE700" s="9"/>
      <c r="AF700" s="17"/>
      <c r="AG700" s="28"/>
      <c r="AH700" s="9"/>
      <c r="AI700" s="5"/>
      <c r="AJ700" s="26"/>
      <c r="AK700" s="88"/>
      <c r="AL700" s="89"/>
      <c r="AM700" s="14"/>
      <c r="AN700" s="14"/>
      <c r="AO700" s="14"/>
      <c r="AP700" s="15"/>
      <c r="AQ700" s="16"/>
      <c r="AR700" s="17"/>
      <c r="AS700" s="4"/>
    </row>
    <row r="701" spans="5:45">
      <c r="E701" s="5"/>
      <c r="F701" s="26"/>
      <c r="G701" s="26"/>
      <c r="H701" s="26"/>
      <c r="S701" s="32"/>
      <c r="T701" s="32"/>
      <c r="U701" s="32"/>
      <c r="V701" s="14"/>
      <c r="W701" s="14"/>
      <c r="X701" s="33"/>
      <c r="Y701" s="14"/>
      <c r="Z701" s="34"/>
      <c r="AA701" s="16"/>
      <c r="AB701" s="28"/>
      <c r="AC701" s="9"/>
      <c r="AD701" s="9"/>
      <c r="AE701" s="9"/>
      <c r="AF701" s="17"/>
      <c r="AG701" s="28"/>
      <c r="AH701" s="9"/>
      <c r="AI701" s="5"/>
      <c r="AJ701" s="26"/>
      <c r="AK701" s="88"/>
      <c r="AL701" s="89"/>
      <c r="AM701" s="14"/>
      <c r="AN701" s="14"/>
      <c r="AO701" s="14"/>
      <c r="AP701" s="15"/>
      <c r="AQ701" s="16"/>
      <c r="AR701" s="17"/>
      <c r="AS701" s="4"/>
    </row>
    <row r="702" spans="5:45">
      <c r="E702" s="5"/>
      <c r="F702" s="26"/>
      <c r="G702" s="26"/>
      <c r="H702" s="26"/>
      <c r="S702" s="32"/>
      <c r="T702" s="32"/>
      <c r="U702" s="32"/>
      <c r="V702" s="14"/>
      <c r="W702" s="14"/>
      <c r="X702" s="33"/>
      <c r="Y702" s="14"/>
      <c r="Z702" s="34"/>
      <c r="AA702" s="16"/>
      <c r="AB702" s="28"/>
      <c r="AC702" s="9"/>
      <c r="AD702" s="9"/>
      <c r="AE702" s="9"/>
      <c r="AF702" s="17"/>
      <c r="AG702" s="28"/>
      <c r="AH702" s="9"/>
      <c r="AI702" s="5"/>
      <c r="AJ702" s="26"/>
      <c r="AK702" s="88"/>
      <c r="AL702" s="89"/>
      <c r="AM702" s="14"/>
      <c r="AN702" s="14"/>
      <c r="AO702" s="14"/>
      <c r="AP702" s="15"/>
      <c r="AQ702" s="16"/>
      <c r="AR702" s="17"/>
      <c r="AS702" s="4"/>
    </row>
    <row r="703" spans="5:45">
      <c r="E703" s="5"/>
      <c r="F703" s="26"/>
      <c r="G703" s="26"/>
      <c r="H703" s="26"/>
      <c r="S703" s="32"/>
      <c r="T703" s="32"/>
      <c r="U703" s="32"/>
      <c r="V703" s="14"/>
      <c r="W703" s="14"/>
      <c r="X703" s="33"/>
      <c r="Y703" s="14"/>
      <c r="Z703" s="34"/>
      <c r="AA703" s="16"/>
      <c r="AB703" s="28"/>
      <c r="AC703" s="9"/>
      <c r="AD703" s="9"/>
      <c r="AE703" s="9"/>
      <c r="AF703" s="17"/>
      <c r="AG703" s="28"/>
      <c r="AH703" s="9"/>
      <c r="AI703" s="5"/>
      <c r="AJ703" s="26"/>
      <c r="AK703" s="88"/>
      <c r="AL703" s="89"/>
      <c r="AM703" s="14"/>
      <c r="AN703" s="14"/>
      <c r="AO703" s="14"/>
      <c r="AP703" s="15"/>
      <c r="AQ703" s="16"/>
      <c r="AR703" s="17"/>
      <c r="AS703" s="4"/>
    </row>
    <row r="704" spans="5:45">
      <c r="E704" s="5"/>
      <c r="F704" s="26"/>
      <c r="G704" s="26"/>
      <c r="H704" s="26"/>
      <c r="S704" s="32"/>
      <c r="T704" s="32"/>
      <c r="U704" s="32"/>
      <c r="V704" s="14"/>
      <c r="W704" s="14"/>
      <c r="X704" s="33"/>
      <c r="Y704" s="14"/>
      <c r="Z704" s="34"/>
      <c r="AA704" s="16"/>
      <c r="AB704" s="28"/>
      <c r="AC704" s="9"/>
      <c r="AD704" s="9"/>
      <c r="AE704" s="9"/>
      <c r="AF704" s="17"/>
      <c r="AG704" s="28"/>
      <c r="AH704" s="9"/>
      <c r="AI704" s="5"/>
      <c r="AJ704" s="26"/>
      <c r="AK704" s="88"/>
      <c r="AL704" s="89"/>
      <c r="AM704" s="14"/>
      <c r="AN704" s="14"/>
      <c r="AO704" s="14"/>
      <c r="AP704" s="15"/>
      <c r="AQ704" s="16"/>
      <c r="AR704" s="17"/>
      <c r="AS704" s="4"/>
    </row>
    <row r="705" spans="5:45">
      <c r="E705" s="5"/>
      <c r="F705" s="26"/>
      <c r="G705" s="26"/>
      <c r="H705" s="26"/>
      <c r="S705" s="32"/>
      <c r="T705" s="32"/>
      <c r="U705" s="32"/>
      <c r="V705" s="14"/>
      <c r="W705" s="14"/>
      <c r="X705" s="33"/>
      <c r="Y705" s="14"/>
      <c r="Z705" s="34"/>
      <c r="AA705" s="16"/>
      <c r="AB705" s="28"/>
      <c r="AC705" s="9"/>
      <c r="AD705" s="9"/>
      <c r="AE705" s="9"/>
      <c r="AF705" s="17"/>
      <c r="AG705" s="28"/>
      <c r="AH705" s="9"/>
      <c r="AI705" s="5"/>
      <c r="AJ705" s="26"/>
      <c r="AK705" s="88"/>
      <c r="AL705" s="89"/>
      <c r="AM705" s="14"/>
      <c r="AN705" s="14"/>
      <c r="AO705" s="14"/>
      <c r="AP705" s="15"/>
      <c r="AQ705" s="16"/>
      <c r="AR705" s="17"/>
      <c r="AS705" s="4"/>
    </row>
    <row r="706" spans="5:45">
      <c r="E706" s="5"/>
      <c r="F706" s="26"/>
      <c r="G706" s="26"/>
      <c r="H706" s="26"/>
      <c r="S706" s="32"/>
      <c r="T706" s="32"/>
      <c r="U706" s="32"/>
      <c r="V706" s="14"/>
      <c r="W706" s="14"/>
      <c r="X706" s="33"/>
      <c r="Y706" s="14"/>
      <c r="Z706" s="34"/>
      <c r="AA706" s="16"/>
      <c r="AB706" s="28"/>
      <c r="AC706" s="9"/>
      <c r="AD706" s="9"/>
      <c r="AE706" s="9"/>
      <c r="AF706" s="17"/>
      <c r="AG706" s="28"/>
      <c r="AH706" s="9"/>
      <c r="AI706" s="5"/>
      <c r="AJ706" s="26"/>
      <c r="AK706" s="88"/>
      <c r="AL706" s="89"/>
      <c r="AM706" s="14"/>
      <c r="AN706" s="14"/>
      <c r="AO706" s="14"/>
      <c r="AP706" s="15"/>
      <c r="AQ706" s="16"/>
      <c r="AR706" s="17"/>
      <c r="AS706" s="4"/>
    </row>
    <row r="707" spans="5:45">
      <c r="E707" s="5"/>
      <c r="F707" s="26"/>
      <c r="G707" s="26"/>
      <c r="H707" s="26"/>
      <c r="S707" s="32"/>
      <c r="T707" s="32"/>
      <c r="U707" s="32"/>
      <c r="V707" s="14"/>
      <c r="W707" s="14"/>
      <c r="X707" s="33"/>
      <c r="Y707" s="14"/>
      <c r="Z707" s="34"/>
      <c r="AA707" s="16"/>
      <c r="AB707" s="28"/>
      <c r="AC707" s="9"/>
      <c r="AD707" s="9"/>
      <c r="AE707" s="9"/>
      <c r="AF707" s="17"/>
      <c r="AG707" s="28"/>
      <c r="AH707" s="9"/>
      <c r="AI707" s="5"/>
      <c r="AJ707" s="26"/>
      <c r="AK707" s="88"/>
      <c r="AL707" s="89"/>
      <c r="AM707" s="14"/>
      <c r="AN707" s="14"/>
      <c r="AO707" s="14"/>
      <c r="AP707" s="15"/>
      <c r="AQ707" s="16"/>
      <c r="AR707" s="17"/>
      <c r="AS707" s="4"/>
    </row>
    <row r="708" spans="5:45">
      <c r="E708" s="5"/>
      <c r="F708" s="86"/>
      <c r="G708" s="86"/>
      <c r="H708" s="26"/>
      <c r="S708" s="32"/>
      <c r="T708" s="32"/>
      <c r="U708" s="32"/>
      <c r="V708" s="14"/>
      <c r="W708" s="14"/>
      <c r="X708" s="33"/>
      <c r="Y708" s="14"/>
      <c r="Z708" s="34"/>
      <c r="AA708" s="16"/>
      <c r="AB708" s="28"/>
      <c r="AC708" s="9"/>
      <c r="AD708" s="9"/>
      <c r="AE708" s="9"/>
      <c r="AF708" s="17"/>
      <c r="AG708" s="28"/>
      <c r="AH708" s="9"/>
      <c r="AI708" s="5"/>
      <c r="AJ708" s="26"/>
      <c r="AK708" s="88"/>
      <c r="AL708" s="89"/>
      <c r="AM708" s="14"/>
      <c r="AN708" s="14"/>
      <c r="AO708" s="14"/>
      <c r="AP708" s="15"/>
      <c r="AQ708" s="16"/>
      <c r="AR708" s="17"/>
      <c r="AS708" s="4"/>
    </row>
    <row r="709" spans="5:45">
      <c r="E709" s="5"/>
      <c r="F709" s="86"/>
      <c r="G709" s="86"/>
      <c r="H709" s="26"/>
      <c r="S709" s="32"/>
      <c r="T709" s="32"/>
      <c r="U709" s="32"/>
      <c r="V709" s="14"/>
      <c r="W709" s="14"/>
      <c r="X709" s="33"/>
      <c r="Y709" s="14"/>
      <c r="Z709" s="34"/>
      <c r="AA709" s="16"/>
      <c r="AB709" s="28"/>
      <c r="AC709" s="9"/>
      <c r="AD709" s="9"/>
      <c r="AE709" s="9"/>
      <c r="AF709" s="17"/>
      <c r="AG709" s="28"/>
      <c r="AH709" s="9"/>
      <c r="AI709" s="5"/>
      <c r="AJ709" s="26"/>
      <c r="AK709" s="88"/>
      <c r="AL709" s="89"/>
      <c r="AM709" s="14"/>
      <c r="AN709" s="14"/>
      <c r="AO709" s="14"/>
      <c r="AP709" s="15"/>
      <c r="AQ709" s="16"/>
      <c r="AR709" s="17"/>
      <c r="AS709" s="4"/>
    </row>
    <row r="710" spans="5:45">
      <c r="E710" s="5"/>
      <c r="F710" s="86"/>
      <c r="G710" s="86"/>
      <c r="H710" s="26"/>
      <c r="S710" s="32"/>
      <c r="T710" s="32"/>
      <c r="U710" s="32"/>
      <c r="V710" s="14"/>
      <c r="W710" s="14"/>
      <c r="X710" s="33"/>
      <c r="Y710" s="14"/>
      <c r="Z710" s="34"/>
      <c r="AA710" s="16"/>
      <c r="AB710" s="28"/>
      <c r="AC710" s="9"/>
      <c r="AD710" s="9"/>
      <c r="AE710" s="9"/>
      <c r="AF710" s="17"/>
      <c r="AG710" s="28"/>
      <c r="AH710" s="9"/>
      <c r="AI710" s="5"/>
      <c r="AJ710" s="26"/>
      <c r="AK710" s="88"/>
      <c r="AL710" s="89"/>
      <c r="AM710" s="14"/>
      <c r="AN710" s="14"/>
      <c r="AO710" s="14"/>
      <c r="AP710" s="15"/>
      <c r="AQ710" s="16"/>
      <c r="AR710" s="17"/>
      <c r="AS710" s="4"/>
    </row>
    <row r="711" spans="5:45">
      <c r="E711" s="5"/>
      <c r="F711" s="86"/>
      <c r="G711" s="86"/>
      <c r="H711" s="26"/>
      <c r="S711" s="32"/>
      <c r="T711" s="32"/>
      <c r="U711" s="32"/>
      <c r="V711" s="14"/>
      <c r="W711" s="14"/>
      <c r="X711" s="33"/>
      <c r="Y711" s="14"/>
      <c r="Z711" s="34"/>
      <c r="AA711" s="16"/>
      <c r="AB711" s="28"/>
      <c r="AC711" s="9"/>
      <c r="AD711" s="9"/>
      <c r="AE711" s="9"/>
      <c r="AF711" s="17"/>
      <c r="AG711" s="28"/>
      <c r="AH711" s="9"/>
      <c r="AI711" s="5"/>
      <c r="AJ711" s="26"/>
      <c r="AK711" s="88"/>
      <c r="AL711" s="89"/>
      <c r="AM711" s="14"/>
      <c r="AN711" s="14"/>
      <c r="AO711" s="14"/>
      <c r="AP711" s="15"/>
      <c r="AQ711" s="16"/>
      <c r="AR711" s="17"/>
      <c r="AS711" s="4"/>
    </row>
    <row r="712" spans="5:45">
      <c r="E712" s="5"/>
      <c r="F712" s="86"/>
      <c r="G712" s="86"/>
      <c r="H712" s="26"/>
      <c r="S712" s="32"/>
      <c r="T712" s="32"/>
      <c r="U712" s="32"/>
      <c r="V712" s="14"/>
      <c r="W712" s="14"/>
      <c r="X712" s="33"/>
      <c r="Y712" s="14"/>
      <c r="Z712" s="34"/>
      <c r="AA712" s="16"/>
      <c r="AB712" s="28"/>
      <c r="AC712" s="9"/>
      <c r="AD712" s="9"/>
      <c r="AE712" s="9"/>
      <c r="AF712" s="17"/>
      <c r="AG712" s="28"/>
      <c r="AH712" s="9"/>
      <c r="AI712" s="5"/>
      <c r="AJ712" s="26"/>
      <c r="AK712" s="88"/>
      <c r="AL712" s="89"/>
      <c r="AM712" s="14"/>
      <c r="AN712" s="14"/>
      <c r="AO712" s="14"/>
      <c r="AP712" s="15"/>
      <c r="AQ712" s="16"/>
      <c r="AR712" s="17"/>
      <c r="AS712" s="4"/>
    </row>
    <row r="713" spans="5:45">
      <c r="E713" s="5"/>
      <c r="F713" s="86"/>
      <c r="G713" s="86"/>
      <c r="H713" s="26"/>
      <c r="S713" s="32"/>
      <c r="T713" s="32"/>
      <c r="U713" s="32"/>
      <c r="V713" s="14"/>
      <c r="W713" s="14"/>
      <c r="X713" s="33"/>
      <c r="Y713" s="14"/>
      <c r="Z713" s="34"/>
      <c r="AA713" s="16"/>
      <c r="AB713" s="28"/>
      <c r="AC713" s="9"/>
      <c r="AD713" s="9"/>
      <c r="AE713" s="9"/>
      <c r="AF713" s="17"/>
      <c r="AG713" s="28"/>
      <c r="AH713" s="9"/>
      <c r="AI713" s="5"/>
      <c r="AJ713" s="26"/>
      <c r="AK713" s="88"/>
      <c r="AL713" s="89"/>
      <c r="AM713" s="14"/>
      <c r="AN713" s="14"/>
      <c r="AO713" s="14"/>
      <c r="AP713" s="15"/>
      <c r="AQ713" s="16"/>
      <c r="AR713" s="17"/>
      <c r="AS713" s="4"/>
    </row>
    <row r="714" spans="5:45">
      <c r="E714" s="5"/>
      <c r="F714" s="86"/>
      <c r="G714" s="86"/>
      <c r="H714" s="26"/>
      <c r="S714" s="32"/>
      <c r="T714" s="32"/>
      <c r="U714" s="32"/>
      <c r="V714" s="14"/>
      <c r="W714" s="14"/>
      <c r="X714" s="33"/>
      <c r="Y714" s="14"/>
      <c r="Z714" s="34"/>
      <c r="AA714" s="16"/>
      <c r="AB714" s="28"/>
      <c r="AC714" s="9"/>
      <c r="AD714" s="9"/>
      <c r="AE714" s="9"/>
      <c r="AF714" s="17"/>
      <c r="AG714" s="28"/>
      <c r="AH714" s="9"/>
      <c r="AI714" s="5"/>
      <c r="AJ714" s="26"/>
      <c r="AK714" s="88"/>
      <c r="AL714" s="89"/>
      <c r="AM714" s="14"/>
      <c r="AN714" s="14"/>
      <c r="AO714" s="14"/>
      <c r="AP714" s="15"/>
      <c r="AQ714" s="16"/>
      <c r="AR714" s="17"/>
      <c r="AS714" s="4"/>
    </row>
    <row r="715" spans="5:45">
      <c r="E715" s="5"/>
      <c r="F715" s="26"/>
      <c r="G715" s="26"/>
      <c r="H715" s="26"/>
      <c r="S715" s="32"/>
      <c r="T715" s="32"/>
      <c r="U715" s="32"/>
      <c r="V715" s="14"/>
      <c r="W715" s="14"/>
      <c r="X715" s="33"/>
      <c r="Y715" s="14"/>
      <c r="Z715" s="34"/>
      <c r="AA715" s="16"/>
      <c r="AB715" s="28"/>
      <c r="AC715" s="9"/>
      <c r="AD715" s="9"/>
      <c r="AE715" s="9"/>
      <c r="AF715" s="17"/>
      <c r="AG715" s="28"/>
      <c r="AH715" s="9"/>
      <c r="AI715" s="5"/>
      <c r="AJ715" s="26"/>
      <c r="AK715" s="88"/>
      <c r="AL715" s="89"/>
      <c r="AM715" s="14"/>
      <c r="AN715" s="14"/>
      <c r="AO715" s="14"/>
      <c r="AP715" s="15"/>
      <c r="AQ715" s="16"/>
      <c r="AR715" s="17"/>
      <c r="AS715" s="4"/>
    </row>
    <row r="716" spans="5:45">
      <c r="E716" s="5"/>
      <c r="F716" s="26"/>
      <c r="G716" s="26"/>
      <c r="H716" s="26"/>
      <c r="S716" s="32"/>
      <c r="T716" s="32"/>
      <c r="U716" s="32"/>
      <c r="V716" s="14"/>
      <c r="W716" s="14"/>
      <c r="X716" s="33"/>
      <c r="Y716" s="14"/>
      <c r="Z716" s="34"/>
      <c r="AA716" s="16"/>
      <c r="AB716" s="28"/>
      <c r="AC716" s="9"/>
      <c r="AD716" s="9"/>
      <c r="AE716" s="9"/>
      <c r="AF716" s="17"/>
      <c r="AG716" s="28"/>
      <c r="AH716" s="9"/>
      <c r="AI716" s="5"/>
      <c r="AJ716" s="26"/>
      <c r="AK716" s="88"/>
      <c r="AL716" s="89"/>
      <c r="AM716" s="14"/>
      <c r="AN716" s="14"/>
      <c r="AO716" s="14"/>
      <c r="AP716" s="15"/>
      <c r="AQ716" s="16"/>
      <c r="AR716" s="17"/>
      <c r="AS716" s="4"/>
    </row>
    <row r="717" spans="5:45">
      <c r="E717" s="5"/>
      <c r="F717" s="26"/>
      <c r="G717" s="26"/>
      <c r="H717" s="26"/>
      <c r="S717" s="32"/>
      <c r="T717" s="32"/>
      <c r="U717" s="32"/>
      <c r="V717" s="14"/>
      <c r="W717" s="14"/>
      <c r="X717" s="33"/>
      <c r="Y717" s="14"/>
      <c r="Z717" s="34"/>
      <c r="AA717" s="16"/>
      <c r="AB717" s="28"/>
      <c r="AC717" s="9"/>
      <c r="AD717" s="9"/>
      <c r="AE717" s="9"/>
      <c r="AF717" s="17"/>
      <c r="AG717" s="28"/>
      <c r="AH717" s="9"/>
      <c r="AI717" s="5"/>
      <c r="AJ717" s="26"/>
      <c r="AK717" s="88"/>
      <c r="AL717" s="89"/>
      <c r="AM717" s="14"/>
      <c r="AN717" s="14"/>
      <c r="AO717" s="14"/>
      <c r="AP717" s="15"/>
      <c r="AQ717" s="16"/>
      <c r="AR717" s="17"/>
      <c r="AS717" s="4"/>
    </row>
    <row r="718" spans="5:45">
      <c r="E718" s="5"/>
      <c r="F718" s="26"/>
      <c r="G718" s="26"/>
      <c r="H718" s="26"/>
      <c r="S718" s="32"/>
      <c r="T718" s="32"/>
      <c r="U718" s="32"/>
      <c r="V718" s="14"/>
      <c r="W718" s="14"/>
      <c r="X718" s="33"/>
      <c r="Y718" s="14"/>
      <c r="Z718" s="34"/>
      <c r="AA718" s="16"/>
      <c r="AB718" s="28"/>
      <c r="AC718" s="9"/>
      <c r="AD718" s="9"/>
      <c r="AE718" s="9"/>
      <c r="AF718" s="17"/>
      <c r="AG718" s="28"/>
      <c r="AH718" s="9"/>
      <c r="AI718" s="5"/>
      <c r="AJ718" s="26"/>
      <c r="AK718" s="88"/>
      <c r="AL718" s="89"/>
      <c r="AM718" s="14"/>
      <c r="AN718" s="14"/>
      <c r="AO718" s="14"/>
      <c r="AP718" s="15"/>
      <c r="AQ718" s="16"/>
      <c r="AR718" s="17"/>
      <c r="AS718" s="4"/>
    </row>
    <row r="719" spans="5:45">
      <c r="E719" s="5"/>
      <c r="F719" s="26"/>
      <c r="G719" s="26"/>
      <c r="H719" s="26"/>
      <c r="S719" s="32"/>
      <c r="T719" s="32"/>
      <c r="U719" s="32"/>
      <c r="V719" s="14"/>
      <c r="W719" s="14"/>
      <c r="X719" s="33"/>
      <c r="Y719" s="14"/>
      <c r="Z719" s="34"/>
      <c r="AA719" s="16"/>
      <c r="AB719" s="28"/>
      <c r="AC719" s="9"/>
      <c r="AD719" s="9"/>
      <c r="AE719" s="9"/>
      <c r="AF719" s="17"/>
      <c r="AG719" s="28"/>
      <c r="AH719" s="9"/>
      <c r="AI719" s="5"/>
      <c r="AJ719" s="26"/>
      <c r="AK719" s="88"/>
      <c r="AL719" s="89"/>
      <c r="AM719" s="14"/>
      <c r="AN719" s="14"/>
      <c r="AO719" s="14"/>
      <c r="AP719" s="15"/>
      <c r="AQ719" s="16"/>
      <c r="AR719" s="17"/>
      <c r="AS719" s="4"/>
    </row>
    <row r="720" spans="5:45">
      <c r="E720" s="5"/>
      <c r="F720" s="26"/>
      <c r="G720" s="26"/>
      <c r="H720" s="26"/>
      <c r="S720" s="32"/>
      <c r="T720" s="32"/>
      <c r="U720" s="32"/>
      <c r="V720" s="14"/>
      <c r="W720" s="14"/>
      <c r="X720" s="33"/>
      <c r="Y720" s="14"/>
      <c r="Z720" s="34"/>
      <c r="AA720" s="16"/>
      <c r="AB720" s="28"/>
      <c r="AC720" s="9"/>
      <c r="AD720" s="9"/>
      <c r="AE720" s="9"/>
      <c r="AF720" s="17"/>
      <c r="AG720" s="28"/>
      <c r="AH720" s="9"/>
      <c r="AI720" s="5"/>
      <c r="AJ720" s="26"/>
      <c r="AK720" s="88"/>
      <c r="AL720" s="89"/>
      <c r="AM720" s="14"/>
      <c r="AN720" s="14"/>
      <c r="AO720" s="14"/>
      <c r="AP720" s="15"/>
      <c r="AQ720" s="16"/>
      <c r="AR720" s="17"/>
      <c r="AS720" s="4"/>
    </row>
    <row r="721" spans="5:45">
      <c r="E721" s="5"/>
      <c r="F721" s="26"/>
      <c r="G721" s="26"/>
      <c r="H721" s="26"/>
      <c r="S721" s="32"/>
      <c r="T721" s="32"/>
      <c r="U721" s="32"/>
      <c r="V721" s="14"/>
      <c r="W721" s="14"/>
      <c r="X721" s="33"/>
      <c r="Y721" s="14"/>
      <c r="Z721" s="34"/>
      <c r="AA721" s="16"/>
      <c r="AB721" s="28"/>
      <c r="AC721" s="9"/>
      <c r="AD721" s="9"/>
      <c r="AE721" s="9"/>
      <c r="AF721" s="17"/>
      <c r="AG721" s="28"/>
      <c r="AH721" s="9"/>
      <c r="AI721" s="5"/>
      <c r="AJ721" s="26"/>
      <c r="AK721" s="88"/>
      <c r="AL721" s="89"/>
      <c r="AM721" s="14"/>
      <c r="AN721" s="14"/>
      <c r="AO721" s="14"/>
      <c r="AP721" s="15"/>
      <c r="AQ721" s="16"/>
      <c r="AR721" s="17"/>
      <c r="AS721" s="4"/>
    </row>
    <row r="722" spans="5:45">
      <c r="E722" s="5"/>
      <c r="F722" s="26"/>
      <c r="G722" s="26"/>
      <c r="H722" s="26"/>
      <c r="S722" s="32"/>
      <c r="T722" s="32"/>
      <c r="U722" s="32"/>
      <c r="V722" s="14"/>
      <c r="W722" s="14"/>
      <c r="X722" s="33"/>
      <c r="Y722" s="14"/>
      <c r="Z722" s="34"/>
      <c r="AA722" s="16"/>
      <c r="AB722" s="28"/>
      <c r="AC722" s="9"/>
      <c r="AD722" s="9"/>
      <c r="AE722" s="9"/>
      <c r="AF722" s="17"/>
      <c r="AG722" s="28"/>
      <c r="AH722" s="9"/>
      <c r="AI722" s="5"/>
      <c r="AJ722" s="26"/>
      <c r="AK722" s="88"/>
      <c r="AL722" s="89"/>
      <c r="AM722" s="14"/>
      <c r="AN722" s="14"/>
      <c r="AO722" s="14"/>
      <c r="AP722" s="15"/>
      <c r="AQ722" s="16"/>
      <c r="AR722" s="17"/>
      <c r="AS722" s="4"/>
    </row>
    <row r="723" spans="5:45">
      <c r="E723" s="5"/>
      <c r="F723" s="26"/>
      <c r="G723" s="26"/>
      <c r="H723" s="26"/>
      <c r="S723" s="32"/>
      <c r="T723" s="32"/>
      <c r="U723" s="32"/>
      <c r="V723" s="14"/>
      <c r="W723" s="14"/>
      <c r="X723" s="33"/>
      <c r="Y723" s="14"/>
      <c r="Z723" s="34"/>
      <c r="AA723" s="16"/>
      <c r="AB723" s="28"/>
      <c r="AC723" s="9"/>
      <c r="AD723" s="9"/>
      <c r="AE723" s="9"/>
      <c r="AF723" s="17"/>
      <c r="AG723" s="28"/>
      <c r="AH723" s="9"/>
      <c r="AI723" s="5"/>
      <c r="AJ723" s="26"/>
      <c r="AK723" s="88"/>
      <c r="AL723" s="89"/>
      <c r="AM723" s="14"/>
      <c r="AN723" s="14"/>
      <c r="AO723" s="14"/>
      <c r="AP723" s="15"/>
      <c r="AQ723" s="16"/>
      <c r="AR723" s="17"/>
      <c r="AS723" s="4"/>
    </row>
    <row r="724" spans="5:45">
      <c r="E724" s="5"/>
      <c r="F724" s="26"/>
      <c r="G724" s="26"/>
      <c r="H724" s="26"/>
      <c r="S724" s="32"/>
      <c r="T724" s="32"/>
      <c r="U724" s="32"/>
      <c r="V724" s="14"/>
      <c r="W724" s="14"/>
      <c r="X724" s="33"/>
      <c r="Y724" s="14"/>
      <c r="Z724" s="34"/>
      <c r="AA724" s="16"/>
      <c r="AB724" s="28"/>
      <c r="AC724" s="9"/>
      <c r="AD724" s="9"/>
      <c r="AE724" s="9"/>
      <c r="AF724" s="17"/>
      <c r="AG724" s="28"/>
      <c r="AH724" s="9"/>
      <c r="AI724" s="5"/>
      <c r="AJ724" s="26"/>
      <c r="AK724" s="88"/>
      <c r="AL724" s="89"/>
      <c r="AM724" s="14"/>
      <c r="AN724" s="14"/>
      <c r="AO724" s="14"/>
      <c r="AP724" s="15"/>
      <c r="AQ724" s="16"/>
      <c r="AR724" s="17"/>
      <c r="AS724" s="4"/>
    </row>
    <row r="725" spans="5:45">
      <c r="E725" s="5"/>
      <c r="F725" s="26"/>
      <c r="G725" s="26"/>
      <c r="H725" s="26"/>
      <c r="S725" s="32"/>
      <c r="T725" s="32"/>
      <c r="U725" s="32"/>
      <c r="V725" s="14"/>
      <c r="W725" s="14"/>
      <c r="X725" s="33"/>
      <c r="Y725" s="14"/>
      <c r="Z725" s="34"/>
      <c r="AA725" s="16"/>
      <c r="AB725" s="28"/>
      <c r="AC725" s="9"/>
      <c r="AD725" s="9"/>
      <c r="AE725" s="9"/>
      <c r="AF725" s="17"/>
      <c r="AG725" s="28"/>
      <c r="AH725" s="9"/>
      <c r="AI725" s="5"/>
      <c r="AJ725" s="26"/>
      <c r="AK725" s="88"/>
      <c r="AL725" s="89"/>
      <c r="AM725" s="14"/>
      <c r="AN725" s="14"/>
      <c r="AO725" s="14"/>
      <c r="AP725" s="15"/>
      <c r="AQ725" s="16"/>
      <c r="AR725" s="17"/>
      <c r="AS725" s="4"/>
    </row>
    <row r="726" spans="5:45">
      <c r="E726" s="5"/>
      <c r="F726" s="26"/>
      <c r="G726" s="26"/>
      <c r="H726" s="26"/>
      <c r="S726" s="32"/>
      <c r="T726" s="32"/>
      <c r="U726" s="32"/>
      <c r="V726" s="14"/>
      <c r="W726" s="14"/>
      <c r="X726" s="33"/>
      <c r="Y726" s="14"/>
      <c r="Z726" s="34"/>
      <c r="AA726" s="16"/>
      <c r="AB726" s="28"/>
      <c r="AC726" s="9"/>
      <c r="AD726" s="9"/>
      <c r="AE726" s="9"/>
      <c r="AF726" s="17"/>
      <c r="AG726" s="28"/>
      <c r="AH726" s="9"/>
      <c r="AI726" s="5"/>
      <c r="AJ726" s="26"/>
      <c r="AK726" s="88"/>
      <c r="AL726" s="89"/>
      <c r="AM726" s="14"/>
      <c r="AN726" s="14"/>
      <c r="AO726" s="14"/>
      <c r="AP726" s="15"/>
      <c r="AQ726" s="16"/>
      <c r="AR726" s="17"/>
      <c r="AS726" s="4"/>
    </row>
    <row r="727" spans="5:45">
      <c r="E727" s="5"/>
      <c r="F727" s="26"/>
      <c r="G727" s="26"/>
      <c r="H727" s="26"/>
      <c r="S727" s="32"/>
      <c r="T727" s="32"/>
      <c r="U727" s="32"/>
      <c r="V727" s="14"/>
      <c r="W727" s="14"/>
      <c r="X727" s="33"/>
      <c r="Y727" s="14"/>
      <c r="Z727" s="34"/>
      <c r="AA727" s="16"/>
      <c r="AB727" s="28"/>
      <c r="AC727" s="9"/>
      <c r="AD727" s="9"/>
      <c r="AE727" s="9"/>
      <c r="AF727" s="17"/>
      <c r="AG727" s="28"/>
      <c r="AH727" s="9"/>
      <c r="AI727" s="5"/>
      <c r="AJ727" s="26"/>
      <c r="AK727" s="88"/>
      <c r="AL727" s="89"/>
      <c r="AM727" s="14"/>
      <c r="AN727" s="14"/>
      <c r="AO727" s="14"/>
      <c r="AP727" s="15"/>
      <c r="AQ727" s="16"/>
      <c r="AR727" s="17"/>
      <c r="AS727" s="4"/>
    </row>
    <row r="728" spans="5:45">
      <c r="E728" s="5"/>
      <c r="F728" s="26"/>
      <c r="G728" s="26"/>
      <c r="H728" s="26"/>
      <c r="S728" s="32"/>
      <c r="T728" s="32"/>
      <c r="U728" s="32"/>
      <c r="V728" s="14"/>
      <c r="W728" s="14"/>
      <c r="X728" s="33"/>
      <c r="Y728" s="14"/>
      <c r="Z728" s="34"/>
      <c r="AA728" s="16"/>
      <c r="AB728" s="28"/>
      <c r="AC728" s="9"/>
      <c r="AD728" s="9"/>
      <c r="AE728" s="9"/>
      <c r="AF728" s="17"/>
      <c r="AG728" s="28"/>
      <c r="AH728" s="9"/>
      <c r="AI728" s="5"/>
      <c r="AJ728" s="26"/>
      <c r="AK728" s="88"/>
      <c r="AL728" s="89"/>
      <c r="AM728" s="14"/>
      <c r="AN728" s="14"/>
      <c r="AO728" s="14"/>
      <c r="AP728" s="15"/>
      <c r="AQ728" s="16"/>
      <c r="AR728" s="17"/>
      <c r="AS728" s="4"/>
    </row>
    <row r="729" spans="5:45">
      <c r="E729" s="5"/>
      <c r="F729" s="26"/>
      <c r="G729" s="26"/>
      <c r="H729" s="26"/>
      <c r="S729" s="32"/>
      <c r="T729" s="32"/>
      <c r="U729" s="32"/>
      <c r="V729" s="14"/>
      <c r="W729" s="14"/>
      <c r="X729" s="33"/>
      <c r="Y729" s="14"/>
      <c r="Z729" s="34"/>
      <c r="AA729" s="16"/>
      <c r="AB729" s="28"/>
      <c r="AC729" s="9"/>
      <c r="AD729" s="9"/>
      <c r="AE729" s="9"/>
      <c r="AF729" s="17"/>
      <c r="AG729" s="28"/>
      <c r="AH729" s="9"/>
      <c r="AI729" s="5"/>
      <c r="AJ729" s="26"/>
      <c r="AK729" s="88"/>
      <c r="AL729" s="89"/>
      <c r="AM729" s="14"/>
      <c r="AN729" s="14"/>
      <c r="AO729" s="14"/>
      <c r="AP729" s="15"/>
      <c r="AQ729" s="16"/>
      <c r="AR729" s="17"/>
      <c r="AS729" s="4"/>
    </row>
    <row r="730" spans="5:45">
      <c r="E730" s="5"/>
      <c r="F730" s="26"/>
      <c r="G730" s="26"/>
      <c r="H730" s="26"/>
      <c r="S730" s="32"/>
      <c r="T730" s="32"/>
      <c r="U730" s="32"/>
      <c r="V730" s="14"/>
      <c r="W730" s="14"/>
      <c r="X730" s="33"/>
      <c r="Y730" s="14"/>
      <c r="Z730" s="34"/>
      <c r="AA730" s="16"/>
      <c r="AB730" s="28"/>
      <c r="AC730" s="9"/>
      <c r="AD730" s="9"/>
      <c r="AE730" s="9"/>
      <c r="AF730" s="17"/>
      <c r="AG730" s="28"/>
      <c r="AH730" s="9"/>
      <c r="AI730" s="5"/>
      <c r="AJ730" s="26"/>
      <c r="AK730" s="88"/>
      <c r="AL730" s="89"/>
      <c r="AM730" s="14"/>
      <c r="AN730" s="14"/>
      <c r="AO730" s="14"/>
      <c r="AP730" s="15"/>
      <c r="AQ730" s="16"/>
      <c r="AR730" s="17"/>
      <c r="AS730" s="4"/>
    </row>
    <row r="731" spans="5:45">
      <c r="E731" s="5"/>
      <c r="F731" s="26"/>
      <c r="G731" s="26"/>
      <c r="H731" s="26"/>
      <c r="S731" s="32"/>
      <c r="T731" s="32"/>
      <c r="U731" s="32"/>
      <c r="V731" s="14"/>
      <c r="W731" s="14"/>
      <c r="X731" s="33"/>
      <c r="Y731" s="14"/>
      <c r="Z731" s="34"/>
      <c r="AA731" s="16"/>
      <c r="AB731" s="28"/>
      <c r="AC731" s="9"/>
      <c r="AD731" s="9"/>
      <c r="AE731" s="9"/>
      <c r="AF731" s="17"/>
      <c r="AG731" s="28"/>
      <c r="AH731" s="9"/>
      <c r="AI731" s="5"/>
      <c r="AJ731" s="26"/>
      <c r="AK731" s="88"/>
      <c r="AL731" s="89"/>
      <c r="AM731" s="14"/>
      <c r="AN731" s="14"/>
      <c r="AO731" s="14"/>
      <c r="AP731" s="15"/>
      <c r="AQ731" s="16"/>
      <c r="AR731" s="17"/>
      <c r="AS731" s="4"/>
    </row>
    <row r="732" spans="5:45">
      <c r="E732" s="5"/>
      <c r="F732" s="26"/>
      <c r="G732" s="26"/>
      <c r="H732" s="26"/>
      <c r="S732" s="32"/>
      <c r="T732" s="32"/>
      <c r="U732" s="32"/>
      <c r="V732" s="14"/>
      <c r="W732" s="14"/>
      <c r="X732" s="33"/>
      <c r="Y732" s="14"/>
      <c r="Z732" s="34"/>
      <c r="AA732" s="16"/>
      <c r="AB732" s="28"/>
      <c r="AC732" s="9"/>
      <c r="AD732" s="9"/>
      <c r="AE732" s="9"/>
      <c r="AF732" s="17"/>
      <c r="AG732" s="28"/>
      <c r="AH732" s="9"/>
      <c r="AI732" s="5"/>
      <c r="AJ732" s="26"/>
      <c r="AK732" s="88"/>
      <c r="AL732" s="89"/>
      <c r="AM732" s="14"/>
      <c r="AN732" s="14"/>
      <c r="AO732" s="14"/>
      <c r="AP732" s="15"/>
      <c r="AQ732" s="16"/>
      <c r="AR732" s="17"/>
      <c r="AS732" s="4"/>
    </row>
    <row r="733" spans="5:45">
      <c r="E733" s="5"/>
      <c r="F733" s="26"/>
      <c r="G733" s="26"/>
      <c r="H733" s="26"/>
      <c r="S733" s="32"/>
      <c r="T733" s="32"/>
      <c r="U733" s="32"/>
      <c r="V733" s="14"/>
      <c r="W733" s="14"/>
      <c r="X733" s="33"/>
      <c r="Y733" s="14"/>
      <c r="Z733" s="34"/>
      <c r="AA733" s="16"/>
      <c r="AB733" s="28"/>
      <c r="AC733" s="9"/>
      <c r="AD733" s="9"/>
      <c r="AE733" s="9"/>
      <c r="AF733" s="17"/>
      <c r="AG733" s="28"/>
      <c r="AH733" s="9"/>
      <c r="AI733" s="5"/>
      <c r="AJ733" s="26"/>
      <c r="AK733" s="88"/>
      <c r="AL733" s="89"/>
      <c r="AM733" s="14"/>
      <c r="AN733" s="14"/>
      <c r="AO733" s="14"/>
      <c r="AP733" s="15"/>
      <c r="AQ733" s="16"/>
      <c r="AR733" s="17"/>
      <c r="AS733" s="4"/>
    </row>
    <row r="734" spans="5:45">
      <c r="E734" s="5"/>
      <c r="F734" s="26"/>
      <c r="G734" s="26"/>
      <c r="H734" s="26"/>
      <c r="S734" s="32"/>
      <c r="T734" s="32"/>
      <c r="U734" s="32"/>
      <c r="V734" s="14"/>
      <c r="W734" s="14"/>
      <c r="X734" s="33"/>
      <c r="Y734" s="14"/>
      <c r="Z734" s="34"/>
      <c r="AA734" s="16"/>
      <c r="AB734" s="28"/>
      <c r="AC734" s="9"/>
      <c r="AD734" s="9"/>
      <c r="AE734" s="9"/>
      <c r="AF734" s="17"/>
      <c r="AG734" s="28"/>
      <c r="AH734" s="9"/>
      <c r="AI734" s="5"/>
      <c r="AJ734" s="26"/>
      <c r="AK734" s="88"/>
      <c r="AL734" s="89"/>
      <c r="AM734" s="14"/>
      <c r="AN734" s="14"/>
      <c r="AO734" s="14"/>
      <c r="AP734" s="15"/>
      <c r="AQ734" s="16"/>
      <c r="AR734" s="17"/>
      <c r="AS734" s="4"/>
    </row>
    <row r="735" spans="5:45">
      <c r="E735" s="5"/>
      <c r="F735" s="26"/>
      <c r="G735" s="26"/>
      <c r="H735" s="26"/>
      <c r="S735" s="32"/>
      <c r="T735" s="32"/>
      <c r="U735" s="32"/>
      <c r="V735" s="14"/>
      <c r="W735" s="14"/>
      <c r="X735" s="33"/>
      <c r="Y735" s="14"/>
      <c r="Z735" s="34"/>
      <c r="AA735" s="16"/>
      <c r="AB735" s="28"/>
      <c r="AC735" s="9"/>
      <c r="AD735" s="9"/>
      <c r="AE735" s="9"/>
      <c r="AF735" s="17"/>
      <c r="AG735" s="28"/>
      <c r="AH735" s="9"/>
      <c r="AI735" s="5"/>
      <c r="AJ735" s="26"/>
      <c r="AK735" s="88"/>
      <c r="AL735" s="89"/>
      <c r="AM735" s="14"/>
      <c r="AN735" s="14"/>
      <c r="AO735" s="14"/>
      <c r="AP735" s="15"/>
      <c r="AQ735" s="16"/>
      <c r="AR735" s="17"/>
      <c r="AS735" s="4"/>
    </row>
    <row r="736" spans="5:45">
      <c r="E736" s="5"/>
      <c r="F736" s="26"/>
      <c r="G736" s="26"/>
      <c r="H736" s="26"/>
      <c r="S736" s="32"/>
      <c r="T736" s="32"/>
      <c r="U736" s="32"/>
      <c r="V736" s="14"/>
      <c r="W736" s="14"/>
      <c r="X736" s="33"/>
      <c r="Y736" s="14"/>
      <c r="Z736" s="34"/>
      <c r="AA736" s="16"/>
      <c r="AB736" s="28"/>
      <c r="AC736" s="9"/>
      <c r="AD736" s="9"/>
      <c r="AE736" s="9"/>
      <c r="AF736" s="17"/>
      <c r="AG736" s="28"/>
      <c r="AH736" s="9"/>
      <c r="AI736" s="5"/>
      <c r="AJ736" s="26"/>
      <c r="AK736" s="88"/>
      <c r="AL736" s="89"/>
      <c r="AM736" s="14"/>
      <c r="AN736" s="14"/>
      <c r="AO736" s="14"/>
      <c r="AP736" s="15"/>
      <c r="AQ736" s="16"/>
      <c r="AR736" s="17"/>
      <c r="AS736" s="4"/>
    </row>
    <row r="737" spans="5:45">
      <c r="E737" s="5"/>
      <c r="F737" s="26"/>
      <c r="G737" s="26"/>
      <c r="H737" s="26"/>
      <c r="S737" s="32"/>
      <c r="T737" s="32"/>
      <c r="U737" s="32"/>
      <c r="V737" s="14"/>
      <c r="W737" s="14"/>
      <c r="X737" s="33"/>
      <c r="Y737" s="14"/>
      <c r="Z737" s="34"/>
      <c r="AA737" s="16"/>
      <c r="AB737" s="28"/>
      <c r="AC737" s="9"/>
      <c r="AD737" s="9"/>
      <c r="AE737" s="9"/>
      <c r="AF737" s="17"/>
      <c r="AG737" s="28"/>
      <c r="AH737" s="9"/>
      <c r="AI737" s="5"/>
      <c r="AJ737" s="26"/>
      <c r="AK737" s="88"/>
      <c r="AL737" s="89"/>
      <c r="AM737" s="14"/>
      <c r="AN737" s="14"/>
      <c r="AO737" s="14"/>
      <c r="AP737" s="15"/>
      <c r="AQ737" s="16"/>
      <c r="AR737" s="17"/>
      <c r="AS737" s="4"/>
    </row>
    <row r="738" spans="5:45">
      <c r="E738" s="5"/>
      <c r="F738" s="26"/>
      <c r="G738" s="26"/>
      <c r="H738" s="26"/>
      <c r="S738" s="32"/>
      <c r="T738" s="32"/>
      <c r="U738" s="32"/>
      <c r="V738" s="14"/>
      <c r="W738" s="14"/>
      <c r="X738" s="33"/>
      <c r="Y738" s="14"/>
      <c r="Z738" s="34"/>
      <c r="AA738" s="16"/>
      <c r="AB738" s="28"/>
      <c r="AC738" s="9"/>
      <c r="AD738" s="9"/>
      <c r="AE738" s="9"/>
      <c r="AF738" s="17"/>
      <c r="AG738" s="28"/>
      <c r="AH738" s="9"/>
      <c r="AI738" s="5"/>
      <c r="AJ738" s="26"/>
      <c r="AK738" s="88"/>
      <c r="AL738" s="89"/>
      <c r="AM738" s="14"/>
      <c r="AN738" s="14"/>
      <c r="AO738" s="14"/>
      <c r="AP738" s="15"/>
      <c r="AQ738" s="16"/>
      <c r="AR738" s="17"/>
      <c r="AS738" s="4"/>
    </row>
    <row r="739" spans="5:45">
      <c r="E739" s="5"/>
      <c r="F739" s="26"/>
      <c r="G739" s="26"/>
      <c r="H739" s="26"/>
      <c r="S739" s="32"/>
      <c r="T739" s="32"/>
      <c r="U739" s="32"/>
      <c r="V739" s="14"/>
      <c r="W739" s="14"/>
      <c r="X739" s="33"/>
      <c r="Y739" s="14"/>
      <c r="Z739" s="34"/>
      <c r="AA739" s="16"/>
      <c r="AB739" s="28"/>
      <c r="AC739" s="9"/>
      <c r="AD739" s="9"/>
      <c r="AE739" s="9"/>
      <c r="AF739" s="17"/>
      <c r="AG739" s="28"/>
      <c r="AH739" s="9"/>
      <c r="AI739" s="5"/>
      <c r="AJ739" s="26"/>
      <c r="AK739" s="88"/>
      <c r="AL739" s="89"/>
      <c r="AM739" s="14"/>
      <c r="AN739" s="14"/>
      <c r="AO739" s="14"/>
      <c r="AP739" s="15"/>
      <c r="AQ739" s="16"/>
      <c r="AR739" s="17"/>
      <c r="AS739" s="4"/>
    </row>
    <row r="740" spans="5:45">
      <c r="E740" s="5"/>
      <c r="F740" s="26"/>
      <c r="G740" s="26"/>
      <c r="H740" s="26"/>
      <c r="S740" s="32"/>
      <c r="T740" s="32"/>
      <c r="U740" s="32"/>
      <c r="V740" s="14"/>
      <c r="W740" s="14"/>
      <c r="X740" s="33"/>
      <c r="Y740" s="14"/>
      <c r="Z740" s="34"/>
      <c r="AA740" s="16"/>
      <c r="AB740" s="28"/>
      <c r="AC740" s="9"/>
      <c r="AD740" s="9"/>
      <c r="AE740" s="9"/>
      <c r="AF740" s="17"/>
      <c r="AG740" s="28"/>
      <c r="AH740" s="9"/>
      <c r="AI740" s="5"/>
      <c r="AJ740" s="26"/>
      <c r="AK740" s="88"/>
      <c r="AL740" s="89"/>
      <c r="AM740" s="14"/>
      <c r="AN740" s="14"/>
      <c r="AO740" s="14"/>
      <c r="AP740" s="15"/>
      <c r="AQ740" s="16"/>
      <c r="AR740" s="17"/>
      <c r="AS740" s="4"/>
    </row>
    <row r="741" spans="5:45">
      <c r="E741" s="5"/>
      <c r="F741" s="26"/>
      <c r="G741" s="26"/>
      <c r="H741" s="26"/>
      <c r="S741" s="32"/>
      <c r="T741" s="32"/>
      <c r="U741" s="32"/>
      <c r="V741" s="14"/>
      <c r="W741" s="14"/>
      <c r="X741" s="33"/>
      <c r="Y741" s="14"/>
      <c r="Z741" s="34"/>
      <c r="AA741" s="16"/>
      <c r="AB741" s="28"/>
      <c r="AC741" s="9"/>
      <c r="AD741" s="9"/>
      <c r="AE741" s="9"/>
      <c r="AF741" s="17"/>
      <c r="AG741" s="28"/>
      <c r="AH741" s="9"/>
      <c r="AI741" s="5"/>
      <c r="AJ741" s="26"/>
      <c r="AK741" s="88"/>
      <c r="AL741" s="89"/>
      <c r="AM741" s="14"/>
      <c r="AN741" s="14"/>
      <c r="AO741" s="14"/>
      <c r="AP741" s="15"/>
      <c r="AQ741" s="16"/>
      <c r="AR741" s="17"/>
      <c r="AS741" s="4"/>
    </row>
    <row r="742" spans="5:45">
      <c r="E742" s="5"/>
      <c r="F742" s="26"/>
      <c r="G742" s="26"/>
      <c r="H742" s="26"/>
      <c r="S742" s="32"/>
      <c r="T742" s="32"/>
      <c r="U742" s="32"/>
      <c r="V742" s="14"/>
      <c r="W742" s="14"/>
      <c r="X742" s="33"/>
      <c r="Y742" s="14"/>
      <c r="Z742" s="34"/>
      <c r="AA742" s="16"/>
      <c r="AB742" s="28"/>
      <c r="AC742" s="9"/>
      <c r="AD742" s="9"/>
      <c r="AE742" s="9"/>
      <c r="AF742" s="17"/>
      <c r="AG742" s="28"/>
      <c r="AH742" s="9"/>
      <c r="AI742" s="5"/>
      <c r="AJ742" s="26"/>
      <c r="AK742" s="88"/>
      <c r="AL742" s="89"/>
      <c r="AM742" s="14"/>
      <c r="AN742" s="14"/>
      <c r="AO742" s="14"/>
      <c r="AP742" s="15"/>
      <c r="AQ742" s="16"/>
      <c r="AR742" s="17"/>
      <c r="AS742" s="4"/>
    </row>
    <row r="743" spans="5:45">
      <c r="E743" s="5"/>
      <c r="F743" s="26"/>
      <c r="G743" s="26"/>
      <c r="H743" s="26"/>
      <c r="S743" s="32"/>
      <c r="T743" s="32"/>
      <c r="U743" s="32"/>
      <c r="V743" s="14"/>
      <c r="W743" s="14"/>
      <c r="X743" s="33"/>
      <c r="Y743" s="14"/>
      <c r="Z743" s="34"/>
      <c r="AA743" s="16"/>
      <c r="AB743" s="28"/>
      <c r="AC743" s="9"/>
      <c r="AD743" s="9"/>
      <c r="AE743" s="9"/>
      <c r="AF743" s="17"/>
      <c r="AG743" s="28"/>
      <c r="AH743" s="9"/>
      <c r="AI743" s="5"/>
      <c r="AJ743" s="26"/>
      <c r="AK743" s="88"/>
      <c r="AL743" s="89"/>
      <c r="AM743" s="14"/>
      <c r="AN743" s="14"/>
      <c r="AO743" s="14"/>
      <c r="AP743" s="15"/>
      <c r="AQ743" s="16"/>
      <c r="AR743" s="17"/>
      <c r="AS743" s="4"/>
    </row>
    <row r="744" spans="5:45">
      <c r="E744" s="5"/>
      <c r="F744" s="26"/>
      <c r="G744" s="26"/>
      <c r="H744" s="26"/>
      <c r="S744" s="32"/>
      <c r="T744" s="32"/>
      <c r="U744" s="32"/>
      <c r="V744" s="14"/>
      <c r="W744" s="14"/>
      <c r="X744" s="33"/>
      <c r="Y744" s="14"/>
      <c r="Z744" s="34"/>
      <c r="AA744" s="16"/>
      <c r="AB744" s="28"/>
      <c r="AC744" s="9"/>
      <c r="AD744" s="9"/>
      <c r="AE744" s="9"/>
      <c r="AF744" s="17"/>
      <c r="AG744" s="28"/>
      <c r="AH744" s="9"/>
      <c r="AI744" s="5"/>
      <c r="AJ744" s="26"/>
      <c r="AK744" s="88"/>
      <c r="AL744" s="89"/>
      <c r="AM744" s="14"/>
      <c r="AN744" s="14"/>
      <c r="AO744" s="14"/>
      <c r="AP744" s="15"/>
      <c r="AQ744" s="16"/>
      <c r="AR744" s="17"/>
      <c r="AS744" s="4"/>
    </row>
    <row r="745" spans="5:45">
      <c r="E745" s="5"/>
      <c r="F745" s="26"/>
      <c r="G745" s="26"/>
      <c r="H745" s="26"/>
      <c r="S745" s="32"/>
      <c r="T745" s="32"/>
      <c r="U745" s="32"/>
      <c r="V745" s="14"/>
      <c r="W745" s="14"/>
      <c r="X745" s="33"/>
      <c r="Y745" s="14"/>
      <c r="Z745" s="34"/>
      <c r="AA745" s="16"/>
      <c r="AB745" s="28"/>
      <c r="AC745" s="9"/>
      <c r="AD745" s="9"/>
      <c r="AE745" s="9"/>
      <c r="AF745" s="17"/>
      <c r="AG745" s="28"/>
      <c r="AH745" s="9"/>
      <c r="AI745" s="5"/>
      <c r="AJ745" s="26"/>
      <c r="AK745" s="88"/>
      <c r="AL745" s="89"/>
      <c r="AM745" s="14"/>
      <c r="AN745" s="14"/>
      <c r="AO745" s="14"/>
      <c r="AP745" s="15"/>
      <c r="AQ745" s="16"/>
      <c r="AR745" s="17"/>
      <c r="AS745" s="4"/>
    </row>
    <row r="746" spans="5:45">
      <c r="E746" s="5"/>
      <c r="F746" s="26"/>
      <c r="G746" s="26"/>
      <c r="H746" s="26"/>
      <c r="S746" s="32"/>
      <c r="T746" s="32"/>
      <c r="U746" s="32"/>
      <c r="V746" s="14"/>
      <c r="W746" s="14"/>
      <c r="X746" s="33"/>
      <c r="Y746" s="14"/>
      <c r="Z746" s="34"/>
      <c r="AA746" s="16"/>
      <c r="AB746" s="28"/>
      <c r="AC746" s="9"/>
      <c r="AD746" s="9"/>
      <c r="AE746" s="9"/>
      <c r="AF746" s="17"/>
      <c r="AG746" s="28"/>
      <c r="AH746" s="9"/>
      <c r="AI746" s="5"/>
      <c r="AJ746" s="26"/>
      <c r="AK746" s="88"/>
      <c r="AL746" s="89"/>
      <c r="AM746" s="14"/>
      <c r="AN746" s="14"/>
      <c r="AO746" s="14"/>
      <c r="AP746" s="15"/>
      <c r="AQ746" s="16"/>
      <c r="AR746" s="17"/>
      <c r="AS746" s="4"/>
    </row>
    <row r="747" spans="5:45">
      <c r="E747" s="5"/>
      <c r="F747" s="26"/>
      <c r="G747" s="26"/>
      <c r="H747" s="26"/>
      <c r="S747" s="32"/>
      <c r="T747" s="32"/>
      <c r="U747" s="32"/>
      <c r="V747" s="14"/>
      <c r="W747" s="14"/>
      <c r="X747" s="33"/>
      <c r="Y747" s="14"/>
      <c r="Z747" s="34"/>
      <c r="AA747" s="16"/>
      <c r="AB747" s="28"/>
      <c r="AC747" s="9"/>
      <c r="AD747" s="9"/>
      <c r="AE747" s="9"/>
      <c r="AF747" s="17"/>
      <c r="AG747" s="28"/>
      <c r="AH747" s="9"/>
      <c r="AI747" s="5"/>
      <c r="AJ747" s="26"/>
      <c r="AK747" s="88"/>
      <c r="AL747" s="89"/>
      <c r="AM747" s="14"/>
      <c r="AN747" s="14"/>
      <c r="AO747" s="14"/>
      <c r="AP747" s="15"/>
      <c r="AQ747" s="16"/>
      <c r="AR747" s="17"/>
      <c r="AS747" s="4"/>
    </row>
    <row r="748" spans="5:45">
      <c r="E748" s="5"/>
      <c r="F748" s="26"/>
      <c r="G748" s="26"/>
      <c r="H748" s="26"/>
      <c r="S748" s="32"/>
      <c r="T748" s="32"/>
      <c r="U748" s="32"/>
      <c r="V748" s="14"/>
      <c r="W748" s="14"/>
      <c r="X748" s="33"/>
      <c r="Y748" s="14"/>
      <c r="Z748" s="34"/>
      <c r="AA748" s="16"/>
      <c r="AB748" s="28"/>
      <c r="AC748" s="9"/>
      <c r="AD748" s="9"/>
      <c r="AE748" s="9"/>
      <c r="AF748" s="17"/>
      <c r="AG748" s="28"/>
      <c r="AH748" s="9"/>
      <c r="AI748" s="5"/>
      <c r="AJ748" s="26"/>
      <c r="AK748" s="88"/>
      <c r="AL748" s="89"/>
      <c r="AM748" s="14"/>
      <c r="AN748" s="14"/>
      <c r="AO748" s="14"/>
      <c r="AP748" s="15"/>
      <c r="AQ748" s="16"/>
      <c r="AR748" s="17"/>
      <c r="AS748" s="4"/>
    </row>
    <row r="749" spans="5:45">
      <c r="E749" s="5"/>
      <c r="F749" s="26"/>
      <c r="G749" s="26"/>
      <c r="H749" s="26"/>
      <c r="S749" s="32"/>
      <c r="T749" s="32"/>
      <c r="U749" s="32"/>
      <c r="V749" s="14"/>
      <c r="W749" s="14"/>
      <c r="X749" s="33"/>
      <c r="Y749" s="14"/>
      <c r="Z749" s="34"/>
      <c r="AA749" s="16"/>
      <c r="AB749" s="28"/>
      <c r="AC749" s="9"/>
      <c r="AD749" s="9"/>
      <c r="AE749" s="9"/>
      <c r="AF749" s="17"/>
      <c r="AG749" s="28"/>
      <c r="AH749" s="9"/>
      <c r="AI749" s="5"/>
      <c r="AJ749" s="26"/>
      <c r="AK749" s="88"/>
      <c r="AL749" s="89"/>
      <c r="AM749" s="14"/>
      <c r="AN749" s="14"/>
      <c r="AO749" s="14"/>
      <c r="AP749" s="15"/>
      <c r="AQ749" s="16"/>
      <c r="AR749" s="17"/>
      <c r="AS749" s="4"/>
    </row>
    <row r="750" spans="5:45">
      <c r="E750" s="5"/>
      <c r="F750" s="26"/>
      <c r="G750" s="26"/>
      <c r="H750" s="26"/>
      <c r="S750" s="32"/>
      <c r="T750" s="32"/>
      <c r="U750" s="32"/>
      <c r="V750" s="14"/>
      <c r="W750" s="14"/>
      <c r="X750" s="33"/>
      <c r="Y750" s="14"/>
      <c r="Z750" s="34"/>
      <c r="AA750" s="16"/>
      <c r="AB750" s="28"/>
      <c r="AC750" s="9"/>
      <c r="AD750" s="9"/>
      <c r="AE750" s="9"/>
      <c r="AF750" s="17"/>
      <c r="AG750" s="28"/>
      <c r="AH750" s="9"/>
      <c r="AI750" s="5"/>
      <c r="AJ750" s="26"/>
      <c r="AK750" s="88"/>
      <c r="AL750" s="89"/>
      <c r="AM750" s="14"/>
      <c r="AN750" s="14"/>
      <c r="AO750" s="14"/>
      <c r="AP750" s="15"/>
      <c r="AQ750" s="16"/>
      <c r="AR750" s="17"/>
      <c r="AS750" s="4"/>
    </row>
    <row r="751" spans="5:45">
      <c r="E751" s="5"/>
      <c r="F751" s="26"/>
      <c r="G751" s="26"/>
      <c r="H751" s="26"/>
      <c r="S751" s="32"/>
      <c r="T751" s="32"/>
      <c r="U751" s="32"/>
      <c r="V751" s="14"/>
      <c r="W751" s="14"/>
      <c r="X751" s="33"/>
      <c r="Y751" s="14"/>
      <c r="Z751" s="34"/>
      <c r="AA751" s="16"/>
      <c r="AB751" s="28"/>
      <c r="AC751" s="9"/>
      <c r="AD751" s="9"/>
      <c r="AE751" s="9"/>
      <c r="AF751" s="17"/>
      <c r="AG751" s="28"/>
      <c r="AH751" s="9"/>
      <c r="AI751" s="5"/>
      <c r="AJ751" s="26"/>
      <c r="AK751" s="88"/>
      <c r="AL751" s="89"/>
      <c r="AM751" s="14"/>
      <c r="AN751" s="14"/>
      <c r="AO751" s="14"/>
      <c r="AP751" s="15"/>
      <c r="AQ751" s="16"/>
      <c r="AR751" s="17"/>
      <c r="AS751" s="4"/>
    </row>
    <row r="752" spans="5:45">
      <c r="E752" s="5"/>
      <c r="F752" s="26"/>
      <c r="G752" s="26"/>
      <c r="H752" s="26"/>
      <c r="S752" s="32"/>
      <c r="T752" s="32"/>
      <c r="U752" s="32"/>
      <c r="V752" s="14"/>
      <c r="W752" s="14"/>
      <c r="X752" s="33"/>
      <c r="Y752" s="14"/>
      <c r="Z752" s="34"/>
      <c r="AA752" s="16"/>
      <c r="AB752" s="28"/>
      <c r="AC752" s="9"/>
      <c r="AD752" s="9"/>
      <c r="AE752" s="9"/>
      <c r="AF752" s="17"/>
      <c r="AG752" s="28"/>
      <c r="AH752" s="9"/>
      <c r="AI752" s="5"/>
      <c r="AJ752" s="26"/>
      <c r="AK752" s="88"/>
      <c r="AL752" s="89"/>
      <c r="AM752" s="14"/>
      <c r="AN752" s="14"/>
      <c r="AO752" s="14"/>
      <c r="AP752" s="15"/>
      <c r="AQ752" s="16"/>
      <c r="AR752" s="17"/>
      <c r="AS752" s="4"/>
    </row>
    <row r="753" spans="5:45">
      <c r="E753" s="5"/>
      <c r="F753" s="26"/>
      <c r="G753" s="26"/>
      <c r="H753" s="26"/>
      <c r="S753" s="32"/>
      <c r="T753" s="32"/>
      <c r="U753" s="32"/>
      <c r="V753" s="14"/>
      <c r="W753" s="14"/>
      <c r="X753" s="33"/>
      <c r="Y753" s="14"/>
      <c r="Z753" s="34"/>
      <c r="AA753" s="16"/>
      <c r="AB753" s="28"/>
      <c r="AC753" s="9"/>
      <c r="AD753" s="9"/>
      <c r="AE753" s="9"/>
      <c r="AF753" s="17"/>
      <c r="AG753" s="28"/>
      <c r="AH753" s="9"/>
      <c r="AI753" s="5"/>
      <c r="AJ753" s="26"/>
      <c r="AK753" s="88"/>
      <c r="AL753" s="89"/>
      <c r="AM753" s="14"/>
      <c r="AN753" s="14"/>
      <c r="AO753" s="14"/>
      <c r="AP753" s="15"/>
      <c r="AQ753" s="16"/>
      <c r="AR753" s="17"/>
      <c r="AS753" s="4"/>
    </row>
    <row r="754" spans="5:45">
      <c r="E754" s="5"/>
      <c r="F754" s="26"/>
      <c r="G754" s="26"/>
      <c r="H754" s="26"/>
      <c r="S754" s="32"/>
      <c r="T754" s="32"/>
      <c r="U754" s="32"/>
      <c r="V754" s="14"/>
      <c r="W754" s="14"/>
      <c r="X754" s="33"/>
      <c r="Y754" s="14"/>
      <c r="Z754" s="34"/>
      <c r="AA754" s="16"/>
      <c r="AB754" s="28"/>
      <c r="AC754" s="9"/>
      <c r="AD754" s="9"/>
      <c r="AE754" s="9"/>
      <c r="AF754" s="17"/>
      <c r="AG754" s="28"/>
      <c r="AH754" s="9"/>
      <c r="AI754" s="5"/>
      <c r="AJ754" s="26"/>
      <c r="AK754" s="88"/>
      <c r="AL754" s="89"/>
      <c r="AM754" s="14"/>
      <c r="AN754" s="14"/>
      <c r="AO754" s="14"/>
      <c r="AP754" s="15"/>
      <c r="AQ754" s="16"/>
      <c r="AR754" s="17"/>
      <c r="AS754" s="4"/>
    </row>
    <row r="755" spans="5:45">
      <c r="E755" s="5"/>
      <c r="F755" s="26"/>
      <c r="G755" s="26"/>
      <c r="H755" s="26"/>
      <c r="S755" s="32"/>
      <c r="T755" s="32"/>
      <c r="U755" s="32"/>
      <c r="V755" s="14"/>
      <c r="W755" s="14"/>
      <c r="X755" s="33"/>
      <c r="Y755" s="14"/>
      <c r="Z755" s="34"/>
      <c r="AA755" s="16"/>
      <c r="AB755" s="28"/>
      <c r="AC755" s="9"/>
      <c r="AD755" s="9"/>
      <c r="AE755" s="9"/>
      <c r="AF755" s="17"/>
      <c r="AG755" s="28"/>
      <c r="AH755" s="9"/>
      <c r="AI755" s="5"/>
      <c r="AJ755" s="26"/>
      <c r="AK755" s="88"/>
      <c r="AL755" s="89"/>
      <c r="AM755" s="14"/>
      <c r="AN755" s="14"/>
      <c r="AO755" s="14"/>
      <c r="AP755" s="15"/>
      <c r="AQ755" s="16"/>
      <c r="AR755" s="17"/>
      <c r="AS755" s="4"/>
    </row>
    <row r="756" spans="5:45">
      <c r="E756" s="5"/>
      <c r="F756" s="26"/>
      <c r="G756" s="26"/>
      <c r="H756" s="26"/>
      <c r="S756" s="32"/>
      <c r="T756" s="32"/>
      <c r="U756" s="32"/>
      <c r="V756" s="14"/>
      <c r="W756" s="14"/>
      <c r="X756" s="33"/>
      <c r="Y756" s="14"/>
      <c r="Z756" s="34"/>
      <c r="AA756" s="16"/>
      <c r="AB756" s="28"/>
      <c r="AC756" s="9"/>
      <c r="AD756" s="9"/>
      <c r="AE756" s="9"/>
      <c r="AF756" s="17"/>
      <c r="AG756" s="28"/>
      <c r="AH756" s="9"/>
      <c r="AI756" s="5"/>
      <c r="AJ756" s="26"/>
      <c r="AK756" s="88"/>
      <c r="AL756" s="89"/>
      <c r="AM756" s="14"/>
      <c r="AN756" s="14"/>
      <c r="AO756" s="14"/>
      <c r="AP756" s="15"/>
      <c r="AQ756" s="16"/>
      <c r="AR756" s="17"/>
      <c r="AS756" s="4"/>
    </row>
    <row r="757" spans="5:45">
      <c r="E757" s="5"/>
      <c r="F757" s="26"/>
      <c r="G757" s="26"/>
      <c r="H757" s="26"/>
      <c r="S757" s="32"/>
      <c r="T757" s="32"/>
      <c r="U757" s="32"/>
      <c r="V757" s="14"/>
      <c r="W757" s="14"/>
      <c r="X757" s="33"/>
      <c r="Y757" s="14"/>
      <c r="Z757" s="34"/>
      <c r="AA757" s="16"/>
      <c r="AB757" s="28"/>
      <c r="AC757" s="9"/>
      <c r="AD757" s="9"/>
      <c r="AE757" s="9"/>
      <c r="AF757" s="17"/>
      <c r="AG757" s="28"/>
      <c r="AH757" s="9"/>
      <c r="AI757" s="5"/>
      <c r="AJ757" s="26"/>
      <c r="AK757" s="88"/>
      <c r="AL757" s="89"/>
      <c r="AM757" s="14"/>
      <c r="AN757" s="14"/>
      <c r="AO757" s="14"/>
      <c r="AP757" s="15"/>
      <c r="AQ757" s="16"/>
      <c r="AR757" s="17"/>
      <c r="AS757" s="4"/>
    </row>
    <row r="758" spans="5:45">
      <c r="E758" s="5"/>
      <c r="F758" s="26"/>
      <c r="G758" s="26"/>
      <c r="H758" s="26"/>
      <c r="S758" s="32"/>
      <c r="T758" s="32"/>
      <c r="U758" s="32"/>
      <c r="V758" s="14"/>
      <c r="W758" s="14"/>
      <c r="X758" s="33"/>
      <c r="Y758" s="14"/>
      <c r="Z758" s="34"/>
      <c r="AA758" s="16"/>
      <c r="AB758" s="28"/>
      <c r="AC758" s="9"/>
      <c r="AD758" s="9"/>
      <c r="AE758" s="9"/>
      <c r="AF758" s="17"/>
      <c r="AG758" s="28"/>
      <c r="AH758" s="9"/>
      <c r="AI758" s="5"/>
      <c r="AJ758" s="26"/>
      <c r="AK758" s="88"/>
      <c r="AL758" s="89"/>
      <c r="AM758" s="14"/>
      <c r="AN758" s="14"/>
      <c r="AO758" s="14"/>
      <c r="AP758" s="15"/>
      <c r="AQ758" s="16"/>
      <c r="AR758" s="17"/>
      <c r="AS758" s="4"/>
    </row>
    <row r="759" spans="5:45">
      <c r="E759" s="5"/>
      <c r="F759" s="26"/>
      <c r="G759" s="26"/>
      <c r="H759" s="26"/>
      <c r="S759" s="32"/>
      <c r="T759" s="32"/>
      <c r="U759" s="32"/>
      <c r="V759" s="14"/>
      <c r="W759" s="14"/>
      <c r="X759" s="33"/>
      <c r="Y759" s="14"/>
      <c r="Z759" s="34"/>
      <c r="AA759" s="16"/>
      <c r="AB759" s="28"/>
      <c r="AC759" s="9"/>
      <c r="AD759" s="9"/>
      <c r="AE759" s="9"/>
      <c r="AF759" s="17"/>
      <c r="AG759" s="28"/>
      <c r="AH759" s="9"/>
      <c r="AI759" s="5"/>
      <c r="AJ759" s="26"/>
      <c r="AK759" s="88"/>
      <c r="AL759" s="89"/>
      <c r="AM759" s="14"/>
      <c r="AN759" s="14"/>
      <c r="AO759" s="14"/>
      <c r="AP759" s="15"/>
      <c r="AQ759" s="16"/>
      <c r="AR759" s="17"/>
      <c r="AS759" s="4"/>
    </row>
    <row r="760" spans="5:45">
      <c r="E760" s="5"/>
      <c r="F760" s="26"/>
      <c r="G760" s="26"/>
      <c r="H760" s="26"/>
      <c r="S760" s="32"/>
      <c r="T760" s="32"/>
      <c r="U760" s="32"/>
      <c r="V760" s="14"/>
      <c r="W760" s="14"/>
      <c r="X760" s="33"/>
      <c r="Y760" s="14"/>
      <c r="Z760" s="34"/>
      <c r="AA760" s="16"/>
      <c r="AB760" s="28"/>
      <c r="AC760" s="9"/>
      <c r="AD760" s="9"/>
      <c r="AE760" s="9"/>
      <c r="AF760" s="17"/>
      <c r="AG760" s="28"/>
      <c r="AH760" s="9"/>
      <c r="AI760" s="5"/>
      <c r="AJ760" s="26"/>
      <c r="AK760" s="88"/>
      <c r="AL760" s="89"/>
      <c r="AM760" s="14"/>
      <c r="AN760" s="14"/>
      <c r="AO760" s="14"/>
      <c r="AP760" s="15"/>
      <c r="AQ760" s="16"/>
      <c r="AR760" s="17"/>
      <c r="AS760" s="4"/>
    </row>
    <row r="761" spans="5:45">
      <c r="E761" s="5"/>
      <c r="F761" s="26"/>
      <c r="G761" s="26"/>
      <c r="H761" s="26"/>
      <c r="S761" s="32"/>
      <c r="T761" s="32"/>
      <c r="U761" s="32"/>
      <c r="V761" s="14"/>
      <c r="W761" s="14"/>
      <c r="X761" s="33"/>
      <c r="Y761" s="14"/>
      <c r="Z761" s="34"/>
      <c r="AA761" s="16"/>
      <c r="AB761" s="28"/>
      <c r="AC761" s="9"/>
      <c r="AD761" s="9"/>
      <c r="AE761" s="9"/>
      <c r="AF761" s="17"/>
      <c r="AG761" s="28"/>
      <c r="AH761" s="9"/>
      <c r="AI761" s="5"/>
      <c r="AJ761" s="26"/>
      <c r="AK761" s="88"/>
      <c r="AL761" s="89"/>
      <c r="AM761" s="14"/>
      <c r="AN761" s="14"/>
      <c r="AO761" s="14"/>
      <c r="AP761" s="15"/>
      <c r="AQ761" s="16"/>
      <c r="AR761" s="17"/>
      <c r="AS761" s="4"/>
    </row>
    <row r="762" spans="5:45">
      <c r="E762" s="5"/>
      <c r="F762" s="26"/>
      <c r="G762" s="26"/>
      <c r="H762" s="26"/>
      <c r="S762" s="32"/>
      <c r="T762" s="32"/>
      <c r="U762" s="32"/>
      <c r="V762" s="14"/>
      <c r="W762" s="14"/>
      <c r="X762" s="33"/>
      <c r="Y762" s="14"/>
      <c r="Z762" s="34"/>
      <c r="AA762" s="16"/>
      <c r="AB762" s="28"/>
      <c r="AC762" s="9"/>
      <c r="AD762" s="9"/>
      <c r="AE762" s="9"/>
      <c r="AF762" s="17"/>
      <c r="AG762" s="28"/>
      <c r="AH762" s="9"/>
      <c r="AI762" s="5"/>
      <c r="AJ762" s="26"/>
      <c r="AK762" s="88"/>
      <c r="AL762" s="89"/>
      <c r="AM762" s="14"/>
      <c r="AN762" s="14"/>
      <c r="AO762" s="14"/>
      <c r="AP762" s="15"/>
      <c r="AQ762" s="16"/>
      <c r="AR762" s="17"/>
      <c r="AS762" s="4"/>
    </row>
    <row r="763" spans="5:45">
      <c r="E763" s="5"/>
      <c r="F763" s="26"/>
      <c r="G763" s="26"/>
      <c r="H763" s="26"/>
      <c r="S763" s="32"/>
      <c r="T763" s="32"/>
      <c r="U763" s="32"/>
      <c r="V763" s="14"/>
      <c r="W763" s="14"/>
      <c r="X763" s="33"/>
      <c r="Y763" s="14"/>
      <c r="Z763" s="34"/>
      <c r="AA763" s="16"/>
      <c r="AB763" s="28"/>
      <c r="AC763" s="9"/>
      <c r="AD763" s="9"/>
      <c r="AE763" s="9"/>
      <c r="AF763" s="17"/>
      <c r="AG763" s="28"/>
      <c r="AH763" s="9"/>
      <c r="AI763" s="5"/>
      <c r="AJ763" s="26"/>
      <c r="AK763" s="88"/>
      <c r="AL763" s="89"/>
      <c r="AM763" s="14"/>
      <c r="AN763" s="14"/>
      <c r="AO763" s="14"/>
      <c r="AP763" s="15"/>
      <c r="AQ763" s="16"/>
      <c r="AR763" s="17"/>
      <c r="AS763" s="4"/>
    </row>
    <row r="764" spans="5:45">
      <c r="E764" s="5"/>
      <c r="F764" s="26"/>
      <c r="G764" s="26"/>
      <c r="H764" s="26"/>
      <c r="S764" s="32"/>
      <c r="T764" s="32"/>
      <c r="U764" s="32"/>
      <c r="V764" s="14"/>
      <c r="W764" s="14"/>
      <c r="X764" s="33"/>
      <c r="Y764" s="14"/>
      <c r="Z764" s="34"/>
      <c r="AA764" s="16"/>
      <c r="AB764" s="28"/>
      <c r="AC764" s="9"/>
      <c r="AD764" s="9"/>
      <c r="AE764" s="9"/>
      <c r="AF764" s="17"/>
      <c r="AG764" s="28"/>
      <c r="AH764" s="9"/>
      <c r="AI764" s="5"/>
      <c r="AJ764" s="26"/>
      <c r="AK764" s="88"/>
      <c r="AL764" s="89"/>
      <c r="AM764" s="14"/>
      <c r="AN764" s="14"/>
      <c r="AO764" s="14"/>
      <c r="AP764" s="15"/>
      <c r="AQ764" s="16"/>
      <c r="AR764" s="17"/>
      <c r="AS764" s="4"/>
    </row>
    <row r="765" spans="5:45">
      <c r="E765" s="5"/>
      <c r="F765" s="26"/>
      <c r="G765" s="26"/>
      <c r="H765" s="26"/>
      <c r="S765" s="32"/>
      <c r="T765" s="32"/>
      <c r="U765" s="32"/>
      <c r="V765" s="14"/>
      <c r="W765" s="14"/>
      <c r="X765" s="33"/>
      <c r="Y765" s="14"/>
      <c r="Z765" s="34"/>
      <c r="AA765" s="16"/>
      <c r="AB765" s="28"/>
      <c r="AC765" s="9"/>
      <c r="AD765" s="9"/>
      <c r="AE765" s="9"/>
      <c r="AF765" s="17"/>
      <c r="AG765" s="28"/>
      <c r="AH765" s="9"/>
      <c r="AI765" s="5"/>
      <c r="AJ765" s="26"/>
      <c r="AK765" s="88"/>
      <c r="AL765" s="89"/>
      <c r="AM765" s="14"/>
      <c r="AN765" s="14"/>
      <c r="AO765" s="14"/>
      <c r="AP765" s="15"/>
      <c r="AQ765" s="16"/>
      <c r="AR765" s="17"/>
      <c r="AS765" s="4"/>
    </row>
    <row r="766" spans="5:45">
      <c r="E766" s="5"/>
      <c r="F766" s="26"/>
      <c r="G766" s="26"/>
      <c r="H766" s="26"/>
      <c r="S766" s="32"/>
      <c r="T766" s="32"/>
      <c r="U766" s="32"/>
      <c r="V766" s="14"/>
      <c r="W766" s="14"/>
      <c r="X766" s="33"/>
      <c r="Y766" s="14"/>
      <c r="Z766" s="34"/>
      <c r="AA766" s="16"/>
      <c r="AB766" s="28"/>
      <c r="AC766" s="9"/>
      <c r="AD766" s="9"/>
      <c r="AE766" s="9"/>
      <c r="AF766" s="17"/>
      <c r="AG766" s="28"/>
      <c r="AH766" s="9"/>
      <c r="AI766" s="5"/>
      <c r="AJ766" s="26"/>
      <c r="AK766" s="88"/>
      <c r="AL766" s="89"/>
      <c r="AM766" s="14"/>
      <c r="AN766" s="14"/>
      <c r="AO766" s="14"/>
      <c r="AP766" s="15"/>
      <c r="AQ766" s="16"/>
      <c r="AR766" s="17"/>
      <c r="AS766" s="4"/>
    </row>
    <row r="767" spans="5:45">
      <c r="E767" s="5"/>
      <c r="F767" s="86"/>
      <c r="G767" s="86"/>
      <c r="H767" s="26"/>
      <c r="S767" s="32"/>
      <c r="T767" s="32"/>
      <c r="U767" s="32"/>
      <c r="V767" s="14"/>
      <c r="W767" s="14"/>
      <c r="X767" s="33"/>
      <c r="Y767" s="14"/>
      <c r="Z767" s="34"/>
      <c r="AA767" s="16"/>
      <c r="AB767" s="28"/>
      <c r="AC767" s="9"/>
      <c r="AD767" s="9"/>
      <c r="AE767" s="9"/>
      <c r="AF767" s="17"/>
      <c r="AG767" s="28"/>
      <c r="AH767" s="9"/>
      <c r="AI767" s="5"/>
      <c r="AJ767" s="26"/>
      <c r="AK767" s="88"/>
      <c r="AL767" s="89"/>
      <c r="AM767" s="14"/>
      <c r="AN767" s="14"/>
      <c r="AO767" s="14"/>
      <c r="AP767" s="15"/>
      <c r="AQ767" s="16"/>
      <c r="AR767" s="17"/>
      <c r="AS767" s="4"/>
    </row>
    <row r="768" spans="5:45">
      <c r="E768" s="5"/>
      <c r="F768" s="86"/>
      <c r="G768" s="86"/>
      <c r="H768" s="26"/>
      <c r="S768" s="32"/>
      <c r="T768" s="32"/>
      <c r="U768" s="32"/>
      <c r="V768" s="14"/>
      <c r="W768" s="14"/>
      <c r="X768" s="33"/>
      <c r="Y768" s="14"/>
      <c r="Z768" s="34"/>
      <c r="AA768" s="16"/>
      <c r="AB768" s="28"/>
      <c r="AC768" s="9"/>
      <c r="AD768" s="9"/>
      <c r="AE768" s="9"/>
      <c r="AF768" s="17"/>
      <c r="AG768" s="28"/>
      <c r="AH768" s="9"/>
      <c r="AI768" s="5"/>
      <c r="AJ768" s="26"/>
      <c r="AK768" s="88"/>
      <c r="AL768" s="89"/>
      <c r="AM768" s="14"/>
      <c r="AN768" s="14"/>
      <c r="AO768" s="14"/>
      <c r="AP768" s="15"/>
      <c r="AQ768" s="16"/>
      <c r="AR768" s="17"/>
      <c r="AS768" s="4"/>
    </row>
    <row r="769" spans="5:45">
      <c r="E769" s="5"/>
      <c r="F769" s="86"/>
      <c r="G769" s="86"/>
      <c r="H769" s="26"/>
      <c r="S769" s="32"/>
      <c r="T769" s="32"/>
      <c r="U769" s="32"/>
      <c r="V769" s="14"/>
      <c r="W769" s="14"/>
      <c r="X769" s="33"/>
      <c r="Y769" s="14"/>
      <c r="Z769" s="34"/>
      <c r="AA769" s="16"/>
      <c r="AB769" s="28"/>
      <c r="AC769" s="9"/>
      <c r="AD769" s="9"/>
      <c r="AE769" s="9"/>
      <c r="AF769" s="17"/>
      <c r="AG769" s="28"/>
      <c r="AH769" s="9"/>
      <c r="AI769" s="5"/>
      <c r="AJ769" s="26"/>
      <c r="AK769" s="88"/>
      <c r="AL769" s="89"/>
      <c r="AM769" s="14"/>
      <c r="AN769" s="14"/>
      <c r="AO769" s="14"/>
      <c r="AP769" s="15"/>
      <c r="AQ769" s="16"/>
      <c r="AR769" s="17"/>
      <c r="AS769" s="4"/>
    </row>
    <row r="770" spans="5:45">
      <c r="E770" s="5"/>
      <c r="F770" s="86"/>
      <c r="G770" s="86"/>
      <c r="H770" s="26"/>
      <c r="S770" s="32"/>
      <c r="T770" s="32"/>
      <c r="U770" s="32"/>
      <c r="V770" s="14"/>
      <c r="W770" s="14"/>
      <c r="X770" s="33"/>
      <c r="Y770" s="14"/>
      <c r="Z770" s="34"/>
      <c r="AA770" s="16"/>
      <c r="AB770" s="28"/>
      <c r="AC770" s="9"/>
      <c r="AD770" s="9"/>
      <c r="AE770" s="9"/>
      <c r="AF770" s="17"/>
      <c r="AG770" s="28"/>
      <c r="AH770" s="9"/>
      <c r="AI770" s="5"/>
      <c r="AJ770" s="26"/>
      <c r="AK770" s="88"/>
      <c r="AL770" s="89"/>
      <c r="AM770" s="14"/>
      <c r="AN770" s="14"/>
      <c r="AO770" s="14"/>
      <c r="AP770" s="15"/>
      <c r="AQ770" s="16"/>
      <c r="AR770" s="17"/>
      <c r="AS770" s="4"/>
    </row>
    <row r="771" spans="5:45">
      <c r="E771" s="5"/>
      <c r="F771" s="86"/>
      <c r="G771" s="86"/>
      <c r="H771" s="26"/>
      <c r="S771" s="32"/>
      <c r="T771" s="32"/>
      <c r="U771" s="32"/>
      <c r="V771" s="14"/>
      <c r="W771" s="14"/>
      <c r="X771" s="33"/>
      <c r="Y771" s="14"/>
      <c r="Z771" s="34"/>
      <c r="AA771" s="16"/>
      <c r="AB771" s="28"/>
      <c r="AC771" s="9"/>
      <c r="AD771" s="9"/>
      <c r="AE771" s="9"/>
      <c r="AF771" s="17"/>
      <c r="AG771" s="28"/>
      <c r="AH771" s="9"/>
      <c r="AI771" s="5"/>
      <c r="AJ771" s="26"/>
      <c r="AK771" s="88"/>
      <c r="AL771" s="89"/>
      <c r="AM771" s="14"/>
      <c r="AN771" s="14"/>
      <c r="AO771" s="14"/>
      <c r="AP771" s="15"/>
      <c r="AQ771" s="16"/>
      <c r="AR771" s="17"/>
      <c r="AS771" s="4"/>
    </row>
    <row r="772" spans="5:45">
      <c r="E772" s="5"/>
      <c r="F772" s="86"/>
      <c r="G772" s="86"/>
      <c r="H772" s="26"/>
      <c r="S772" s="32"/>
      <c r="T772" s="32"/>
      <c r="U772" s="32"/>
      <c r="V772" s="14"/>
      <c r="W772" s="14"/>
      <c r="X772" s="33"/>
      <c r="Y772" s="14"/>
      <c r="Z772" s="34"/>
      <c r="AA772" s="16"/>
      <c r="AB772" s="28"/>
      <c r="AC772" s="9"/>
      <c r="AD772" s="9"/>
      <c r="AE772" s="9"/>
      <c r="AF772" s="17"/>
      <c r="AG772" s="28"/>
      <c r="AH772" s="9"/>
      <c r="AI772" s="5"/>
      <c r="AJ772" s="26"/>
      <c r="AK772" s="88"/>
      <c r="AL772" s="89"/>
      <c r="AM772" s="14"/>
      <c r="AN772" s="14"/>
      <c r="AO772" s="14"/>
      <c r="AP772" s="15"/>
      <c r="AQ772" s="16"/>
      <c r="AR772" s="17"/>
      <c r="AS772" s="4"/>
    </row>
    <row r="773" spans="5:45">
      <c r="E773" s="5"/>
      <c r="F773" s="86"/>
      <c r="G773" s="86"/>
      <c r="H773" s="26"/>
      <c r="S773" s="32"/>
      <c r="T773" s="32"/>
      <c r="U773" s="32"/>
      <c r="V773" s="14"/>
      <c r="W773" s="14"/>
      <c r="X773" s="33"/>
      <c r="Y773" s="14"/>
      <c r="Z773" s="34"/>
      <c r="AA773" s="16"/>
      <c r="AB773" s="28"/>
      <c r="AC773" s="9"/>
      <c r="AD773" s="9"/>
      <c r="AE773" s="9"/>
      <c r="AF773" s="17"/>
      <c r="AG773" s="28"/>
      <c r="AH773" s="9"/>
      <c r="AI773" s="5"/>
      <c r="AJ773" s="26"/>
      <c r="AK773" s="88"/>
      <c r="AL773" s="89"/>
      <c r="AM773" s="14"/>
      <c r="AN773" s="14"/>
      <c r="AO773" s="14"/>
      <c r="AP773" s="15"/>
      <c r="AQ773" s="16"/>
      <c r="AR773" s="17"/>
      <c r="AS773" s="4"/>
    </row>
    <row r="774" spans="5:45">
      <c r="E774" s="5"/>
      <c r="F774" s="26"/>
      <c r="G774" s="26"/>
      <c r="H774" s="26"/>
      <c r="S774" s="32"/>
      <c r="T774" s="32"/>
      <c r="U774" s="32"/>
      <c r="V774" s="14"/>
      <c r="W774" s="14"/>
      <c r="X774" s="33"/>
      <c r="Y774" s="14"/>
      <c r="Z774" s="34"/>
      <c r="AA774" s="16"/>
      <c r="AB774" s="28"/>
      <c r="AC774" s="9"/>
      <c r="AD774" s="9"/>
      <c r="AE774" s="9"/>
      <c r="AF774" s="17"/>
      <c r="AG774" s="28"/>
      <c r="AH774" s="9"/>
      <c r="AI774" s="5"/>
      <c r="AJ774" s="26"/>
      <c r="AK774" s="88"/>
      <c r="AL774" s="89"/>
      <c r="AM774" s="14"/>
      <c r="AN774" s="14"/>
      <c r="AO774" s="14"/>
      <c r="AP774" s="15"/>
      <c r="AQ774" s="16"/>
      <c r="AR774" s="17"/>
      <c r="AS774" s="4"/>
    </row>
    <row r="775" spans="5:45">
      <c r="E775" s="5"/>
      <c r="F775" s="26"/>
      <c r="G775" s="26"/>
      <c r="H775" s="26"/>
      <c r="S775" s="32"/>
      <c r="T775" s="32"/>
      <c r="U775" s="32"/>
      <c r="V775" s="14"/>
      <c r="W775" s="14"/>
      <c r="X775" s="33"/>
      <c r="Y775" s="14"/>
      <c r="Z775" s="34"/>
      <c r="AA775" s="16"/>
      <c r="AB775" s="28"/>
      <c r="AC775" s="9"/>
      <c r="AD775" s="9"/>
      <c r="AE775" s="9"/>
      <c r="AF775" s="17"/>
      <c r="AG775" s="28"/>
      <c r="AH775" s="9"/>
      <c r="AI775" s="5"/>
      <c r="AJ775" s="26"/>
      <c r="AK775" s="88"/>
      <c r="AL775" s="89"/>
      <c r="AM775" s="14"/>
      <c r="AN775" s="14"/>
      <c r="AO775" s="14"/>
      <c r="AP775" s="15"/>
      <c r="AQ775" s="16"/>
      <c r="AR775" s="17"/>
      <c r="AS775" s="4"/>
    </row>
    <row r="776" spans="5:45">
      <c r="E776" s="5"/>
      <c r="F776" s="26"/>
      <c r="G776" s="26"/>
      <c r="H776" s="26"/>
      <c r="S776" s="32"/>
      <c r="T776" s="32"/>
      <c r="U776" s="32"/>
      <c r="V776" s="14"/>
      <c r="W776" s="14"/>
      <c r="X776" s="33"/>
      <c r="Y776" s="14"/>
      <c r="Z776" s="34"/>
      <c r="AA776" s="16"/>
      <c r="AB776" s="28"/>
      <c r="AC776" s="9"/>
      <c r="AD776" s="9"/>
      <c r="AE776" s="9"/>
      <c r="AF776" s="17"/>
      <c r="AG776" s="28"/>
      <c r="AH776" s="9"/>
      <c r="AI776" s="5"/>
      <c r="AJ776" s="26"/>
      <c r="AK776" s="88"/>
      <c r="AL776" s="89"/>
      <c r="AM776" s="14"/>
      <c r="AN776" s="14"/>
      <c r="AO776" s="14"/>
      <c r="AP776" s="15"/>
      <c r="AQ776" s="16"/>
      <c r="AR776" s="17"/>
      <c r="AS776" s="4"/>
    </row>
    <row r="777" spans="5:45">
      <c r="E777" s="5"/>
      <c r="F777" s="26"/>
      <c r="G777" s="26"/>
      <c r="H777" s="26"/>
      <c r="S777" s="32"/>
      <c r="T777" s="32"/>
      <c r="U777" s="32"/>
      <c r="V777" s="14"/>
      <c r="W777" s="14"/>
      <c r="X777" s="33"/>
      <c r="Y777" s="14"/>
      <c r="Z777" s="34"/>
      <c r="AA777" s="16"/>
      <c r="AB777" s="28"/>
      <c r="AC777" s="9"/>
      <c r="AD777" s="9"/>
      <c r="AE777" s="9"/>
      <c r="AF777" s="17"/>
      <c r="AG777" s="28"/>
      <c r="AH777" s="9"/>
      <c r="AI777" s="5"/>
      <c r="AJ777" s="26"/>
      <c r="AK777" s="88"/>
      <c r="AL777" s="89"/>
      <c r="AM777" s="14"/>
      <c r="AN777" s="14"/>
      <c r="AO777" s="14"/>
      <c r="AP777" s="15"/>
      <c r="AQ777" s="16"/>
      <c r="AR777" s="17"/>
      <c r="AS777" s="4"/>
    </row>
    <row r="778" spans="5:45">
      <c r="E778" s="5"/>
      <c r="F778" s="26"/>
      <c r="G778" s="26"/>
      <c r="H778" s="26"/>
      <c r="S778" s="32"/>
      <c r="T778" s="32"/>
      <c r="U778" s="32"/>
      <c r="V778" s="14"/>
      <c r="W778" s="14"/>
      <c r="X778" s="33"/>
      <c r="Y778" s="14"/>
      <c r="Z778" s="34"/>
      <c r="AA778" s="16"/>
      <c r="AB778" s="28"/>
      <c r="AC778" s="9"/>
      <c r="AD778" s="9"/>
      <c r="AE778" s="9"/>
      <c r="AF778" s="17"/>
      <c r="AG778" s="28"/>
      <c r="AH778" s="9"/>
      <c r="AI778" s="5"/>
      <c r="AJ778" s="26"/>
      <c r="AK778" s="88"/>
      <c r="AL778" s="89"/>
      <c r="AM778" s="14"/>
      <c r="AN778" s="14"/>
      <c r="AO778" s="14"/>
      <c r="AP778" s="15"/>
      <c r="AQ778" s="16"/>
      <c r="AR778" s="17"/>
      <c r="AS778" s="4"/>
    </row>
    <row r="779" spans="5:45">
      <c r="E779" s="5"/>
      <c r="F779" s="26"/>
      <c r="G779" s="26"/>
      <c r="H779" s="26"/>
      <c r="S779" s="32"/>
      <c r="T779" s="32"/>
      <c r="U779" s="32"/>
      <c r="V779" s="14"/>
      <c r="W779" s="14"/>
      <c r="X779" s="33"/>
      <c r="Y779" s="14"/>
      <c r="Z779" s="34"/>
      <c r="AA779" s="16"/>
      <c r="AB779" s="28"/>
      <c r="AC779" s="9"/>
      <c r="AD779" s="9"/>
      <c r="AE779" s="9"/>
      <c r="AF779" s="17"/>
      <c r="AG779" s="28"/>
      <c r="AH779" s="9"/>
      <c r="AI779" s="5"/>
      <c r="AJ779" s="26"/>
      <c r="AK779" s="88"/>
      <c r="AL779" s="89"/>
      <c r="AM779" s="14"/>
      <c r="AN779" s="14"/>
      <c r="AO779" s="14"/>
      <c r="AP779" s="15"/>
      <c r="AQ779" s="16"/>
      <c r="AR779" s="17"/>
      <c r="AS779" s="4"/>
    </row>
    <row r="780" spans="5:45">
      <c r="E780" s="5"/>
      <c r="F780" s="26"/>
      <c r="G780" s="26"/>
      <c r="H780" s="26"/>
      <c r="S780" s="32"/>
      <c r="T780" s="32"/>
      <c r="U780" s="32"/>
      <c r="V780" s="14"/>
      <c r="W780" s="14"/>
      <c r="X780" s="33"/>
      <c r="Y780" s="14"/>
      <c r="Z780" s="34"/>
      <c r="AA780" s="16"/>
      <c r="AB780" s="28"/>
      <c r="AC780" s="9"/>
      <c r="AD780" s="9"/>
      <c r="AE780" s="9"/>
      <c r="AF780" s="17"/>
      <c r="AG780" s="28"/>
      <c r="AH780" s="9"/>
      <c r="AI780" s="5"/>
      <c r="AJ780" s="26"/>
      <c r="AK780" s="88"/>
      <c r="AL780" s="89"/>
      <c r="AM780" s="14"/>
      <c r="AN780" s="14"/>
      <c r="AO780" s="14"/>
      <c r="AP780" s="15"/>
      <c r="AQ780" s="16"/>
      <c r="AR780" s="17"/>
      <c r="AS780" s="4"/>
    </row>
    <row r="781" spans="5:45">
      <c r="E781" s="5"/>
      <c r="F781" s="26"/>
      <c r="G781" s="26"/>
      <c r="H781" s="26"/>
      <c r="S781" s="32"/>
      <c r="T781" s="32"/>
      <c r="U781" s="32"/>
      <c r="V781" s="14"/>
      <c r="W781" s="14"/>
      <c r="X781" s="33"/>
      <c r="Y781" s="14"/>
      <c r="Z781" s="34"/>
      <c r="AA781" s="16"/>
      <c r="AB781" s="28"/>
      <c r="AC781" s="9"/>
      <c r="AD781" s="9"/>
      <c r="AE781" s="9"/>
      <c r="AF781" s="17"/>
      <c r="AG781" s="28"/>
      <c r="AH781" s="9"/>
      <c r="AI781" s="5"/>
      <c r="AJ781" s="26"/>
      <c r="AK781" s="88"/>
      <c r="AL781" s="89"/>
      <c r="AM781" s="14"/>
      <c r="AN781" s="14"/>
      <c r="AO781" s="14"/>
      <c r="AP781" s="15"/>
      <c r="AQ781" s="16"/>
      <c r="AR781" s="17"/>
      <c r="AS781" s="4"/>
    </row>
    <row r="782" spans="5:45">
      <c r="E782" s="5"/>
      <c r="F782" s="26"/>
      <c r="G782" s="26"/>
      <c r="H782" s="26"/>
      <c r="S782" s="32"/>
      <c r="T782" s="32"/>
      <c r="U782" s="32"/>
      <c r="V782" s="14"/>
      <c r="W782" s="14"/>
      <c r="X782" s="33"/>
      <c r="Y782" s="14"/>
      <c r="Z782" s="34"/>
      <c r="AA782" s="16"/>
      <c r="AB782" s="28"/>
      <c r="AC782" s="9"/>
      <c r="AD782" s="9"/>
      <c r="AE782" s="9"/>
      <c r="AF782" s="17"/>
      <c r="AG782" s="28"/>
      <c r="AH782" s="9"/>
      <c r="AI782" s="5"/>
      <c r="AJ782" s="26"/>
      <c r="AK782" s="88"/>
      <c r="AL782" s="89"/>
      <c r="AM782" s="14"/>
      <c r="AN782" s="14"/>
      <c r="AO782" s="14"/>
      <c r="AP782" s="15"/>
      <c r="AQ782" s="16"/>
      <c r="AR782" s="17"/>
      <c r="AS782" s="4"/>
    </row>
    <row r="783" spans="5:45">
      <c r="E783" s="5"/>
      <c r="F783" s="26"/>
      <c r="G783" s="26"/>
      <c r="H783" s="26"/>
      <c r="S783" s="32"/>
      <c r="T783" s="32"/>
      <c r="U783" s="32"/>
      <c r="V783" s="14"/>
      <c r="W783" s="14"/>
      <c r="X783" s="33"/>
      <c r="Y783" s="14"/>
      <c r="Z783" s="34"/>
      <c r="AA783" s="16"/>
      <c r="AB783" s="28"/>
      <c r="AC783" s="9"/>
      <c r="AD783" s="9"/>
      <c r="AE783" s="9"/>
      <c r="AF783" s="17"/>
      <c r="AG783" s="28"/>
      <c r="AH783" s="9"/>
      <c r="AI783" s="5"/>
      <c r="AJ783" s="26"/>
      <c r="AK783" s="88"/>
      <c r="AL783" s="89"/>
      <c r="AM783" s="14"/>
      <c r="AN783" s="14"/>
      <c r="AO783" s="14"/>
      <c r="AP783" s="15"/>
      <c r="AQ783" s="16"/>
      <c r="AR783" s="17"/>
      <c r="AS783" s="4"/>
    </row>
    <row r="784" spans="5:45">
      <c r="E784" s="5"/>
      <c r="F784" s="26"/>
      <c r="G784" s="26"/>
      <c r="H784" s="26"/>
      <c r="S784" s="32"/>
      <c r="T784" s="32"/>
      <c r="U784" s="32"/>
      <c r="V784" s="14"/>
      <c r="W784" s="14"/>
      <c r="X784" s="33"/>
      <c r="Y784" s="14"/>
      <c r="Z784" s="34"/>
      <c r="AA784" s="16"/>
      <c r="AB784" s="28"/>
      <c r="AC784" s="9"/>
      <c r="AD784" s="9"/>
      <c r="AE784" s="9"/>
      <c r="AF784" s="17"/>
      <c r="AG784" s="28"/>
      <c r="AH784" s="9"/>
      <c r="AI784" s="5"/>
      <c r="AJ784" s="26"/>
      <c r="AK784" s="88"/>
      <c r="AL784" s="89"/>
      <c r="AM784" s="14"/>
      <c r="AN784" s="14"/>
      <c r="AO784" s="14"/>
      <c r="AP784" s="15"/>
      <c r="AQ784" s="16"/>
      <c r="AR784" s="17"/>
      <c r="AS784" s="4"/>
    </row>
    <row r="785" spans="5:45">
      <c r="E785" s="5"/>
      <c r="F785" s="26"/>
      <c r="G785" s="26"/>
      <c r="H785" s="26"/>
      <c r="S785" s="32"/>
      <c r="T785" s="32"/>
      <c r="U785" s="32"/>
      <c r="V785" s="14"/>
      <c r="W785" s="14"/>
      <c r="X785" s="33"/>
      <c r="Y785" s="14"/>
      <c r="Z785" s="34"/>
      <c r="AA785" s="16"/>
      <c r="AB785" s="28"/>
      <c r="AC785" s="9"/>
      <c r="AD785" s="9"/>
      <c r="AE785" s="9"/>
      <c r="AF785" s="17"/>
      <c r="AG785" s="28"/>
      <c r="AH785" s="9"/>
      <c r="AI785" s="5"/>
      <c r="AJ785" s="26"/>
      <c r="AK785" s="88"/>
      <c r="AL785" s="89"/>
      <c r="AM785" s="14"/>
      <c r="AN785" s="14"/>
      <c r="AO785" s="14"/>
      <c r="AP785" s="15"/>
      <c r="AQ785" s="16"/>
      <c r="AR785" s="17"/>
      <c r="AS785" s="4"/>
    </row>
    <row r="786" spans="5:45">
      <c r="E786" s="5"/>
      <c r="F786" s="26"/>
      <c r="G786" s="26"/>
      <c r="H786" s="26"/>
      <c r="S786" s="32"/>
      <c r="T786" s="32"/>
      <c r="U786" s="32"/>
      <c r="V786" s="14"/>
      <c r="W786" s="14"/>
      <c r="X786" s="33"/>
      <c r="Y786" s="14"/>
      <c r="Z786" s="34"/>
      <c r="AA786" s="16"/>
      <c r="AB786" s="28"/>
      <c r="AC786" s="9"/>
      <c r="AD786" s="9"/>
      <c r="AE786" s="9"/>
      <c r="AF786" s="17"/>
      <c r="AG786" s="28"/>
      <c r="AH786" s="9"/>
      <c r="AI786" s="5"/>
      <c r="AJ786" s="26"/>
      <c r="AK786" s="88"/>
      <c r="AL786" s="89"/>
      <c r="AM786" s="14"/>
      <c r="AN786" s="14"/>
      <c r="AO786" s="14"/>
      <c r="AP786" s="15"/>
      <c r="AQ786" s="16"/>
      <c r="AR786" s="17"/>
      <c r="AS786" s="4"/>
    </row>
    <row r="787" spans="5:45">
      <c r="E787" s="5"/>
      <c r="F787" s="26"/>
      <c r="G787" s="26"/>
      <c r="H787" s="26"/>
      <c r="S787" s="32"/>
      <c r="T787" s="32"/>
      <c r="U787" s="32"/>
      <c r="V787" s="14"/>
      <c r="W787" s="14"/>
      <c r="X787" s="33"/>
      <c r="Y787" s="14"/>
      <c r="Z787" s="34"/>
      <c r="AA787" s="16"/>
      <c r="AB787" s="28"/>
      <c r="AC787" s="9"/>
      <c r="AD787" s="9"/>
      <c r="AE787" s="9"/>
      <c r="AF787" s="17"/>
      <c r="AG787" s="28"/>
      <c r="AH787" s="9"/>
      <c r="AI787" s="5"/>
      <c r="AJ787" s="26"/>
      <c r="AK787" s="88"/>
      <c r="AL787" s="89"/>
      <c r="AM787" s="14"/>
      <c r="AN787" s="14"/>
      <c r="AO787" s="14"/>
      <c r="AP787" s="15"/>
      <c r="AQ787" s="16"/>
      <c r="AR787" s="17"/>
      <c r="AS787" s="4"/>
    </row>
    <row r="788" spans="5:45">
      <c r="E788" s="5"/>
      <c r="F788" s="26"/>
      <c r="G788" s="26"/>
      <c r="H788" s="26"/>
      <c r="S788" s="32"/>
      <c r="T788" s="32"/>
      <c r="U788" s="32"/>
      <c r="V788" s="14"/>
      <c r="W788" s="14"/>
      <c r="X788" s="33"/>
      <c r="Y788" s="14"/>
      <c r="Z788" s="34"/>
      <c r="AA788" s="16"/>
      <c r="AB788" s="28"/>
      <c r="AC788" s="9"/>
      <c r="AD788" s="9"/>
      <c r="AE788" s="9"/>
      <c r="AF788" s="17"/>
      <c r="AG788" s="28"/>
      <c r="AH788" s="9"/>
      <c r="AI788" s="5"/>
      <c r="AJ788" s="26"/>
      <c r="AK788" s="88"/>
      <c r="AL788" s="89"/>
      <c r="AM788" s="14"/>
      <c r="AN788" s="14"/>
      <c r="AO788" s="14"/>
      <c r="AP788" s="15"/>
      <c r="AQ788" s="16"/>
      <c r="AR788" s="17"/>
      <c r="AS788" s="4"/>
    </row>
    <row r="789" spans="5:45">
      <c r="E789" s="5"/>
      <c r="F789" s="26"/>
      <c r="G789" s="26"/>
      <c r="H789" s="26"/>
      <c r="S789" s="32"/>
      <c r="T789" s="32"/>
      <c r="U789" s="32"/>
      <c r="V789" s="14"/>
      <c r="W789" s="14"/>
      <c r="X789" s="33"/>
      <c r="Y789" s="14"/>
      <c r="Z789" s="34"/>
      <c r="AA789" s="16"/>
      <c r="AB789" s="28"/>
      <c r="AC789" s="9"/>
      <c r="AD789" s="9"/>
      <c r="AE789" s="9"/>
      <c r="AF789" s="17"/>
      <c r="AG789" s="28"/>
      <c r="AH789" s="9"/>
      <c r="AI789" s="5"/>
      <c r="AJ789" s="26"/>
      <c r="AK789" s="88"/>
      <c r="AL789" s="89"/>
      <c r="AM789" s="14"/>
      <c r="AN789" s="14"/>
      <c r="AO789" s="14"/>
      <c r="AP789" s="15"/>
      <c r="AQ789" s="16"/>
      <c r="AR789" s="17"/>
      <c r="AS789" s="4"/>
    </row>
    <row r="790" spans="5:45">
      <c r="E790" s="5"/>
      <c r="F790" s="26"/>
      <c r="G790" s="26"/>
      <c r="H790" s="26"/>
      <c r="S790" s="32"/>
      <c r="T790" s="32"/>
      <c r="U790" s="32"/>
      <c r="V790" s="14"/>
      <c r="W790" s="14"/>
      <c r="X790" s="33"/>
      <c r="Y790" s="14"/>
      <c r="Z790" s="34"/>
      <c r="AA790" s="16"/>
      <c r="AB790" s="28"/>
      <c r="AC790" s="9"/>
      <c r="AD790" s="9"/>
      <c r="AE790" s="9"/>
      <c r="AF790" s="17"/>
      <c r="AG790" s="28"/>
      <c r="AH790" s="9"/>
      <c r="AI790" s="5"/>
      <c r="AJ790" s="26"/>
      <c r="AK790" s="88"/>
      <c r="AL790" s="89"/>
      <c r="AM790" s="14"/>
      <c r="AN790" s="14"/>
      <c r="AO790" s="14"/>
      <c r="AP790" s="15"/>
      <c r="AQ790" s="16"/>
      <c r="AR790" s="17"/>
      <c r="AS790" s="4"/>
    </row>
    <row r="791" spans="5:45">
      <c r="E791" s="5"/>
      <c r="F791" s="26"/>
      <c r="G791" s="26"/>
      <c r="H791" s="26"/>
      <c r="S791" s="32"/>
      <c r="T791" s="32"/>
      <c r="U791" s="32"/>
      <c r="V791" s="14"/>
      <c r="W791" s="14"/>
      <c r="X791" s="33"/>
      <c r="Y791" s="14"/>
      <c r="Z791" s="34"/>
      <c r="AA791" s="16"/>
      <c r="AB791" s="28"/>
      <c r="AC791" s="9"/>
      <c r="AD791" s="9"/>
      <c r="AE791" s="9"/>
      <c r="AF791" s="17"/>
      <c r="AG791" s="28"/>
      <c r="AH791" s="9"/>
      <c r="AI791" s="5"/>
      <c r="AJ791" s="26"/>
      <c r="AK791" s="88"/>
      <c r="AL791" s="89"/>
      <c r="AM791" s="14"/>
      <c r="AN791" s="14"/>
      <c r="AO791" s="14"/>
      <c r="AP791" s="15"/>
      <c r="AQ791" s="16"/>
      <c r="AR791" s="17"/>
      <c r="AS791" s="4"/>
    </row>
    <row r="792" spans="5:45">
      <c r="E792" s="5"/>
      <c r="F792" s="26"/>
      <c r="G792" s="26"/>
      <c r="H792" s="26"/>
      <c r="S792" s="32"/>
      <c r="T792" s="32"/>
      <c r="U792" s="32"/>
      <c r="V792" s="14"/>
      <c r="W792" s="14"/>
      <c r="X792" s="33"/>
      <c r="Y792" s="14"/>
      <c r="Z792" s="34"/>
      <c r="AA792" s="16"/>
      <c r="AB792" s="28"/>
      <c r="AC792" s="9"/>
      <c r="AD792" s="9"/>
      <c r="AE792" s="9"/>
      <c r="AF792" s="17"/>
      <c r="AG792" s="28"/>
      <c r="AH792" s="9"/>
      <c r="AI792" s="5"/>
      <c r="AJ792" s="26"/>
      <c r="AK792" s="88"/>
      <c r="AL792" s="89"/>
      <c r="AM792" s="14"/>
      <c r="AN792" s="14"/>
      <c r="AO792" s="14"/>
      <c r="AP792" s="15"/>
      <c r="AQ792" s="16"/>
      <c r="AR792" s="17"/>
      <c r="AS792" s="4"/>
    </row>
    <row r="793" spans="5:45">
      <c r="E793" s="5"/>
      <c r="F793" s="26"/>
      <c r="G793" s="26"/>
      <c r="H793" s="26"/>
      <c r="S793" s="32"/>
      <c r="T793" s="32"/>
      <c r="U793" s="32"/>
      <c r="V793" s="14"/>
      <c r="W793" s="14"/>
      <c r="X793" s="33"/>
      <c r="Y793" s="14"/>
      <c r="Z793" s="34"/>
      <c r="AA793" s="16"/>
      <c r="AB793" s="28"/>
      <c r="AC793" s="9"/>
      <c r="AD793" s="9"/>
      <c r="AE793" s="9"/>
      <c r="AF793" s="17"/>
      <c r="AG793" s="28"/>
      <c r="AH793" s="9"/>
      <c r="AI793" s="5"/>
      <c r="AJ793" s="26"/>
      <c r="AK793" s="88"/>
      <c r="AL793" s="89"/>
      <c r="AM793" s="14"/>
      <c r="AN793" s="14"/>
      <c r="AO793" s="14"/>
      <c r="AP793" s="15"/>
      <c r="AQ793" s="16"/>
      <c r="AR793" s="17"/>
      <c r="AS793" s="4"/>
    </row>
    <row r="794" spans="5:45">
      <c r="E794" s="5"/>
      <c r="F794" s="26"/>
      <c r="G794" s="26"/>
      <c r="H794" s="26"/>
      <c r="S794" s="32"/>
      <c r="T794" s="32"/>
      <c r="U794" s="32"/>
      <c r="V794" s="14"/>
      <c r="W794" s="14"/>
      <c r="X794" s="33"/>
      <c r="Y794" s="14"/>
      <c r="Z794" s="34"/>
      <c r="AA794" s="16"/>
      <c r="AB794" s="28"/>
      <c r="AC794" s="9"/>
      <c r="AD794" s="9"/>
      <c r="AE794" s="9"/>
      <c r="AF794" s="17"/>
      <c r="AG794" s="28"/>
      <c r="AH794" s="9"/>
      <c r="AI794" s="5"/>
      <c r="AJ794" s="26"/>
      <c r="AK794" s="88"/>
      <c r="AL794" s="89"/>
      <c r="AM794" s="14"/>
      <c r="AN794" s="14"/>
      <c r="AO794" s="14"/>
      <c r="AP794" s="15"/>
      <c r="AQ794" s="16"/>
      <c r="AR794" s="17"/>
      <c r="AS794" s="4"/>
    </row>
    <row r="795" spans="5:45">
      <c r="E795" s="5"/>
      <c r="F795" s="26"/>
      <c r="G795" s="26"/>
      <c r="H795" s="26"/>
      <c r="S795" s="32"/>
      <c r="T795" s="32"/>
      <c r="U795" s="32"/>
      <c r="V795" s="14"/>
      <c r="W795" s="14"/>
      <c r="X795" s="33"/>
      <c r="Y795" s="14"/>
      <c r="Z795" s="34"/>
      <c r="AA795" s="16"/>
      <c r="AB795" s="28"/>
      <c r="AC795" s="9"/>
      <c r="AD795" s="9"/>
      <c r="AE795" s="9"/>
      <c r="AF795" s="17"/>
      <c r="AG795" s="28"/>
      <c r="AH795" s="9"/>
      <c r="AI795" s="5"/>
      <c r="AJ795" s="26"/>
      <c r="AK795" s="88"/>
      <c r="AL795" s="89"/>
      <c r="AM795" s="14"/>
      <c r="AN795" s="14"/>
      <c r="AO795" s="14"/>
      <c r="AP795" s="15"/>
      <c r="AQ795" s="16"/>
      <c r="AR795" s="17"/>
      <c r="AS795" s="4"/>
    </row>
    <row r="796" spans="5:45">
      <c r="E796" s="5"/>
      <c r="F796" s="26"/>
      <c r="G796" s="26"/>
      <c r="H796" s="26"/>
      <c r="S796" s="32"/>
      <c r="T796" s="32"/>
      <c r="U796" s="32"/>
      <c r="V796" s="14"/>
      <c r="W796" s="14"/>
      <c r="X796" s="33"/>
      <c r="Y796" s="14"/>
      <c r="Z796" s="34"/>
      <c r="AA796" s="16"/>
      <c r="AB796" s="28"/>
      <c r="AC796" s="9"/>
      <c r="AD796" s="9"/>
      <c r="AE796" s="9"/>
      <c r="AF796" s="17"/>
      <c r="AG796" s="28"/>
      <c r="AH796" s="9"/>
      <c r="AI796" s="5"/>
      <c r="AJ796" s="26"/>
      <c r="AK796" s="88"/>
      <c r="AL796" s="89"/>
      <c r="AM796" s="14"/>
      <c r="AN796" s="14"/>
      <c r="AO796" s="14"/>
      <c r="AP796" s="15"/>
      <c r="AQ796" s="16"/>
      <c r="AR796" s="17"/>
      <c r="AS796" s="4"/>
    </row>
    <row r="797" spans="5:45">
      <c r="E797" s="5"/>
      <c r="F797" s="26"/>
      <c r="G797" s="26"/>
      <c r="H797" s="26"/>
      <c r="S797" s="32"/>
      <c r="T797" s="32"/>
      <c r="U797" s="32"/>
      <c r="V797" s="14"/>
      <c r="W797" s="14"/>
      <c r="X797" s="33"/>
      <c r="Y797" s="14"/>
      <c r="Z797" s="34"/>
      <c r="AA797" s="16"/>
      <c r="AB797" s="28"/>
      <c r="AC797" s="9"/>
      <c r="AD797" s="9"/>
      <c r="AE797" s="9"/>
      <c r="AF797" s="17"/>
      <c r="AG797" s="28"/>
      <c r="AH797" s="9"/>
      <c r="AI797" s="5"/>
      <c r="AJ797" s="26"/>
      <c r="AK797" s="88"/>
      <c r="AL797" s="89"/>
      <c r="AM797" s="14"/>
      <c r="AN797" s="14"/>
      <c r="AO797" s="14"/>
      <c r="AP797" s="15"/>
      <c r="AQ797" s="16"/>
      <c r="AR797" s="17"/>
      <c r="AS797" s="4"/>
    </row>
    <row r="798" spans="5:45">
      <c r="E798" s="5"/>
      <c r="F798" s="26"/>
      <c r="G798" s="26"/>
      <c r="H798" s="26"/>
      <c r="S798" s="32"/>
      <c r="T798" s="32"/>
      <c r="U798" s="32"/>
      <c r="V798" s="14"/>
      <c r="W798" s="14"/>
      <c r="X798" s="33"/>
      <c r="Y798" s="14"/>
      <c r="Z798" s="34"/>
      <c r="AA798" s="16"/>
      <c r="AB798" s="28"/>
      <c r="AC798" s="9"/>
      <c r="AD798" s="9"/>
      <c r="AE798" s="9"/>
      <c r="AF798" s="17"/>
      <c r="AG798" s="28"/>
      <c r="AH798" s="9"/>
      <c r="AI798" s="5"/>
      <c r="AJ798" s="26"/>
      <c r="AK798" s="88"/>
      <c r="AL798" s="89"/>
      <c r="AM798" s="14"/>
      <c r="AN798" s="14"/>
      <c r="AO798" s="14"/>
      <c r="AP798" s="15"/>
      <c r="AQ798" s="16"/>
      <c r="AR798" s="17"/>
      <c r="AS798" s="4"/>
    </row>
    <row r="799" spans="5:45">
      <c r="E799" s="5"/>
      <c r="F799" s="26"/>
      <c r="G799" s="26"/>
      <c r="H799" s="26"/>
      <c r="S799" s="32"/>
      <c r="T799" s="32"/>
      <c r="U799" s="32"/>
      <c r="V799" s="14"/>
      <c r="W799" s="14"/>
      <c r="X799" s="33"/>
      <c r="Y799" s="14"/>
      <c r="Z799" s="34"/>
      <c r="AA799" s="16"/>
      <c r="AB799" s="28"/>
      <c r="AC799" s="9"/>
      <c r="AD799" s="9"/>
      <c r="AE799" s="9"/>
      <c r="AF799" s="17"/>
      <c r="AG799" s="28"/>
      <c r="AH799" s="9"/>
      <c r="AI799" s="5"/>
      <c r="AJ799" s="26"/>
      <c r="AK799" s="88"/>
      <c r="AL799" s="89"/>
      <c r="AM799" s="14"/>
      <c r="AN799" s="14"/>
      <c r="AO799" s="14"/>
      <c r="AP799" s="15"/>
      <c r="AQ799" s="16"/>
      <c r="AR799" s="17"/>
      <c r="AS799" s="4"/>
    </row>
    <row r="800" spans="5:45">
      <c r="E800" s="5"/>
      <c r="F800" s="26"/>
      <c r="G800" s="26"/>
      <c r="H800" s="26"/>
      <c r="S800" s="32"/>
      <c r="T800" s="32"/>
      <c r="U800" s="32"/>
      <c r="V800" s="14"/>
      <c r="W800" s="14"/>
      <c r="X800" s="33"/>
      <c r="Y800" s="14"/>
      <c r="Z800" s="34"/>
      <c r="AA800" s="16"/>
      <c r="AB800" s="28"/>
      <c r="AC800" s="9"/>
      <c r="AD800" s="9"/>
      <c r="AE800" s="9"/>
      <c r="AF800" s="17"/>
      <c r="AG800" s="28"/>
      <c r="AH800" s="9"/>
      <c r="AI800" s="5"/>
      <c r="AJ800" s="26"/>
      <c r="AK800" s="88"/>
      <c r="AL800" s="89"/>
      <c r="AM800" s="14"/>
      <c r="AN800" s="14"/>
      <c r="AO800" s="14"/>
      <c r="AP800" s="15"/>
      <c r="AQ800" s="16"/>
      <c r="AR800" s="17"/>
      <c r="AS800" s="4"/>
    </row>
    <row r="801" spans="5:45">
      <c r="E801" s="5"/>
      <c r="F801" s="26"/>
      <c r="G801" s="26"/>
      <c r="H801" s="26"/>
      <c r="S801" s="32"/>
      <c r="T801" s="32"/>
      <c r="U801" s="32"/>
      <c r="V801" s="14"/>
      <c r="W801" s="14"/>
      <c r="X801" s="33"/>
      <c r="Y801" s="14"/>
      <c r="Z801" s="34"/>
      <c r="AA801" s="16"/>
      <c r="AB801" s="28"/>
      <c r="AC801" s="9"/>
      <c r="AD801" s="9"/>
      <c r="AE801" s="9"/>
      <c r="AF801" s="17"/>
      <c r="AG801" s="28"/>
      <c r="AH801" s="9"/>
      <c r="AI801" s="5"/>
      <c r="AJ801" s="26"/>
      <c r="AK801" s="88"/>
      <c r="AL801" s="89"/>
      <c r="AM801" s="14"/>
      <c r="AN801" s="14"/>
      <c r="AO801" s="14"/>
      <c r="AP801" s="15"/>
      <c r="AQ801" s="16"/>
      <c r="AR801" s="17"/>
      <c r="AS801" s="4"/>
    </row>
    <row r="802" spans="5:45">
      <c r="E802" s="5"/>
      <c r="F802" s="26"/>
      <c r="G802" s="26"/>
      <c r="H802" s="26"/>
      <c r="S802" s="32"/>
      <c r="T802" s="32"/>
      <c r="U802" s="32"/>
      <c r="V802" s="14"/>
      <c r="W802" s="14"/>
      <c r="X802" s="33"/>
      <c r="Y802" s="14"/>
      <c r="Z802" s="34"/>
      <c r="AA802" s="16"/>
      <c r="AB802" s="28"/>
      <c r="AC802" s="9"/>
      <c r="AD802" s="9"/>
      <c r="AE802" s="9"/>
      <c r="AF802" s="17"/>
      <c r="AG802" s="28"/>
      <c r="AH802" s="9"/>
      <c r="AI802" s="5"/>
      <c r="AJ802" s="26"/>
      <c r="AK802" s="88"/>
      <c r="AL802" s="89"/>
      <c r="AM802" s="14"/>
      <c r="AN802" s="14"/>
      <c r="AO802" s="14"/>
      <c r="AP802" s="15"/>
      <c r="AQ802" s="16"/>
      <c r="AR802" s="17"/>
      <c r="AS802" s="4"/>
    </row>
    <row r="803" spans="5:45">
      <c r="E803" s="5"/>
      <c r="F803" s="26"/>
      <c r="G803" s="26"/>
      <c r="H803" s="26"/>
      <c r="S803" s="32"/>
      <c r="T803" s="32"/>
      <c r="U803" s="32"/>
      <c r="V803" s="14"/>
      <c r="W803" s="14"/>
      <c r="X803" s="33"/>
      <c r="Y803" s="14"/>
      <c r="Z803" s="34"/>
      <c r="AA803" s="16"/>
      <c r="AB803" s="28"/>
      <c r="AC803" s="9"/>
      <c r="AD803" s="9"/>
      <c r="AE803" s="9"/>
      <c r="AF803" s="17"/>
      <c r="AG803" s="28"/>
      <c r="AH803" s="9"/>
      <c r="AI803" s="5"/>
      <c r="AJ803" s="26"/>
      <c r="AK803" s="88"/>
      <c r="AL803" s="89"/>
      <c r="AM803" s="14"/>
      <c r="AN803" s="14"/>
      <c r="AO803" s="14"/>
      <c r="AP803" s="15"/>
      <c r="AQ803" s="16"/>
      <c r="AR803" s="17"/>
      <c r="AS803" s="4"/>
    </row>
    <row r="804" spans="5:45">
      <c r="E804" s="5"/>
      <c r="F804" s="26"/>
      <c r="G804" s="26"/>
      <c r="H804" s="26"/>
      <c r="S804" s="32"/>
      <c r="T804" s="32"/>
      <c r="U804" s="32"/>
      <c r="V804" s="14"/>
      <c r="W804" s="14"/>
      <c r="X804" s="33"/>
      <c r="Y804" s="14"/>
      <c r="Z804" s="34"/>
      <c r="AA804" s="16"/>
      <c r="AB804" s="28"/>
      <c r="AC804" s="9"/>
      <c r="AD804" s="9"/>
      <c r="AE804" s="9"/>
      <c r="AF804" s="17"/>
      <c r="AG804" s="28"/>
      <c r="AH804" s="9"/>
      <c r="AI804" s="5"/>
      <c r="AJ804" s="26"/>
      <c r="AK804" s="88"/>
      <c r="AL804" s="89"/>
      <c r="AM804" s="14"/>
      <c r="AN804" s="14"/>
      <c r="AO804" s="14"/>
      <c r="AP804" s="15"/>
      <c r="AQ804" s="16"/>
      <c r="AR804" s="17"/>
      <c r="AS804" s="4"/>
    </row>
    <row r="805" spans="5:45">
      <c r="E805" s="5"/>
      <c r="F805" s="26"/>
      <c r="G805" s="26"/>
      <c r="H805" s="26"/>
      <c r="S805" s="32"/>
      <c r="T805" s="32"/>
      <c r="U805" s="32"/>
      <c r="V805" s="14"/>
      <c r="W805" s="14"/>
      <c r="X805" s="33"/>
      <c r="Y805" s="14"/>
      <c r="Z805" s="34"/>
      <c r="AA805" s="16"/>
      <c r="AB805" s="28"/>
      <c r="AC805" s="9"/>
      <c r="AD805" s="9"/>
      <c r="AE805" s="9"/>
      <c r="AF805" s="17"/>
      <c r="AG805" s="28"/>
      <c r="AH805" s="9"/>
      <c r="AI805" s="5"/>
      <c r="AJ805" s="26"/>
      <c r="AK805" s="88"/>
      <c r="AL805" s="89"/>
      <c r="AM805" s="14"/>
      <c r="AN805" s="14"/>
      <c r="AO805" s="14"/>
      <c r="AP805" s="15"/>
      <c r="AQ805" s="16"/>
      <c r="AR805" s="17"/>
      <c r="AS805" s="4"/>
    </row>
    <row r="806" spans="5:45">
      <c r="E806" s="5"/>
      <c r="F806" s="26"/>
      <c r="G806" s="26"/>
      <c r="H806" s="26"/>
      <c r="S806" s="32"/>
      <c r="T806" s="32"/>
      <c r="U806" s="32"/>
      <c r="V806" s="14"/>
      <c r="W806" s="14"/>
      <c r="X806" s="33"/>
      <c r="Y806" s="14"/>
      <c r="Z806" s="34"/>
      <c r="AA806" s="16"/>
      <c r="AB806" s="28"/>
      <c r="AC806" s="9"/>
      <c r="AD806" s="9"/>
      <c r="AE806" s="9"/>
      <c r="AF806" s="17"/>
      <c r="AG806" s="28"/>
      <c r="AH806" s="9"/>
      <c r="AI806" s="5"/>
      <c r="AJ806" s="26"/>
      <c r="AK806" s="88"/>
      <c r="AL806" s="89"/>
      <c r="AM806" s="14"/>
      <c r="AN806" s="14"/>
      <c r="AO806" s="14"/>
      <c r="AP806" s="15"/>
      <c r="AQ806" s="16"/>
      <c r="AR806" s="17"/>
      <c r="AS806" s="4"/>
    </row>
    <row r="807" spans="5:45">
      <c r="E807" s="5"/>
      <c r="F807" s="26"/>
      <c r="G807" s="26"/>
      <c r="H807" s="26"/>
      <c r="S807" s="32"/>
      <c r="T807" s="32"/>
      <c r="U807" s="32"/>
      <c r="V807" s="14"/>
      <c r="W807" s="14"/>
      <c r="X807" s="33"/>
      <c r="Y807" s="14"/>
      <c r="Z807" s="34"/>
      <c r="AA807" s="16"/>
      <c r="AB807" s="28"/>
      <c r="AC807" s="9"/>
      <c r="AD807" s="9"/>
      <c r="AE807" s="9"/>
      <c r="AF807" s="17"/>
      <c r="AG807" s="28"/>
      <c r="AH807" s="9"/>
      <c r="AI807" s="5"/>
      <c r="AJ807" s="26"/>
      <c r="AK807" s="88"/>
      <c r="AL807" s="89"/>
      <c r="AM807" s="14"/>
      <c r="AN807" s="14"/>
      <c r="AO807" s="14"/>
      <c r="AP807" s="15"/>
      <c r="AQ807" s="16"/>
      <c r="AR807" s="17"/>
      <c r="AS807" s="4"/>
    </row>
    <row r="808" spans="5:45">
      <c r="E808" s="5"/>
      <c r="F808" s="26"/>
      <c r="G808" s="26"/>
      <c r="H808" s="26"/>
      <c r="S808" s="32"/>
      <c r="T808" s="32"/>
      <c r="U808" s="32"/>
      <c r="V808" s="14"/>
      <c r="W808" s="14"/>
      <c r="X808" s="33"/>
      <c r="Y808" s="14"/>
      <c r="Z808" s="34"/>
      <c r="AA808" s="16"/>
      <c r="AB808" s="28"/>
      <c r="AC808" s="9"/>
      <c r="AD808" s="9"/>
      <c r="AE808" s="9"/>
      <c r="AF808" s="17"/>
      <c r="AG808" s="28"/>
      <c r="AH808" s="9"/>
      <c r="AI808" s="5"/>
      <c r="AJ808" s="26"/>
      <c r="AK808" s="88"/>
      <c r="AL808" s="89"/>
      <c r="AM808" s="14"/>
      <c r="AN808" s="14"/>
      <c r="AO808" s="14"/>
      <c r="AP808" s="15"/>
      <c r="AQ808" s="16"/>
      <c r="AR808" s="17"/>
      <c r="AS808" s="4"/>
    </row>
    <row r="809" spans="5:45">
      <c r="E809" s="5"/>
      <c r="F809" s="26"/>
      <c r="G809" s="26"/>
      <c r="H809" s="26"/>
      <c r="S809" s="32"/>
      <c r="T809" s="32"/>
      <c r="U809" s="32"/>
      <c r="V809" s="14"/>
      <c r="W809" s="14"/>
      <c r="X809" s="33"/>
      <c r="Y809" s="14"/>
      <c r="Z809" s="34"/>
      <c r="AA809" s="16"/>
      <c r="AB809" s="28"/>
      <c r="AC809" s="9"/>
      <c r="AD809" s="9"/>
      <c r="AE809" s="9"/>
      <c r="AF809" s="17"/>
      <c r="AG809" s="28"/>
      <c r="AH809" s="9"/>
      <c r="AI809" s="5"/>
      <c r="AJ809" s="26"/>
      <c r="AK809" s="88"/>
      <c r="AL809" s="89"/>
      <c r="AM809" s="14"/>
      <c r="AN809" s="14"/>
      <c r="AO809" s="14"/>
      <c r="AP809" s="15"/>
      <c r="AQ809" s="16"/>
      <c r="AR809" s="17"/>
      <c r="AS809" s="4"/>
    </row>
    <row r="810" spans="5:45">
      <c r="E810" s="5"/>
      <c r="F810" s="26"/>
      <c r="G810" s="26"/>
      <c r="H810" s="26"/>
      <c r="S810" s="32"/>
      <c r="T810" s="32"/>
      <c r="U810" s="32"/>
      <c r="V810" s="14"/>
      <c r="W810" s="14"/>
      <c r="X810" s="33"/>
      <c r="Y810" s="14"/>
      <c r="Z810" s="34"/>
      <c r="AA810" s="16"/>
      <c r="AB810" s="28"/>
      <c r="AC810" s="9"/>
      <c r="AD810" s="9"/>
      <c r="AE810" s="9"/>
      <c r="AF810" s="17"/>
      <c r="AG810" s="28"/>
      <c r="AH810" s="9"/>
      <c r="AI810" s="5"/>
      <c r="AJ810" s="26"/>
      <c r="AK810" s="88"/>
      <c r="AL810" s="89"/>
      <c r="AM810" s="14"/>
      <c r="AN810" s="14"/>
      <c r="AO810" s="14"/>
      <c r="AP810" s="15"/>
      <c r="AQ810" s="16"/>
      <c r="AR810" s="17"/>
      <c r="AS810" s="4"/>
    </row>
    <row r="811" spans="5:45">
      <c r="E811" s="5"/>
      <c r="F811" s="26"/>
      <c r="G811" s="26"/>
      <c r="H811" s="26"/>
      <c r="S811" s="32"/>
      <c r="T811" s="32"/>
      <c r="U811" s="32"/>
      <c r="V811" s="14"/>
      <c r="W811" s="14"/>
      <c r="X811" s="33"/>
      <c r="Y811" s="14"/>
      <c r="Z811" s="34"/>
      <c r="AA811" s="16"/>
      <c r="AB811" s="28"/>
      <c r="AC811" s="9"/>
      <c r="AD811" s="9"/>
      <c r="AE811" s="9"/>
      <c r="AF811" s="17"/>
      <c r="AG811" s="28"/>
      <c r="AH811" s="9"/>
      <c r="AI811" s="5"/>
      <c r="AJ811" s="26"/>
      <c r="AK811" s="88"/>
      <c r="AL811" s="89"/>
      <c r="AM811" s="14"/>
      <c r="AN811" s="14"/>
      <c r="AO811" s="14"/>
      <c r="AP811" s="15"/>
      <c r="AQ811" s="16"/>
      <c r="AR811" s="17"/>
      <c r="AS811" s="4"/>
    </row>
    <row r="812" spans="5:45">
      <c r="E812" s="5"/>
      <c r="F812" s="26"/>
      <c r="G812" s="26"/>
      <c r="H812" s="26"/>
      <c r="S812" s="32"/>
      <c r="T812" s="32"/>
      <c r="U812" s="32"/>
      <c r="V812" s="14"/>
      <c r="W812" s="14"/>
      <c r="X812" s="33"/>
      <c r="Y812" s="14"/>
      <c r="Z812" s="34"/>
      <c r="AA812" s="16"/>
      <c r="AB812" s="28"/>
      <c r="AC812" s="9"/>
      <c r="AD812" s="9"/>
      <c r="AE812" s="9"/>
      <c r="AF812" s="17"/>
      <c r="AG812" s="28"/>
      <c r="AH812" s="9"/>
      <c r="AI812" s="5"/>
      <c r="AJ812" s="26"/>
      <c r="AK812" s="88"/>
      <c r="AL812" s="89"/>
      <c r="AM812" s="14"/>
      <c r="AN812" s="14"/>
      <c r="AO812" s="14"/>
      <c r="AP812" s="15"/>
      <c r="AQ812" s="16"/>
      <c r="AR812" s="17"/>
      <c r="AS812" s="4"/>
    </row>
    <row r="813" spans="5:45">
      <c r="E813" s="5"/>
      <c r="F813" s="26"/>
      <c r="G813" s="26"/>
      <c r="H813" s="26"/>
      <c r="S813" s="32"/>
      <c r="T813" s="32"/>
      <c r="U813" s="32"/>
      <c r="V813" s="14"/>
      <c r="W813" s="14"/>
      <c r="X813" s="33"/>
      <c r="Y813" s="14"/>
      <c r="Z813" s="34"/>
      <c r="AA813" s="16"/>
      <c r="AB813" s="28"/>
      <c r="AC813" s="9"/>
      <c r="AD813" s="9"/>
      <c r="AE813" s="9"/>
      <c r="AF813" s="17"/>
      <c r="AG813" s="28"/>
      <c r="AH813" s="9"/>
      <c r="AI813" s="5"/>
      <c r="AJ813" s="26"/>
      <c r="AK813" s="88"/>
      <c r="AL813" s="89"/>
      <c r="AM813" s="14"/>
      <c r="AN813" s="14"/>
      <c r="AO813" s="14"/>
      <c r="AP813" s="15"/>
      <c r="AQ813" s="16"/>
      <c r="AR813" s="17"/>
      <c r="AS813" s="4"/>
    </row>
    <row r="814" spans="5:45">
      <c r="E814" s="5"/>
      <c r="F814" s="26"/>
      <c r="G814" s="26"/>
      <c r="H814" s="26"/>
      <c r="S814" s="32"/>
      <c r="T814" s="32"/>
      <c r="U814" s="32"/>
      <c r="V814" s="14"/>
      <c r="W814" s="14"/>
      <c r="X814" s="33"/>
      <c r="Y814" s="14"/>
      <c r="Z814" s="34"/>
      <c r="AA814" s="16"/>
      <c r="AB814" s="28"/>
      <c r="AC814" s="9"/>
      <c r="AD814" s="9"/>
      <c r="AE814" s="9"/>
      <c r="AF814" s="17"/>
      <c r="AG814" s="28"/>
      <c r="AH814" s="9"/>
      <c r="AI814" s="5"/>
      <c r="AJ814" s="26"/>
      <c r="AK814" s="88"/>
      <c r="AL814" s="89"/>
      <c r="AM814" s="14"/>
      <c r="AN814" s="14"/>
      <c r="AO814" s="14"/>
      <c r="AP814" s="15"/>
      <c r="AQ814" s="16"/>
      <c r="AR814" s="17"/>
      <c r="AS814" s="4"/>
    </row>
    <row r="815" spans="5:45">
      <c r="E815" s="5"/>
      <c r="F815" s="26"/>
      <c r="G815" s="26"/>
      <c r="H815" s="26"/>
      <c r="S815" s="32"/>
      <c r="T815" s="32"/>
      <c r="U815" s="32"/>
      <c r="V815" s="14"/>
      <c r="W815" s="14"/>
      <c r="X815" s="33"/>
      <c r="Y815" s="14"/>
      <c r="Z815" s="34"/>
      <c r="AA815" s="16"/>
      <c r="AB815" s="28"/>
      <c r="AC815" s="9"/>
      <c r="AD815" s="9"/>
      <c r="AE815" s="9"/>
      <c r="AF815" s="17"/>
      <c r="AG815" s="28"/>
      <c r="AH815" s="9"/>
      <c r="AI815" s="5"/>
      <c r="AJ815" s="26"/>
      <c r="AK815" s="88"/>
      <c r="AL815" s="89"/>
      <c r="AM815" s="14"/>
      <c r="AN815" s="14"/>
      <c r="AO815" s="14"/>
      <c r="AP815" s="15"/>
      <c r="AQ815" s="16"/>
      <c r="AR815" s="17"/>
      <c r="AS815" s="4"/>
    </row>
    <row r="816" spans="5:45">
      <c r="E816" s="5"/>
      <c r="F816" s="26"/>
      <c r="G816" s="26"/>
      <c r="H816" s="26"/>
      <c r="S816" s="32"/>
      <c r="T816" s="32"/>
      <c r="U816" s="32"/>
      <c r="V816" s="14"/>
      <c r="W816" s="14"/>
      <c r="X816" s="33"/>
      <c r="Y816" s="14"/>
      <c r="Z816" s="34"/>
      <c r="AA816" s="16"/>
      <c r="AB816" s="28"/>
      <c r="AC816" s="9"/>
      <c r="AD816" s="9"/>
      <c r="AE816" s="9"/>
      <c r="AF816" s="17"/>
      <c r="AG816" s="28"/>
      <c r="AH816" s="9"/>
      <c r="AI816" s="5"/>
      <c r="AJ816" s="26"/>
      <c r="AK816" s="88"/>
      <c r="AL816" s="89"/>
      <c r="AM816" s="14"/>
      <c r="AN816" s="14"/>
      <c r="AO816" s="14"/>
      <c r="AP816" s="15"/>
      <c r="AQ816" s="16"/>
      <c r="AR816" s="17"/>
      <c r="AS816" s="4"/>
    </row>
    <row r="817" spans="5:45">
      <c r="E817" s="5"/>
      <c r="F817" s="26"/>
      <c r="G817" s="26"/>
      <c r="H817" s="26"/>
      <c r="S817" s="32"/>
      <c r="T817" s="32"/>
      <c r="U817" s="32"/>
      <c r="V817" s="14"/>
      <c r="W817" s="14"/>
      <c r="X817" s="33"/>
      <c r="Y817" s="14"/>
      <c r="Z817" s="34"/>
      <c r="AA817" s="16"/>
      <c r="AB817" s="28"/>
      <c r="AC817" s="9"/>
      <c r="AD817" s="9"/>
      <c r="AE817" s="9"/>
      <c r="AF817" s="17"/>
      <c r="AG817" s="28"/>
      <c r="AH817" s="9"/>
      <c r="AI817" s="5"/>
      <c r="AJ817" s="26"/>
      <c r="AK817" s="88"/>
      <c r="AL817" s="89"/>
      <c r="AM817" s="14"/>
      <c r="AN817" s="14"/>
      <c r="AO817" s="14"/>
      <c r="AP817" s="15"/>
      <c r="AQ817" s="16"/>
      <c r="AR817" s="17"/>
      <c r="AS817" s="4"/>
    </row>
    <row r="818" spans="5:45">
      <c r="E818" s="5"/>
      <c r="F818" s="26"/>
      <c r="G818" s="26"/>
      <c r="H818" s="26"/>
      <c r="S818" s="32"/>
      <c r="T818" s="32"/>
      <c r="U818" s="32"/>
      <c r="V818" s="14"/>
      <c r="W818" s="14"/>
      <c r="X818" s="33"/>
      <c r="Y818" s="14"/>
      <c r="Z818" s="34"/>
      <c r="AA818" s="16"/>
      <c r="AB818" s="28"/>
      <c r="AC818" s="9"/>
      <c r="AD818" s="9"/>
      <c r="AE818" s="9"/>
      <c r="AF818" s="17"/>
      <c r="AG818" s="28"/>
      <c r="AH818" s="9"/>
      <c r="AI818" s="5"/>
      <c r="AJ818" s="26"/>
      <c r="AK818" s="88"/>
      <c r="AL818" s="89"/>
      <c r="AM818" s="14"/>
      <c r="AN818" s="14"/>
      <c r="AO818" s="14"/>
      <c r="AP818" s="15"/>
      <c r="AQ818" s="16"/>
      <c r="AR818" s="17"/>
      <c r="AS818" s="4"/>
    </row>
    <row r="819" spans="5:45">
      <c r="E819" s="5"/>
      <c r="F819" s="26"/>
      <c r="G819" s="26"/>
      <c r="H819" s="26"/>
      <c r="S819" s="32"/>
      <c r="T819" s="32"/>
      <c r="U819" s="32"/>
      <c r="V819" s="14"/>
      <c r="W819" s="14"/>
      <c r="X819" s="33"/>
      <c r="Y819" s="14"/>
      <c r="Z819" s="34"/>
      <c r="AA819" s="16"/>
      <c r="AB819" s="28"/>
      <c r="AC819" s="9"/>
      <c r="AD819" s="9"/>
      <c r="AE819" s="9"/>
      <c r="AF819" s="17"/>
      <c r="AG819" s="28"/>
      <c r="AH819" s="9"/>
      <c r="AI819" s="5"/>
      <c r="AJ819" s="26"/>
      <c r="AK819" s="88"/>
      <c r="AL819" s="89"/>
      <c r="AM819" s="14"/>
      <c r="AN819" s="14"/>
      <c r="AO819" s="14"/>
      <c r="AP819" s="15"/>
      <c r="AQ819" s="16"/>
      <c r="AR819" s="17"/>
      <c r="AS819" s="4"/>
    </row>
    <row r="820" spans="5:45">
      <c r="E820" s="5"/>
      <c r="F820" s="26"/>
      <c r="G820" s="26"/>
      <c r="H820" s="26"/>
      <c r="S820" s="32"/>
      <c r="T820" s="32"/>
      <c r="U820" s="32"/>
      <c r="V820" s="14"/>
      <c r="W820" s="14"/>
      <c r="X820" s="33"/>
      <c r="Y820" s="14"/>
      <c r="Z820" s="34"/>
      <c r="AA820" s="16"/>
      <c r="AB820" s="28"/>
      <c r="AC820" s="9"/>
      <c r="AD820" s="9"/>
      <c r="AE820" s="9"/>
      <c r="AF820" s="17"/>
      <c r="AG820" s="28"/>
      <c r="AH820" s="9"/>
      <c r="AI820" s="5"/>
      <c r="AJ820" s="26"/>
      <c r="AK820" s="88"/>
      <c r="AL820" s="89"/>
      <c r="AM820" s="14"/>
      <c r="AN820" s="14"/>
      <c r="AO820" s="14"/>
      <c r="AP820" s="15"/>
      <c r="AQ820" s="16"/>
      <c r="AR820" s="17"/>
      <c r="AS820" s="4"/>
    </row>
    <row r="821" spans="5:45">
      <c r="E821" s="5"/>
      <c r="F821" s="26"/>
      <c r="G821" s="26"/>
      <c r="H821" s="26"/>
      <c r="S821" s="32"/>
      <c r="T821" s="32"/>
      <c r="U821" s="32"/>
      <c r="V821" s="14"/>
      <c r="W821" s="14"/>
      <c r="X821" s="33"/>
      <c r="Y821" s="14"/>
      <c r="Z821" s="34"/>
      <c r="AA821" s="16"/>
      <c r="AB821" s="28"/>
      <c r="AC821" s="9"/>
      <c r="AD821" s="9"/>
      <c r="AE821" s="9"/>
      <c r="AF821" s="17"/>
      <c r="AG821" s="28"/>
      <c r="AH821" s="9"/>
      <c r="AI821" s="5"/>
      <c r="AJ821" s="26"/>
      <c r="AK821" s="88"/>
      <c r="AL821" s="89"/>
      <c r="AM821" s="14"/>
      <c r="AN821" s="14"/>
      <c r="AO821" s="14"/>
      <c r="AP821" s="15"/>
      <c r="AQ821" s="16"/>
      <c r="AR821" s="17"/>
      <c r="AS821" s="4"/>
    </row>
    <row r="822" spans="5:45">
      <c r="E822" s="5"/>
      <c r="F822" s="26"/>
      <c r="G822" s="26"/>
      <c r="H822" s="26"/>
      <c r="S822" s="32"/>
      <c r="T822" s="32"/>
      <c r="U822" s="32"/>
      <c r="V822" s="14"/>
      <c r="W822" s="14"/>
      <c r="X822" s="33"/>
      <c r="Y822" s="14"/>
      <c r="Z822" s="34"/>
      <c r="AA822" s="16"/>
      <c r="AB822" s="28"/>
      <c r="AC822" s="9"/>
      <c r="AD822" s="9"/>
      <c r="AE822" s="9"/>
      <c r="AF822" s="17"/>
      <c r="AG822" s="28"/>
      <c r="AH822" s="9"/>
      <c r="AI822" s="5"/>
      <c r="AJ822" s="26"/>
      <c r="AK822" s="88"/>
      <c r="AL822" s="89"/>
      <c r="AM822" s="14"/>
      <c r="AN822" s="14"/>
      <c r="AO822" s="14"/>
      <c r="AP822" s="15"/>
      <c r="AQ822" s="16"/>
      <c r="AR822" s="17"/>
      <c r="AS822" s="4"/>
    </row>
    <row r="823" spans="5:45">
      <c r="E823" s="5"/>
      <c r="F823" s="26"/>
      <c r="G823" s="26"/>
      <c r="H823" s="26"/>
      <c r="S823" s="32"/>
      <c r="T823" s="32"/>
      <c r="U823" s="32"/>
      <c r="V823" s="14"/>
      <c r="W823" s="14"/>
      <c r="X823" s="33"/>
      <c r="Y823" s="14"/>
      <c r="Z823" s="34"/>
      <c r="AA823" s="16"/>
      <c r="AB823" s="28"/>
      <c r="AC823" s="9"/>
      <c r="AD823" s="9"/>
      <c r="AE823" s="9"/>
      <c r="AF823" s="17"/>
      <c r="AG823" s="28"/>
      <c r="AH823" s="9"/>
      <c r="AI823" s="5"/>
      <c r="AJ823" s="26"/>
      <c r="AK823" s="88"/>
      <c r="AL823" s="89"/>
      <c r="AM823" s="14"/>
      <c r="AN823" s="14"/>
      <c r="AO823" s="14"/>
      <c r="AP823" s="15"/>
      <c r="AQ823" s="16"/>
      <c r="AR823" s="17"/>
      <c r="AS823" s="4"/>
    </row>
    <row r="824" spans="5:45">
      <c r="E824" s="5"/>
      <c r="F824" s="26"/>
      <c r="G824" s="26"/>
      <c r="H824" s="26"/>
      <c r="S824" s="32"/>
      <c r="T824" s="32"/>
      <c r="U824" s="32"/>
      <c r="V824" s="14"/>
      <c r="W824" s="14"/>
      <c r="X824" s="33"/>
      <c r="Y824" s="14"/>
      <c r="Z824" s="34"/>
      <c r="AA824" s="16"/>
      <c r="AB824" s="28"/>
      <c r="AC824" s="9"/>
      <c r="AD824" s="9"/>
      <c r="AE824" s="9"/>
      <c r="AF824" s="17"/>
      <c r="AG824" s="28"/>
      <c r="AH824" s="9"/>
      <c r="AI824" s="5"/>
      <c r="AJ824" s="26"/>
      <c r="AK824" s="88"/>
      <c r="AL824" s="89"/>
      <c r="AM824" s="14"/>
      <c r="AN824" s="14"/>
      <c r="AO824" s="14"/>
      <c r="AP824" s="15"/>
      <c r="AQ824" s="16"/>
      <c r="AR824" s="17"/>
      <c r="AS824" s="4"/>
    </row>
    <row r="825" spans="5:45">
      <c r="E825" s="5"/>
      <c r="F825" s="26"/>
      <c r="G825" s="26"/>
      <c r="H825" s="26"/>
      <c r="S825" s="32"/>
      <c r="T825" s="32"/>
      <c r="U825" s="32"/>
      <c r="V825" s="14"/>
      <c r="W825" s="14"/>
      <c r="X825" s="33"/>
      <c r="Y825" s="14"/>
      <c r="Z825" s="34"/>
      <c r="AA825" s="16"/>
      <c r="AB825" s="28"/>
      <c r="AC825" s="9"/>
      <c r="AD825" s="9"/>
      <c r="AE825" s="9"/>
      <c r="AF825" s="17"/>
      <c r="AG825" s="28"/>
      <c r="AH825" s="9"/>
      <c r="AI825" s="5"/>
      <c r="AJ825" s="26"/>
      <c r="AK825" s="88"/>
      <c r="AL825" s="89"/>
      <c r="AM825" s="14"/>
      <c r="AN825" s="14"/>
      <c r="AO825" s="14"/>
      <c r="AP825" s="15"/>
      <c r="AQ825" s="16"/>
      <c r="AR825" s="17"/>
      <c r="AS825" s="4"/>
    </row>
    <row r="826" spans="5:45" ht="14" thickBot="1">
      <c r="E826" s="73"/>
      <c r="F826" s="74"/>
      <c r="G826" s="74"/>
      <c r="H826" s="74"/>
      <c r="S826" s="32"/>
      <c r="T826" s="32"/>
      <c r="U826" s="32"/>
      <c r="V826" s="14"/>
      <c r="W826" s="14"/>
      <c r="X826" s="33"/>
      <c r="Y826" s="14"/>
      <c r="Z826" s="34"/>
      <c r="AA826" s="16"/>
      <c r="AB826" s="28"/>
      <c r="AC826" s="9"/>
      <c r="AD826" s="9"/>
      <c r="AE826" s="9"/>
      <c r="AF826" s="17"/>
      <c r="AG826" s="28"/>
      <c r="AH826" s="9"/>
      <c r="AI826" s="73"/>
      <c r="AJ826" s="74"/>
      <c r="AK826" s="112"/>
      <c r="AL826" s="113"/>
      <c r="AM826" s="14"/>
      <c r="AN826" s="14"/>
      <c r="AO826" s="14"/>
      <c r="AP826" s="15"/>
      <c r="AQ826" s="16"/>
      <c r="AR826" s="17"/>
      <c r="AS826" s="75"/>
    </row>
    <row r="827" spans="5:45">
      <c r="E827" s="26"/>
      <c r="F827" s="26"/>
      <c r="G827" s="26"/>
      <c r="H827" s="26"/>
      <c r="S827" s="14"/>
      <c r="T827" s="14"/>
      <c r="U827" s="14"/>
      <c r="V827" s="14"/>
      <c r="W827" s="14"/>
      <c r="X827" s="14"/>
      <c r="Y827" s="14"/>
      <c r="Z827" s="14"/>
      <c r="AA827" s="14"/>
      <c r="AB827" s="1"/>
      <c r="AC827" s="1"/>
      <c r="AD827" s="1"/>
      <c r="AE827" s="1"/>
      <c r="AF827" s="1"/>
      <c r="AG827" s="1"/>
      <c r="AH827" s="76"/>
      <c r="AI827" s="26"/>
      <c r="AJ827" s="26"/>
      <c r="AK827" s="89"/>
      <c r="AL827" s="26"/>
      <c r="AM827" s="26"/>
      <c r="AN827" s="26"/>
      <c r="AO827" s="26"/>
    </row>
    <row r="828" spans="5:45">
      <c r="E828" s="26"/>
      <c r="F828" s="26"/>
      <c r="G828" s="26"/>
      <c r="H828" s="26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76"/>
      <c r="AI828" s="26"/>
      <c r="AJ828" s="26"/>
      <c r="AK828" s="114"/>
      <c r="AL828" s="26"/>
      <c r="AM828" s="26"/>
      <c r="AN828" s="26"/>
      <c r="AO828" s="26"/>
    </row>
    <row r="829" spans="5:45">
      <c r="AH829" s="78"/>
    </row>
  </sheetData>
  <sortState ref="A3:BI575">
    <sortCondition ref="F3:F575"/>
  </sortState>
  <mergeCells count="19">
    <mergeCell ref="Q1:R1"/>
    <mergeCell ref="L1:L2"/>
    <mergeCell ref="M1:N1"/>
    <mergeCell ref="AT1:BH1"/>
    <mergeCell ref="AP1:AS1"/>
    <mergeCell ref="AK1:AL1"/>
    <mergeCell ref="AM1:AO1"/>
    <mergeCell ref="B1:B2"/>
    <mergeCell ref="C1:C2"/>
    <mergeCell ref="D1:D2"/>
    <mergeCell ref="AI1:AJ1"/>
    <mergeCell ref="O1:P1"/>
    <mergeCell ref="S1:W1"/>
    <mergeCell ref="E1:E2"/>
    <mergeCell ref="AA1:AH1"/>
    <mergeCell ref="I1:I2"/>
    <mergeCell ref="J1:J2"/>
    <mergeCell ref="K1:K2"/>
    <mergeCell ref="X1:Z1"/>
  </mergeCells>
  <phoneticPr fontId="1"/>
  <dataValidations count="1">
    <dataValidation type="list" allowBlank="1" showInputMessage="1" showErrorMessage="1" sqref="AS3:AS826">
      <formula1>"N,R,SS"</formula1>
    </dataValidation>
  </dataValidations>
  <printOptions horizontalCentered="1" verticalCentered="1"/>
  <pageMargins left="0.51181102362204722" right="0.51181102362204722" top="0.51181102362204722" bottom="0.51181102362204722" header="0.51181102362204722" footer="0.51181102362204722"/>
  <pageSetup orientation="portrait" horizontalDpi="4294967292" verticalDpi="4294967292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3:D1144"/>
  <sheetViews>
    <sheetView workbookViewId="0">
      <selection activeCell="A310" sqref="A310"/>
    </sheetView>
  </sheetViews>
  <sheetFormatPr baseColWidth="10" defaultColWidth="10.7109375" defaultRowHeight="13" x14ac:dyDescent="0"/>
  <cols>
    <col min="1" max="1" width="20.42578125" customWidth="1"/>
  </cols>
  <sheetData>
    <row r="3" spans="1:4">
      <c r="A3" t="e">
        <f>CONCATENATE("334-U",'U1520'!#REF!,'U1520'!#REF!,"-", 'U1520'!#REF!,"-",'U1520'!#REF!, "-W")</f>
        <v>#REF!</v>
      </c>
      <c r="B3" t="e">
        <f>'U1520'!#REF!</f>
        <v>#REF!</v>
      </c>
      <c r="D3" t="e">
        <f>'U1520'!#REF!</f>
        <v>#REF!</v>
      </c>
    </row>
    <row r="4" spans="1:4">
      <c r="A4" t="e">
        <f>CONCATENATE("334-U",'U1520'!#REF!,'U1520'!#REF!,"-", 'U1520'!#REF!,"-",'U1520'!#REF!, "-W")</f>
        <v>#REF!</v>
      </c>
      <c r="B4" t="e">
        <f>'U1520'!#REF!</f>
        <v>#REF!</v>
      </c>
      <c r="D4" t="e">
        <f>'U1520'!#REF!</f>
        <v>#REF!</v>
      </c>
    </row>
    <row r="5" spans="1:4">
      <c r="A5" t="e">
        <f>CONCATENATE("334-U",'U1520'!#REF!,'U1520'!#REF!,"-", 'U1520'!#REF!,"-",'U1520'!#REF!, "-W")</f>
        <v>#REF!</v>
      </c>
      <c r="B5" t="e">
        <f>'U1520'!#REF!</f>
        <v>#REF!</v>
      </c>
      <c r="D5" t="e">
        <f>'U1520'!#REF!</f>
        <v>#REF!</v>
      </c>
    </row>
    <row r="6" spans="1:4">
      <c r="A6" t="e">
        <f>CONCATENATE("334-U",'U1520'!#REF!,'U1520'!#REF!,"-", 'U1520'!#REF!,"-",'U1520'!#REF!, "-W")</f>
        <v>#REF!</v>
      </c>
      <c r="B6" t="e">
        <f>'U1520'!#REF!</f>
        <v>#REF!</v>
      </c>
      <c r="D6" t="e">
        <f>'U1520'!#REF!</f>
        <v>#REF!</v>
      </c>
    </row>
    <row r="7" spans="1:4">
      <c r="A7" t="e">
        <f>CONCATENATE("334-U",'U1520'!#REF!,'U1520'!#REF!,"-", 'U1520'!#REF!,"-",'U1520'!#REF!, "-W")</f>
        <v>#REF!</v>
      </c>
      <c r="B7" t="e">
        <f>'U1520'!#REF!</f>
        <v>#REF!</v>
      </c>
      <c r="D7" t="e">
        <f>'U1520'!#REF!</f>
        <v>#REF!</v>
      </c>
    </row>
    <row r="8" spans="1:4">
      <c r="A8" t="e">
        <f>CONCATENATE("334-U",'U1520'!#REF!,'U1520'!#REF!,"-", 'U1520'!#REF!,"-",'U1520'!#REF!, "-W")</f>
        <v>#REF!</v>
      </c>
      <c r="B8" t="e">
        <f>'U1520'!#REF!</f>
        <v>#REF!</v>
      </c>
      <c r="D8" t="e">
        <f>'U1520'!#REF!</f>
        <v>#REF!</v>
      </c>
    </row>
    <row r="9" spans="1:4">
      <c r="A9" t="e">
        <f>CONCATENATE("334-U",'U1520'!#REF!,'U1520'!#REF!,"-", 'U1520'!#REF!,"-",'U1520'!#REF!, "-W")</f>
        <v>#REF!</v>
      </c>
      <c r="B9" t="e">
        <f>'U1520'!#REF!</f>
        <v>#REF!</v>
      </c>
      <c r="D9" t="e">
        <f>'U1520'!#REF!</f>
        <v>#REF!</v>
      </c>
    </row>
    <row r="10" spans="1:4">
      <c r="A10" t="e">
        <f>CONCATENATE("334-U",'U1520'!#REF!,'U1520'!#REF!,"-", 'U1520'!#REF!,"-",'U1520'!#REF!, "-W")</f>
        <v>#REF!</v>
      </c>
      <c r="B10" t="e">
        <f>'U1520'!#REF!</f>
        <v>#REF!</v>
      </c>
      <c r="D10" t="e">
        <f>'U1520'!#REF!</f>
        <v>#REF!</v>
      </c>
    </row>
    <row r="11" spans="1:4">
      <c r="A11" t="e">
        <f>CONCATENATE("334-U",'U1520'!#REF!,'U1520'!#REF!,"-", 'U1520'!#REF!,"-",'U1520'!#REF!, "-W")</f>
        <v>#REF!</v>
      </c>
      <c r="B11" t="e">
        <f>'U1520'!#REF!</f>
        <v>#REF!</v>
      </c>
      <c r="D11" t="e">
        <f>'U1520'!#REF!</f>
        <v>#REF!</v>
      </c>
    </row>
    <row r="12" spans="1:4">
      <c r="A12" t="e">
        <f>CONCATENATE("334-U",'U1520'!#REF!,'U1520'!#REF!,"-", 'U1520'!#REF!,"-",'U1520'!#REF!, "-W")</f>
        <v>#REF!</v>
      </c>
      <c r="B12" t="e">
        <f>'U1520'!#REF!</f>
        <v>#REF!</v>
      </c>
      <c r="D12" t="e">
        <f>'U1520'!#REF!</f>
        <v>#REF!</v>
      </c>
    </row>
    <row r="13" spans="1:4">
      <c r="A13" t="e">
        <f>CONCATENATE("334-U",'U1520'!#REF!,'U1520'!#REF!,"-", 'U1520'!#REF!,"-",'U1520'!#REF!, "-W")</f>
        <v>#REF!</v>
      </c>
      <c r="B13" t="e">
        <f>'U1520'!#REF!</f>
        <v>#REF!</v>
      </c>
      <c r="D13" t="e">
        <f>'U1520'!#REF!</f>
        <v>#REF!</v>
      </c>
    </row>
    <row r="14" spans="1:4">
      <c r="A14" t="e">
        <f>CONCATENATE("334-U",'U1520'!#REF!,'U1520'!#REF!,"-", 'U1520'!#REF!,"-",'U1520'!#REF!, "-W")</f>
        <v>#REF!</v>
      </c>
      <c r="B14" t="e">
        <f>'U1520'!#REF!</f>
        <v>#REF!</v>
      </c>
      <c r="D14" t="e">
        <f>'U1520'!#REF!</f>
        <v>#REF!</v>
      </c>
    </row>
    <row r="15" spans="1:4">
      <c r="A15" t="e">
        <f>CONCATENATE("334-U",'U1520'!#REF!,'U1520'!#REF!,"-", 'U1520'!#REF!,"-",'U1520'!#REF!, "-W")</f>
        <v>#REF!</v>
      </c>
      <c r="B15" t="e">
        <f>'U1520'!#REF!</f>
        <v>#REF!</v>
      </c>
      <c r="D15" t="e">
        <f>'U1520'!#REF!</f>
        <v>#REF!</v>
      </c>
    </row>
    <row r="16" spans="1:4">
      <c r="A16" t="e">
        <f>CONCATENATE("334-U",'U1520'!#REF!,'U1520'!#REF!,"-", 'U1520'!#REF!,"-",'U1520'!#REF!, "-W")</f>
        <v>#REF!</v>
      </c>
      <c r="B16" t="e">
        <f>'U1520'!#REF!</f>
        <v>#REF!</v>
      </c>
      <c r="D16" t="e">
        <f>'U1520'!#REF!</f>
        <v>#REF!</v>
      </c>
    </row>
    <row r="17" spans="1:4">
      <c r="A17" t="e">
        <f>CONCATENATE("334-U",'U1520'!#REF!,'U1520'!#REF!,"-", 'U1520'!#REF!,"-",'U1520'!#REF!, "-W")</f>
        <v>#REF!</v>
      </c>
      <c r="B17" t="e">
        <f>'U1520'!#REF!</f>
        <v>#REF!</v>
      </c>
      <c r="D17" t="e">
        <f>'U1520'!#REF!</f>
        <v>#REF!</v>
      </c>
    </row>
    <row r="18" spans="1:4">
      <c r="A18" t="e">
        <f>CONCATENATE("334-U",'U1520'!#REF!,'U1520'!#REF!,"-", 'U1520'!#REF!,"-",'U1520'!#REF!, "-W")</f>
        <v>#REF!</v>
      </c>
      <c r="B18" t="e">
        <f>'U1520'!#REF!</f>
        <v>#REF!</v>
      </c>
      <c r="D18" t="e">
        <f>'U1520'!#REF!</f>
        <v>#REF!</v>
      </c>
    </row>
    <row r="19" spans="1:4">
      <c r="A19" t="e">
        <f>CONCATENATE("334-U",'U1520'!#REF!,'U1520'!#REF!,"-", 'U1520'!#REF!,"-",'U1520'!#REF!, "-W")</f>
        <v>#REF!</v>
      </c>
      <c r="B19" t="e">
        <f>'U1520'!#REF!</f>
        <v>#REF!</v>
      </c>
      <c r="D19" t="e">
        <f>'U1520'!#REF!</f>
        <v>#REF!</v>
      </c>
    </row>
    <row r="20" spans="1:4">
      <c r="A20" t="e">
        <f>CONCATENATE("334-U",'U1520'!#REF!,'U1520'!#REF!,"-", 'U1520'!#REF!,"-",'U1520'!#REF!, "-W")</f>
        <v>#REF!</v>
      </c>
      <c r="B20" t="e">
        <f>'U1520'!#REF!</f>
        <v>#REF!</v>
      </c>
      <c r="D20" t="e">
        <f>'U1520'!#REF!</f>
        <v>#REF!</v>
      </c>
    </row>
    <row r="21" spans="1:4">
      <c r="A21" t="e">
        <f>CONCATENATE("334-U",'U1520'!#REF!,'U1520'!#REF!,"-", 'U1520'!#REF!,"-",'U1520'!#REF!, "-W")</f>
        <v>#REF!</v>
      </c>
      <c r="B21" t="e">
        <f>'U1520'!#REF!</f>
        <v>#REF!</v>
      </c>
      <c r="D21" t="e">
        <f>'U1520'!#REF!</f>
        <v>#REF!</v>
      </c>
    </row>
    <row r="22" spans="1:4">
      <c r="A22" t="e">
        <f>CONCATENATE("334-U",'U1520'!#REF!,'U1520'!#REF!,"-", 'U1520'!#REF!,"-",'U1520'!#REF!, "-W")</f>
        <v>#REF!</v>
      </c>
      <c r="B22" t="e">
        <f>'U1520'!#REF!</f>
        <v>#REF!</v>
      </c>
      <c r="D22" t="e">
        <f>'U1520'!#REF!</f>
        <v>#REF!</v>
      </c>
    </row>
    <row r="23" spans="1:4">
      <c r="A23" t="e">
        <f>CONCATENATE("334-U",'U1520'!#REF!,'U1520'!#REF!,"-", 'U1520'!#REF!,"-",'U1520'!#REF!, "-W")</f>
        <v>#REF!</v>
      </c>
      <c r="B23" t="e">
        <f>'U1520'!#REF!</f>
        <v>#REF!</v>
      </c>
      <c r="D23" t="e">
        <f>'U1520'!#REF!</f>
        <v>#REF!</v>
      </c>
    </row>
    <row r="24" spans="1:4">
      <c r="A24" t="e">
        <f>CONCATENATE("334-U",'U1520'!#REF!,'U1520'!#REF!,"-", 'U1520'!#REF!,"-",'U1520'!#REF!, "-W")</f>
        <v>#REF!</v>
      </c>
      <c r="B24" t="e">
        <f>'U1520'!#REF!</f>
        <v>#REF!</v>
      </c>
      <c r="D24" t="e">
        <f>'U1520'!#REF!</f>
        <v>#REF!</v>
      </c>
    </row>
    <row r="25" spans="1:4">
      <c r="A25" t="e">
        <f>CONCATENATE("334-U",'U1520'!#REF!,'U1520'!#REF!,"-", 'U1520'!#REF!,"-",'U1520'!#REF!, "-W")</f>
        <v>#REF!</v>
      </c>
      <c r="B25" t="e">
        <f>'U1520'!#REF!</f>
        <v>#REF!</v>
      </c>
      <c r="D25" t="e">
        <f>'U1520'!#REF!</f>
        <v>#REF!</v>
      </c>
    </row>
    <row r="26" spans="1:4">
      <c r="A26" t="e">
        <f>CONCATENATE("334-U",'U1520'!#REF!,'U1520'!#REF!,"-", 'U1520'!#REF!,"-",'U1520'!#REF!, "-W")</f>
        <v>#REF!</v>
      </c>
      <c r="B26" t="e">
        <f>'U1520'!#REF!</f>
        <v>#REF!</v>
      </c>
      <c r="D26" t="e">
        <f>'U1520'!#REF!</f>
        <v>#REF!</v>
      </c>
    </row>
    <row r="27" spans="1:4">
      <c r="A27" t="e">
        <f>CONCATENATE("334-U",'U1520'!#REF!,'U1520'!#REF!,"-", 'U1520'!#REF!,"-",'U1520'!#REF!, "-W")</f>
        <v>#REF!</v>
      </c>
      <c r="B27" t="e">
        <f>'U1520'!#REF!</f>
        <v>#REF!</v>
      </c>
      <c r="D27" t="e">
        <f>'U1520'!#REF!</f>
        <v>#REF!</v>
      </c>
    </row>
    <row r="28" spans="1:4">
      <c r="A28" t="e">
        <f>CONCATENATE("334-U",'U1520'!#REF!,'U1520'!#REF!,"-", 'U1520'!#REF!,"-",'U1520'!#REF!, "-W")</f>
        <v>#REF!</v>
      </c>
      <c r="B28" t="e">
        <f>'U1520'!#REF!</f>
        <v>#REF!</v>
      </c>
      <c r="D28" t="e">
        <f>'U1520'!#REF!</f>
        <v>#REF!</v>
      </c>
    </row>
    <row r="29" spans="1:4">
      <c r="A29" t="e">
        <f>CONCATENATE("334-U",'U1520'!#REF!,'U1520'!#REF!,"-", 'U1520'!#REF!,"-",'U1520'!#REF!, "-W")</f>
        <v>#REF!</v>
      </c>
      <c r="B29" t="e">
        <f>'U1520'!#REF!</f>
        <v>#REF!</v>
      </c>
      <c r="D29" t="e">
        <f>'U1520'!#REF!</f>
        <v>#REF!</v>
      </c>
    </row>
    <row r="30" spans="1:4">
      <c r="A30" t="e">
        <f>CONCATENATE("334-U",'U1520'!#REF!,'U1520'!#REF!,"-", 'U1520'!#REF!,"-",'U1520'!#REF!, "-W")</f>
        <v>#REF!</v>
      </c>
      <c r="B30" t="e">
        <f>'U1520'!#REF!</f>
        <v>#REF!</v>
      </c>
      <c r="D30" t="e">
        <f>'U1520'!#REF!</f>
        <v>#REF!</v>
      </c>
    </row>
    <row r="31" spans="1:4">
      <c r="A31" t="e">
        <f>CONCATENATE("334-U",'U1520'!#REF!,'U1520'!#REF!,"-", 'U1520'!#REF!,"-",'U1520'!#REF!, "-W")</f>
        <v>#REF!</v>
      </c>
      <c r="B31" t="e">
        <f>'U1520'!#REF!</f>
        <v>#REF!</v>
      </c>
      <c r="D31" t="e">
        <f>'U1520'!#REF!</f>
        <v>#REF!</v>
      </c>
    </row>
    <row r="32" spans="1:4">
      <c r="A32" t="e">
        <f>CONCATENATE("334-U",'U1520'!#REF!,'U1520'!#REF!,"-", 'U1520'!#REF!,"-",'U1520'!#REF!, "-W")</f>
        <v>#REF!</v>
      </c>
      <c r="B32" t="e">
        <f>'U1520'!#REF!</f>
        <v>#REF!</v>
      </c>
      <c r="D32" t="e">
        <f>'U1520'!#REF!</f>
        <v>#REF!</v>
      </c>
    </row>
    <row r="33" spans="1:4">
      <c r="A33" t="e">
        <f>CONCATENATE("334-U",'U1520'!#REF!,'U1520'!#REF!,"-", 'U1520'!#REF!,"-",'U1520'!#REF!, "-W")</f>
        <v>#REF!</v>
      </c>
      <c r="B33" t="e">
        <f>'U1520'!#REF!</f>
        <v>#REF!</v>
      </c>
      <c r="D33" t="e">
        <f>'U1520'!#REF!</f>
        <v>#REF!</v>
      </c>
    </row>
    <row r="34" spans="1:4">
      <c r="A34" t="e">
        <f>CONCATENATE("334-U",'U1520'!#REF!,'U1520'!#REF!,"-", 'U1520'!#REF!,"-",'U1520'!#REF!, "-W")</f>
        <v>#REF!</v>
      </c>
      <c r="B34" t="e">
        <f>'U1520'!#REF!</f>
        <v>#REF!</v>
      </c>
      <c r="D34" t="e">
        <f>'U1520'!#REF!</f>
        <v>#REF!</v>
      </c>
    </row>
    <row r="35" spans="1:4">
      <c r="A35" t="e">
        <f>CONCATENATE("334-U",'U1520'!#REF!,'U1520'!#REF!,"-", 'U1520'!#REF!,"-",'U1520'!#REF!, "-W")</f>
        <v>#REF!</v>
      </c>
      <c r="B35" t="e">
        <f>'U1520'!#REF!</f>
        <v>#REF!</v>
      </c>
      <c r="D35" t="e">
        <f>'U1520'!#REF!</f>
        <v>#REF!</v>
      </c>
    </row>
    <row r="36" spans="1:4">
      <c r="A36" t="e">
        <f>CONCATENATE("334-U",'U1520'!#REF!,'U1520'!#REF!,"-", 'U1520'!#REF!,"-",'U1520'!#REF!, "-W")</f>
        <v>#REF!</v>
      </c>
      <c r="B36" t="e">
        <f>'U1520'!#REF!</f>
        <v>#REF!</v>
      </c>
      <c r="D36" t="e">
        <f>'U1520'!#REF!</f>
        <v>#REF!</v>
      </c>
    </row>
    <row r="37" spans="1:4">
      <c r="A37" t="e">
        <f>CONCATENATE("334-U",'U1520'!#REF!,'U1520'!#REF!,"-", 'U1520'!#REF!,"-",'U1520'!#REF!, "-W")</f>
        <v>#REF!</v>
      </c>
      <c r="B37" t="e">
        <f>'U1520'!#REF!</f>
        <v>#REF!</v>
      </c>
      <c r="D37" t="e">
        <f>'U1520'!#REF!</f>
        <v>#REF!</v>
      </c>
    </row>
    <row r="38" spans="1:4">
      <c r="A38" t="e">
        <f>CONCATENATE("334-U",'U1520'!#REF!,'U1520'!#REF!,"-", 'U1520'!#REF!,"-",'U1520'!#REF!, "-W")</f>
        <v>#REF!</v>
      </c>
      <c r="B38" t="e">
        <f>'U1520'!#REF!</f>
        <v>#REF!</v>
      </c>
      <c r="D38" t="e">
        <f>'U1520'!#REF!</f>
        <v>#REF!</v>
      </c>
    </row>
    <row r="39" spans="1:4">
      <c r="A39" t="e">
        <f>CONCATENATE("334-U",'U1520'!#REF!,'U1520'!#REF!,"-", 'U1520'!#REF!,"-",'U1520'!#REF!, "-W")</f>
        <v>#REF!</v>
      </c>
      <c r="B39" t="e">
        <f>'U1520'!#REF!</f>
        <v>#REF!</v>
      </c>
      <c r="D39" t="e">
        <f>'U1520'!#REF!</f>
        <v>#REF!</v>
      </c>
    </row>
    <row r="40" spans="1:4">
      <c r="A40" t="e">
        <f>CONCATENATE("334-U",'U1520'!#REF!,'U1520'!#REF!,"-", 'U1520'!#REF!,"-",'U1520'!#REF!, "-W")</f>
        <v>#REF!</v>
      </c>
      <c r="B40" t="e">
        <f>'U1520'!#REF!</f>
        <v>#REF!</v>
      </c>
      <c r="D40" t="e">
        <f>'U1520'!#REF!</f>
        <v>#REF!</v>
      </c>
    </row>
    <row r="41" spans="1:4">
      <c r="A41" t="e">
        <f>CONCATENATE("334-U",'U1520'!#REF!,'U1520'!#REF!,"-", 'U1520'!#REF!,"-",'U1520'!#REF!, "-W")</f>
        <v>#REF!</v>
      </c>
      <c r="B41" t="e">
        <f>'U1520'!#REF!</f>
        <v>#REF!</v>
      </c>
      <c r="D41" t="e">
        <f>'U1520'!#REF!</f>
        <v>#REF!</v>
      </c>
    </row>
    <row r="42" spans="1:4">
      <c r="A42" t="e">
        <f>CONCATENATE("334-U",'U1520'!#REF!,'U1520'!#REF!,"-", 'U1520'!#REF!,"-",'U1520'!#REF!, "-W")</f>
        <v>#REF!</v>
      </c>
      <c r="B42" t="e">
        <f>'U1520'!#REF!</f>
        <v>#REF!</v>
      </c>
      <c r="D42" t="e">
        <f>'U1520'!#REF!</f>
        <v>#REF!</v>
      </c>
    </row>
    <row r="43" spans="1:4">
      <c r="A43" t="e">
        <f>CONCATENATE("334-U",'U1520'!#REF!,'U1520'!#REF!,"-", 'U1520'!#REF!,"-",'U1520'!#REF!, "-W")</f>
        <v>#REF!</v>
      </c>
      <c r="B43" t="e">
        <f>'U1520'!#REF!</f>
        <v>#REF!</v>
      </c>
      <c r="D43" t="e">
        <f>'U1520'!#REF!</f>
        <v>#REF!</v>
      </c>
    </row>
    <row r="44" spans="1:4">
      <c r="A44" t="e">
        <f>CONCATENATE("334-U",'U1520'!#REF!,'U1520'!#REF!,"-", 'U1520'!#REF!,"-",'U1520'!#REF!, "-W")</f>
        <v>#REF!</v>
      </c>
      <c r="B44" t="e">
        <f>'U1520'!#REF!</f>
        <v>#REF!</v>
      </c>
      <c r="D44" t="e">
        <f>'U1520'!#REF!</f>
        <v>#REF!</v>
      </c>
    </row>
    <row r="45" spans="1:4">
      <c r="A45" t="e">
        <f>CONCATENATE("334-U",'U1520'!#REF!,'U1520'!#REF!,"-", 'U1520'!#REF!,"-",'U1520'!#REF!, "-W")</f>
        <v>#REF!</v>
      </c>
      <c r="B45" t="e">
        <f>'U1520'!#REF!</f>
        <v>#REF!</v>
      </c>
      <c r="D45" t="e">
        <f>'U1520'!#REF!</f>
        <v>#REF!</v>
      </c>
    </row>
    <row r="46" spans="1:4">
      <c r="A46" t="e">
        <f>CONCATENATE("334-U",'U1520'!#REF!,'U1520'!#REF!,"-", 'U1520'!#REF!,"-",'U1520'!#REF!, "-W")</f>
        <v>#REF!</v>
      </c>
      <c r="B46" t="e">
        <f>'U1520'!#REF!</f>
        <v>#REF!</v>
      </c>
      <c r="D46" t="e">
        <f>'U1520'!#REF!</f>
        <v>#REF!</v>
      </c>
    </row>
    <row r="47" spans="1:4">
      <c r="A47" t="e">
        <f>CONCATENATE("334-U",'U1520'!#REF!,'U1520'!#REF!,"-", 'U1520'!#REF!,"-",'U1520'!#REF!, "-W")</f>
        <v>#REF!</v>
      </c>
      <c r="B47" t="e">
        <f>'U1520'!#REF!</f>
        <v>#REF!</v>
      </c>
      <c r="D47" t="e">
        <f>'U1520'!#REF!</f>
        <v>#REF!</v>
      </c>
    </row>
    <row r="48" spans="1:4">
      <c r="A48" t="e">
        <f>CONCATENATE("334-U",'U1520'!#REF!,'U1520'!#REF!,"-", 'U1520'!#REF!,"-",'U1520'!#REF!, "-W")</f>
        <v>#REF!</v>
      </c>
      <c r="B48" t="e">
        <f>'U1520'!#REF!</f>
        <v>#REF!</v>
      </c>
      <c r="D48" t="e">
        <f>'U1520'!#REF!</f>
        <v>#REF!</v>
      </c>
    </row>
    <row r="49" spans="1:4">
      <c r="A49" t="e">
        <f>CONCATENATE("334-U",'U1520'!#REF!,'U1520'!#REF!,"-", 'U1520'!#REF!,"-",'U1520'!#REF!, "-W")</f>
        <v>#REF!</v>
      </c>
      <c r="B49" t="e">
        <f>'U1520'!#REF!</f>
        <v>#REF!</v>
      </c>
      <c r="D49" t="e">
        <f>'U1520'!#REF!</f>
        <v>#REF!</v>
      </c>
    </row>
    <row r="50" spans="1:4">
      <c r="A50" t="e">
        <f>CONCATENATE("334-U",'U1520'!#REF!,'U1520'!#REF!,"-", 'U1520'!#REF!,"-",'U1520'!#REF!, "-W")</f>
        <v>#REF!</v>
      </c>
      <c r="B50" t="e">
        <f>'U1520'!#REF!</f>
        <v>#REF!</v>
      </c>
      <c r="D50" t="e">
        <f>'U1520'!#REF!</f>
        <v>#REF!</v>
      </c>
    </row>
    <row r="51" spans="1:4">
      <c r="A51" t="e">
        <f>CONCATENATE("334-U",'U1520'!#REF!,'U1520'!#REF!,"-", 'U1520'!#REF!,"-",'U1520'!#REF!, "-W")</f>
        <v>#REF!</v>
      </c>
      <c r="B51" t="e">
        <f>'U1520'!#REF!</f>
        <v>#REF!</v>
      </c>
      <c r="D51" t="e">
        <f>'U1520'!#REF!</f>
        <v>#REF!</v>
      </c>
    </row>
    <row r="52" spans="1:4">
      <c r="A52" t="e">
        <f>CONCATENATE("334-U",'U1520'!#REF!,'U1520'!#REF!,"-", 'U1520'!#REF!,"-",'U1520'!#REF!, "-W")</f>
        <v>#REF!</v>
      </c>
      <c r="B52" t="e">
        <f>'U1520'!#REF!</f>
        <v>#REF!</v>
      </c>
      <c r="D52" t="e">
        <f>'U1520'!#REF!</f>
        <v>#REF!</v>
      </c>
    </row>
    <row r="53" spans="1:4">
      <c r="A53" t="e">
        <f>CONCATENATE("334-U",'U1520'!#REF!,'U1520'!#REF!,"-", 'U1520'!#REF!,"-",'U1520'!#REF!, "-W")</f>
        <v>#REF!</v>
      </c>
      <c r="B53" t="e">
        <f>'U1520'!#REF!</f>
        <v>#REF!</v>
      </c>
      <c r="D53" t="e">
        <f>'U1520'!#REF!</f>
        <v>#REF!</v>
      </c>
    </row>
    <row r="54" spans="1:4">
      <c r="A54" t="e">
        <f>CONCATENATE("334-U",'U1520'!#REF!,'U1520'!#REF!,"-", 'U1520'!#REF!,"-",'U1520'!#REF!, "-W")</f>
        <v>#REF!</v>
      </c>
      <c r="B54" t="e">
        <f>'U1520'!#REF!</f>
        <v>#REF!</v>
      </c>
      <c r="D54" t="e">
        <f>'U1520'!#REF!</f>
        <v>#REF!</v>
      </c>
    </row>
    <row r="55" spans="1:4">
      <c r="A55" t="e">
        <f>CONCATENATE("334-U",'U1520'!#REF!,'U1520'!#REF!,"-", 'U1520'!#REF!,"-",'U1520'!#REF!, "-W")</f>
        <v>#REF!</v>
      </c>
      <c r="B55" t="e">
        <f>'U1520'!#REF!</f>
        <v>#REF!</v>
      </c>
      <c r="D55" t="e">
        <f>'U1520'!#REF!</f>
        <v>#REF!</v>
      </c>
    </row>
    <row r="56" spans="1:4">
      <c r="A56" t="e">
        <f>CONCATENATE("334-U",'U1520'!#REF!,'U1520'!#REF!,"-", 'U1520'!#REF!,"-",'U1520'!#REF!, "-W")</f>
        <v>#REF!</v>
      </c>
      <c r="B56" t="e">
        <f>'U1520'!#REF!</f>
        <v>#REF!</v>
      </c>
      <c r="D56" t="e">
        <f>'U1520'!#REF!</f>
        <v>#REF!</v>
      </c>
    </row>
    <row r="57" spans="1:4">
      <c r="A57" t="e">
        <f>CONCATENATE("334-U",'U1520'!#REF!,'U1520'!#REF!,"-", 'U1520'!#REF!,"-",'U1520'!#REF!, "-W")</f>
        <v>#REF!</v>
      </c>
      <c r="B57" t="e">
        <f>'U1520'!#REF!</f>
        <v>#REF!</v>
      </c>
      <c r="D57" t="e">
        <f>'U1520'!#REF!</f>
        <v>#REF!</v>
      </c>
    </row>
    <row r="58" spans="1:4">
      <c r="A58" t="e">
        <f>CONCATENATE("334-U",'U1520'!#REF!,'U1520'!#REF!,"-", 'U1520'!#REF!,"-",'U1520'!#REF!, "-W")</f>
        <v>#REF!</v>
      </c>
      <c r="B58" t="e">
        <f>'U1520'!#REF!</f>
        <v>#REF!</v>
      </c>
      <c r="D58" t="e">
        <f>'U1520'!#REF!</f>
        <v>#REF!</v>
      </c>
    </row>
    <row r="59" spans="1:4">
      <c r="A59" t="e">
        <f>CONCATENATE("334-U",'U1520'!#REF!,'U1520'!#REF!,"-", 'U1520'!#REF!,"-",'U1520'!#REF!, "-W")</f>
        <v>#REF!</v>
      </c>
      <c r="B59" t="e">
        <f>'U1520'!#REF!</f>
        <v>#REF!</v>
      </c>
      <c r="D59" t="e">
        <f>'U1520'!#REF!</f>
        <v>#REF!</v>
      </c>
    </row>
    <row r="60" spans="1:4">
      <c r="A60" t="e">
        <f>CONCATENATE("334-U",'U1520'!#REF!,'U1520'!#REF!,"-", 'U1520'!#REF!,"-",'U1520'!#REF!, "-W")</f>
        <v>#REF!</v>
      </c>
      <c r="B60" t="e">
        <f>'U1520'!#REF!</f>
        <v>#REF!</v>
      </c>
      <c r="D60" t="e">
        <f>'U1520'!#REF!</f>
        <v>#REF!</v>
      </c>
    </row>
    <row r="61" spans="1:4">
      <c r="A61" t="e">
        <f>CONCATENATE("334-U",'U1520'!#REF!,'U1520'!#REF!,"-", 'U1520'!#REF!,"-",'U1520'!#REF!, "-W")</f>
        <v>#REF!</v>
      </c>
      <c r="B61" t="e">
        <f>'U1520'!#REF!</f>
        <v>#REF!</v>
      </c>
      <c r="D61" t="e">
        <f>'U1520'!#REF!</f>
        <v>#REF!</v>
      </c>
    </row>
    <row r="62" spans="1:4">
      <c r="A62" t="e">
        <f>CONCATENATE("334-U",'U1520'!#REF!,'U1520'!#REF!,"-", 'U1520'!#REF!,"-",'U1520'!#REF!, "-W")</f>
        <v>#REF!</v>
      </c>
      <c r="B62" t="e">
        <f>'U1520'!#REF!</f>
        <v>#REF!</v>
      </c>
      <c r="D62" t="e">
        <f>'U1520'!#REF!</f>
        <v>#REF!</v>
      </c>
    </row>
    <row r="63" spans="1:4">
      <c r="A63" t="e">
        <f>CONCATENATE("334-U",'U1520'!#REF!,'U1520'!#REF!,"-", 'U1520'!#REF!,"-",'U1520'!#REF!, "-W")</f>
        <v>#REF!</v>
      </c>
      <c r="B63" t="e">
        <f>'U1520'!#REF!</f>
        <v>#REF!</v>
      </c>
      <c r="D63" t="e">
        <f>'U1520'!#REF!</f>
        <v>#REF!</v>
      </c>
    </row>
    <row r="64" spans="1:4">
      <c r="A64" t="e">
        <f>CONCATENATE("334-U",'U1520'!#REF!,'U1520'!#REF!,"-", 'U1520'!#REF!,"-",'U1520'!#REF!, "-W")</f>
        <v>#REF!</v>
      </c>
      <c r="B64" t="e">
        <f>'U1520'!#REF!</f>
        <v>#REF!</v>
      </c>
      <c r="D64" t="e">
        <f>'U1520'!#REF!</f>
        <v>#REF!</v>
      </c>
    </row>
    <row r="65" spans="1:4">
      <c r="A65" t="e">
        <f>CONCATENATE("334-U",'U1520'!#REF!,'U1520'!#REF!,"-", 'U1520'!#REF!,"-",'U1520'!#REF!, "-W")</f>
        <v>#REF!</v>
      </c>
      <c r="B65" t="e">
        <f>'U1520'!#REF!</f>
        <v>#REF!</v>
      </c>
      <c r="D65" t="e">
        <f>'U1520'!#REF!</f>
        <v>#REF!</v>
      </c>
    </row>
    <row r="66" spans="1:4">
      <c r="A66" t="e">
        <f>CONCATENATE("334-U",'U1520'!#REF!,'U1520'!#REF!,"-", 'U1520'!#REF!,"-",'U1520'!#REF!, "-W")</f>
        <v>#REF!</v>
      </c>
      <c r="B66" t="e">
        <f>'U1520'!#REF!</f>
        <v>#REF!</v>
      </c>
      <c r="D66" t="e">
        <f>'U1520'!#REF!</f>
        <v>#REF!</v>
      </c>
    </row>
    <row r="67" spans="1:4">
      <c r="A67" t="e">
        <f>CONCATENATE("334-U",'U1520'!#REF!,'U1520'!#REF!,"-", 'U1520'!#REF!,"-",'U1520'!#REF!, "-W")</f>
        <v>#REF!</v>
      </c>
      <c r="B67" t="e">
        <f>'U1520'!#REF!</f>
        <v>#REF!</v>
      </c>
      <c r="D67" t="e">
        <f>'U1520'!#REF!</f>
        <v>#REF!</v>
      </c>
    </row>
    <row r="68" spans="1:4">
      <c r="A68" t="e">
        <f>CONCATENATE("334-U",'U1520'!#REF!,'U1520'!#REF!,"-", 'U1520'!#REF!,"-",'U1520'!#REF!, "-W")</f>
        <v>#REF!</v>
      </c>
      <c r="B68" t="e">
        <f>'U1520'!#REF!</f>
        <v>#REF!</v>
      </c>
      <c r="D68" t="e">
        <f>'U1520'!#REF!</f>
        <v>#REF!</v>
      </c>
    </row>
    <row r="69" spans="1:4">
      <c r="A69" t="e">
        <f>CONCATENATE("334-U",'U1520'!#REF!,'U1520'!#REF!,"-", 'U1520'!#REF!,"-",'U1520'!#REF!, "-W")</f>
        <v>#REF!</v>
      </c>
      <c r="B69" t="e">
        <f>'U1520'!#REF!</f>
        <v>#REF!</v>
      </c>
      <c r="D69" t="e">
        <f>'U1520'!#REF!</f>
        <v>#REF!</v>
      </c>
    </row>
    <row r="70" spans="1:4">
      <c r="A70" t="e">
        <f>CONCATENATE("334-U",'U1520'!#REF!,'U1520'!#REF!,"-", 'U1520'!#REF!,"-",'U1520'!#REF!, "-W")</f>
        <v>#REF!</v>
      </c>
      <c r="B70" t="e">
        <f>'U1520'!#REF!</f>
        <v>#REF!</v>
      </c>
      <c r="D70" t="e">
        <f>'U1520'!#REF!</f>
        <v>#REF!</v>
      </c>
    </row>
    <row r="71" spans="1:4">
      <c r="A71" t="e">
        <f>CONCATENATE("334-U",'U1520'!#REF!,'U1520'!#REF!,"-", 'U1520'!#REF!,"-",'U1520'!#REF!, "-W")</f>
        <v>#REF!</v>
      </c>
      <c r="B71" t="e">
        <f>'U1520'!#REF!</f>
        <v>#REF!</v>
      </c>
      <c r="D71" t="e">
        <f>'U1520'!#REF!</f>
        <v>#REF!</v>
      </c>
    </row>
    <row r="72" spans="1:4">
      <c r="A72" t="e">
        <f>CONCATENATE("334-U",'U1520'!#REF!,'U1520'!#REF!,"-", 'U1520'!#REF!,"-",'U1520'!#REF!, "-W")</f>
        <v>#REF!</v>
      </c>
      <c r="B72" t="e">
        <f>'U1520'!#REF!</f>
        <v>#REF!</v>
      </c>
      <c r="D72" t="e">
        <f>'U1520'!#REF!</f>
        <v>#REF!</v>
      </c>
    </row>
    <row r="73" spans="1:4">
      <c r="A73" t="e">
        <f>CONCATENATE("334-U",'U1520'!#REF!,'U1520'!#REF!,"-", 'U1520'!#REF!,"-",'U1520'!#REF!, "-W")</f>
        <v>#REF!</v>
      </c>
      <c r="B73" t="e">
        <f>'U1520'!#REF!</f>
        <v>#REF!</v>
      </c>
      <c r="D73" t="e">
        <f>'U1520'!#REF!</f>
        <v>#REF!</v>
      </c>
    </row>
    <row r="74" spans="1:4">
      <c r="A74" t="e">
        <f>CONCATENATE("334-U",'U1520'!#REF!,'U1520'!#REF!,"-", 'U1520'!#REF!,"-",'U1520'!#REF!, "-W")</f>
        <v>#REF!</v>
      </c>
      <c r="B74" t="e">
        <f>'U1520'!#REF!</f>
        <v>#REF!</v>
      </c>
      <c r="D74" t="e">
        <f>'U1520'!#REF!</f>
        <v>#REF!</v>
      </c>
    </row>
    <row r="75" spans="1:4">
      <c r="A75" t="e">
        <f>CONCATENATE("334-U",'U1520'!#REF!,'U1520'!#REF!,"-", 'U1520'!#REF!,"-",'U1520'!#REF!, "-W")</f>
        <v>#REF!</v>
      </c>
      <c r="B75" t="e">
        <f>'U1520'!#REF!</f>
        <v>#REF!</v>
      </c>
      <c r="D75" t="e">
        <f>'U1520'!#REF!</f>
        <v>#REF!</v>
      </c>
    </row>
    <row r="76" spans="1:4">
      <c r="A76" t="e">
        <f>CONCATENATE("334-U",'U1520'!#REF!,'U1520'!#REF!,"-", 'U1520'!#REF!,"-",'U1520'!#REF!, "-W")</f>
        <v>#REF!</v>
      </c>
      <c r="B76" t="e">
        <f>'U1520'!#REF!</f>
        <v>#REF!</v>
      </c>
      <c r="D76" t="e">
        <f>'U1520'!#REF!</f>
        <v>#REF!</v>
      </c>
    </row>
    <row r="77" spans="1:4">
      <c r="A77" t="e">
        <f>CONCATENATE("334-U",'U1520'!#REF!,'U1520'!#REF!,"-", 'U1520'!#REF!,"-",'U1520'!#REF!, "-W")</f>
        <v>#REF!</v>
      </c>
      <c r="B77" t="e">
        <f>'U1520'!#REF!</f>
        <v>#REF!</v>
      </c>
      <c r="D77" t="e">
        <f>'U1520'!#REF!</f>
        <v>#REF!</v>
      </c>
    </row>
    <row r="78" spans="1:4">
      <c r="A78" t="e">
        <f>CONCATENATE("334-U",'U1520'!#REF!,'U1520'!#REF!,"-", 'U1520'!#REF!,"-",'U1520'!#REF!, "-W")</f>
        <v>#REF!</v>
      </c>
      <c r="B78" t="e">
        <f>'U1520'!#REF!</f>
        <v>#REF!</v>
      </c>
      <c r="D78" t="e">
        <f>'U1520'!#REF!</f>
        <v>#REF!</v>
      </c>
    </row>
    <row r="79" spans="1:4">
      <c r="A79" t="e">
        <f>CONCATENATE("334-U",'U1520'!#REF!,'U1520'!#REF!,"-", 'U1520'!#REF!,"-",'U1520'!#REF!, "-W")</f>
        <v>#REF!</v>
      </c>
      <c r="B79" t="e">
        <f>'U1520'!#REF!</f>
        <v>#REF!</v>
      </c>
      <c r="D79" t="e">
        <f>'U1520'!#REF!</f>
        <v>#REF!</v>
      </c>
    </row>
    <row r="80" spans="1:4">
      <c r="A80" t="e">
        <f>CONCATENATE("334-U",'U1520'!#REF!,'U1520'!#REF!,"-", 'U1520'!#REF!,"-",'U1520'!#REF!, "-W")</f>
        <v>#REF!</v>
      </c>
      <c r="B80" t="e">
        <f>'U1520'!#REF!</f>
        <v>#REF!</v>
      </c>
      <c r="D80" t="e">
        <f>'U1520'!#REF!</f>
        <v>#REF!</v>
      </c>
    </row>
    <row r="81" spans="1:4">
      <c r="A81" t="e">
        <f>CONCATENATE("334-U",'U1520'!#REF!,'U1520'!#REF!,"-", 'U1520'!#REF!,"-",'U1520'!#REF!, "-W")</f>
        <v>#REF!</v>
      </c>
      <c r="B81" t="e">
        <f>'U1520'!#REF!</f>
        <v>#REF!</v>
      </c>
      <c r="D81" t="e">
        <f>'U1520'!#REF!</f>
        <v>#REF!</v>
      </c>
    </row>
    <row r="82" spans="1:4">
      <c r="A82" t="e">
        <f>CONCATENATE("334-U",'U1520'!#REF!,'U1520'!#REF!,"-", 'U1520'!#REF!,"-",'U1520'!#REF!, "-W")</f>
        <v>#REF!</v>
      </c>
      <c r="B82" t="e">
        <f>'U1520'!#REF!</f>
        <v>#REF!</v>
      </c>
      <c r="D82" t="e">
        <f>'U1520'!#REF!</f>
        <v>#REF!</v>
      </c>
    </row>
    <row r="83" spans="1:4">
      <c r="A83" t="e">
        <f>CONCATENATE("334-U",'U1520'!#REF!,'U1520'!#REF!,"-", 'U1520'!#REF!,"-",'U1520'!#REF!, "-W")</f>
        <v>#REF!</v>
      </c>
      <c r="B83" t="e">
        <f>'U1520'!#REF!</f>
        <v>#REF!</v>
      </c>
      <c r="D83" t="e">
        <f>'U1520'!#REF!</f>
        <v>#REF!</v>
      </c>
    </row>
    <row r="84" spans="1:4">
      <c r="A84" t="e">
        <f>CONCATENATE("334-U",'U1520'!#REF!,'U1520'!#REF!,"-", 'U1520'!#REF!,"-",'U1520'!#REF!, "-W")</f>
        <v>#REF!</v>
      </c>
      <c r="B84" t="e">
        <f>'U1520'!#REF!</f>
        <v>#REF!</v>
      </c>
      <c r="D84" t="e">
        <f>'U1520'!#REF!</f>
        <v>#REF!</v>
      </c>
    </row>
    <row r="85" spans="1:4">
      <c r="A85" t="e">
        <f>CONCATENATE("334-U",'U1520'!#REF!,'U1520'!#REF!,"-", 'U1520'!#REF!,"-",'U1520'!#REF!, "-W")</f>
        <v>#REF!</v>
      </c>
      <c r="B85" t="e">
        <f>'U1520'!#REF!</f>
        <v>#REF!</v>
      </c>
      <c r="D85" t="e">
        <f>'U1520'!#REF!</f>
        <v>#REF!</v>
      </c>
    </row>
    <row r="86" spans="1:4">
      <c r="A86" t="e">
        <f>CONCATENATE("334-U",'U1520'!#REF!,'U1520'!#REF!,"-", 'U1520'!#REF!,"-",'U1520'!#REF!, "-W")</f>
        <v>#REF!</v>
      </c>
      <c r="B86" t="e">
        <f>'U1520'!#REF!</f>
        <v>#REF!</v>
      </c>
      <c r="D86" t="e">
        <f>'U1520'!#REF!</f>
        <v>#REF!</v>
      </c>
    </row>
    <row r="87" spans="1:4">
      <c r="A87" t="e">
        <f>CONCATENATE("334-U",'U1520'!#REF!,'U1520'!#REF!,"-", 'U1520'!#REF!,"-",'U1520'!#REF!, "-W")</f>
        <v>#REF!</v>
      </c>
      <c r="B87" t="e">
        <f>'U1520'!#REF!</f>
        <v>#REF!</v>
      </c>
      <c r="D87" t="e">
        <f>'U1520'!#REF!</f>
        <v>#REF!</v>
      </c>
    </row>
    <row r="88" spans="1:4">
      <c r="A88" t="e">
        <f>CONCATENATE("334-U",'U1520'!#REF!,'U1520'!#REF!,"-", 'U1520'!#REF!,"-",'U1520'!#REF!, "-W")</f>
        <v>#REF!</v>
      </c>
      <c r="B88" t="e">
        <f>'U1520'!#REF!</f>
        <v>#REF!</v>
      </c>
      <c r="D88" t="e">
        <f>'U1520'!#REF!</f>
        <v>#REF!</v>
      </c>
    </row>
    <row r="89" spans="1:4">
      <c r="A89" t="e">
        <f>CONCATENATE("334-U",'U1520'!#REF!,'U1520'!#REF!,"-", 'U1520'!#REF!,"-",'U1520'!#REF!, "-W")</f>
        <v>#REF!</v>
      </c>
      <c r="B89" t="e">
        <f>'U1520'!#REF!</f>
        <v>#REF!</v>
      </c>
      <c r="D89" t="e">
        <f>'U1520'!#REF!</f>
        <v>#REF!</v>
      </c>
    </row>
    <row r="90" spans="1:4">
      <c r="A90" t="e">
        <f>CONCATENATE("334-U",'U1520'!#REF!,'U1520'!#REF!,"-", 'U1520'!#REF!,"-",'U1520'!#REF!, "-W")</f>
        <v>#REF!</v>
      </c>
      <c r="B90" t="e">
        <f>'U1520'!#REF!</f>
        <v>#REF!</v>
      </c>
      <c r="D90" t="e">
        <f>'U1520'!#REF!</f>
        <v>#REF!</v>
      </c>
    </row>
    <row r="91" spans="1:4">
      <c r="A91" t="e">
        <f>CONCATENATE("334-U",'U1520'!#REF!,'U1520'!#REF!,"-", 'U1520'!#REF!,"-",'U1520'!#REF!, "-W")</f>
        <v>#REF!</v>
      </c>
      <c r="B91" t="e">
        <f>'U1520'!#REF!</f>
        <v>#REF!</v>
      </c>
      <c r="D91" t="e">
        <f>'U1520'!#REF!</f>
        <v>#REF!</v>
      </c>
    </row>
    <row r="92" spans="1:4">
      <c r="A92" t="e">
        <f>CONCATENATE("334-U",'U1520'!#REF!,'U1520'!#REF!,"-", 'U1520'!#REF!,"-",'U1520'!#REF!, "-W")</f>
        <v>#REF!</v>
      </c>
      <c r="B92" t="e">
        <f>'U1520'!#REF!</f>
        <v>#REF!</v>
      </c>
      <c r="D92" t="e">
        <f>'U1520'!#REF!</f>
        <v>#REF!</v>
      </c>
    </row>
    <row r="93" spans="1:4">
      <c r="A93" t="e">
        <f>CONCATENATE("334-U",'U1520'!#REF!,'U1520'!#REF!,"-", 'U1520'!#REF!,"-",'U1520'!#REF!, "-W")</f>
        <v>#REF!</v>
      </c>
      <c r="B93" t="e">
        <f>'U1520'!#REF!</f>
        <v>#REF!</v>
      </c>
      <c r="D93" t="e">
        <f>'U1520'!#REF!</f>
        <v>#REF!</v>
      </c>
    </row>
    <row r="94" spans="1:4">
      <c r="A94" t="e">
        <f>CONCATENATE("334-U",'U1520'!#REF!,'U1520'!#REF!,"-", 'U1520'!#REF!,"-",'U1520'!#REF!, "-W")</f>
        <v>#REF!</v>
      </c>
      <c r="B94" t="e">
        <f>'U1520'!#REF!</f>
        <v>#REF!</v>
      </c>
      <c r="D94" t="e">
        <f>'U1520'!#REF!</f>
        <v>#REF!</v>
      </c>
    </row>
    <row r="95" spans="1:4">
      <c r="A95" t="e">
        <f>CONCATENATE("334-U",'U1520'!#REF!,'U1520'!#REF!,"-", 'U1520'!#REF!,"-",'U1520'!#REF!, "-W")</f>
        <v>#REF!</v>
      </c>
      <c r="B95" t="e">
        <f>'U1520'!#REF!</f>
        <v>#REF!</v>
      </c>
      <c r="D95" t="e">
        <f>'U1520'!#REF!</f>
        <v>#REF!</v>
      </c>
    </row>
    <row r="96" spans="1:4">
      <c r="A96" t="e">
        <f>CONCATENATE("334-U",'U1520'!#REF!,'U1520'!#REF!,"-", 'U1520'!#REF!,"-",'U1520'!#REF!, "-W")</f>
        <v>#REF!</v>
      </c>
      <c r="B96" t="e">
        <f>'U1520'!#REF!</f>
        <v>#REF!</v>
      </c>
      <c r="D96" t="e">
        <f>'U1520'!#REF!</f>
        <v>#REF!</v>
      </c>
    </row>
    <row r="97" spans="1:4">
      <c r="A97" t="e">
        <f>CONCATENATE("334-U",'U1520'!#REF!,'U1520'!#REF!,"-", 'U1520'!#REF!,"-",'U1520'!#REF!, "-W")</f>
        <v>#REF!</v>
      </c>
      <c r="B97" t="e">
        <f>'U1520'!#REF!</f>
        <v>#REF!</v>
      </c>
      <c r="D97" t="e">
        <f>'U1520'!#REF!</f>
        <v>#REF!</v>
      </c>
    </row>
    <row r="98" spans="1:4">
      <c r="A98" t="e">
        <f>CONCATENATE("334-U",'U1520'!#REF!,'U1520'!#REF!,"-", 'U1520'!#REF!,"-",'U1520'!#REF!, "-W")</f>
        <v>#REF!</v>
      </c>
      <c r="B98" t="e">
        <f>'U1520'!#REF!</f>
        <v>#REF!</v>
      </c>
      <c r="D98" t="e">
        <f>'U1520'!#REF!</f>
        <v>#REF!</v>
      </c>
    </row>
    <row r="99" spans="1:4">
      <c r="A99" t="e">
        <f>CONCATENATE("334-U",'U1520'!#REF!,'U1520'!#REF!,"-", 'U1520'!#REF!,"-",'U1520'!#REF!, "-W")</f>
        <v>#REF!</v>
      </c>
      <c r="B99" t="e">
        <f>'U1520'!#REF!</f>
        <v>#REF!</v>
      </c>
      <c r="D99" t="e">
        <f>'U1520'!#REF!</f>
        <v>#REF!</v>
      </c>
    </row>
    <row r="100" spans="1:4">
      <c r="A100" t="e">
        <f>CONCATENATE("334-U",'U1520'!#REF!,'U1520'!#REF!,"-", 'U1520'!#REF!,"-",'U1520'!#REF!, "-W")</f>
        <v>#REF!</v>
      </c>
      <c r="B100" t="e">
        <f>'U1520'!#REF!</f>
        <v>#REF!</v>
      </c>
      <c r="D100" t="e">
        <f>'U1520'!#REF!</f>
        <v>#REF!</v>
      </c>
    </row>
    <row r="101" spans="1:4">
      <c r="A101" t="e">
        <f>CONCATENATE("334-U",'U1520'!#REF!,'U1520'!#REF!,"-", 'U1520'!#REF!,"-",'U1520'!#REF!, "-W")</f>
        <v>#REF!</v>
      </c>
      <c r="B101" t="e">
        <f>'U1520'!#REF!</f>
        <v>#REF!</v>
      </c>
      <c r="D101" t="e">
        <f>'U1520'!#REF!</f>
        <v>#REF!</v>
      </c>
    </row>
    <row r="102" spans="1:4">
      <c r="A102" t="e">
        <f>CONCATENATE("334-U",'U1520'!#REF!,'U1520'!#REF!,"-", 'U1520'!#REF!,"-",'U1520'!#REF!, "-W")</f>
        <v>#REF!</v>
      </c>
      <c r="B102" t="e">
        <f>'U1520'!#REF!</f>
        <v>#REF!</v>
      </c>
      <c r="D102" t="e">
        <f>'U1520'!#REF!</f>
        <v>#REF!</v>
      </c>
    </row>
    <row r="103" spans="1:4">
      <c r="A103" t="e">
        <f>CONCATENATE("334-U",'U1520'!#REF!,'U1520'!#REF!,"-", 'U1520'!#REF!,"-",'U1520'!#REF!, "-W")</f>
        <v>#REF!</v>
      </c>
      <c r="B103" t="e">
        <f>'U1520'!#REF!</f>
        <v>#REF!</v>
      </c>
      <c r="D103" t="e">
        <f>'U1520'!#REF!</f>
        <v>#REF!</v>
      </c>
    </row>
    <row r="104" spans="1:4">
      <c r="A104" t="e">
        <f>CONCATENATE("334-U",'U1520'!#REF!,'U1520'!#REF!,"-", 'U1520'!#REF!,"-",'U1520'!#REF!, "-W")</f>
        <v>#REF!</v>
      </c>
      <c r="B104" t="e">
        <f>'U1520'!#REF!</f>
        <v>#REF!</v>
      </c>
      <c r="D104" t="e">
        <f>'U1520'!#REF!</f>
        <v>#REF!</v>
      </c>
    </row>
    <row r="105" spans="1:4">
      <c r="A105" t="e">
        <f>CONCATENATE("334-U",'U1520'!#REF!,'U1520'!#REF!,"-", 'U1520'!#REF!,"-",'U1520'!#REF!, "-W")</f>
        <v>#REF!</v>
      </c>
      <c r="B105" t="e">
        <f>'U1520'!#REF!</f>
        <v>#REF!</v>
      </c>
      <c r="D105" t="e">
        <f>'U1520'!#REF!</f>
        <v>#REF!</v>
      </c>
    </row>
    <row r="106" spans="1:4">
      <c r="A106" t="e">
        <f>CONCATENATE("334-U",'U1520'!#REF!,'U1520'!#REF!,"-", 'U1520'!#REF!,"-",'U1520'!#REF!, "-W")</f>
        <v>#REF!</v>
      </c>
      <c r="B106" t="e">
        <f>'U1520'!#REF!</f>
        <v>#REF!</v>
      </c>
      <c r="D106" t="e">
        <f>'U1520'!#REF!</f>
        <v>#REF!</v>
      </c>
    </row>
    <row r="107" spans="1:4">
      <c r="A107" t="e">
        <f>CONCATENATE("334-U",'U1520'!#REF!,'U1520'!#REF!,"-", 'U1520'!#REF!,"-",'U1520'!#REF!, "-W")</f>
        <v>#REF!</v>
      </c>
      <c r="B107" t="e">
        <f>'U1520'!#REF!</f>
        <v>#REF!</v>
      </c>
      <c r="D107" t="e">
        <f>'U1520'!#REF!</f>
        <v>#REF!</v>
      </c>
    </row>
    <row r="108" spans="1:4">
      <c r="A108" t="e">
        <f>CONCATENATE("334-U",'U1520'!#REF!,'U1520'!#REF!,"-", 'U1520'!#REF!,"-",'U1520'!#REF!, "-W")</f>
        <v>#REF!</v>
      </c>
      <c r="B108" t="e">
        <f>'U1520'!#REF!</f>
        <v>#REF!</v>
      </c>
      <c r="D108" t="e">
        <f>'U1520'!#REF!</f>
        <v>#REF!</v>
      </c>
    </row>
    <row r="109" spans="1:4">
      <c r="A109" t="e">
        <f>CONCATENATE("334-U",'U1520'!#REF!,'U1520'!#REF!,"-", 'U1520'!#REF!,"-",'U1520'!#REF!, "-W")</f>
        <v>#REF!</v>
      </c>
      <c r="B109" t="e">
        <f>'U1520'!#REF!</f>
        <v>#REF!</v>
      </c>
      <c r="D109" t="e">
        <f>'U1520'!#REF!</f>
        <v>#REF!</v>
      </c>
    </row>
    <row r="110" spans="1:4">
      <c r="A110" t="e">
        <f>CONCATENATE("334-U",'U1520'!#REF!,'U1520'!#REF!,"-", 'U1520'!#REF!,"-",'U1520'!#REF!, "-W")</f>
        <v>#REF!</v>
      </c>
      <c r="B110" t="e">
        <f>'U1520'!#REF!</f>
        <v>#REF!</v>
      </c>
      <c r="D110" t="e">
        <f>'U1520'!#REF!</f>
        <v>#REF!</v>
      </c>
    </row>
    <row r="111" spans="1:4">
      <c r="A111" t="e">
        <f>CONCATENATE("334-U",'U1520'!#REF!,'U1520'!#REF!,"-", 'U1520'!#REF!,"-",'U1520'!#REF!, "-W")</f>
        <v>#REF!</v>
      </c>
      <c r="B111" t="e">
        <f>'U1520'!#REF!</f>
        <v>#REF!</v>
      </c>
      <c r="D111" t="e">
        <f>'U1520'!#REF!</f>
        <v>#REF!</v>
      </c>
    </row>
    <row r="112" spans="1:4">
      <c r="A112" t="e">
        <f>CONCATENATE("334-U",'U1520'!#REF!,'U1520'!#REF!,"-", 'U1520'!#REF!,"-",'U1520'!#REF!, "-W")</f>
        <v>#REF!</v>
      </c>
      <c r="B112" t="e">
        <f>'U1520'!#REF!</f>
        <v>#REF!</v>
      </c>
      <c r="D112" t="e">
        <f>'U1520'!#REF!</f>
        <v>#REF!</v>
      </c>
    </row>
    <row r="113" spans="1:4">
      <c r="A113" t="e">
        <f>CONCATENATE("334-U",'U1520'!#REF!,'U1520'!#REF!,"-", 'U1520'!#REF!,"-",'U1520'!#REF!, "-W")</f>
        <v>#REF!</v>
      </c>
      <c r="B113" t="e">
        <f>'U1520'!#REF!</f>
        <v>#REF!</v>
      </c>
      <c r="D113" t="e">
        <f>'U1520'!#REF!</f>
        <v>#REF!</v>
      </c>
    </row>
    <row r="114" spans="1:4">
      <c r="A114" t="e">
        <f>CONCATENATE("334-U",'U1520'!#REF!,'U1520'!#REF!,"-", 'U1520'!#REF!,"-",'U1520'!#REF!, "-W")</f>
        <v>#REF!</v>
      </c>
      <c r="B114" t="e">
        <f>'U1520'!#REF!</f>
        <v>#REF!</v>
      </c>
      <c r="D114" t="e">
        <f>'U1520'!#REF!</f>
        <v>#REF!</v>
      </c>
    </row>
    <row r="115" spans="1:4">
      <c r="A115" t="e">
        <f>CONCATENATE("334-U",'U1520'!#REF!,'U1520'!#REF!,"-", 'U1520'!#REF!,"-",'U1520'!#REF!, "-W")</f>
        <v>#REF!</v>
      </c>
      <c r="B115" t="e">
        <f>'U1520'!#REF!</f>
        <v>#REF!</v>
      </c>
      <c r="D115" t="e">
        <f>'U1520'!#REF!</f>
        <v>#REF!</v>
      </c>
    </row>
    <row r="116" spans="1:4">
      <c r="A116" t="e">
        <f>CONCATENATE("334-U",'U1520'!#REF!,'U1520'!#REF!,"-", 'U1520'!#REF!,"-",'U1520'!#REF!, "-W")</f>
        <v>#REF!</v>
      </c>
      <c r="B116" t="e">
        <f>'U1520'!#REF!</f>
        <v>#REF!</v>
      </c>
      <c r="D116" t="e">
        <f>'U1520'!#REF!</f>
        <v>#REF!</v>
      </c>
    </row>
    <row r="117" spans="1:4">
      <c r="A117" t="e">
        <f>CONCATENATE("334-U",'U1520'!#REF!,'U1520'!#REF!,"-", 'U1520'!#REF!,"-",'U1520'!#REF!, "-W")</f>
        <v>#REF!</v>
      </c>
      <c r="B117" t="e">
        <f>'U1520'!#REF!</f>
        <v>#REF!</v>
      </c>
      <c r="D117" t="e">
        <f>'U1520'!#REF!</f>
        <v>#REF!</v>
      </c>
    </row>
    <row r="118" spans="1:4">
      <c r="A118" t="e">
        <f>CONCATENATE("334-U",'U1520'!#REF!,'U1520'!#REF!,"-", 'U1520'!#REF!,"-",'U1520'!#REF!, "-W")</f>
        <v>#REF!</v>
      </c>
      <c r="B118" t="e">
        <f>'U1520'!#REF!</f>
        <v>#REF!</v>
      </c>
      <c r="D118" t="e">
        <f>'U1520'!#REF!</f>
        <v>#REF!</v>
      </c>
    </row>
    <row r="119" spans="1:4">
      <c r="A119" t="e">
        <f>CONCATENATE("334-U",'U1520'!#REF!,'U1520'!#REF!,"-", 'U1520'!#REF!,"-",'U1520'!#REF!, "-W")</f>
        <v>#REF!</v>
      </c>
      <c r="B119" t="e">
        <f>'U1520'!#REF!</f>
        <v>#REF!</v>
      </c>
      <c r="D119" t="e">
        <f>'U1520'!#REF!</f>
        <v>#REF!</v>
      </c>
    </row>
    <row r="120" spans="1:4">
      <c r="A120" t="e">
        <f>CONCATENATE("334-U",'U1520'!#REF!,'U1520'!#REF!,"-", 'U1520'!#REF!,"-",'U1520'!#REF!, "-W")</f>
        <v>#REF!</v>
      </c>
      <c r="B120" t="e">
        <f>'U1520'!#REF!</f>
        <v>#REF!</v>
      </c>
      <c r="D120" t="e">
        <f>'U1520'!#REF!</f>
        <v>#REF!</v>
      </c>
    </row>
    <row r="121" spans="1:4">
      <c r="A121" t="e">
        <f>CONCATENATE("334-U",'U1520'!#REF!,'U1520'!#REF!,"-", 'U1520'!#REF!,"-",'U1520'!#REF!, "-W")</f>
        <v>#REF!</v>
      </c>
      <c r="B121" t="e">
        <f>'U1520'!#REF!</f>
        <v>#REF!</v>
      </c>
      <c r="D121" t="e">
        <f>'U1520'!#REF!</f>
        <v>#REF!</v>
      </c>
    </row>
    <row r="122" spans="1:4">
      <c r="A122" t="e">
        <f>CONCATENATE("334-U",'U1520'!#REF!,'U1520'!#REF!,"-", 'U1520'!#REF!,"-",'U1520'!#REF!, "-W")</f>
        <v>#REF!</v>
      </c>
      <c r="B122" t="e">
        <f>'U1520'!#REF!</f>
        <v>#REF!</v>
      </c>
      <c r="D122" t="e">
        <f>'U1520'!#REF!</f>
        <v>#REF!</v>
      </c>
    </row>
    <row r="123" spans="1:4">
      <c r="A123" t="e">
        <f>CONCATENATE("334-U",'U1520'!#REF!,'U1520'!#REF!,"-", 'U1520'!#REF!,"-",'U1520'!#REF!, "-W")</f>
        <v>#REF!</v>
      </c>
      <c r="B123" t="e">
        <f>'U1520'!#REF!</f>
        <v>#REF!</v>
      </c>
      <c r="D123" t="e">
        <f>'U1520'!#REF!</f>
        <v>#REF!</v>
      </c>
    </row>
    <row r="124" spans="1:4">
      <c r="A124" t="e">
        <f>CONCATENATE("334-U",'U1520'!#REF!,'U1520'!#REF!,"-", 'U1520'!#REF!,"-",'U1520'!#REF!, "-W")</f>
        <v>#REF!</v>
      </c>
      <c r="B124" t="e">
        <f>'U1520'!#REF!</f>
        <v>#REF!</v>
      </c>
      <c r="D124" t="e">
        <f>'U1520'!#REF!</f>
        <v>#REF!</v>
      </c>
    </row>
    <row r="125" spans="1:4">
      <c r="A125" t="e">
        <f>CONCATENATE("334-U",'U1520'!#REF!,'U1520'!#REF!,"-", 'U1520'!#REF!,"-",'U1520'!#REF!, "-W")</f>
        <v>#REF!</v>
      </c>
      <c r="B125" t="e">
        <f>'U1520'!#REF!</f>
        <v>#REF!</v>
      </c>
      <c r="D125" t="e">
        <f>'U1520'!#REF!</f>
        <v>#REF!</v>
      </c>
    </row>
    <row r="126" spans="1:4">
      <c r="A126" t="e">
        <f>CONCATENATE("334-U",'U1520'!#REF!,'U1520'!#REF!,"-", 'U1520'!#REF!,"-",'U1520'!#REF!, "-W")</f>
        <v>#REF!</v>
      </c>
      <c r="B126" t="e">
        <f>'U1520'!#REF!</f>
        <v>#REF!</v>
      </c>
      <c r="D126" t="e">
        <f>'U1520'!#REF!</f>
        <v>#REF!</v>
      </c>
    </row>
    <row r="127" spans="1:4">
      <c r="A127" t="e">
        <f>CONCATENATE("334-U",'U1520'!#REF!,'U1520'!#REF!,"-", 'U1520'!#REF!,"-",'U1520'!#REF!, "-W")</f>
        <v>#REF!</v>
      </c>
      <c r="B127" t="e">
        <f>'U1520'!#REF!</f>
        <v>#REF!</v>
      </c>
      <c r="D127" t="e">
        <f>'U1520'!#REF!</f>
        <v>#REF!</v>
      </c>
    </row>
    <row r="128" spans="1:4">
      <c r="A128" t="e">
        <f>CONCATENATE("334-U",'U1520'!#REF!,'U1520'!#REF!,"-", 'U1520'!#REF!,"-",'U1520'!#REF!, "-W")</f>
        <v>#REF!</v>
      </c>
      <c r="B128" t="e">
        <f>'U1520'!#REF!</f>
        <v>#REF!</v>
      </c>
      <c r="D128" t="e">
        <f>'U1520'!#REF!</f>
        <v>#REF!</v>
      </c>
    </row>
    <row r="129" spans="1:4">
      <c r="A129" t="e">
        <f>CONCATENATE("334-U",'U1520'!#REF!,'U1520'!#REF!,"-", 'U1520'!#REF!,"-",'U1520'!#REF!, "-W")</f>
        <v>#REF!</v>
      </c>
      <c r="B129" t="e">
        <f>'U1520'!#REF!</f>
        <v>#REF!</v>
      </c>
      <c r="D129" t="e">
        <f>'U1520'!#REF!</f>
        <v>#REF!</v>
      </c>
    </row>
    <row r="130" spans="1:4">
      <c r="A130" t="e">
        <f>CONCATENATE("334-U",'U1520'!#REF!,'U1520'!#REF!,"-", 'U1520'!#REF!,"-",'U1520'!#REF!, "-W")</f>
        <v>#REF!</v>
      </c>
      <c r="B130" t="e">
        <f>'U1520'!#REF!</f>
        <v>#REF!</v>
      </c>
      <c r="D130" t="e">
        <f>'U1520'!#REF!</f>
        <v>#REF!</v>
      </c>
    </row>
    <row r="131" spans="1:4">
      <c r="A131" t="e">
        <f>CONCATENATE("334-U",'U1520'!#REF!,'U1520'!#REF!,"-", 'U1520'!#REF!,"-",'U1520'!#REF!, "-W")</f>
        <v>#REF!</v>
      </c>
      <c r="B131" t="e">
        <f>'U1520'!#REF!</f>
        <v>#REF!</v>
      </c>
      <c r="D131" t="e">
        <f>'U1520'!#REF!</f>
        <v>#REF!</v>
      </c>
    </row>
    <row r="132" spans="1:4">
      <c r="A132" t="e">
        <f>CONCATENATE("334-U",'U1520'!#REF!,'U1520'!#REF!,"-", 'U1520'!#REF!,"-",'U1520'!#REF!, "-W")</f>
        <v>#REF!</v>
      </c>
      <c r="B132" t="e">
        <f>'U1520'!#REF!</f>
        <v>#REF!</v>
      </c>
      <c r="D132" t="e">
        <f>'U1520'!#REF!</f>
        <v>#REF!</v>
      </c>
    </row>
    <row r="133" spans="1:4">
      <c r="A133" t="e">
        <f>CONCATENATE("334-U",'U1520'!#REF!,'U1520'!#REF!,"-", 'U1520'!#REF!,"-",'U1520'!#REF!, "-W")</f>
        <v>#REF!</v>
      </c>
      <c r="B133" t="e">
        <f>'U1520'!#REF!</f>
        <v>#REF!</v>
      </c>
      <c r="D133" t="e">
        <f>'U1520'!#REF!</f>
        <v>#REF!</v>
      </c>
    </row>
    <row r="134" spans="1:4">
      <c r="A134" t="e">
        <f>CONCATENATE("334-U",'U1520'!#REF!,'U1520'!#REF!,"-", 'U1520'!#REF!,"-",'U1520'!#REF!, "-W")</f>
        <v>#REF!</v>
      </c>
      <c r="B134" t="e">
        <f>'U1520'!#REF!</f>
        <v>#REF!</v>
      </c>
      <c r="D134" t="e">
        <f>'U1520'!#REF!</f>
        <v>#REF!</v>
      </c>
    </row>
    <row r="135" spans="1:4">
      <c r="A135" t="e">
        <f>CONCATENATE("334-U",'U1520'!#REF!,'U1520'!#REF!,"-", 'U1520'!#REF!,"-",'U1520'!#REF!, "-W")</f>
        <v>#REF!</v>
      </c>
      <c r="B135" t="e">
        <f>'U1520'!#REF!</f>
        <v>#REF!</v>
      </c>
      <c r="D135" t="e">
        <f>'U1520'!#REF!</f>
        <v>#REF!</v>
      </c>
    </row>
    <row r="136" spans="1:4">
      <c r="A136" t="e">
        <f>CONCATENATE("334-U",'U1520'!#REF!,'U1520'!#REF!,"-", 'U1520'!#REF!,"-",'U1520'!#REF!, "-W")</f>
        <v>#REF!</v>
      </c>
      <c r="B136" t="e">
        <f>'U1520'!#REF!</f>
        <v>#REF!</v>
      </c>
      <c r="D136" t="e">
        <f>'U1520'!#REF!</f>
        <v>#REF!</v>
      </c>
    </row>
    <row r="137" spans="1:4">
      <c r="A137" t="e">
        <f>CONCATENATE("334-U",'U1520'!#REF!,'U1520'!#REF!,"-", 'U1520'!#REF!,"-",'U1520'!#REF!, "-W")</f>
        <v>#REF!</v>
      </c>
      <c r="B137" t="e">
        <f>'U1520'!#REF!</f>
        <v>#REF!</v>
      </c>
      <c r="D137" t="e">
        <f>'U1520'!#REF!</f>
        <v>#REF!</v>
      </c>
    </row>
    <row r="138" spans="1:4">
      <c r="A138" t="e">
        <f>CONCATENATE("334-U",'U1520'!#REF!,'U1520'!#REF!,"-", 'U1520'!#REF!,"-",'U1520'!#REF!, "-W")</f>
        <v>#REF!</v>
      </c>
      <c r="B138" t="e">
        <f>'U1520'!#REF!</f>
        <v>#REF!</v>
      </c>
      <c r="D138" t="e">
        <f>'U1520'!#REF!</f>
        <v>#REF!</v>
      </c>
    </row>
    <row r="139" spans="1:4">
      <c r="A139" t="e">
        <f>CONCATENATE("334-U",'U1520'!#REF!,'U1520'!#REF!,"-", 'U1520'!#REF!,"-",'U1520'!#REF!, "-W")</f>
        <v>#REF!</v>
      </c>
      <c r="B139" t="e">
        <f>'U1520'!#REF!</f>
        <v>#REF!</v>
      </c>
      <c r="D139" t="e">
        <f>'U1520'!#REF!</f>
        <v>#REF!</v>
      </c>
    </row>
    <row r="140" spans="1:4">
      <c r="A140" t="e">
        <f>CONCATENATE("334-U",'U1520'!#REF!,'U1520'!#REF!,"-", 'U1520'!#REF!,"-",'U1520'!#REF!, "-W")</f>
        <v>#REF!</v>
      </c>
      <c r="B140" t="e">
        <f>'U1520'!#REF!</f>
        <v>#REF!</v>
      </c>
      <c r="D140" t="e">
        <f>'U1520'!#REF!</f>
        <v>#REF!</v>
      </c>
    </row>
    <row r="141" spans="1:4">
      <c r="A141" t="e">
        <f>CONCATENATE("334-U",'U1520'!#REF!,'U1520'!#REF!,"-", 'U1520'!#REF!,"-",'U1520'!#REF!, "-W")</f>
        <v>#REF!</v>
      </c>
      <c r="B141" t="e">
        <f>'U1520'!#REF!</f>
        <v>#REF!</v>
      </c>
      <c r="D141" t="e">
        <f>'U1520'!#REF!</f>
        <v>#REF!</v>
      </c>
    </row>
    <row r="142" spans="1:4">
      <c r="A142" t="e">
        <f>CONCATENATE("334-U",'U1520'!#REF!,'U1520'!#REF!,"-", 'U1520'!#REF!,"-",'U1520'!#REF!, "-W")</f>
        <v>#REF!</v>
      </c>
      <c r="B142" t="e">
        <f>'U1520'!#REF!</f>
        <v>#REF!</v>
      </c>
      <c r="D142" t="e">
        <f>'U1520'!#REF!</f>
        <v>#REF!</v>
      </c>
    </row>
    <row r="143" spans="1:4">
      <c r="A143" t="e">
        <f>CONCATENATE("334-U",'U1520'!#REF!,'U1520'!#REF!,"-", 'U1520'!#REF!,"-",'U1520'!#REF!, "-W")</f>
        <v>#REF!</v>
      </c>
      <c r="B143" t="e">
        <f>'U1520'!#REF!</f>
        <v>#REF!</v>
      </c>
      <c r="D143" t="e">
        <f>'U1520'!#REF!</f>
        <v>#REF!</v>
      </c>
    </row>
    <row r="144" spans="1:4">
      <c r="A144" t="e">
        <f>CONCATENATE("334-U",'U1520'!#REF!,'U1520'!#REF!,"-", 'U1520'!#REF!,"-",'U1520'!#REF!, "-W")</f>
        <v>#REF!</v>
      </c>
      <c r="B144" t="e">
        <f>'U1520'!#REF!</f>
        <v>#REF!</v>
      </c>
      <c r="D144" t="e">
        <f>'U1520'!#REF!</f>
        <v>#REF!</v>
      </c>
    </row>
    <row r="145" spans="1:4">
      <c r="A145" t="e">
        <f>CONCATENATE("334-U",'U1520'!#REF!,'U1520'!#REF!,"-", 'U1520'!#REF!,"-",'U1520'!#REF!, "-W")</f>
        <v>#REF!</v>
      </c>
      <c r="B145" t="e">
        <f>'U1520'!#REF!</f>
        <v>#REF!</v>
      </c>
      <c r="D145" t="e">
        <f>'U1520'!#REF!</f>
        <v>#REF!</v>
      </c>
    </row>
    <row r="146" spans="1:4">
      <c r="A146" t="e">
        <f>CONCATENATE("334-U",'U1520'!#REF!,'U1520'!#REF!,"-", 'U1520'!#REF!,"-",'U1520'!#REF!, "-W")</f>
        <v>#REF!</v>
      </c>
      <c r="B146" t="e">
        <f>'U1520'!#REF!</f>
        <v>#REF!</v>
      </c>
      <c r="D146" t="e">
        <f>'U1520'!#REF!</f>
        <v>#REF!</v>
      </c>
    </row>
    <row r="147" spans="1:4">
      <c r="A147" t="e">
        <f>CONCATENATE("334-U",'U1520'!#REF!,'U1520'!#REF!,"-", 'U1520'!#REF!,"-",'U1520'!#REF!, "-W")</f>
        <v>#REF!</v>
      </c>
      <c r="B147" t="e">
        <f>'U1520'!#REF!</f>
        <v>#REF!</v>
      </c>
      <c r="D147" t="e">
        <f>'U1520'!#REF!</f>
        <v>#REF!</v>
      </c>
    </row>
    <row r="148" spans="1:4">
      <c r="A148" t="e">
        <f>CONCATENATE("334-U",'U1520'!#REF!,'U1520'!#REF!,"-", 'U1520'!#REF!,"-",'U1520'!#REF!, "-W")</f>
        <v>#REF!</v>
      </c>
      <c r="B148" t="e">
        <f>'U1520'!#REF!</f>
        <v>#REF!</v>
      </c>
      <c r="D148" t="e">
        <f>'U1520'!#REF!</f>
        <v>#REF!</v>
      </c>
    </row>
    <row r="149" spans="1:4">
      <c r="A149" t="e">
        <f>CONCATENATE("334-U",'U1520'!#REF!,'U1520'!#REF!,"-", 'U1520'!#REF!,"-",'U1520'!#REF!, "-W")</f>
        <v>#REF!</v>
      </c>
      <c r="B149" t="e">
        <f>'U1520'!#REF!</f>
        <v>#REF!</v>
      </c>
      <c r="D149" t="e">
        <f>'U1520'!#REF!</f>
        <v>#REF!</v>
      </c>
    </row>
    <row r="150" spans="1:4">
      <c r="A150" t="e">
        <f>CONCATENATE("334-U",'U1520'!#REF!,'U1520'!#REF!,"-", 'U1520'!#REF!,"-",'U1520'!#REF!, "-W")</f>
        <v>#REF!</v>
      </c>
      <c r="B150" t="e">
        <f>'U1520'!#REF!</f>
        <v>#REF!</v>
      </c>
      <c r="D150" t="e">
        <f>'U1520'!#REF!</f>
        <v>#REF!</v>
      </c>
    </row>
    <row r="151" spans="1:4">
      <c r="A151" t="e">
        <f>CONCATENATE("334-U",'U1520'!#REF!,'U1520'!#REF!,"-", 'U1520'!#REF!,"-",'U1520'!#REF!, "-W")</f>
        <v>#REF!</v>
      </c>
      <c r="B151" t="e">
        <f>'U1520'!#REF!</f>
        <v>#REF!</v>
      </c>
      <c r="D151" t="e">
        <f>'U1520'!#REF!</f>
        <v>#REF!</v>
      </c>
    </row>
    <row r="152" spans="1:4">
      <c r="A152" t="e">
        <f>CONCATENATE("334-U",'U1520'!#REF!,'U1520'!#REF!,"-", 'U1520'!#REF!,"-",'U1520'!#REF!, "-W")</f>
        <v>#REF!</v>
      </c>
      <c r="B152" t="e">
        <f>'U1520'!#REF!</f>
        <v>#REF!</v>
      </c>
      <c r="D152" t="e">
        <f>'U1520'!#REF!</f>
        <v>#REF!</v>
      </c>
    </row>
    <row r="153" spans="1:4">
      <c r="A153" t="e">
        <f>CONCATENATE("334-U",'U1520'!#REF!,'U1520'!#REF!,"-", 'U1520'!#REF!,"-",'U1520'!#REF!, "-W")</f>
        <v>#REF!</v>
      </c>
      <c r="B153" t="e">
        <f>'U1520'!#REF!</f>
        <v>#REF!</v>
      </c>
      <c r="D153" t="e">
        <f>'U1520'!#REF!</f>
        <v>#REF!</v>
      </c>
    </row>
    <row r="154" spans="1:4">
      <c r="A154" t="e">
        <f>CONCATENATE("334-U",'U1520'!#REF!,'U1520'!#REF!,"-", 'U1520'!#REF!,"-",'U1520'!#REF!, "-W")</f>
        <v>#REF!</v>
      </c>
      <c r="B154" t="e">
        <f>'U1520'!#REF!</f>
        <v>#REF!</v>
      </c>
      <c r="D154" t="e">
        <f>'U1520'!#REF!</f>
        <v>#REF!</v>
      </c>
    </row>
    <row r="155" spans="1:4">
      <c r="A155" t="e">
        <f>CONCATENATE("334-U",'U1520'!#REF!,'U1520'!#REF!,"-", 'U1520'!#REF!,"-",'U1520'!#REF!, "-W")</f>
        <v>#REF!</v>
      </c>
      <c r="B155" t="e">
        <f>'U1520'!#REF!</f>
        <v>#REF!</v>
      </c>
      <c r="D155" t="e">
        <f>'U1520'!#REF!</f>
        <v>#REF!</v>
      </c>
    </row>
    <row r="156" spans="1:4">
      <c r="A156" t="e">
        <f>CONCATENATE("334-U",'U1520'!#REF!,'U1520'!#REF!,"-", 'U1520'!#REF!,"-",'U1520'!#REF!, "-W")</f>
        <v>#REF!</v>
      </c>
      <c r="B156" t="e">
        <f>'U1520'!#REF!</f>
        <v>#REF!</v>
      </c>
      <c r="D156" t="e">
        <f>'U1520'!#REF!</f>
        <v>#REF!</v>
      </c>
    </row>
    <row r="157" spans="1:4">
      <c r="A157" t="e">
        <f>CONCATENATE("334-U",'U1520'!#REF!,'U1520'!#REF!,"-", 'U1520'!#REF!,"-",'U1520'!#REF!, "-W")</f>
        <v>#REF!</v>
      </c>
      <c r="B157" t="e">
        <f>'U1520'!#REF!</f>
        <v>#REF!</v>
      </c>
      <c r="D157" t="e">
        <f>'U1520'!#REF!</f>
        <v>#REF!</v>
      </c>
    </row>
    <row r="158" spans="1:4">
      <c r="A158" t="e">
        <f>CONCATENATE("334-U",'U1520'!#REF!,'U1520'!#REF!,"-", 'U1520'!#REF!,"-",'U1520'!#REF!, "-W")</f>
        <v>#REF!</v>
      </c>
      <c r="B158" t="e">
        <f>'U1520'!#REF!</f>
        <v>#REF!</v>
      </c>
      <c r="D158" t="e">
        <f>'U1520'!#REF!</f>
        <v>#REF!</v>
      </c>
    </row>
    <row r="159" spans="1:4">
      <c r="A159" t="e">
        <f>CONCATENATE("334-U",'U1520'!#REF!,'U1520'!#REF!,"-", 'U1520'!#REF!,"-",'U1520'!#REF!, "-W")</f>
        <v>#REF!</v>
      </c>
      <c r="B159" t="e">
        <f>'U1520'!#REF!</f>
        <v>#REF!</v>
      </c>
      <c r="D159" t="e">
        <f>'U1520'!#REF!</f>
        <v>#REF!</v>
      </c>
    </row>
    <row r="160" spans="1:4">
      <c r="A160" t="e">
        <f>CONCATENATE("334-U",'U1520'!#REF!,'U1520'!#REF!,"-", 'U1520'!#REF!,"-",'U1520'!#REF!, "-W")</f>
        <v>#REF!</v>
      </c>
      <c r="B160" t="e">
        <f>'U1520'!#REF!</f>
        <v>#REF!</v>
      </c>
      <c r="D160" t="e">
        <f>'U1520'!#REF!</f>
        <v>#REF!</v>
      </c>
    </row>
    <row r="161" spans="1:4">
      <c r="A161" t="e">
        <f>CONCATENATE("334-U",'U1520'!#REF!,'U1520'!#REF!,"-", 'U1520'!#REF!,"-",'U1520'!#REF!, "-W")</f>
        <v>#REF!</v>
      </c>
      <c r="B161" t="e">
        <f>'U1520'!#REF!</f>
        <v>#REF!</v>
      </c>
      <c r="D161" t="e">
        <f>'U1520'!#REF!</f>
        <v>#REF!</v>
      </c>
    </row>
    <row r="162" spans="1:4">
      <c r="A162" t="e">
        <f>CONCATENATE("334-U",'U1520'!#REF!,'U1520'!#REF!,"-", 'U1520'!#REF!,"-",'U1520'!#REF!, "-W")</f>
        <v>#REF!</v>
      </c>
      <c r="B162" t="e">
        <f>'U1520'!#REF!</f>
        <v>#REF!</v>
      </c>
      <c r="D162" t="e">
        <f>'U1520'!#REF!</f>
        <v>#REF!</v>
      </c>
    </row>
    <row r="163" spans="1:4">
      <c r="A163" t="e">
        <f>CONCATENATE("334-U",'U1520'!#REF!,'U1520'!#REF!,"-", 'U1520'!#REF!,"-",'U1520'!#REF!, "-W")</f>
        <v>#REF!</v>
      </c>
      <c r="B163" t="e">
        <f>'U1520'!#REF!</f>
        <v>#REF!</v>
      </c>
      <c r="D163" t="e">
        <f>'U1520'!#REF!</f>
        <v>#REF!</v>
      </c>
    </row>
    <row r="164" spans="1:4">
      <c r="A164" t="e">
        <f>CONCATENATE("334-U",'U1520'!#REF!,'U1520'!#REF!,"-", 'U1520'!#REF!,"-",'U1520'!#REF!, "-W")</f>
        <v>#REF!</v>
      </c>
      <c r="B164" t="e">
        <f>'U1520'!#REF!</f>
        <v>#REF!</v>
      </c>
      <c r="D164" t="e">
        <f>'U1520'!#REF!</f>
        <v>#REF!</v>
      </c>
    </row>
    <row r="165" spans="1:4">
      <c r="A165" t="e">
        <f>CONCATENATE("334-U",'U1520'!#REF!,'U1520'!#REF!,"-", 'U1520'!#REF!,"-",'U1520'!#REF!, "-W")</f>
        <v>#REF!</v>
      </c>
      <c r="B165" t="e">
        <f>'U1520'!#REF!</f>
        <v>#REF!</v>
      </c>
      <c r="D165" t="e">
        <f>'U1520'!#REF!</f>
        <v>#REF!</v>
      </c>
    </row>
    <row r="166" spans="1:4">
      <c r="A166" t="e">
        <f>CONCATENATE("334-U",'U1520'!#REF!,'U1520'!#REF!,"-", 'U1520'!#REF!,"-",'U1520'!#REF!, "-W")</f>
        <v>#REF!</v>
      </c>
      <c r="B166" t="e">
        <f>'U1520'!#REF!</f>
        <v>#REF!</v>
      </c>
      <c r="D166" t="e">
        <f>'U1520'!#REF!</f>
        <v>#REF!</v>
      </c>
    </row>
    <row r="167" spans="1:4">
      <c r="A167" t="e">
        <f>CONCATENATE("334-U",'U1520'!#REF!,'U1520'!#REF!,"-", 'U1520'!#REF!,"-",'U1520'!#REF!, "-W")</f>
        <v>#REF!</v>
      </c>
      <c r="B167" t="e">
        <f>'U1520'!#REF!</f>
        <v>#REF!</v>
      </c>
      <c r="D167" t="e">
        <f>'U1520'!#REF!</f>
        <v>#REF!</v>
      </c>
    </row>
    <row r="168" spans="1:4">
      <c r="A168" t="e">
        <f>CONCATENATE("334-U",'U1520'!#REF!,'U1520'!#REF!,"-", 'U1520'!#REF!,"-",'U1520'!#REF!, "-W")</f>
        <v>#REF!</v>
      </c>
      <c r="B168" t="e">
        <f>'U1520'!#REF!</f>
        <v>#REF!</v>
      </c>
      <c r="D168" t="e">
        <f>'U1520'!#REF!</f>
        <v>#REF!</v>
      </c>
    </row>
    <row r="169" spans="1:4">
      <c r="A169" t="e">
        <f>CONCATENATE("334-U",'U1520'!#REF!,'U1520'!#REF!,"-", 'U1520'!#REF!,"-",'U1520'!#REF!, "-W")</f>
        <v>#REF!</v>
      </c>
      <c r="B169" t="e">
        <f>'U1520'!#REF!</f>
        <v>#REF!</v>
      </c>
      <c r="D169" t="e">
        <f>'U1520'!#REF!</f>
        <v>#REF!</v>
      </c>
    </row>
    <row r="170" spans="1:4">
      <c r="A170" t="e">
        <f>CONCATENATE("334-U",'U1520'!#REF!,'U1520'!#REF!,"-", 'U1520'!#REF!,"-",'U1520'!#REF!, "-W")</f>
        <v>#REF!</v>
      </c>
      <c r="B170" t="e">
        <f>'U1520'!#REF!</f>
        <v>#REF!</v>
      </c>
      <c r="D170" t="e">
        <f>'U1520'!#REF!</f>
        <v>#REF!</v>
      </c>
    </row>
    <row r="171" spans="1:4">
      <c r="A171" t="e">
        <f>CONCATENATE("334-U",'U1520'!#REF!,'U1520'!#REF!,"-", 'U1520'!#REF!,"-",'U1520'!#REF!, "-W")</f>
        <v>#REF!</v>
      </c>
      <c r="B171" t="e">
        <f>'U1520'!#REF!</f>
        <v>#REF!</v>
      </c>
      <c r="D171" t="e">
        <f>'U1520'!#REF!</f>
        <v>#REF!</v>
      </c>
    </row>
    <row r="172" spans="1:4">
      <c r="A172" t="e">
        <f>CONCATENATE("334-U",'U1520'!#REF!,'U1520'!#REF!,"-", 'U1520'!#REF!,"-",'U1520'!#REF!, "-W")</f>
        <v>#REF!</v>
      </c>
      <c r="B172" t="e">
        <f>'U1520'!#REF!</f>
        <v>#REF!</v>
      </c>
      <c r="D172" t="e">
        <f>'U1520'!#REF!</f>
        <v>#REF!</v>
      </c>
    </row>
    <row r="173" spans="1:4">
      <c r="A173" t="e">
        <f>CONCATENATE("334-U",'U1520'!#REF!,'U1520'!#REF!,"-", 'U1520'!#REF!,"-",'U1520'!#REF!, "-W")</f>
        <v>#REF!</v>
      </c>
      <c r="B173" t="e">
        <f>'U1520'!#REF!</f>
        <v>#REF!</v>
      </c>
      <c r="D173" t="e">
        <f>'U1520'!#REF!</f>
        <v>#REF!</v>
      </c>
    </row>
    <row r="174" spans="1:4">
      <c r="A174" t="e">
        <f>CONCATENATE("334-U",'U1520'!#REF!,'U1520'!#REF!,"-", 'U1520'!#REF!,"-",'U1520'!#REF!, "-W")</f>
        <v>#REF!</v>
      </c>
      <c r="B174" t="e">
        <f>'U1520'!#REF!</f>
        <v>#REF!</v>
      </c>
      <c r="D174" t="e">
        <f>'U1520'!#REF!</f>
        <v>#REF!</v>
      </c>
    </row>
    <row r="175" spans="1:4">
      <c r="A175" t="e">
        <f>CONCATENATE("334-U",'U1520'!#REF!,'U1520'!#REF!,"-", 'U1520'!#REF!,"-",'U1520'!#REF!, "-W")</f>
        <v>#REF!</v>
      </c>
      <c r="B175" t="e">
        <f>'U1520'!#REF!</f>
        <v>#REF!</v>
      </c>
      <c r="D175" t="e">
        <f>'U1520'!#REF!</f>
        <v>#REF!</v>
      </c>
    </row>
    <row r="176" spans="1:4">
      <c r="A176" t="e">
        <f>CONCATENATE("334-U",'U1520'!#REF!,'U1520'!#REF!,"-", 'U1520'!#REF!,"-",'U1520'!#REF!, "-W")</f>
        <v>#REF!</v>
      </c>
      <c r="B176" t="e">
        <f>'U1520'!#REF!</f>
        <v>#REF!</v>
      </c>
      <c r="D176" t="e">
        <f>'U1520'!#REF!</f>
        <v>#REF!</v>
      </c>
    </row>
    <row r="177" spans="1:4">
      <c r="A177" t="e">
        <f>CONCATENATE("334-U",'U1520'!#REF!,'U1520'!#REF!,"-", 'U1520'!#REF!,"-",'U1520'!#REF!, "-W")</f>
        <v>#REF!</v>
      </c>
      <c r="B177" t="e">
        <f>'U1520'!#REF!</f>
        <v>#REF!</v>
      </c>
      <c r="D177" t="e">
        <f>'U1520'!#REF!</f>
        <v>#REF!</v>
      </c>
    </row>
    <row r="178" spans="1:4">
      <c r="A178" t="e">
        <f>CONCATENATE("334-U",'U1520'!#REF!,'U1520'!#REF!,"-", 'U1520'!#REF!,"-",'U1520'!#REF!, "-W")</f>
        <v>#REF!</v>
      </c>
      <c r="B178" t="e">
        <f>'U1520'!#REF!</f>
        <v>#REF!</v>
      </c>
      <c r="D178" t="e">
        <f>'U1520'!#REF!</f>
        <v>#REF!</v>
      </c>
    </row>
    <row r="179" spans="1:4">
      <c r="A179" t="e">
        <f>CONCATENATE("334-U",'U1520'!#REF!,'U1520'!#REF!,"-", 'U1520'!#REF!,"-",'U1520'!#REF!, "-W")</f>
        <v>#REF!</v>
      </c>
      <c r="B179" t="e">
        <f>'U1520'!#REF!</f>
        <v>#REF!</v>
      </c>
      <c r="D179" t="e">
        <f>'U1520'!#REF!</f>
        <v>#REF!</v>
      </c>
    </row>
    <row r="180" spans="1:4">
      <c r="A180" t="e">
        <f>CONCATENATE("334-U",'U1520'!#REF!,'U1520'!#REF!,"-", 'U1520'!#REF!,"-",'U1520'!#REF!, "-W")</f>
        <v>#REF!</v>
      </c>
      <c r="B180" t="e">
        <f>'U1520'!#REF!</f>
        <v>#REF!</v>
      </c>
      <c r="D180" t="e">
        <f>'U1520'!#REF!</f>
        <v>#REF!</v>
      </c>
    </row>
    <row r="181" spans="1:4">
      <c r="A181" t="e">
        <f>CONCATENATE("334-U",'U1520'!#REF!,'U1520'!#REF!,"-", 'U1520'!#REF!,"-",'U1520'!#REF!, "-W")</f>
        <v>#REF!</v>
      </c>
      <c r="B181" t="e">
        <f>'U1520'!#REF!</f>
        <v>#REF!</v>
      </c>
      <c r="D181" t="e">
        <f>'U1520'!#REF!</f>
        <v>#REF!</v>
      </c>
    </row>
    <row r="182" spans="1:4">
      <c r="A182" t="e">
        <f>CONCATENATE("334-U",'U1520'!#REF!,'U1520'!#REF!,"-", 'U1520'!#REF!,"-",'U1520'!#REF!, "-W")</f>
        <v>#REF!</v>
      </c>
      <c r="B182" t="e">
        <f>'U1520'!#REF!</f>
        <v>#REF!</v>
      </c>
      <c r="D182" t="e">
        <f>'U1520'!#REF!</f>
        <v>#REF!</v>
      </c>
    </row>
    <row r="183" spans="1:4">
      <c r="A183" t="e">
        <f>CONCATENATE("334-U",'U1520'!#REF!,'U1520'!#REF!,"-", 'U1520'!#REF!,"-",'U1520'!#REF!, "-W")</f>
        <v>#REF!</v>
      </c>
      <c r="B183" t="e">
        <f>'U1520'!#REF!</f>
        <v>#REF!</v>
      </c>
      <c r="D183" t="e">
        <f>'U1520'!#REF!</f>
        <v>#REF!</v>
      </c>
    </row>
    <row r="184" spans="1:4">
      <c r="A184" t="e">
        <f>CONCATENATE("334-U",'U1520'!#REF!,'U1520'!#REF!,"-", 'U1520'!#REF!,"-",'U1520'!#REF!, "-W")</f>
        <v>#REF!</v>
      </c>
      <c r="B184" t="e">
        <f>'U1520'!#REF!</f>
        <v>#REF!</v>
      </c>
      <c r="D184" t="e">
        <f>'U1520'!#REF!</f>
        <v>#REF!</v>
      </c>
    </row>
    <row r="185" spans="1:4">
      <c r="A185" t="e">
        <f>CONCATENATE("334-U",'U1520'!#REF!,'U1520'!#REF!,"-", 'U1520'!#REF!,"-",'U1520'!#REF!, "-W")</f>
        <v>#REF!</v>
      </c>
      <c r="B185" t="e">
        <f>'U1520'!#REF!</f>
        <v>#REF!</v>
      </c>
      <c r="D185" t="e">
        <f>'U1520'!#REF!</f>
        <v>#REF!</v>
      </c>
    </row>
    <row r="186" spans="1:4">
      <c r="A186" t="e">
        <f>CONCATENATE("334-U",'U1520'!#REF!,'U1520'!#REF!,"-", 'U1520'!#REF!,"-",'U1520'!#REF!, "-W")</f>
        <v>#REF!</v>
      </c>
      <c r="B186" t="e">
        <f>'U1520'!#REF!</f>
        <v>#REF!</v>
      </c>
      <c r="D186" t="e">
        <f>'U1520'!#REF!</f>
        <v>#REF!</v>
      </c>
    </row>
    <row r="187" spans="1:4">
      <c r="A187" t="e">
        <f>CONCATENATE("334-U",'U1520'!#REF!,'U1520'!#REF!,"-", 'U1520'!#REF!,"-",'U1520'!#REF!, "-W")</f>
        <v>#REF!</v>
      </c>
      <c r="B187" t="e">
        <f>'U1520'!#REF!</f>
        <v>#REF!</v>
      </c>
      <c r="D187" t="e">
        <f>'U1520'!#REF!</f>
        <v>#REF!</v>
      </c>
    </row>
    <row r="188" spans="1:4">
      <c r="A188" t="e">
        <f>CONCATENATE("334-U",'U1520'!#REF!,'U1520'!#REF!,"-", 'U1520'!#REF!,"-",'U1520'!#REF!, "-W")</f>
        <v>#REF!</v>
      </c>
      <c r="B188" t="e">
        <f>'U1520'!#REF!</f>
        <v>#REF!</v>
      </c>
      <c r="D188" t="e">
        <f>'U1520'!#REF!</f>
        <v>#REF!</v>
      </c>
    </row>
    <row r="189" spans="1:4">
      <c r="A189" t="e">
        <f>CONCATENATE("334-U",'U1520'!#REF!,'U1520'!#REF!,"-", 'U1520'!#REF!,"-",'U1520'!#REF!, "-W")</f>
        <v>#REF!</v>
      </c>
      <c r="B189" t="e">
        <f>'U1520'!#REF!</f>
        <v>#REF!</v>
      </c>
      <c r="D189" t="e">
        <f>'U1520'!#REF!</f>
        <v>#REF!</v>
      </c>
    </row>
    <row r="190" spans="1:4">
      <c r="A190" t="e">
        <f>CONCATENATE("334-U",'U1520'!#REF!,'U1520'!#REF!,"-", 'U1520'!#REF!,"-",'U1520'!#REF!, "-W")</f>
        <v>#REF!</v>
      </c>
      <c r="B190" t="e">
        <f>'U1520'!#REF!</f>
        <v>#REF!</v>
      </c>
      <c r="D190" t="e">
        <f>'U1520'!#REF!</f>
        <v>#REF!</v>
      </c>
    </row>
    <row r="191" spans="1:4">
      <c r="A191" t="e">
        <f>CONCATENATE("334-U",'U1520'!#REF!,'U1520'!#REF!,"-", 'U1520'!#REF!,"-",'U1520'!#REF!, "-W")</f>
        <v>#REF!</v>
      </c>
      <c r="B191" t="e">
        <f>'U1520'!#REF!</f>
        <v>#REF!</v>
      </c>
      <c r="D191" t="e">
        <f>'U1520'!#REF!</f>
        <v>#REF!</v>
      </c>
    </row>
    <row r="192" spans="1:4">
      <c r="A192" t="e">
        <f>CONCATENATE("334-U",'U1520'!#REF!,'U1520'!#REF!,"-", 'U1520'!#REF!,"-",'U1520'!#REF!, "-W")</f>
        <v>#REF!</v>
      </c>
      <c r="B192" t="e">
        <f>'U1520'!#REF!</f>
        <v>#REF!</v>
      </c>
      <c r="D192" t="e">
        <f>'U1520'!#REF!</f>
        <v>#REF!</v>
      </c>
    </row>
    <row r="193" spans="1:4">
      <c r="A193" t="e">
        <f>CONCATENATE("334-U",'U1520'!#REF!,'U1520'!#REF!,"-", 'U1520'!#REF!,"-",'U1520'!#REF!, "-W")</f>
        <v>#REF!</v>
      </c>
      <c r="B193" t="e">
        <f>'U1520'!#REF!</f>
        <v>#REF!</v>
      </c>
      <c r="D193" t="e">
        <f>'U1520'!#REF!</f>
        <v>#REF!</v>
      </c>
    </row>
    <row r="194" spans="1:4">
      <c r="A194" t="e">
        <f>CONCATENATE("334-U",'U1520'!#REF!,'U1520'!#REF!,"-", 'U1520'!#REF!,"-",'U1520'!#REF!, "-W")</f>
        <v>#REF!</v>
      </c>
      <c r="B194" t="e">
        <f>'U1520'!#REF!</f>
        <v>#REF!</v>
      </c>
      <c r="D194" t="e">
        <f>'U1520'!#REF!</f>
        <v>#REF!</v>
      </c>
    </row>
    <row r="195" spans="1:4">
      <c r="A195" t="e">
        <f>CONCATENATE("334-U",'U1520'!#REF!,'U1520'!#REF!,"-", 'U1520'!#REF!,"-",'U1520'!#REF!, "-W")</f>
        <v>#REF!</v>
      </c>
      <c r="B195" t="e">
        <f>'U1520'!#REF!</f>
        <v>#REF!</v>
      </c>
      <c r="D195" t="e">
        <f>'U1520'!#REF!</f>
        <v>#REF!</v>
      </c>
    </row>
    <row r="196" spans="1:4">
      <c r="A196" t="e">
        <f>CONCATENATE("334-U",'U1520'!#REF!,'U1520'!#REF!,"-", 'U1520'!#REF!,"-",'U1520'!#REF!, "-W")</f>
        <v>#REF!</v>
      </c>
      <c r="B196" t="e">
        <f>'U1520'!#REF!</f>
        <v>#REF!</v>
      </c>
      <c r="D196" t="e">
        <f>'U1520'!#REF!</f>
        <v>#REF!</v>
      </c>
    </row>
    <row r="197" spans="1:4">
      <c r="A197" t="e">
        <f>CONCATENATE("334-U",'U1520'!#REF!,'U1520'!#REF!,"-", 'U1520'!#REF!,"-",'U1520'!#REF!, "-W")</f>
        <v>#REF!</v>
      </c>
      <c r="B197" t="e">
        <f>'U1520'!#REF!</f>
        <v>#REF!</v>
      </c>
      <c r="D197" t="e">
        <f>'U1520'!#REF!</f>
        <v>#REF!</v>
      </c>
    </row>
    <row r="198" spans="1:4">
      <c r="A198" t="e">
        <f>CONCATENATE("334-U",'U1520'!#REF!,'U1520'!#REF!,"-", 'U1520'!#REF!,"-",'U1520'!#REF!, "-W")</f>
        <v>#REF!</v>
      </c>
      <c r="B198" t="e">
        <f>'U1520'!#REF!</f>
        <v>#REF!</v>
      </c>
      <c r="D198" t="e">
        <f>'U1520'!#REF!</f>
        <v>#REF!</v>
      </c>
    </row>
    <row r="199" spans="1:4">
      <c r="A199" t="e">
        <f>CONCATENATE("334-U",'U1520'!#REF!,'U1520'!#REF!,"-", 'U1520'!#REF!,"-",'U1520'!#REF!, "-W")</f>
        <v>#REF!</v>
      </c>
      <c r="B199" t="e">
        <f>'U1520'!#REF!</f>
        <v>#REF!</v>
      </c>
      <c r="D199" t="e">
        <f>'U1520'!#REF!</f>
        <v>#REF!</v>
      </c>
    </row>
    <row r="200" spans="1:4">
      <c r="A200" t="e">
        <f>CONCATENATE("334-U",'U1520'!#REF!,'U1520'!#REF!,"-", 'U1520'!#REF!,"-",'U1520'!#REF!, "-W")</f>
        <v>#REF!</v>
      </c>
      <c r="B200" t="e">
        <f>'U1520'!#REF!</f>
        <v>#REF!</v>
      </c>
      <c r="D200" t="e">
        <f>'U1520'!#REF!</f>
        <v>#REF!</v>
      </c>
    </row>
    <row r="201" spans="1:4">
      <c r="A201" t="e">
        <f>CONCATENATE("334-U",'U1520'!#REF!,'U1520'!#REF!,"-", 'U1520'!#REF!,"-",'U1520'!#REF!, "-W")</f>
        <v>#REF!</v>
      </c>
      <c r="B201" t="e">
        <f>'U1520'!#REF!</f>
        <v>#REF!</v>
      </c>
      <c r="D201" t="e">
        <f>'U1520'!#REF!</f>
        <v>#REF!</v>
      </c>
    </row>
    <row r="202" spans="1:4">
      <c r="A202" t="e">
        <f>CONCATENATE("334-U",'U1520'!#REF!,'U1520'!#REF!,"-", 'U1520'!#REF!,"-",'U1520'!#REF!, "-W")</f>
        <v>#REF!</v>
      </c>
      <c r="B202" t="e">
        <f>'U1520'!#REF!</f>
        <v>#REF!</v>
      </c>
      <c r="D202" t="e">
        <f>'U1520'!#REF!</f>
        <v>#REF!</v>
      </c>
    </row>
    <row r="203" spans="1:4">
      <c r="A203" t="e">
        <f>CONCATENATE("334-U",'U1520'!#REF!,'U1520'!#REF!,"-", 'U1520'!#REF!,"-",'U1520'!#REF!, "-W")</f>
        <v>#REF!</v>
      </c>
      <c r="B203" t="e">
        <f>'U1520'!#REF!</f>
        <v>#REF!</v>
      </c>
      <c r="D203" t="e">
        <f>'U1520'!#REF!</f>
        <v>#REF!</v>
      </c>
    </row>
    <row r="204" spans="1:4">
      <c r="A204" t="e">
        <f>CONCATENATE("334-U",'U1520'!#REF!,'U1520'!#REF!,"-", 'U1520'!#REF!,"-",'U1520'!#REF!, "-W")</f>
        <v>#REF!</v>
      </c>
      <c r="B204" t="e">
        <f>'U1520'!#REF!</f>
        <v>#REF!</v>
      </c>
      <c r="D204" t="e">
        <f>'U1520'!#REF!</f>
        <v>#REF!</v>
      </c>
    </row>
    <row r="205" spans="1:4">
      <c r="A205" t="e">
        <f>CONCATENATE("334-U",'U1520'!#REF!,'U1520'!#REF!,"-", 'U1520'!#REF!,"-",'U1520'!#REF!, "-W")</f>
        <v>#REF!</v>
      </c>
      <c r="B205" t="e">
        <f>'U1520'!#REF!</f>
        <v>#REF!</v>
      </c>
      <c r="D205" t="e">
        <f>'U1520'!#REF!</f>
        <v>#REF!</v>
      </c>
    </row>
    <row r="206" spans="1:4">
      <c r="A206" t="e">
        <f>CONCATENATE("334-U",'U1520'!#REF!,'U1520'!#REF!,"-", 'U1520'!#REF!,"-",'U1520'!#REF!, "-W")</f>
        <v>#REF!</v>
      </c>
      <c r="B206" t="e">
        <f>'U1520'!#REF!</f>
        <v>#REF!</v>
      </c>
      <c r="D206" t="e">
        <f>'U1520'!#REF!</f>
        <v>#REF!</v>
      </c>
    </row>
    <row r="207" spans="1:4">
      <c r="A207" t="e">
        <f>CONCATENATE("334-U",'U1520'!#REF!,'U1520'!#REF!,"-", 'U1520'!#REF!,"-",'U1520'!#REF!, "-W")</f>
        <v>#REF!</v>
      </c>
      <c r="B207" t="e">
        <f>'U1520'!#REF!</f>
        <v>#REF!</v>
      </c>
      <c r="D207" t="e">
        <f>'U1520'!#REF!</f>
        <v>#REF!</v>
      </c>
    </row>
    <row r="208" spans="1:4">
      <c r="A208" t="e">
        <f>CONCATENATE("334-U",'U1520'!#REF!,'U1520'!#REF!,"-", 'U1520'!#REF!,"-",'U1520'!#REF!, "-W")</f>
        <v>#REF!</v>
      </c>
      <c r="B208" t="e">
        <f>'U1520'!#REF!</f>
        <v>#REF!</v>
      </c>
      <c r="D208" t="e">
        <f>'U1520'!#REF!</f>
        <v>#REF!</v>
      </c>
    </row>
    <row r="209" spans="1:4">
      <c r="A209" t="e">
        <f>CONCATENATE("334-U",'U1520'!#REF!,'U1520'!#REF!,"-", 'U1520'!#REF!,"-",'U1520'!#REF!, "-W")</f>
        <v>#REF!</v>
      </c>
      <c r="B209" t="e">
        <f>'U1520'!#REF!</f>
        <v>#REF!</v>
      </c>
      <c r="D209" t="e">
        <f>'U1520'!#REF!</f>
        <v>#REF!</v>
      </c>
    </row>
    <row r="210" spans="1:4">
      <c r="A210" t="e">
        <f>CONCATENATE("334-U",'U1520'!#REF!,'U1520'!#REF!,"-", 'U1520'!#REF!,"-",'U1520'!#REF!, "-W")</f>
        <v>#REF!</v>
      </c>
      <c r="B210" t="e">
        <f>'U1520'!#REF!</f>
        <v>#REF!</v>
      </c>
      <c r="D210" t="e">
        <f>'U1520'!#REF!</f>
        <v>#REF!</v>
      </c>
    </row>
    <row r="211" spans="1:4">
      <c r="A211" t="e">
        <f>CONCATENATE("334-U",'U1520'!#REF!,'U1520'!#REF!,"-", 'U1520'!#REF!,"-",'U1520'!#REF!, "-W")</f>
        <v>#REF!</v>
      </c>
      <c r="B211" t="e">
        <f>'U1520'!#REF!</f>
        <v>#REF!</v>
      </c>
      <c r="D211" t="e">
        <f>'U1520'!#REF!</f>
        <v>#REF!</v>
      </c>
    </row>
    <row r="212" spans="1:4">
      <c r="A212" t="e">
        <f>CONCATENATE("334-U",'U1520'!#REF!,'U1520'!#REF!,"-", 'U1520'!#REF!,"-",'U1520'!#REF!, "-W")</f>
        <v>#REF!</v>
      </c>
      <c r="B212" t="e">
        <f>'U1520'!#REF!</f>
        <v>#REF!</v>
      </c>
      <c r="D212" t="e">
        <f>'U1520'!#REF!</f>
        <v>#REF!</v>
      </c>
    </row>
    <row r="213" spans="1:4">
      <c r="A213" t="e">
        <f>CONCATENATE("334-U",'U1520'!#REF!,'U1520'!#REF!,"-", 'U1520'!#REF!,"-",'U1520'!#REF!, "-W")</f>
        <v>#REF!</v>
      </c>
      <c r="B213" t="e">
        <f>'U1520'!#REF!</f>
        <v>#REF!</v>
      </c>
      <c r="D213" t="e">
        <f>'U1520'!#REF!</f>
        <v>#REF!</v>
      </c>
    </row>
    <row r="214" spans="1:4">
      <c r="A214" t="e">
        <f>CONCATENATE("334-U",'U1520'!#REF!,'U1520'!#REF!,"-", 'U1520'!#REF!,"-",'U1520'!#REF!, "-W")</f>
        <v>#REF!</v>
      </c>
      <c r="B214" t="e">
        <f>'U1520'!#REF!</f>
        <v>#REF!</v>
      </c>
      <c r="D214" t="e">
        <f>'U1520'!#REF!</f>
        <v>#REF!</v>
      </c>
    </row>
    <row r="215" spans="1:4">
      <c r="A215" t="e">
        <f>CONCATENATE("334-U",'U1520'!#REF!,'U1520'!#REF!,"-", 'U1520'!#REF!,"-",'U1520'!#REF!, "-W")</f>
        <v>#REF!</v>
      </c>
      <c r="B215" t="e">
        <f>'U1520'!#REF!</f>
        <v>#REF!</v>
      </c>
      <c r="D215" t="e">
        <f>'U1520'!#REF!</f>
        <v>#REF!</v>
      </c>
    </row>
    <row r="216" spans="1:4">
      <c r="A216" t="e">
        <f>CONCATENATE("334-U",'U1520'!#REF!,'U1520'!#REF!,"-", 'U1520'!#REF!,"-",'U1520'!#REF!, "-W")</f>
        <v>#REF!</v>
      </c>
      <c r="B216" t="e">
        <f>'U1520'!#REF!</f>
        <v>#REF!</v>
      </c>
      <c r="D216" t="e">
        <f>'U1520'!#REF!</f>
        <v>#REF!</v>
      </c>
    </row>
    <row r="217" spans="1:4">
      <c r="A217" t="e">
        <f>CONCATENATE("334-U",'U1520'!#REF!,'U1520'!#REF!,"-", 'U1520'!#REF!,"-",'U1520'!#REF!, "-W")</f>
        <v>#REF!</v>
      </c>
      <c r="B217" t="e">
        <f>'U1520'!#REF!</f>
        <v>#REF!</v>
      </c>
      <c r="D217" t="e">
        <f>'U1520'!#REF!</f>
        <v>#REF!</v>
      </c>
    </row>
    <row r="218" spans="1:4">
      <c r="A218" t="e">
        <f>CONCATENATE("334-U",'U1520'!#REF!,'U1520'!#REF!,"-", 'U1520'!#REF!,"-",'U1520'!#REF!, "-W")</f>
        <v>#REF!</v>
      </c>
      <c r="B218" t="e">
        <f>'U1520'!#REF!</f>
        <v>#REF!</v>
      </c>
      <c r="D218" t="e">
        <f>'U1520'!#REF!</f>
        <v>#REF!</v>
      </c>
    </row>
    <row r="219" spans="1:4">
      <c r="A219" t="e">
        <f>CONCATENATE("334-U",'U1520'!#REF!,'U1520'!#REF!,"-", 'U1520'!#REF!,"-",'U1520'!#REF!, "-W")</f>
        <v>#REF!</v>
      </c>
      <c r="B219" t="e">
        <f>'U1520'!#REF!</f>
        <v>#REF!</v>
      </c>
      <c r="D219" t="e">
        <f>'U1520'!#REF!</f>
        <v>#REF!</v>
      </c>
    </row>
    <row r="220" spans="1:4">
      <c r="A220" t="e">
        <f>CONCATENATE("334-U",'U1520'!#REF!,'U1520'!#REF!,"-", 'U1520'!#REF!,"-",'U1520'!#REF!, "-W")</f>
        <v>#REF!</v>
      </c>
      <c r="B220" t="e">
        <f>'U1520'!#REF!</f>
        <v>#REF!</v>
      </c>
      <c r="D220" t="e">
        <f>'U1520'!#REF!</f>
        <v>#REF!</v>
      </c>
    </row>
    <row r="221" spans="1:4">
      <c r="A221" t="e">
        <f>CONCATENATE("334-U",'U1520'!#REF!,'U1520'!#REF!,"-", 'U1520'!#REF!,"-",'U1520'!#REF!, "-W")</f>
        <v>#REF!</v>
      </c>
      <c r="B221" t="e">
        <f>'U1520'!#REF!</f>
        <v>#REF!</v>
      </c>
      <c r="D221" t="e">
        <f>'U1520'!#REF!</f>
        <v>#REF!</v>
      </c>
    </row>
    <row r="222" spans="1:4">
      <c r="A222" t="e">
        <f>CONCATENATE("334-U",'U1520'!#REF!,'U1520'!#REF!,"-", 'U1520'!#REF!,"-",'U1520'!#REF!, "-W")</f>
        <v>#REF!</v>
      </c>
      <c r="B222" t="e">
        <f>'U1520'!#REF!</f>
        <v>#REF!</v>
      </c>
      <c r="D222" t="e">
        <f>'U1520'!#REF!</f>
        <v>#REF!</v>
      </c>
    </row>
    <row r="223" spans="1:4">
      <c r="A223" t="e">
        <f>CONCATENATE("334-U",'U1520'!#REF!,'U1520'!#REF!,"-", 'U1520'!#REF!,"-",'U1520'!#REF!, "-W")</f>
        <v>#REF!</v>
      </c>
      <c r="B223" t="e">
        <f>'U1520'!#REF!</f>
        <v>#REF!</v>
      </c>
      <c r="D223" t="e">
        <f>'U1520'!#REF!</f>
        <v>#REF!</v>
      </c>
    </row>
    <row r="224" spans="1:4">
      <c r="A224" t="e">
        <f>CONCATENATE("334-U",'U1520'!#REF!,'U1520'!#REF!,"-", 'U1520'!#REF!,"-",'U1520'!#REF!, "-W")</f>
        <v>#REF!</v>
      </c>
      <c r="B224" t="e">
        <f>'U1520'!#REF!</f>
        <v>#REF!</v>
      </c>
      <c r="D224" t="e">
        <f>'U1520'!#REF!</f>
        <v>#REF!</v>
      </c>
    </row>
    <row r="225" spans="1:4">
      <c r="A225" t="e">
        <f>CONCATENATE("334-U",'U1520'!#REF!,'U1520'!#REF!,"-", 'U1520'!#REF!,"-",'U1520'!#REF!, "-W")</f>
        <v>#REF!</v>
      </c>
      <c r="B225" t="e">
        <f>'U1520'!#REF!</f>
        <v>#REF!</v>
      </c>
      <c r="D225" t="e">
        <f>'U1520'!#REF!</f>
        <v>#REF!</v>
      </c>
    </row>
    <row r="226" spans="1:4">
      <c r="A226" t="e">
        <f>CONCATENATE("334-U",'U1520'!#REF!,'U1520'!#REF!,"-", 'U1520'!#REF!,"-",'U1520'!#REF!, "-W")</f>
        <v>#REF!</v>
      </c>
      <c r="B226" t="e">
        <f>'U1520'!#REF!</f>
        <v>#REF!</v>
      </c>
      <c r="D226" t="e">
        <f>'U1520'!#REF!</f>
        <v>#REF!</v>
      </c>
    </row>
    <row r="227" spans="1:4">
      <c r="A227" t="e">
        <f>CONCATENATE("334-U",'U1520'!#REF!,'U1520'!#REF!,"-", 'U1520'!#REF!,"-",'U1520'!#REF!, "-W")</f>
        <v>#REF!</v>
      </c>
      <c r="B227" t="e">
        <f>'U1520'!#REF!</f>
        <v>#REF!</v>
      </c>
      <c r="D227" t="e">
        <f>'U1520'!#REF!</f>
        <v>#REF!</v>
      </c>
    </row>
    <row r="228" spans="1:4">
      <c r="A228" t="e">
        <f>CONCATENATE("334-U",'U1520'!#REF!,'U1520'!#REF!,"-", 'U1520'!#REF!,"-",'U1520'!#REF!, "-W")</f>
        <v>#REF!</v>
      </c>
      <c r="B228" t="e">
        <f>'U1520'!#REF!</f>
        <v>#REF!</v>
      </c>
      <c r="D228" t="e">
        <f>'U1520'!#REF!</f>
        <v>#REF!</v>
      </c>
    </row>
    <row r="229" spans="1:4">
      <c r="A229" t="e">
        <f>CONCATENATE("334-U",'U1520'!#REF!,'U1520'!#REF!,"-", 'U1520'!#REF!,"-",'U1520'!#REF!, "-W")</f>
        <v>#REF!</v>
      </c>
      <c r="B229" t="e">
        <f>'U1520'!#REF!</f>
        <v>#REF!</v>
      </c>
      <c r="D229" t="e">
        <f>'U1520'!#REF!</f>
        <v>#REF!</v>
      </c>
    </row>
    <row r="230" spans="1:4">
      <c r="A230" t="e">
        <f>CONCATENATE("334-U",'U1520'!#REF!,'U1520'!#REF!,"-", 'U1520'!#REF!,"-",'U1520'!#REF!, "-W")</f>
        <v>#REF!</v>
      </c>
      <c r="B230" t="e">
        <f>'U1520'!#REF!</f>
        <v>#REF!</v>
      </c>
      <c r="D230" t="e">
        <f>'U1520'!#REF!</f>
        <v>#REF!</v>
      </c>
    </row>
    <row r="231" spans="1:4">
      <c r="A231" t="e">
        <f>CONCATENATE("334-U",'U1520'!#REF!,'U1520'!#REF!,"-", 'U1520'!#REF!,"-",'U1520'!#REF!, "-W")</f>
        <v>#REF!</v>
      </c>
      <c r="B231" t="e">
        <f>'U1520'!#REF!</f>
        <v>#REF!</v>
      </c>
      <c r="D231" t="e">
        <f>'U1520'!#REF!</f>
        <v>#REF!</v>
      </c>
    </row>
    <row r="232" spans="1:4">
      <c r="A232" t="e">
        <f>CONCATENATE("334-U",'U1520'!#REF!,'U1520'!#REF!,"-", 'U1520'!#REF!,"-",'U1520'!#REF!, "-W")</f>
        <v>#REF!</v>
      </c>
      <c r="B232" t="e">
        <f>'U1520'!#REF!</f>
        <v>#REF!</v>
      </c>
      <c r="D232" t="e">
        <f>'U1520'!#REF!</f>
        <v>#REF!</v>
      </c>
    </row>
    <row r="233" spans="1:4">
      <c r="A233" t="e">
        <f>CONCATENATE("334-U",'U1520'!#REF!,'U1520'!#REF!,"-", 'U1520'!#REF!,"-",'U1520'!#REF!, "-W")</f>
        <v>#REF!</v>
      </c>
      <c r="B233" t="e">
        <f>'U1520'!#REF!</f>
        <v>#REF!</v>
      </c>
      <c r="D233" t="e">
        <f>'U1520'!#REF!</f>
        <v>#REF!</v>
      </c>
    </row>
    <row r="234" spans="1:4">
      <c r="A234" t="e">
        <f>CONCATENATE("334-U",'U1520'!#REF!,'U1520'!#REF!,"-", 'U1520'!#REF!,"-",'U1520'!#REF!, "-W")</f>
        <v>#REF!</v>
      </c>
      <c r="B234" t="e">
        <f>'U1520'!#REF!</f>
        <v>#REF!</v>
      </c>
      <c r="D234" t="e">
        <f>'U1520'!#REF!</f>
        <v>#REF!</v>
      </c>
    </row>
    <row r="235" spans="1:4">
      <c r="A235" t="e">
        <f>CONCATENATE("334-U",'U1520'!#REF!,'U1520'!#REF!,"-", 'U1520'!#REF!,"-",'U1520'!#REF!, "-W")</f>
        <v>#REF!</v>
      </c>
      <c r="B235" t="e">
        <f>'U1520'!#REF!</f>
        <v>#REF!</v>
      </c>
      <c r="D235" t="e">
        <f>'U1520'!#REF!</f>
        <v>#REF!</v>
      </c>
    </row>
    <row r="236" spans="1:4">
      <c r="A236" t="e">
        <f>CONCATENATE("334-U",'U1520'!#REF!,'U1520'!#REF!,"-", 'U1520'!#REF!,"-",'U1520'!#REF!, "-W")</f>
        <v>#REF!</v>
      </c>
      <c r="B236" t="e">
        <f>'U1520'!#REF!</f>
        <v>#REF!</v>
      </c>
      <c r="D236" t="e">
        <f>'U1520'!#REF!</f>
        <v>#REF!</v>
      </c>
    </row>
    <row r="237" spans="1:4">
      <c r="A237" t="e">
        <f>CONCATENATE("334-U",'U1520'!#REF!,'U1520'!#REF!,"-", 'U1520'!#REF!,"-",'U1520'!#REF!, "-W")</f>
        <v>#REF!</v>
      </c>
      <c r="B237" t="e">
        <f>'U1520'!#REF!</f>
        <v>#REF!</v>
      </c>
      <c r="D237" t="e">
        <f>'U1520'!#REF!</f>
        <v>#REF!</v>
      </c>
    </row>
    <row r="238" spans="1:4">
      <c r="A238" t="e">
        <f>CONCATENATE("334-U",'U1520'!#REF!,'U1520'!#REF!,"-", 'U1520'!#REF!,"-",'U1520'!#REF!, "-W")</f>
        <v>#REF!</v>
      </c>
      <c r="B238" t="e">
        <f>'U1520'!#REF!</f>
        <v>#REF!</v>
      </c>
      <c r="D238" t="e">
        <f>'U1520'!#REF!</f>
        <v>#REF!</v>
      </c>
    </row>
    <row r="239" spans="1:4">
      <c r="A239" t="e">
        <f>CONCATENATE("334-U",'U1520'!#REF!,'U1520'!#REF!,"-", 'U1520'!#REF!,"-",'U1520'!#REF!, "-W")</f>
        <v>#REF!</v>
      </c>
      <c r="B239" t="e">
        <f>'U1520'!#REF!</f>
        <v>#REF!</v>
      </c>
      <c r="D239" t="e">
        <f>'U1520'!#REF!</f>
        <v>#REF!</v>
      </c>
    </row>
    <row r="240" spans="1:4">
      <c r="A240" t="e">
        <f>CONCATENATE("334-U",'U1520'!#REF!,'U1520'!#REF!,"-", 'U1520'!#REF!,"-",'U1520'!#REF!, "-W")</f>
        <v>#REF!</v>
      </c>
      <c r="B240" t="e">
        <f>'U1520'!#REF!</f>
        <v>#REF!</v>
      </c>
      <c r="D240" t="e">
        <f>'U1520'!#REF!</f>
        <v>#REF!</v>
      </c>
    </row>
    <row r="241" spans="1:4">
      <c r="A241" t="e">
        <f>CONCATENATE("334-U",'U1520'!#REF!,'U1520'!#REF!,"-", 'U1520'!#REF!,"-",'U1520'!#REF!, "-W")</f>
        <v>#REF!</v>
      </c>
      <c r="B241" t="e">
        <f>'U1520'!#REF!</f>
        <v>#REF!</v>
      </c>
      <c r="D241" t="e">
        <f>'U1520'!#REF!</f>
        <v>#REF!</v>
      </c>
    </row>
    <row r="242" spans="1:4">
      <c r="A242" t="e">
        <f>CONCATENATE("334-U",'U1520'!#REF!,'U1520'!#REF!,"-", 'U1520'!#REF!,"-",'U1520'!#REF!, "-W")</f>
        <v>#REF!</v>
      </c>
      <c r="B242" t="e">
        <f>'U1520'!#REF!</f>
        <v>#REF!</v>
      </c>
      <c r="D242" t="e">
        <f>'U1520'!#REF!</f>
        <v>#REF!</v>
      </c>
    </row>
    <row r="243" spans="1:4">
      <c r="A243" t="e">
        <f>CONCATENATE("334-U",'U1520'!#REF!,'U1520'!#REF!,"-", 'U1520'!#REF!,"-",'U1520'!#REF!, "-W")</f>
        <v>#REF!</v>
      </c>
      <c r="B243" t="e">
        <f>'U1520'!#REF!</f>
        <v>#REF!</v>
      </c>
      <c r="D243" t="e">
        <f>'U1520'!#REF!</f>
        <v>#REF!</v>
      </c>
    </row>
    <row r="244" spans="1:4">
      <c r="A244" t="e">
        <f>CONCATENATE("334-U",'U1520'!#REF!,'U1520'!#REF!,"-", 'U1520'!#REF!,"-",'U1520'!#REF!, "-W")</f>
        <v>#REF!</v>
      </c>
      <c r="B244" t="e">
        <f>'U1520'!#REF!</f>
        <v>#REF!</v>
      </c>
      <c r="D244" t="e">
        <f>'U1520'!#REF!</f>
        <v>#REF!</v>
      </c>
    </row>
    <row r="245" spans="1:4">
      <c r="A245" t="e">
        <f>CONCATENATE("334-U",'U1520'!#REF!,'U1520'!#REF!,"-", 'U1520'!#REF!,"-",'U1520'!#REF!, "-W")</f>
        <v>#REF!</v>
      </c>
      <c r="B245" t="e">
        <f>'U1520'!#REF!</f>
        <v>#REF!</v>
      </c>
      <c r="D245" t="e">
        <f>'U1520'!#REF!</f>
        <v>#REF!</v>
      </c>
    </row>
    <row r="246" spans="1:4">
      <c r="A246" t="e">
        <f>CONCATENATE("334-U",'U1520'!#REF!,'U1520'!#REF!,"-", 'U1520'!#REF!,"-",'U1520'!#REF!, "-W")</f>
        <v>#REF!</v>
      </c>
      <c r="B246" t="e">
        <f>'U1520'!#REF!</f>
        <v>#REF!</v>
      </c>
      <c r="D246" t="e">
        <f>'U1520'!#REF!</f>
        <v>#REF!</v>
      </c>
    </row>
    <row r="247" spans="1:4">
      <c r="A247" t="e">
        <f>CONCATENATE("334-U",'U1520'!#REF!,'U1520'!#REF!,"-", 'U1520'!#REF!,"-",'U1520'!#REF!, "-W")</f>
        <v>#REF!</v>
      </c>
      <c r="B247" t="e">
        <f>'U1520'!#REF!</f>
        <v>#REF!</v>
      </c>
      <c r="D247" t="e">
        <f>'U1520'!#REF!</f>
        <v>#REF!</v>
      </c>
    </row>
    <row r="248" spans="1:4">
      <c r="A248" t="e">
        <f>CONCATENATE("334-U",'U1520'!#REF!,'U1520'!#REF!,"-", 'U1520'!#REF!,"-",'U1520'!#REF!, "-W")</f>
        <v>#REF!</v>
      </c>
      <c r="B248" t="e">
        <f>'U1520'!#REF!</f>
        <v>#REF!</v>
      </c>
      <c r="D248" t="e">
        <f>'U1520'!#REF!</f>
        <v>#REF!</v>
      </c>
    </row>
    <row r="249" spans="1:4">
      <c r="A249" t="e">
        <f>CONCATENATE("334-U",'U1520'!#REF!,'U1520'!#REF!,"-", 'U1520'!#REF!,"-",'U1520'!#REF!, "-W")</f>
        <v>#REF!</v>
      </c>
      <c r="B249" t="e">
        <f>'U1520'!#REF!</f>
        <v>#REF!</v>
      </c>
      <c r="D249" t="e">
        <f>'U1520'!#REF!</f>
        <v>#REF!</v>
      </c>
    </row>
    <row r="250" spans="1:4">
      <c r="A250" t="e">
        <f>CONCATENATE("334-U",'U1520'!#REF!,'U1520'!#REF!,"-", 'U1520'!#REF!,"-",'U1520'!#REF!, "-W")</f>
        <v>#REF!</v>
      </c>
      <c r="B250" t="e">
        <f>'U1520'!#REF!</f>
        <v>#REF!</v>
      </c>
      <c r="D250" t="e">
        <f>'U1520'!#REF!</f>
        <v>#REF!</v>
      </c>
    </row>
    <row r="251" spans="1:4">
      <c r="A251" t="e">
        <f>CONCATENATE("334-U",'U1520'!#REF!,'U1520'!#REF!,"-", 'U1520'!#REF!,"-",'U1520'!#REF!, "-W")</f>
        <v>#REF!</v>
      </c>
      <c r="B251" t="e">
        <f>'U1520'!#REF!</f>
        <v>#REF!</v>
      </c>
      <c r="D251" t="e">
        <f>'U1520'!#REF!</f>
        <v>#REF!</v>
      </c>
    </row>
    <row r="252" spans="1:4">
      <c r="A252" t="e">
        <f>CONCATENATE("334-U",'U1520'!#REF!,'U1520'!#REF!,"-", 'U1520'!#REF!,"-",'U1520'!#REF!, "-W")</f>
        <v>#REF!</v>
      </c>
      <c r="B252" t="e">
        <f>'U1520'!#REF!</f>
        <v>#REF!</v>
      </c>
      <c r="D252" t="e">
        <f>'U1520'!#REF!</f>
        <v>#REF!</v>
      </c>
    </row>
    <row r="253" spans="1:4">
      <c r="A253" t="e">
        <f>CONCATENATE("334-U",'U1520'!#REF!,'U1520'!#REF!,"-", 'U1520'!#REF!,"-",'U1520'!#REF!, "-W")</f>
        <v>#REF!</v>
      </c>
      <c r="B253" t="e">
        <f>'U1520'!#REF!</f>
        <v>#REF!</v>
      </c>
      <c r="D253" t="e">
        <f>'U1520'!#REF!</f>
        <v>#REF!</v>
      </c>
    </row>
    <row r="254" spans="1:4">
      <c r="A254" t="e">
        <f>CONCATENATE("334-U",'U1520'!#REF!,'U1520'!#REF!,"-", 'U1520'!#REF!,"-",'U1520'!#REF!, "-W")</f>
        <v>#REF!</v>
      </c>
      <c r="B254" t="e">
        <f>'U1520'!#REF!</f>
        <v>#REF!</v>
      </c>
      <c r="D254" t="e">
        <f>'U1520'!#REF!</f>
        <v>#REF!</v>
      </c>
    </row>
    <row r="255" spans="1:4">
      <c r="A255" t="e">
        <f>CONCATENATE("334-U",'U1520'!#REF!,'U1520'!#REF!,"-", 'U1520'!#REF!,"-",'U1520'!#REF!, "-W")</f>
        <v>#REF!</v>
      </c>
      <c r="B255" t="e">
        <f>'U1520'!#REF!</f>
        <v>#REF!</v>
      </c>
      <c r="D255" t="e">
        <f>'U1520'!#REF!</f>
        <v>#REF!</v>
      </c>
    </row>
    <row r="256" spans="1:4">
      <c r="A256" t="e">
        <f>CONCATENATE("334-U",'U1520'!#REF!,'U1520'!#REF!,"-", 'U1520'!#REF!,"-",'U1520'!#REF!, "-W")</f>
        <v>#REF!</v>
      </c>
      <c r="B256" t="e">
        <f>'U1520'!#REF!</f>
        <v>#REF!</v>
      </c>
      <c r="D256" t="e">
        <f>'U1520'!#REF!</f>
        <v>#REF!</v>
      </c>
    </row>
    <row r="257" spans="1:4">
      <c r="A257" t="e">
        <f>CONCATENATE("334-U",'U1520'!#REF!,'U1520'!#REF!,"-", 'U1520'!#REF!,"-",'U1520'!#REF!, "-W")</f>
        <v>#REF!</v>
      </c>
      <c r="B257" t="e">
        <f>'U1520'!#REF!</f>
        <v>#REF!</v>
      </c>
      <c r="D257" t="e">
        <f>'U1520'!#REF!</f>
        <v>#REF!</v>
      </c>
    </row>
    <row r="258" spans="1:4">
      <c r="A258" t="e">
        <f>CONCATENATE("334-U",'U1520'!#REF!,'U1520'!#REF!,"-", 'U1520'!#REF!,"-",'U1520'!#REF!, "-W")</f>
        <v>#REF!</v>
      </c>
      <c r="B258" t="e">
        <f>'U1520'!#REF!</f>
        <v>#REF!</v>
      </c>
      <c r="D258" t="e">
        <f>'U1520'!#REF!</f>
        <v>#REF!</v>
      </c>
    </row>
    <row r="259" spans="1:4">
      <c r="A259" t="e">
        <f>CONCATENATE("334-U",'U1520'!#REF!,'U1520'!#REF!,"-", 'U1520'!#REF!,"-",'U1520'!#REF!, "-W")</f>
        <v>#REF!</v>
      </c>
      <c r="B259" t="e">
        <f>'U1520'!#REF!</f>
        <v>#REF!</v>
      </c>
      <c r="D259" t="e">
        <f>'U1520'!#REF!</f>
        <v>#REF!</v>
      </c>
    </row>
    <row r="260" spans="1:4">
      <c r="A260" t="e">
        <f>CONCATENATE("334-U",'U1520'!#REF!,'U1520'!#REF!,"-", 'U1520'!#REF!,"-",'U1520'!#REF!, "-W")</f>
        <v>#REF!</v>
      </c>
      <c r="B260" t="e">
        <f>'U1520'!#REF!</f>
        <v>#REF!</v>
      </c>
      <c r="D260" t="e">
        <f>'U1520'!#REF!</f>
        <v>#REF!</v>
      </c>
    </row>
    <row r="261" spans="1:4">
      <c r="A261" t="e">
        <f>CONCATENATE("334-U",'U1520'!#REF!,'U1520'!#REF!,"-", 'U1520'!#REF!,"-",'U1520'!#REF!, "-W")</f>
        <v>#REF!</v>
      </c>
      <c r="B261" t="e">
        <f>'U1520'!#REF!</f>
        <v>#REF!</v>
      </c>
      <c r="D261" t="e">
        <f>'U1520'!#REF!</f>
        <v>#REF!</v>
      </c>
    </row>
    <row r="262" spans="1:4">
      <c r="A262" t="e">
        <f>CONCATENATE("334-U",'U1520'!#REF!,'U1520'!#REF!,"-", 'U1520'!#REF!,"-",'U1520'!#REF!, "-W")</f>
        <v>#REF!</v>
      </c>
      <c r="B262" t="e">
        <f>'U1520'!#REF!</f>
        <v>#REF!</v>
      </c>
      <c r="D262" t="e">
        <f>'U1520'!#REF!</f>
        <v>#REF!</v>
      </c>
    </row>
    <row r="263" spans="1:4">
      <c r="A263" t="e">
        <f>CONCATENATE("334-U",'U1520'!#REF!,'U1520'!#REF!,"-", 'U1520'!#REF!,"-",'U1520'!#REF!, "-W")</f>
        <v>#REF!</v>
      </c>
      <c r="B263" t="e">
        <f>'U1520'!#REF!</f>
        <v>#REF!</v>
      </c>
      <c r="D263" t="e">
        <f>'U1520'!#REF!</f>
        <v>#REF!</v>
      </c>
    </row>
    <row r="264" spans="1:4">
      <c r="A264" t="e">
        <f>CONCATENATE("334-U",'U1520'!#REF!,'U1520'!#REF!,"-", 'U1520'!#REF!,"-",'U1520'!#REF!, "-W")</f>
        <v>#REF!</v>
      </c>
      <c r="B264" t="e">
        <f>'U1520'!#REF!</f>
        <v>#REF!</v>
      </c>
      <c r="D264" t="e">
        <f>'U1520'!#REF!</f>
        <v>#REF!</v>
      </c>
    </row>
    <row r="265" spans="1:4">
      <c r="A265" t="e">
        <f>CONCATENATE("334-U",'U1520'!#REF!,'U1520'!#REF!,"-", 'U1520'!#REF!,"-",'U1520'!#REF!, "-W")</f>
        <v>#REF!</v>
      </c>
      <c r="B265" t="e">
        <f>'U1520'!#REF!</f>
        <v>#REF!</v>
      </c>
      <c r="D265" t="e">
        <f>'U1520'!#REF!</f>
        <v>#REF!</v>
      </c>
    </row>
    <row r="266" spans="1:4">
      <c r="A266" t="e">
        <f>CONCATENATE("334-U",'U1520'!#REF!,'U1520'!#REF!,"-", 'U1520'!#REF!,"-",'U1520'!#REF!, "-W")</f>
        <v>#REF!</v>
      </c>
      <c r="B266" t="e">
        <f>'U1520'!#REF!</f>
        <v>#REF!</v>
      </c>
      <c r="D266" t="e">
        <f>'U1520'!#REF!</f>
        <v>#REF!</v>
      </c>
    </row>
    <row r="267" spans="1:4">
      <c r="A267" t="e">
        <f>CONCATENATE("334-U",'U1520'!#REF!,'U1520'!#REF!,"-", 'U1520'!#REF!,"-",'U1520'!#REF!, "-W")</f>
        <v>#REF!</v>
      </c>
      <c r="B267" t="e">
        <f>'U1520'!#REF!</f>
        <v>#REF!</v>
      </c>
      <c r="D267" t="e">
        <f>'U1520'!#REF!</f>
        <v>#REF!</v>
      </c>
    </row>
    <row r="268" spans="1:4">
      <c r="A268" t="e">
        <f>CONCATENATE("334-U",'U1520'!#REF!,'U1520'!#REF!,"-", 'U1520'!#REF!,"-",'U1520'!#REF!, "-W")</f>
        <v>#REF!</v>
      </c>
      <c r="B268" t="e">
        <f>'U1520'!#REF!</f>
        <v>#REF!</v>
      </c>
      <c r="D268" t="e">
        <f>'U1520'!#REF!</f>
        <v>#REF!</v>
      </c>
    </row>
    <row r="269" spans="1:4">
      <c r="A269" t="e">
        <f>CONCATENATE("334-U",'U1520'!#REF!,'U1520'!#REF!,"-", 'U1520'!#REF!,"-",'U1520'!#REF!, "-W")</f>
        <v>#REF!</v>
      </c>
      <c r="B269" t="e">
        <f>'U1520'!#REF!</f>
        <v>#REF!</v>
      </c>
      <c r="D269" t="e">
        <f>'U1520'!#REF!</f>
        <v>#REF!</v>
      </c>
    </row>
    <row r="270" spans="1:4">
      <c r="A270" t="e">
        <f>CONCATENATE("334-U",'U1520'!#REF!,'U1520'!#REF!,"-", 'U1520'!#REF!,"-",'U1520'!#REF!, "-W")</f>
        <v>#REF!</v>
      </c>
      <c r="B270" t="e">
        <f>'U1520'!#REF!</f>
        <v>#REF!</v>
      </c>
      <c r="D270" t="e">
        <f>'U1520'!#REF!</f>
        <v>#REF!</v>
      </c>
    </row>
    <row r="271" spans="1:4">
      <c r="A271" t="e">
        <f>CONCATENATE("334-U",'U1520'!#REF!,'U1520'!#REF!,"-", 'U1520'!#REF!,"-",'U1520'!#REF!, "-W")</f>
        <v>#REF!</v>
      </c>
      <c r="B271" t="e">
        <f>'U1520'!#REF!</f>
        <v>#REF!</v>
      </c>
      <c r="D271" t="e">
        <f>'U1520'!#REF!</f>
        <v>#REF!</v>
      </c>
    </row>
    <row r="272" spans="1:4">
      <c r="A272" t="e">
        <f>CONCATENATE("334-U",'U1520'!#REF!,'U1520'!#REF!,"-", 'U1520'!#REF!,"-",'U1520'!#REF!, "-W")</f>
        <v>#REF!</v>
      </c>
      <c r="B272" t="e">
        <f>'U1520'!#REF!</f>
        <v>#REF!</v>
      </c>
      <c r="D272" t="e">
        <f>'U1520'!#REF!</f>
        <v>#REF!</v>
      </c>
    </row>
    <row r="273" spans="1:4">
      <c r="A273" t="e">
        <f>CONCATENATE("334-U",'U1520'!#REF!,'U1520'!#REF!,"-", 'U1520'!#REF!,"-",'U1520'!#REF!, "-W")</f>
        <v>#REF!</v>
      </c>
      <c r="B273" t="e">
        <f>'U1520'!#REF!</f>
        <v>#REF!</v>
      </c>
      <c r="D273" t="e">
        <f>'U1520'!#REF!</f>
        <v>#REF!</v>
      </c>
    </row>
    <row r="274" spans="1:4">
      <c r="A274" t="e">
        <f>CONCATENATE("334-U",'U1520'!#REF!,'U1520'!#REF!,"-", 'U1520'!#REF!,"-",'U1520'!#REF!, "-W")</f>
        <v>#REF!</v>
      </c>
      <c r="B274" t="e">
        <f>'U1520'!#REF!</f>
        <v>#REF!</v>
      </c>
      <c r="D274" t="e">
        <f>'U1520'!#REF!</f>
        <v>#REF!</v>
      </c>
    </row>
    <row r="275" spans="1:4">
      <c r="A275" t="e">
        <f>CONCATENATE("334-U",'U1520'!#REF!,'U1520'!#REF!,"-", 'U1520'!#REF!,"-",'U1520'!#REF!, "-W")</f>
        <v>#REF!</v>
      </c>
      <c r="B275" t="e">
        <f>'U1520'!#REF!</f>
        <v>#REF!</v>
      </c>
      <c r="D275" t="e">
        <f>'U1520'!#REF!</f>
        <v>#REF!</v>
      </c>
    </row>
    <row r="276" spans="1:4">
      <c r="A276" t="e">
        <f>CONCATENATE("334-U",'U1520'!#REF!,'U1520'!#REF!,"-", 'U1520'!#REF!,"-",'U1520'!#REF!, "-W")</f>
        <v>#REF!</v>
      </c>
      <c r="B276" t="e">
        <f>'U1520'!#REF!</f>
        <v>#REF!</v>
      </c>
      <c r="D276" t="e">
        <f>'U1520'!#REF!</f>
        <v>#REF!</v>
      </c>
    </row>
    <row r="277" spans="1:4">
      <c r="A277" t="e">
        <f>CONCATENATE("334-U",'U1520'!#REF!,'U1520'!#REF!,"-", 'U1520'!#REF!,"-",'U1520'!#REF!, "-W")</f>
        <v>#REF!</v>
      </c>
      <c r="B277" t="e">
        <f>'U1520'!#REF!</f>
        <v>#REF!</v>
      </c>
      <c r="D277" t="e">
        <f>'U1520'!#REF!</f>
        <v>#REF!</v>
      </c>
    </row>
    <row r="278" spans="1:4">
      <c r="A278" t="e">
        <f>CONCATENATE("334-U",'U1520'!#REF!,'U1520'!#REF!,"-", 'U1520'!#REF!,"-",'U1520'!#REF!, "-W")</f>
        <v>#REF!</v>
      </c>
      <c r="B278" t="e">
        <f>'U1520'!#REF!</f>
        <v>#REF!</v>
      </c>
      <c r="D278" t="e">
        <f>'U1520'!#REF!</f>
        <v>#REF!</v>
      </c>
    </row>
    <row r="279" spans="1:4">
      <c r="A279" t="e">
        <f>CONCATENATE("334-U",'U1520'!#REF!,'U1520'!#REF!,"-", 'U1520'!#REF!,"-",'U1520'!#REF!, "-W")</f>
        <v>#REF!</v>
      </c>
      <c r="B279" t="e">
        <f>'U1520'!#REF!</f>
        <v>#REF!</v>
      </c>
      <c r="D279" t="e">
        <f>'U1520'!#REF!</f>
        <v>#REF!</v>
      </c>
    </row>
    <row r="280" spans="1:4">
      <c r="A280" t="e">
        <f>CONCATENATE("334-U",'U1520'!#REF!,'U1520'!#REF!,"-", 'U1520'!#REF!,"-",'U1520'!#REF!, "-W")</f>
        <v>#REF!</v>
      </c>
      <c r="B280" t="e">
        <f>'U1520'!#REF!</f>
        <v>#REF!</v>
      </c>
      <c r="D280" t="e">
        <f>'U1520'!#REF!</f>
        <v>#REF!</v>
      </c>
    </row>
    <row r="281" spans="1:4">
      <c r="A281" t="e">
        <f>CONCATENATE("334-U",'U1520'!#REF!,'U1520'!#REF!,"-", 'U1520'!#REF!,"-",'U1520'!#REF!, "-W")</f>
        <v>#REF!</v>
      </c>
      <c r="B281" t="e">
        <f>'U1520'!#REF!</f>
        <v>#REF!</v>
      </c>
      <c r="D281" t="e">
        <f>'U1520'!#REF!</f>
        <v>#REF!</v>
      </c>
    </row>
    <row r="282" spans="1:4">
      <c r="A282" t="e">
        <f>CONCATENATE("334-U",'U1520'!#REF!,'U1520'!#REF!,"-", 'U1520'!#REF!,"-",'U1520'!#REF!, "-W")</f>
        <v>#REF!</v>
      </c>
      <c r="B282" t="e">
        <f>'U1520'!#REF!</f>
        <v>#REF!</v>
      </c>
      <c r="D282" t="e">
        <f>'U1520'!#REF!</f>
        <v>#REF!</v>
      </c>
    </row>
    <row r="283" spans="1:4">
      <c r="A283" t="e">
        <f>CONCATENATE("334-U",'U1520'!#REF!,'U1520'!#REF!,"-", 'U1520'!#REF!,"-",'U1520'!#REF!, "-W")</f>
        <v>#REF!</v>
      </c>
      <c r="B283" t="e">
        <f>'U1520'!#REF!</f>
        <v>#REF!</v>
      </c>
      <c r="D283" t="e">
        <f>'U1520'!#REF!</f>
        <v>#REF!</v>
      </c>
    </row>
    <row r="284" spans="1:4">
      <c r="A284" t="e">
        <f>CONCATENATE("334-U",'U1520'!#REF!,'U1520'!#REF!,"-", 'U1520'!#REF!,"-",'U1520'!#REF!, "-W")</f>
        <v>#REF!</v>
      </c>
      <c r="B284" t="e">
        <f>'U1520'!#REF!</f>
        <v>#REF!</v>
      </c>
      <c r="D284" t="e">
        <f>'U1520'!#REF!</f>
        <v>#REF!</v>
      </c>
    </row>
    <row r="285" spans="1:4">
      <c r="A285" t="e">
        <f>CONCATENATE("334-U",'U1520'!#REF!,'U1520'!#REF!,"-", 'U1520'!#REF!,"-",'U1520'!#REF!, "-W")</f>
        <v>#REF!</v>
      </c>
      <c r="B285" t="e">
        <f>'U1520'!#REF!</f>
        <v>#REF!</v>
      </c>
      <c r="D285" t="e">
        <f>'U1520'!#REF!</f>
        <v>#REF!</v>
      </c>
    </row>
    <row r="286" spans="1:4">
      <c r="A286" t="e">
        <f>CONCATENATE("334-U",'U1520'!#REF!,'U1520'!#REF!,"-", 'U1520'!#REF!,"-",'U1520'!#REF!, "-W")</f>
        <v>#REF!</v>
      </c>
      <c r="B286" t="e">
        <f>'U1520'!#REF!</f>
        <v>#REF!</v>
      </c>
      <c r="D286" t="e">
        <f>'U1520'!#REF!</f>
        <v>#REF!</v>
      </c>
    </row>
    <row r="287" spans="1:4">
      <c r="A287" t="e">
        <f>CONCATENATE("334-U",'U1520'!#REF!,'U1520'!#REF!,"-", 'U1520'!#REF!,"-",'U1520'!#REF!, "-W")</f>
        <v>#REF!</v>
      </c>
      <c r="B287" t="e">
        <f>'U1520'!#REF!</f>
        <v>#REF!</v>
      </c>
      <c r="D287" t="e">
        <f>'U1520'!#REF!</f>
        <v>#REF!</v>
      </c>
    </row>
    <row r="288" spans="1:4">
      <c r="A288" t="e">
        <f>CONCATENATE("334-U",'U1520'!#REF!,'U1520'!#REF!,"-", 'U1520'!#REF!,"-",'U1520'!#REF!, "-W")</f>
        <v>#REF!</v>
      </c>
      <c r="B288" t="e">
        <f>'U1520'!#REF!</f>
        <v>#REF!</v>
      </c>
      <c r="D288" t="e">
        <f>'U1520'!#REF!</f>
        <v>#REF!</v>
      </c>
    </row>
    <row r="289" spans="1:4">
      <c r="A289" t="e">
        <f>CONCATENATE("334-U",'U1520'!#REF!,'U1520'!#REF!,"-", 'U1520'!#REF!,"-",'U1520'!#REF!, "-W")</f>
        <v>#REF!</v>
      </c>
      <c r="B289" t="e">
        <f>'U1520'!#REF!</f>
        <v>#REF!</v>
      </c>
      <c r="D289" t="e">
        <f>'U1520'!#REF!</f>
        <v>#REF!</v>
      </c>
    </row>
    <row r="290" spans="1:4">
      <c r="A290" t="e">
        <f>CONCATENATE("334-U",'U1520'!#REF!,'U1520'!#REF!,"-", 'U1520'!#REF!,"-",'U1520'!#REF!, "-W")</f>
        <v>#REF!</v>
      </c>
      <c r="B290" t="e">
        <f>'U1520'!#REF!</f>
        <v>#REF!</v>
      </c>
      <c r="D290" t="e">
        <f>'U1520'!#REF!</f>
        <v>#REF!</v>
      </c>
    </row>
    <row r="291" spans="1:4">
      <c r="A291" t="e">
        <f>CONCATENATE("334-U",'U1520'!#REF!,'U1520'!#REF!,"-", 'U1520'!#REF!,"-",'U1520'!#REF!, "-W")</f>
        <v>#REF!</v>
      </c>
      <c r="B291" t="e">
        <f>'U1520'!#REF!</f>
        <v>#REF!</v>
      </c>
      <c r="D291" t="e">
        <f>'U1520'!#REF!</f>
        <v>#REF!</v>
      </c>
    </row>
    <row r="292" spans="1:4">
      <c r="A292" t="e">
        <f>CONCATENATE("334-U",'U1520'!#REF!,'U1520'!#REF!,"-", 'U1520'!#REF!,"-",'U1520'!#REF!, "-W")</f>
        <v>#REF!</v>
      </c>
      <c r="B292" t="e">
        <f>'U1520'!#REF!</f>
        <v>#REF!</v>
      </c>
      <c r="D292" t="e">
        <f>'U1520'!#REF!</f>
        <v>#REF!</v>
      </c>
    </row>
    <row r="293" spans="1:4">
      <c r="A293" t="e">
        <f>CONCATENATE("334-U",'U1520'!#REF!,'U1520'!#REF!,"-", 'U1520'!#REF!,"-",'U1520'!#REF!, "-W")</f>
        <v>#REF!</v>
      </c>
      <c r="B293" t="e">
        <f>'U1520'!#REF!</f>
        <v>#REF!</v>
      </c>
      <c r="D293" t="e">
        <f>'U1520'!#REF!</f>
        <v>#REF!</v>
      </c>
    </row>
    <row r="294" spans="1:4">
      <c r="A294" t="e">
        <f>CONCATENATE("334-U",'U1520'!#REF!,'U1520'!#REF!,"-", 'U1520'!#REF!,"-",'U1520'!#REF!, "-W")</f>
        <v>#REF!</v>
      </c>
      <c r="B294" t="e">
        <f>'U1520'!#REF!</f>
        <v>#REF!</v>
      </c>
      <c r="D294" t="e">
        <f>'U1520'!#REF!</f>
        <v>#REF!</v>
      </c>
    </row>
    <row r="295" spans="1:4">
      <c r="A295" t="e">
        <f>CONCATENATE("334-U",'U1520'!#REF!,'U1520'!#REF!,"-", 'U1520'!#REF!,"-",'U1520'!#REF!, "-W")</f>
        <v>#REF!</v>
      </c>
      <c r="B295" t="e">
        <f>'U1520'!#REF!</f>
        <v>#REF!</v>
      </c>
      <c r="D295" t="e">
        <f>'U1520'!#REF!</f>
        <v>#REF!</v>
      </c>
    </row>
    <row r="296" spans="1:4">
      <c r="A296" t="e">
        <f>CONCATENATE("334-U",'U1520'!#REF!,'U1520'!#REF!,"-", 'U1520'!#REF!,"-",'U1520'!#REF!, "-W")</f>
        <v>#REF!</v>
      </c>
      <c r="B296" t="e">
        <f>'U1520'!#REF!</f>
        <v>#REF!</v>
      </c>
      <c r="D296" t="e">
        <f>'U1520'!#REF!</f>
        <v>#REF!</v>
      </c>
    </row>
    <row r="297" spans="1:4">
      <c r="A297" t="e">
        <f>CONCATENATE("334-U",'U1520'!#REF!,'U1520'!#REF!,"-", 'U1520'!#REF!,"-",'U1520'!#REF!, "-W")</f>
        <v>#REF!</v>
      </c>
      <c r="B297" t="e">
        <f>'U1520'!#REF!</f>
        <v>#REF!</v>
      </c>
      <c r="D297" t="e">
        <f>'U1520'!#REF!</f>
        <v>#REF!</v>
      </c>
    </row>
    <row r="298" spans="1:4">
      <c r="A298" t="e">
        <f>CONCATENATE("334-U",'U1520'!#REF!,'U1520'!#REF!,"-", 'U1520'!#REF!,"-",'U1520'!#REF!, "-W")</f>
        <v>#REF!</v>
      </c>
      <c r="B298" t="e">
        <f>'U1520'!#REF!</f>
        <v>#REF!</v>
      </c>
      <c r="D298" t="e">
        <f>'U1520'!#REF!</f>
        <v>#REF!</v>
      </c>
    </row>
    <row r="299" spans="1:4">
      <c r="A299" t="e">
        <f>CONCATENATE("334-U",'U1520'!#REF!,'U1520'!#REF!,"-", 'U1520'!#REF!,"-",'U1520'!#REF!, "-W")</f>
        <v>#REF!</v>
      </c>
      <c r="B299" t="e">
        <f>'U1520'!#REF!</f>
        <v>#REF!</v>
      </c>
      <c r="D299" t="e">
        <f>'U1520'!#REF!</f>
        <v>#REF!</v>
      </c>
    </row>
    <row r="300" spans="1:4">
      <c r="A300" t="e">
        <f>CONCATENATE("334-U",'U1520'!#REF!,'U1520'!#REF!,"-", 'U1520'!#REF!,"-",'U1520'!#REF!, "-W")</f>
        <v>#REF!</v>
      </c>
      <c r="B300" t="e">
        <f>'U1520'!#REF!</f>
        <v>#REF!</v>
      </c>
      <c r="D300" t="e">
        <f>'U1520'!#REF!</f>
        <v>#REF!</v>
      </c>
    </row>
    <row r="301" spans="1:4">
      <c r="A301" t="e">
        <f>CONCATENATE("334-U",'U1520'!#REF!,'U1520'!#REF!,"-", 'U1520'!#REF!,"-",'U1520'!#REF!, "-W")</f>
        <v>#REF!</v>
      </c>
      <c r="B301" t="e">
        <f>'U1520'!#REF!</f>
        <v>#REF!</v>
      </c>
      <c r="D301" t="e">
        <f>'U1520'!#REF!</f>
        <v>#REF!</v>
      </c>
    </row>
    <row r="302" spans="1:4">
      <c r="A302" t="e">
        <f>CONCATENATE("334-U",'U1520'!#REF!,'U1520'!#REF!,"-", 'U1520'!#REF!,"-",'U1520'!#REF!, "-W")</f>
        <v>#REF!</v>
      </c>
      <c r="B302" t="e">
        <f>'U1520'!#REF!</f>
        <v>#REF!</v>
      </c>
      <c r="D302" t="e">
        <f>'U1520'!#REF!</f>
        <v>#REF!</v>
      </c>
    </row>
    <row r="303" spans="1:4">
      <c r="A303" t="e">
        <f>CONCATENATE("334-U",'U1520'!#REF!,'U1520'!#REF!,"-", 'U1520'!#REF!,"-",'U1520'!#REF!, "-W")</f>
        <v>#REF!</v>
      </c>
      <c r="B303" t="e">
        <f>'U1520'!#REF!</f>
        <v>#REF!</v>
      </c>
      <c r="D303" t="e">
        <f>'U1520'!#REF!</f>
        <v>#REF!</v>
      </c>
    </row>
    <row r="304" spans="1:4">
      <c r="A304" t="e">
        <f>CONCATENATE("334-U",'U1520'!#REF!,'U1520'!#REF!,"-", 'U1520'!#REF!,"-",'U1520'!#REF!, "-W")</f>
        <v>#REF!</v>
      </c>
      <c r="B304" t="e">
        <f>'U1520'!#REF!</f>
        <v>#REF!</v>
      </c>
      <c r="D304" t="e">
        <f>'U1520'!#REF!</f>
        <v>#REF!</v>
      </c>
    </row>
    <row r="305" spans="1:4">
      <c r="A305" t="e">
        <f>CONCATENATE("334-U",'U1520'!#REF!,'U1520'!#REF!,"-", 'U1520'!#REF!,"-",'U1520'!#REF!, "-W")</f>
        <v>#REF!</v>
      </c>
      <c r="B305" t="e">
        <f>'U1520'!#REF!</f>
        <v>#REF!</v>
      </c>
      <c r="D305" t="e">
        <f>'U1520'!#REF!</f>
        <v>#REF!</v>
      </c>
    </row>
    <row r="306" spans="1:4">
      <c r="A306" t="e">
        <f>CONCATENATE("334-U",'U1520'!#REF!,'U1520'!#REF!,"-", 'U1520'!#REF!,"-",'U1520'!#REF!, "-W")</f>
        <v>#REF!</v>
      </c>
      <c r="B306" t="e">
        <f>'U1520'!#REF!</f>
        <v>#REF!</v>
      </c>
      <c r="D306" t="e">
        <f>'U1520'!#REF!</f>
        <v>#REF!</v>
      </c>
    </row>
    <row r="307" spans="1:4">
      <c r="A307" t="e">
        <f>CONCATENATE("334-U",'U1520'!#REF!,'U1520'!#REF!,"-", 'U1520'!#REF!,"-",'U1520'!#REF!, "-W")</f>
        <v>#REF!</v>
      </c>
      <c r="B307" t="e">
        <f>'U1520'!#REF!</f>
        <v>#REF!</v>
      </c>
      <c r="D307" t="e">
        <f>'U1520'!#REF!</f>
        <v>#REF!</v>
      </c>
    </row>
    <row r="308" spans="1:4">
      <c r="A308" t="e">
        <f>CONCATENATE("334-U",'U1520'!#REF!,'U1520'!#REF!,"-", 'U1520'!#REF!,"-",'U1520'!#REF!, "-W")</f>
        <v>#REF!</v>
      </c>
      <c r="B308" t="e">
        <f>'U1520'!#REF!</f>
        <v>#REF!</v>
      </c>
      <c r="D308" t="e">
        <f>'U1520'!#REF!</f>
        <v>#REF!</v>
      </c>
    </row>
    <row r="309" spans="1:4" ht="14.25" customHeight="1">
      <c r="A309" t="e">
        <f>CONCATENATE("334-U",'U1520'!#REF!,'U1520'!#REF!,"-", 'U1520'!#REF!,"-",'U1520'!#REF!, "-W")</f>
        <v>#REF!</v>
      </c>
      <c r="B309" t="e">
        <f>'U1520'!#REF!</f>
        <v>#REF!</v>
      </c>
      <c r="D309" t="e">
        <f>'U1520'!#REF!</f>
        <v>#REF!</v>
      </c>
    </row>
    <row r="310" spans="1:4">
      <c r="A310" t="e">
        <f>CONCATENATE("334-U",'U1520'!#REF!,'U1520'!#REF!,"-", 'U1520'!#REF!,"-",'U1520'!#REF!, "-W")</f>
        <v>#REF!</v>
      </c>
      <c r="B310" t="e">
        <f>'U1520'!#REF!</f>
        <v>#REF!</v>
      </c>
      <c r="D310" t="e">
        <f>'U1520'!#REF!</f>
        <v>#REF!</v>
      </c>
    </row>
    <row r="311" spans="1:4">
      <c r="A311" t="e">
        <f>CONCATENATE("334-U",'U1520'!#REF!,'U1520'!#REF!,"-", 'U1520'!#REF!,"-",'U1520'!#REF!, "-W")</f>
        <v>#REF!</v>
      </c>
      <c r="B311" t="e">
        <f>'U1520'!#REF!</f>
        <v>#REF!</v>
      </c>
      <c r="D311" t="e">
        <f>'U1520'!#REF!</f>
        <v>#REF!</v>
      </c>
    </row>
    <row r="312" spans="1:4">
      <c r="A312" t="e">
        <f>CONCATENATE("334-U",'U1520'!#REF!,'U1520'!#REF!,"-", 'U1520'!#REF!,"-",'U1520'!#REF!, "-W")</f>
        <v>#REF!</v>
      </c>
      <c r="B312" t="e">
        <f>'U1520'!#REF!</f>
        <v>#REF!</v>
      </c>
      <c r="D312" t="e">
        <f>'U1520'!#REF!</f>
        <v>#REF!</v>
      </c>
    </row>
    <row r="313" spans="1:4">
      <c r="A313" t="e">
        <f>CONCATENATE("334-U",'U1520'!#REF!,'U1520'!#REF!,"-", 'U1520'!#REF!,"-",'U1520'!#REF!, "-W")</f>
        <v>#REF!</v>
      </c>
      <c r="B313" t="e">
        <f>'U1520'!#REF!</f>
        <v>#REF!</v>
      </c>
      <c r="D313" t="e">
        <f>'U1520'!#REF!</f>
        <v>#REF!</v>
      </c>
    </row>
    <row r="314" spans="1:4">
      <c r="A314" t="str">
        <f>CONCATENATE("334-U",'U1520'!A3,'U1520'!B3,"-", 'U1520'!C3,"-",'U1520'!D3, "-W")</f>
        <v>334-U1520D-1-1-W</v>
      </c>
      <c r="B314">
        <f>'U1520'!I3</f>
        <v>122</v>
      </c>
      <c r="D314">
        <f>'U1520'!J3</f>
        <v>122</v>
      </c>
    </row>
    <row r="315" spans="1:4">
      <c r="A315" t="str">
        <f>CONCATENATE("334-U",'U1520'!A4,'U1520'!B4,"-", 'U1520'!C4,"-",'U1520'!D4, "-W")</f>
        <v>334-U1520D-1-2-W</v>
      </c>
      <c r="B315">
        <f>'U1520'!I4</f>
        <v>102</v>
      </c>
      <c r="D315">
        <f>'U1520'!J4</f>
        <v>102</v>
      </c>
    </row>
    <row r="316" spans="1:4">
      <c r="A316" t="str">
        <f>CONCATENATE("334-U",'U1520'!A5,'U1520'!B5,"-", 'U1520'!C5,"-",'U1520'!D5, "-W")</f>
        <v>334-U1520D-1-3-W</v>
      </c>
      <c r="B316">
        <f>'U1520'!I5</f>
        <v>30</v>
      </c>
      <c r="D316">
        <f>'U1520'!J5</f>
        <v>30</v>
      </c>
    </row>
    <row r="317" spans="1:4">
      <c r="A317" t="str">
        <f>CONCATENATE("334-U",'U1520'!A6,'U1520'!B6,"-", 'U1520'!C6,"-",'U1520'!D6, "-W")</f>
        <v>334-U1520D-2-1-W</v>
      </c>
      <c r="B317">
        <f>'U1520'!I6</f>
        <v>32</v>
      </c>
      <c r="D317">
        <f>'U1520'!J6</f>
        <v>32</v>
      </c>
    </row>
    <row r="318" spans="1:4">
      <c r="A318" t="str">
        <f>CONCATENATE("334-U",'U1520'!A7,'U1520'!B7,"-", 'U1520'!C7,"-",'U1520'!D7, "-W")</f>
        <v>334-U1520D-2-3-W</v>
      </c>
      <c r="B318">
        <f>'U1520'!I7</f>
        <v>30</v>
      </c>
      <c r="D318">
        <f>'U1520'!J7</f>
        <v>30</v>
      </c>
    </row>
    <row r="319" spans="1:4">
      <c r="A319" t="str">
        <f>CONCATENATE("334-U",'U1520'!A8,'U1520'!B8,"-", 'U1520'!C8,"-",'U1520'!D8, "-W")</f>
        <v>334-U1520D-2-3-W</v>
      </c>
      <c r="B319">
        <f>'U1520'!I8</f>
        <v>80</v>
      </c>
      <c r="D319">
        <f>'U1520'!J8</f>
        <v>80</v>
      </c>
    </row>
    <row r="320" spans="1:4">
      <c r="A320" t="str">
        <f>CONCATENATE("334-U",'U1520'!A9,'U1520'!B9,"-", 'U1520'!C9,"-",'U1520'!D9, "-W")</f>
        <v>334-U1520D-2-4-W</v>
      </c>
      <c r="B320">
        <f>'U1520'!I9</f>
        <v>15</v>
      </c>
      <c r="D320">
        <f>'U1520'!J9</f>
        <v>15</v>
      </c>
    </row>
    <row r="321" spans="1:4">
      <c r="A321" t="e">
        <f>CONCATENATE("334-U",'U1520'!#REF!,'U1520'!#REF!,"-", 'U1520'!#REF!,"-",'U1520'!#REF!, "-W")</f>
        <v>#REF!</v>
      </c>
      <c r="B321" t="e">
        <f>'U1520'!#REF!</f>
        <v>#REF!</v>
      </c>
      <c r="D321" t="e">
        <f>'U1520'!#REF!</f>
        <v>#REF!</v>
      </c>
    </row>
    <row r="322" spans="1:4">
      <c r="A322" t="str">
        <f>CONCATENATE("334-U",'U1520'!A10,'U1520'!B10,"-", 'U1520'!C10,"-",'U1520'!D10, "-W")</f>
        <v>334-U1520D-2-5-W</v>
      </c>
      <c r="B322">
        <f>'U1520'!I10</f>
        <v>51</v>
      </c>
      <c r="D322">
        <f>'U1520'!J10</f>
        <v>51</v>
      </c>
    </row>
    <row r="323" spans="1:4">
      <c r="A323" t="str">
        <f>CONCATENATE("334-U",'U1520'!A11,'U1520'!B11,"-", 'U1520'!C11,"-",'U1520'!D11, "-W")</f>
        <v>334-U1520D-2-5-W</v>
      </c>
      <c r="B323">
        <f>'U1520'!I11</f>
        <v>114</v>
      </c>
      <c r="D323">
        <f>'U1520'!J11</f>
        <v>114</v>
      </c>
    </row>
    <row r="324" spans="1:4">
      <c r="A324" t="str">
        <f>CONCATENATE("334-U",'U1520'!A12,'U1520'!B12,"-", 'U1520'!C12,"-",'U1520'!D12, "-W")</f>
        <v>334-U1520D-2-6-W</v>
      </c>
      <c r="B324">
        <f>'U1520'!I12</f>
        <v>54</v>
      </c>
      <c r="D324">
        <f>'U1520'!J12</f>
        <v>54</v>
      </c>
    </row>
    <row r="325" spans="1:4">
      <c r="A325" t="str">
        <f>CONCATENATE("334-U",'U1520'!A13,'U1520'!B13,"-", 'U1520'!C13,"-",'U1520'!D13, "-W")</f>
        <v>334-U1520D-2-6-W</v>
      </c>
      <c r="B325">
        <f>'U1520'!I13</f>
        <v>71</v>
      </c>
      <c r="D325">
        <f>'U1520'!J13</f>
        <v>71</v>
      </c>
    </row>
    <row r="326" spans="1:4">
      <c r="A326" t="str">
        <f>CONCATENATE("334-U",'U1520'!A14,'U1520'!B14,"-", 'U1520'!C14,"-",'U1520'!D14, "-W")</f>
        <v>334-U1520D-2-7-W</v>
      </c>
      <c r="B326">
        <f>'U1520'!I14</f>
        <v>19</v>
      </c>
      <c r="D326">
        <f>'U1520'!J14</f>
        <v>19</v>
      </c>
    </row>
    <row r="327" spans="1:4">
      <c r="A327" t="str">
        <f>CONCATENATE("334-U",'U1520'!A15,'U1520'!B15,"-", 'U1520'!C15,"-",'U1520'!D15, "-W")</f>
        <v>334-U1520D-3-1-W</v>
      </c>
      <c r="B327">
        <f>'U1520'!I15</f>
        <v>133</v>
      </c>
      <c r="D327">
        <f>'U1520'!J15</f>
        <v>133</v>
      </c>
    </row>
    <row r="328" spans="1:4">
      <c r="A328" t="str">
        <f>CONCATENATE("334-U",'U1520'!A16,'U1520'!B16,"-", 'U1520'!C16,"-",'U1520'!D16, "-W")</f>
        <v>334-U1520D-3-2-W</v>
      </c>
      <c r="B328">
        <f>'U1520'!I16</f>
        <v>84</v>
      </c>
      <c r="D328">
        <f>'U1520'!J16</f>
        <v>84</v>
      </c>
    </row>
    <row r="329" spans="1:4">
      <c r="A329" t="str">
        <f>CONCATENATE("334-U",'U1520'!A17,'U1520'!B17,"-", 'U1520'!C17,"-",'U1520'!D17, "-W")</f>
        <v>334-U1520D-3-3-W</v>
      </c>
      <c r="B329">
        <f>'U1520'!I17</f>
        <v>77</v>
      </c>
      <c r="D329">
        <f>'U1520'!J17</f>
        <v>77</v>
      </c>
    </row>
    <row r="330" spans="1:4">
      <c r="A330" t="str">
        <f>CONCATENATE("334-U",'U1520'!A18,'U1520'!B18,"-", 'U1520'!C18,"-",'U1520'!D18, "-W")</f>
        <v>334-U1520D-3-4-W</v>
      </c>
      <c r="B330">
        <f>'U1520'!I18</f>
        <v>4</v>
      </c>
      <c r="D330">
        <f>'U1520'!J18</f>
        <v>4</v>
      </c>
    </row>
    <row r="331" spans="1:4">
      <c r="A331" t="str">
        <f>CONCATENATE("334-U",'U1520'!A19,'U1520'!B19,"-", 'U1520'!C19,"-",'U1520'!D19, "-W")</f>
        <v>334-U1520D-3-4-W</v>
      </c>
      <c r="B331">
        <f>'U1520'!I19</f>
        <v>117</v>
      </c>
      <c r="D331">
        <f>'U1520'!J19</f>
        <v>117</v>
      </c>
    </row>
    <row r="332" spans="1:4">
      <c r="A332" t="str">
        <f>CONCATENATE("334-U",'U1520'!A20,'U1520'!B20,"-", 'U1520'!C20,"-",'U1520'!D20, "-W")</f>
        <v>334-U1520D-3-5-W</v>
      </c>
      <c r="B332">
        <f>'U1520'!I20</f>
        <v>119</v>
      </c>
      <c r="D332">
        <f>'U1520'!J20</f>
        <v>119</v>
      </c>
    </row>
    <row r="333" spans="1:4">
      <c r="A333" t="str">
        <f>CONCATENATE("334-U",'U1520'!A21,'U1520'!B21,"-", 'U1520'!C21,"-",'U1520'!D21, "-W")</f>
        <v>334-U1520D-3-6-W</v>
      </c>
      <c r="B333">
        <f>'U1520'!I21</f>
        <v>106</v>
      </c>
      <c r="D333">
        <f>'U1520'!J21</f>
        <v>106</v>
      </c>
    </row>
    <row r="334" spans="1:4">
      <c r="A334" t="str">
        <f>CONCATENATE("334-U",'U1520'!A22,'U1520'!B22,"-", 'U1520'!C22,"-",'U1520'!D22, "-W")</f>
        <v>334-U1520D-3-7-W</v>
      </c>
      <c r="B334">
        <f>'U1520'!I22</f>
        <v>43</v>
      </c>
      <c r="D334">
        <f>'U1520'!J22</f>
        <v>43</v>
      </c>
    </row>
    <row r="335" spans="1:4">
      <c r="A335" t="str">
        <f>CONCATENATE("334-U",'U1520'!A23,'U1520'!B23,"-", 'U1520'!C23,"-",'U1520'!D23, "-W")</f>
        <v>334-U1520D-4-1-W</v>
      </c>
      <c r="B335">
        <f>'U1520'!I23</f>
        <v>68</v>
      </c>
      <c r="D335">
        <f>'U1520'!J23</f>
        <v>69</v>
      </c>
    </row>
    <row r="336" spans="1:4">
      <c r="A336" t="str">
        <f>CONCATENATE("334-U",'U1520'!A24,'U1520'!B24,"-", 'U1520'!C24,"-",'U1520'!D24, "-W")</f>
        <v>334-U1520D-4-2-W</v>
      </c>
      <c r="B336">
        <f>'U1520'!I24</f>
        <v>66</v>
      </c>
      <c r="D336">
        <f>'U1520'!J24</f>
        <v>67</v>
      </c>
    </row>
    <row r="337" spans="1:4">
      <c r="A337" t="str">
        <f>CONCATENATE("334-U",'U1520'!A25,'U1520'!B25,"-", 'U1520'!C25,"-",'U1520'!D25, "-W")</f>
        <v>334-U1520D-4-2-W</v>
      </c>
      <c r="B337">
        <f>'U1520'!I25</f>
        <v>115</v>
      </c>
      <c r="D337">
        <f>'U1520'!J25</f>
        <v>116</v>
      </c>
    </row>
    <row r="338" spans="1:4">
      <c r="A338" t="str">
        <f>CONCATENATE("334-U",'U1520'!A26,'U1520'!B26,"-", 'U1520'!C26,"-",'U1520'!D26, "-W")</f>
        <v>334-U1520D-4-4-W</v>
      </c>
      <c r="B338">
        <f>'U1520'!I26</f>
        <v>77</v>
      </c>
      <c r="D338">
        <f>'U1520'!J26</f>
        <v>77</v>
      </c>
    </row>
    <row r="339" spans="1:4">
      <c r="A339" t="str">
        <f>CONCATENATE("334-U",'U1520'!A27,'U1520'!B27,"-", 'U1520'!C27,"-",'U1520'!D27, "-W")</f>
        <v>334-U1520D-4-6-W</v>
      </c>
      <c r="B339">
        <f>'U1520'!I27</f>
        <v>32</v>
      </c>
      <c r="D339">
        <f>'U1520'!J27</f>
        <v>33</v>
      </c>
    </row>
    <row r="340" spans="1:4">
      <c r="A340" t="str">
        <f>CONCATENATE("334-U",'U1520'!A28,'U1520'!B28,"-", 'U1520'!C28,"-",'U1520'!D28, "-W")</f>
        <v>334-U1520D-4-7-W</v>
      </c>
      <c r="B340">
        <f>'U1520'!I28</f>
        <v>20</v>
      </c>
      <c r="D340">
        <f>'U1520'!J28</f>
        <v>21</v>
      </c>
    </row>
    <row r="341" spans="1:4">
      <c r="A341" t="str">
        <f>CONCATENATE("334-U",'U1520'!A29,'U1520'!B29,"-", 'U1520'!C29,"-",'U1520'!D29, "-W")</f>
        <v>334-U1520D-5-2-W</v>
      </c>
      <c r="B341">
        <f>'U1520'!I29</f>
        <v>114</v>
      </c>
      <c r="D341">
        <f>'U1520'!J29</f>
        <v>114</v>
      </c>
    </row>
    <row r="342" spans="1:4">
      <c r="A342" t="str">
        <f>CONCATENATE("334-U",'U1520'!A30,'U1520'!B30,"-", 'U1520'!C30,"-",'U1520'!D30, "-W")</f>
        <v>334-U1520D-5-3-W</v>
      </c>
      <c r="B342">
        <f>'U1520'!I30</f>
        <v>62</v>
      </c>
      <c r="D342">
        <f>'U1520'!J30</f>
        <v>62</v>
      </c>
    </row>
    <row r="343" spans="1:4">
      <c r="A343" t="str">
        <f>CONCATENATE("334-U",'U1520'!A31,'U1520'!B31,"-", 'U1520'!C31,"-",'U1520'!D31, "-W")</f>
        <v>334-U1520D-5-3-W</v>
      </c>
      <c r="B343">
        <f>'U1520'!I31</f>
        <v>110</v>
      </c>
      <c r="D343">
        <f>'U1520'!J31</f>
        <v>111</v>
      </c>
    </row>
    <row r="344" spans="1:4">
      <c r="A344" t="str">
        <f>CONCATENATE("334-U",'U1520'!A32,'U1520'!B32,"-", 'U1520'!C32,"-",'U1520'!D32, "-W")</f>
        <v>334-U1520D-5-4-W</v>
      </c>
      <c r="B344">
        <f>'U1520'!I32</f>
        <v>23</v>
      </c>
      <c r="D344">
        <f>'U1520'!J32</f>
        <v>24</v>
      </c>
    </row>
    <row r="345" spans="1:4">
      <c r="A345" t="e">
        <f>CONCATENATE("334-U",'U1520'!A35,'U1520'!B35,"-", 'U1520'!D35,"-",'U1520'!#REF!, "-W")</f>
        <v>#REF!</v>
      </c>
      <c r="B345">
        <f>'U1520'!I35</f>
        <v>22</v>
      </c>
      <c r="D345">
        <f>'U1520'!J35</f>
        <v>23</v>
      </c>
    </row>
    <row r="346" spans="1:4">
      <c r="A346" t="e">
        <f>CONCATENATE("334-U",'U1520'!A36,'U1520'!B36,"-", 'U1520'!D36,"-",'U1520'!#REF!, "-W")</f>
        <v>#REF!</v>
      </c>
      <c r="B346">
        <f>'U1520'!I36</f>
        <v>17</v>
      </c>
      <c r="D346">
        <f>'U1520'!J36</f>
        <v>17</v>
      </c>
    </row>
    <row r="347" spans="1:4">
      <c r="A347" t="e">
        <f>CONCATENATE("334-U",'U1520'!A37,'U1520'!B37,"-", 'U1520'!D37,"-",'U1520'!#REF!, "-W")</f>
        <v>#REF!</v>
      </c>
      <c r="B347">
        <f>'U1520'!I37</f>
        <v>110</v>
      </c>
      <c r="D347">
        <f>'U1520'!J37</f>
        <v>111</v>
      </c>
    </row>
    <row r="348" spans="1:4">
      <c r="A348" t="e">
        <f>CONCATENATE("334-U",'U1520'!A38,'U1520'!B38,"-", 'U1520'!D38,"-",'U1520'!#REF!, "-W")</f>
        <v>#REF!</v>
      </c>
      <c r="B348">
        <f>'U1520'!I38</f>
        <v>70</v>
      </c>
      <c r="D348">
        <f>'U1520'!J38</f>
        <v>70</v>
      </c>
    </row>
    <row r="349" spans="1:4">
      <c r="A349" t="e">
        <f>CONCATENATE("334-U",'U1520'!A39,'U1520'!B39,"-", 'U1520'!D39,"-",'U1520'!#REF!, "-W")</f>
        <v>#REF!</v>
      </c>
      <c r="B349">
        <f>'U1520'!I39</f>
        <v>56</v>
      </c>
      <c r="D349">
        <f>'U1520'!J39</f>
        <v>56</v>
      </c>
    </row>
    <row r="350" spans="1:4">
      <c r="A350" t="e">
        <f>CONCATENATE("334-U",'U1520'!A40,'U1520'!B40,"-", 'U1520'!D40,"-",'U1520'!#REF!, "-W")</f>
        <v>#REF!</v>
      </c>
      <c r="B350">
        <f>'U1520'!I40</f>
        <v>82</v>
      </c>
      <c r="D350">
        <f>'U1520'!J40</f>
        <v>82</v>
      </c>
    </row>
    <row r="351" spans="1:4">
      <c r="A351" t="e">
        <f>CONCATENATE("334-U",'U1520'!A41,'U1520'!B41,"-", 'U1520'!D41,"-",'U1520'!#REF!, "-W")</f>
        <v>#REF!</v>
      </c>
      <c r="B351">
        <f>'U1520'!I41</f>
        <v>81</v>
      </c>
      <c r="D351">
        <f>'U1520'!J41</f>
        <v>82</v>
      </c>
    </row>
    <row r="352" spans="1:4">
      <c r="A352" t="e">
        <f>CONCATENATE("334-U",'U1520'!A42,'U1520'!B42,"-", 'U1520'!D42,"-",'U1520'!#REF!, "-W")</f>
        <v>#REF!</v>
      </c>
      <c r="B352">
        <f>'U1520'!I42</f>
        <v>19</v>
      </c>
      <c r="D352">
        <f>'U1520'!J42</f>
        <v>20</v>
      </c>
    </row>
    <row r="353" spans="1:4">
      <c r="A353" t="e">
        <f>CONCATENATE("334-U",'U1520'!A43,'U1520'!B43,"-", 'U1520'!D44,"-",'U1520'!#REF!, "-W")</f>
        <v>#REF!</v>
      </c>
      <c r="B353">
        <f>'U1520'!I43</f>
        <v>39</v>
      </c>
      <c r="D353">
        <f>'U1520'!J43</f>
        <v>39</v>
      </c>
    </row>
    <row r="354" spans="1:4">
      <c r="A354" t="e">
        <f>CONCATENATE("334-U",'U1520'!A44,'U1520'!B44,"-", 'U1520'!D45,"-",'U1520'!#REF!, "-W")</f>
        <v>#REF!</v>
      </c>
      <c r="B354">
        <f>'U1520'!I44</f>
        <v>76</v>
      </c>
      <c r="D354">
        <f>'U1520'!J44</f>
        <v>77</v>
      </c>
    </row>
    <row r="355" spans="1:4">
      <c r="A355" t="e">
        <f>CONCATENATE("334-U",'U1520'!A45,'U1520'!B45,"-", 'U1520'!D46,"-",'U1520'!#REF!, "-W")</f>
        <v>#REF!</v>
      </c>
      <c r="B355">
        <f>'U1520'!I45</f>
        <v>127</v>
      </c>
      <c r="D355">
        <f>'U1520'!J45</f>
        <v>127</v>
      </c>
    </row>
    <row r="356" spans="1:4">
      <c r="A356" t="e">
        <f>CONCATENATE("334-U",'U1520'!A46,'U1520'!B46,"-", 'U1520'!D47,"-",'U1520'!#REF!, "-W")</f>
        <v>#REF!</v>
      </c>
      <c r="B356">
        <f>'U1520'!I46</f>
        <v>39</v>
      </c>
      <c r="D356">
        <f>'U1520'!J46</f>
        <v>40</v>
      </c>
    </row>
    <row r="357" spans="1:4">
      <c r="A357" t="e">
        <f>CONCATENATE("334-U",'U1520'!A47,'U1520'!B47,"-", 'U1520'!D48,"-",'U1520'!#REF!, "-W")</f>
        <v>#REF!</v>
      </c>
      <c r="B357">
        <f>'U1520'!I47</f>
        <v>78</v>
      </c>
      <c r="D357">
        <f>'U1520'!J47</f>
        <v>79</v>
      </c>
    </row>
    <row r="358" spans="1:4">
      <c r="A358" t="e">
        <f>CONCATENATE("334-U",'U1520'!A48,'U1520'!B48,"-", 'U1520'!#REF!,"-",'U1520'!#REF!, "-W")</f>
        <v>#REF!</v>
      </c>
      <c r="B358">
        <f>'U1520'!I48</f>
        <v>41</v>
      </c>
      <c r="D358">
        <f>'U1520'!J48</f>
        <v>42</v>
      </c>
    </row>
    <row r="359" spans="1:4">
      <c r="A359" t="str">
        <f>CONCATENATE("334-U",'U1520'!A49,'U1520'!B49,"-", 'U1520'!C49,"-",'U1520'!D49, "-W")</f>
        <v>334-U1520D-9-1-W</v>
      </c>
      <c r="B359">
        <f>'U1520'!I49</f>
        <v>80</v>
      </c>
      <c r="D359">
        <f>'U1520'!J49</f>
        <v>80</v>
      </c>
    </row>
    <row r="360" spans="1:4">
      <c r="A360" t="str">
        <f>CONCATENATE("334-U",'U1520'!A50,'U1520'!B50,"-", 'U1520'!C50,"-",'U1520'!D50, "-W")</f>
        <v>334-U1520D-9-2-W</v>
      </c>
      <c r="B360">
        <f>'U1520'!I50</f>
        <v>62</v>
      </c>
      <c r="D360">
        <f>'U1520'!J50</f>
        <v>63</v>
      </c>
    </row>
    <row r="361" spans="1:4">
      <c r="A361" t="str">
        <f>CONCATENATE("334-U",'U1520'!A51,'U1520'!B51,"-", 'U1520'!C51,"-",'U1520'!D51, "-W")</f>
        <v>334-U1520D-10-1-W</v>
      </c>
      <c r="B361">
        <f>'U1520'!I51</f>
        <v>51</v>
      </c>
      <c r="D361">
        <f>'U1520'!J51</f>
        <v>52</v>
      </c>
    </row>
    <row r="362" spans="1:4">
      <c r="A362" t="str">
        <f>CONCATENATE("334-U",'U1520'!A52,'U1520'!B52,"-", 'U1520'!C52,"-",'U1520'!D52, "-W")</f>
        <v>334-U1520D-10-3-W</v>
      </c>
      <c r="B362">
        <f>'U1520'!I52</f>
        <v>78</v>
      </c>
      <c r="D362">
        <f>'U1520'!J52</f>
        <v>79</v>
      </c>
    </row>
    <row r="363" spans="1:4">
      <c r="A363" t="str">
        <f>CONCATENATE("334-U",'U1520'!A53,'U1520'!B53,"-", 'U1520'!C53,"-",'U1520'!D53, "-W")</f>
        <v>334-U1520D-10-3-W</v>
      </c>
      <c r="B363">
        <f>'U1520'!I53</f>
        <v>105</v>
      </c>
      <c r="D363">
        <f>'U1520'!J53</f>
        <v>105</v>
      </c>
    </row>
    <row r="364" spans="1:4">
      <c r="A364" t="str">
        <f>CONCATENATE("334-U",'U1520'!A54,'U1520'!B54,"-", 'U1520'!C54,"-",'U1520'!D54, "-W")</f>
        <v>334-U1520D-11-1-W</v>
      </c>
      <c r="B364">
        <f>'U1520'!I54</f>
        <v>46</v>
      </c>
      <c r="D364">
        <f>'U1520'!J54</f>
        <v>46</v>
      </c>
    </row>
    <row r="365" spans="1:4">
      <c r="A365" t="str">
        <f>CONCATENATE("334-U",'U1520'!A55,'U1520'!B55,"-", 'U1520'!C55,"-",'U1520'!D55, "-W")</f>
        <v>334-U1520D-11-1-W</v>
      </c>
      <c r="B365">
        <f>'U1520'!I55</f>
        <v>111</v>
      </c>
      <c r="D365">
        <f>'U1520'!J55</f>
        <v>111</v>
      </c>
    </row>
    <row r="366" spans="1:4">
      <c r="A366" t="str">
        <f>CONCATENATE("334-U",'U1520'!A56,'U1520'!B56,"-", 'U1520'!C56,"-",'U1520'!D56, "-W")</f>
        <v>334-U1520D-11-2-W</v>
      </c>
      <c r="B366">
        <f>'U1520'!I56</f>
        <v>48</v>
      </c>
      <c r="D366">
        <f>'U1520'!J56</f>
        <v>48</v>
      </c>
    </row>
    <row r="367" spans="1:4">
      <c r="A367" t="str">
        <f>CONCATENATE("334-U",'U1520'!A57,'U1520'!B57,"-", 'U1520'!C57,"-",'U1520'!D57, "-W")</f>
        <v>334-U1520D-11-2-W</v>
      </c>
      <c r="B367">
        <f>'U1520'!I57</f>
        <v>105</v>
      </c>
      <c r="D367">
        <f>'U1520'!J57</f>
        <v>105</v>
      </c>
    </row>
    <row r="368" spans="1:4">
      <c r="A368" t="str">
        <f>CONCATENATE("334-U",'U1520'!A58,'U1520'!B58,"-", 'U1520'!C58,"-",'U1520'!D58, "-W")</f>
        <v>334-U1520D-11-3-W</v>
      </c>
      <c r="B368">
        <f>'U1520'!I58</f>
        <v>36</v>
      </c>
      <c r="D368">
        <f>'U1520'!J58</f>
        <v>36</v>
      </c>
    </row>
    <row r="369" spans="1:4">
      <c r="A369" t="str">
        <f>CONCATENATE("334-U",'U1520'!A59,'U1520'!B59,"-", 'U1520'!C59,"-",'U1520'!D59, "-W")</f>
        <v>334-U1520D-11-4-W</v>
      </c>
      <c r="B369">
        <f>'U1520'!I59</f>
        <v>64</v>
      </c>
      <c r="D369">
        <f>'U1520'!J59</f>
        <v>64</v>
      </c>
    </row>
    <row r="370" spans="1:4">
      <c r="A370" t="str">
        <f>CONCATENATE("334-U",'U1520'!A60,'U1520'!B60,"-", 'U1520'!C60,"-",'U1520'!D60, "-W")</f>
        <v>334-U1520D-11-4-W</v>
      </c>
      <c r="B370">
        <f>'U1520'!I60</f>
        <v>107</v>
      </c>
      <c r="D370">
        <f>'U1520'!J60</f>
        <v>107</v>
      </c>
    </row>
    <row r="371" spans="1:4">
      <c r="A371" t="str">
        <f>CONCATENATE("334-U",'U1520'!A61,'U1520'!B61,"-", 'U1520'!C61,"-",'U1520'!D61, "-W")</f>
        <v>334-U1520D-11-5-W</v>
      </c>
      <c r="B371">
        <f>'U1520'!I61</f>
        <v>47</v>
      </c>
      <c r="D371">
        <f>'U1520'!J61</f>
        <v>47</v>
      </c>
    </row>
    <row r="372" spans="1:4">
      <c r="A372" t="str">
        <f>CONCATENATE("334-U",'U1520'!A62,'U1520'!B62,"-", 'U1520'!C62,"-",'U1520'!D62, "-W")</f>
        <v>334-U1520D-11-5-W</v>
      </c>
      <c r="B372">
        <f>'U1520'!I62</f>
        <v>123</v>
      </c>
      <c r="D372">
        <f>'U1520'!J62</f>
        <v>123</v>
      </c>
    </row>
    <row r="373" spans="1:4">
      <c r="A373" t="str">
        <f>CONCATENATE("334-U",'U1520'!A63,'U1520'!B63,"-", 'U1520'!C63,"-",'U1520'!D63, "-W")</f>
        <v>334-U1520D-11-6-W</v>
      </c>
      <c r="B373">
        <f>'U1520'!I63</f>
        <v>55</v>
      </c>
      <c r="D373">
        <f>'U1520'!J63</f>
        <v>55</v>
      </c>
    </row>
    <row r="374" spans="1:4">
      <c r="A374" t="str">
        <f>CONCATENATE("334-U",'U1520'!A64,'U1520'!B64,"-", 'U1520'!C64,"-",'U1520'!D64, "-W")</f>
        <v>334-U1520D-11-6-W</v>
      </c>
      <c r="B374">
        <f>'U1520'!I64</f>
        <v>90</v>
      </c>
      <c r="D374">
        <f>'U1520'!J64</f>
        <v>90</v>
      </c>
    </row>
    <row r="375" spans="1:4">
      <c r="A375" t="str">
        <f>CONCATENATE("334-U",'U1520'!A65,'U1520'!B65,"-", 'U1520'!C65,"-",'U1520'!D65, "-W")</f>
        <v>334-U1520D-11-7-W</v>
      </c>
      <c r="B375">
        <f>'U1520'!I65</f>
        <v>23</v>
      </c>
      <c r="D375">
        <f>'U1520'!J65</f>
        <v>23</v>
      </c>
    </row>
    <row r="376" spans="1:4">
      <c r="A376" t="str">
        <f>CONCATENATE("334-U",'U1520'!A66,'U1520'!B66,"-", 'U1520'!C66,"-",'U1520'!D66, "-W")</f>
        <v>334-U1520D-12-1-W</v>
      </c>
      <c r="B376">
        <f>'U1520'!I66</f>
        <v>58</v>
      </c>
      <c r="D376">
        <f>'U1520'!J66</f>
        <v>58</v>
      </c>
    </row>
    <row r="377" spans="1:4">
      <c r="A377" t="str">
        <f>CONCATENATE("334-U",'U1520'!A67,'U1520'!B67,"-", 'U1520'!C67,"-",'U1520'!D67, "-W")</f>
        <v>334-U1520D-11-7-W</v>
      </c>
      <c r="B377">
        <f>'U1520'!I67</f>
        <v>117</v>
      </c>
      <c r="D377">
        <f>'U1520'!J67</f>
        <v>117</v>
      </c>
    </row>
    <row r="378" spans="1:4">
      <c r="A378" t="str">
        <f>CONCATENATE("334-U",'U1520'!A68,'U1520'!B68,"-", 'U1520'!C68,"-",'U1520'!D68, "-W")</f>
        <v>334-U1520D-12-2-W</v>
      </c>
      <c r="B378">
        <f>'U1520'!I68</f>
        <v>73</v>
      </c>
      <c r="D378">
        <f>'U1520'!J68</f>
        <v>73</v>
      </c>
    </row>
    <row r="379" spans="1:4">
      <c r="A379" t="str">
        <f>CONCATENATE("334-U",'U1520'!A69,'U1520'!B69,"-", 'U1520'!C69,"-",'U1520'!D69, "-W")</f>
        <v>334-U1520D-12-3-W</v>
      </c>
      <c r="B379">
        <f>'U1520'!I69</f>
        <v>53</v>
      </c>
      <c r="D379">
        <f>'U1520'!J69</f>
        <v>53</v>
      </c>
    </row>
    <row r="380" spans="1:4">
      <c r="A380" t="str">
        <f>CONCATENATE("334-U",'U1520'!A70,'U1520'!B70,"-", 'U1520'!C70,"-",'U1520'!D70, "-W")</f>
        <v>334-U1520D-12-3-W</v>
      </c>
      <c r="B380">
        <f>'U1520'!I70</f>
        <v>88</v>
      </c>
      <c r="D380">
        <f>'U1520'!J70</f>
        <v>88</v>
      </c>
    </row>
    <row r="381" spans="1:4">
      <c r="A381" t="str">
        <f>CONCATENATE("334-U",'U1520'!A71,'U1520'!B71,"-", 'U1520'!C71,"-",'U1520'!D71, "-W")</f>
        <v>334-U1520D-13-1-W</v>
      </c>
      <c r="B381">
        <f>'U1520'!I71</f>
        <v>37</v>
      </c>
      <c r="D381">
        <f>'U1520'!J71</f>
        <v>37</v>
      </c>
    </row>
    <row r="382" spans="1:4">
      <c r="A382" t="str">
        <f>CONCATENATE("334-U",'U1520'!A72,'U1520'!B72,"-", 'U1520'!C72,"-",'U1520'!D72, "-W")</f>
        <v>334-U1520D-13-2-W</v>
      </c>
      <c r="B382">
        <f>'U1520'!I72</f>
        <v>24</v>
      </c>
      <c r="D382">
        <f>'U1520'!J72</f>
        <v>24</v>
      </c>
    </row>
    <row r="383" spans="1:4">
      <c r="A383" t="str">
        <f>CONCATENATE("334-U",'U1520'!A73,'U1520'!B73,"-", 'U1520'!C73,"-",'U1520'!D73, "-W")</f>
        <v>334-U1520D-13-2-W</v>
      </c>
      <c r="B383">
        <f>'U1520'!I73</f>
        <v>87</v>
      </c>
      <c r="D383">
        <f>'U1520'!J73</f>
        <v>87</v>
      </c>
    </row>
    <row r="384" spans="1:4">
      <c r="A384" t="str">
        <f>CONCATENATE("334-U",'U1520'!A74,'U1520'!B74,"-", 'U1520'!C74,"-",'U1520'!D74, "-W")</f>
        <v>334-U1520D-13-3-W</v>
      </c>
      <c r="B384">
        <f>'U1520'!I74</f>
        <v>24</v>
      </c>
      <c r="D384">
        <f>'U1520'!J74</f>
        <v>24</v>
      </c>
    </row>
    <row r="385" spans="1:4">
      <c r="A385" t="str">
        <f>CONCATENATE("334-U",'U1520'!A75,'U1520'!B75,"-", 'U1520'!C75,"-",'U1520'!D75, "-W")</f>
        <v>334-U1520D-13-3-W</v>
      </c>
      <c r="B385">
        <f>'U1520'!I75</f>
        <v>108</v>
      </c>
      <c r="D385">
        <f>'U1520'!J75</f>
        <v>108</v>
      </c>
    </row>
    <row r="386" spans="1:4">
      <c r="A386" t="str">
        <f>CONCATENATE("334-U",'U1520'!A76,'U1520'!B76,"-", 'U1520'!C76,"-",'U1520'!D76, "-W")</f>
        <v>334-U1520D-13-4-W</v>
      </c>
      <c r="B386">
        <f>'U1520'!I76</f>
        <v>38</v>
      </c>
      <c r="D386">
        <f>'U1520'!J76</f>
        <v>38</v>
      </c>
    </row>
    <row r="387" spans="1:4">
      <c r="A387" t="str">
        <f>CONCATENATE("334-U",'U1520'!A77,'U1520'!B77,"-", 'U1520'!C77,"-",'U1520'!D77, "-W")</f>
        <v>334-U1520D-13-4-W</v>
      </c>
      <c r="B387">
        <f>'U1520'!I77</f>
        <v>120</v>
      </c>
      <c r="D387">
        <f>'U1520'!J77</f>
        <v>120</v>
      </c>
    </row>
    <row r="388" spans="1:4">
      <c r="A388" t="str">
        <f>CONCATENATE("334-U",'U1520'!A78,'U1520'!B78,"-", 'U1520'!C78,"-",'U1520'!D78, "-W")</f>
        <v>334-U1520D-13-5-W</v>
      </c>
      <c r="B388">
        <f>'U1520'!I78</f>
        <v>45</v>
      </c>
      <c r="D388">
        <f>'U1520'!J78</f>
        <v>45</v>
      </c>
    </row>
    <row r="389" spans="1:4">
      <c r="A389" t="str">
        <f>CONCATENATE("334-U",'U1520'!A79,'U1520'!B79,"-", 'U1520'!C79,"-",'U1520'!D79, "-W")</f>
        <v>334-U1520D-13-5-W</v>
      </c>
      <c r="B389">
        <f>'U1520'!I79</f>
        <v>108</v>
      </c>
      <c r="D389">
        <f>'U1520'!J79</f>
        <v>108</v>
      </c>
    </row>
    <row r="390" spans="1:4">
      <c r="A390" t="str">
        <f>CONCATENATE("334-U",'U1520'!A80,'U1520'!B80,"-", 'U1520'!C80,"-",'U1520'!D80, "-W")</f>
        <v>334-U1520D-13-6-W</v>
      </c>
      <c r="B390">
        <f>'U1520'!I80</f>
        <v>41</v>
      </c>
      <c r="D390">
        <f>'U1520'!J80</f>
        <v>41</v>
      </c>
    </row>
    <row r="391" spans="1:4">
      <c r="A391" t="str">
        <f>CONCATENATE("334-U",'U1520'!A81,'U1520'!B81,"-", 'U1520'!C81,"-",'U1520'!D81, "-W")</f>
        <v>334-U1520D-13-6-W</v>
      </c>
      <c r="B391">
        <f>'U1520'!I81</f>
        <v>75</v>
      </c>
      <c r="D391">
        <f>'U1520'!J81</f>
        <v>75</v>
      </c>
    </row>
    <row r="392" spans="1:4">
      <c r="A392" t="str">
        <f>CONCATENATE("334-U",'U1520'!A82,'U1520'!B82,"-", 'U1520'!C82,"-",'U1520'!D82, "-W")</f>
        <v>334-U1520D-13-7-W</v>
      </c>
      <c r="B392">
        <f>'U1520'!I82</f>
        <v>22</v>
      </c>
      <c r="D392">
        <f>'U1520'!J82</f>
        <v>22</v>
      </c>
    </row>
    <row r="393" spans="1:4">
      <c r="A393" t="str">
        <f>CONCATENATE("334-U",'U1520'!A83,'U1520'!B83,"-", 'U1520'!C83,"-",'U1520'!D83, "-W")</f>
        <v>334-U1520D-13-7-W</v>
      </c>
      <c r="B393">
        <f>'U1520'!I83</f>
        <v>60</v>
      </c>
      <c r="D393">
        <f>'U1520'!J83</f>
        <v>60</v>
      </c>
    </row>
    <row r="394" spans="1:4">
      <c r="A394" t="str">
        <f>CONCATENATE("334-U",'U1520'!A84,'U1520'!B84,"-", 'U1520'!C84,"-",'U1520'!D84, "-W")</f>
        <v>334-U1520D-14-1-W</v>
      </c>
      <c r="B394">
        <f>'U1520'!I84</f>
        <v>67</v>
      </c>
      <c r="D394">
        <f>'U1520'!J84</f>
        <v>67</v>
      </c>
    </row>
    <row r="395" spans="1:4">
      <c r="A395" t="str">
        <f>CONCATENATE("334-U",'U1520'!A85,'U1520'!B85,"-", 'U1520'!C85,"-",'U1520'!D85, "-W")</f>
        <v>334-U1520D-14-1-W</v>
      </c>
      <c r="B395">
        <f>'U1520'!I85</f>
        <v>110</v>
      </c>
      <c r="D395">
        <f>'U1520'!J85</f>
        <v>110</v>
      </c>
    </row>
    <row r="396" spans="1:4">
      <c r="A396" t="str">
        <f>CONCATENATE("334-U",'U1520'!A86,'U1520'!B86,"-", 'U1520'!C86,"-",'U1520'!D86, "-W")</f>
        <v>334-U1520D-14-2-W</v>
      </c>
      <c r="B396">
        <f>'U1520'!I86</f>
        <v>30</v>
      </c>
      <c r="D396">
        <f>'U1520'!J86</f>
        <v>30</v>
      </c>
    </row>
    <row r="397" spans="1:4">
      <c r="A397" t="str">
        <f>CONCATENATE("334-U",'U1520'!A87,'U1520'!B87,"-", 'U1520'!C87,"-",'U1520'!D87, "-W")</f>
        <v>334-U1520D-14-2-W</v>
      </c>
      <c r="B397">
        <f>'U1520'!I87</f>
        <v>67</v>
      </c>
      <c r="D397">
        <f>'U1520'!J87</f>
        <v>67</v>
      </c>
    </row>
    <row r="398" spans="1:4">
      <c r="A398" t="str">
        <f>CONCATENATE("334-U",'U1520'!A88,'U1520'!B88,"-", 'U1520'!C88,"-",'U1520'!D88, "-W")</f>
        <v>334-U1520D-14-3-W</v>
      </c>
      <c r="B398">
        <f>'U1520'!I88</f>
        <v>80</v>
      </c>
      <c r="D398">
        <f>'U1520'!J88</f>
        <v>80</v>
      </c>
    </row>
    <row r="399" spans="1:4">
      <c r="A399" t="str">
        <f>CONCATENATE("334-U",'U1520'!A89,'U1520'!B89,"-", 'U1520'!C89,"-",'U1520'!D89, "-W")</f>
        <v>334-U1520D-14-4-W</v>
      </c>
      <c r="B399">
        <f>'U1520'!I89</f>
        <v>51</v>
      </c>
      <c r="D399">
        <f>'U1520'!J89</f>
        <v>51</v>
      </c>
    </row>
    <row r="400" spans="1:4">
      <c r="A400" t="str">
        <f>CONCATENATE("334-U",'U1520'!A90,'U1520'!B90,"-", 'U1520'!C90,"-",'U1520'!D90, "-W")</f>
        <v>334-U1520D-14-5-W</v>
      </c>
      <c r="B400">
        <f>'U1520'!I90</f>
        <v>17</v>
      </c>
      <c r="D400">
        <f>'U1520'!J90</f>
        <v>17</v>
      </c>
    </row>
    <row r="401" spans="1:4">
      <c r="A401" t="str">
        <f>CONCATENATE("334-U",'U1520'!A91,'U1520'!B91,"-", 'U1520'!C91,"-",'U1520'!D91, "-W")</f>
        <v>334-U1520D-14-5-W</v>
      </c>
      <c r="B401">
        <f>'U1520'!I91</f>
        <v>103</v>
      </c>
      <c r="D401">
        <f>'U1520'!J91</f>
        <v>103</v>
      </c>
    </row>
    <row r="402" spans="1:4">
      <c r="A402" t="str">
        <f>CONCATENATE("334-U",'U1520'!A92,'U1520'!B92,"-", 'U1520'!C92,"-",'U1520'!D92, "-W")</f>
        <v>334-U1520D-14-6-W</v>
      </c>
      <c r="B402">
        <f>'U1520'!I92</f>
        <v>32</v>
      </c>
      <c r="D402">
        <f>'U1520'!J92</f>
        <v>32</v>
      </c>
    </row>
    <row r="403" spans="1:4">
      <c r="A403" t="str">
        <f>CONCATENATE("334-U",'U1520'!A93,'U1520'!B93,"-", 'U1520'!C93,"-",'U1520'!D93, "-W")</f>
        <v>334-U1520D-15-2-W</v>
      </c>
      <c r="B403">
        <f>'U1520'!I93</f>
        <v>27</v>
      </c>
      <c r="D403">
        <f>'U1520'!J93</f>
        <v>27</v>
      </c>
    </row>
    <row r="404" spans="1:4">
      <c r="A404" t="str">
        <f>CONCATENATE("334-U",'U1520'!A94,'U1520'!B94,"-", 'U1520'!C94,"-",'U1520'!D94, "-W")</f>
        <v>334-U1520D-15-3-W</v>
      </c>
      <c r="B404">
        <f>'U1520'!I94</f>
        <v>118</v>
      </c>
      <c r="D404">
        <f>'U1520'!J94</f>
        <v>118</v>
      </c>
    </row>
    <row r="405" spans="1:4">
      <c r="A405" t="str">
        <f>CONCATENATE("334-U",'U1520'!A95,'U1520'!B95,"-", 'U1520'!C95,"-",'U1520'!D95, "-W")</f>
        <v>334-U1520D-15-4-W</v>
      </c>
      <c r="B405">
        <f>'U1520'!I95</f>
        <v>72</v>
      </c>
      <c r="D405">
        <f>'U1520'!J95</f>
        <v>72</v>
      </c>
    </row>
    <row r="406" spans="1:4">
      <c r="A406" t="str">
        <f>CONCATENATE("334-U",'U1520'!A96,'U1520'!B96,"-", 'U1520'!C96,"-",'U1520'!D96, "-W")</f>
        <v>334-U1520D-15-4-W</v>
      </c>
      <c r="B406">
        <f>'U1520'!I96</f>
        <v>77</v>
      </c>
      <c r="D406">
        <f>'U1520'!J96</f>
        <v>83</v>
      </c>
    </row>
    <row r="407" spans="1:4">
      <c r="A407" t="str">
        <f>CONCATENATE("334-U",'U1520'!A97,'U1520'!B97,"-", 'U1520'!C97,"-",'U1520'!D97, "-W")</f>
        <v>334-U1520D-15-5-W</v>
      </c>
      <c r="B407">
        <f>'U1520'!I97</f>
        <v>15</v>
      </c>
      <c r="D407">
        <f>'U1520'!J97</f>
        <v>15</v>
      </c>
    </row>
    <row r="408" spans="1:4">
      <c r="A408" t="str">
        <f>CONCATENATE("334-U",'U1520'!A98,'U1520'!B98,"-", 'U1520'!C98,"-",'U1520'!D98, "-W")</f>
        <v>334-U1520D-15-6-W</v>
      </c>
      <c r="B408">
        <f>'U1520'!I98</f>
        <v>91</v>
      </c>
      <c r="D408">
        <f>'U1520'!J98</f>
        <v>91</v>
      </c>
    </row>
    <row r="409" spans="1:4">
      <c r="A409" t="e">
        <f>CONCATENATE("334-U",'U1520'!#REF!,'U1520'!#REF!,"-", 'U1520'!#REF!,"-",'U1520'!#REF!, "-W")</f>
        <v>#REF!</v>
      </c>
      <c r="B409" t="e">
        <f>'U1520'!#REF!</f>
        <v>#REF!</v>
      </c>
      <c r="D409" t="e">
        <f>'U1520'!#REF!</f>
        <v>#REF!</v>
      </c>
    </row>
    <row r="410" spans="1:4">
      <c r="A410" t="str">
        <f>CONCATENATE("334-U",'U1520'!A99,'U1520'!B99,"-", 'U1520'!C99,"-",'U1520'!D99, "-W")</f>
        <v>334-U1520D-15-7-W</v>
      </c>
      <c r="B410">
        <f>'U1520'!I99</f>
        <v>83</v>
      </c>
      <c r="D410">
        <f>'U1520'!J99</f>
        <v>83</v>
      </c>
    </row>
    <row r="411" spans="1:4">
      <c r="A411" t="str">
        <f>CONCATENATE("334-U",'U1520'!A100,'U1520'!B100,"-", 'U1520'!C100,"-",'U1520'!D100, "-W")</f>
        <v>334-U1520D-16-1-W</v>
      </c>
      <c r="B411">
        <f>'U1520'!I100</f>
        <v>59</v>
      </c>
      <c r="D411">
        <f>'U1520'!J100</f>
        <v>59</v>
      </c>
    </row>
    <row r="412" spans="1:4">
      <c r="A412" t="str">
        <f>CONCATENATE("334-U",'U1520'!A101,'U1520'!B101,"-", 'U1520'!C101,"-",'U1520'!D101, "-W")</f>
        <v>334-U1520D-16-1-W</v>
      </c>
      <c r="B412">
        <f>'U1520'!I101</f>
        <v>127</v>
      </c>
      <c r="D412">
        <f>'U1520'!J101</f>
        <v>127</v>
      </c>
    </row>
    <row r="413" spans="1:4">
      <c r="A413" t="str">
        <f>CONCATENATE("334-U",'U1520'!A102,'U1520'!B102,"-", 'U1520'!C102,"-",'U1520'!D102, "-W")</f>
        <v>334-U1520D-16-2-W</v>
      </c>
      <c r="B413">
        <f>'U1520'!I102</f>
        <v>60</v>
      </c>
      <c r="D413">
        <f>'U1520'!J102</f>
        <v>60</v>
      </c>
    </row>
    <row r="414" spans="1:4">
      <c r="A414" t="str">
        <f>CONCATENATE("334-U",'U1520'!A103,'U1520'!B103,"-", 'U1520'!C103,"-",'U1520'!D103, "-W")</f>
        <v>334-U1520D-16-3-W</v>
      </c>
      <c r="B414">
        <f>'U1520'!I103</f>
        <v>95</v>
      </c>
      <c r="D414">
        <f>'U1520'!J103</f>
        <v>95</v>
      </c>
    </row>
    <row r="415" spans="1:4">
      <c r="A415" t="str">
        <f>CONCATENATE("334-U",'U1520'!A104,'U1520'!B104,"-", 'U1520'!C104,"-",'U1520'!D104, "-W")</f>
        <v>334-U1520D-16-4-W</v>
      </c>
      <c r="B415">
        <f>'U1520'!I104</f>
        <v>66</v>
      </c>
      <c r="D415">
        <f>'U1520'!J104</f>
        <v>66</v>
      </c>
    </row>
    <row r="416" spans="1:4">
      <c r="A416" t="str">
        <f>CONCATENATE("334-U",'U1520'!A105,'U1520'!B105,"-", 'U1520'!C105,"-",'U1520'!D105, "-W")</f>
        <v>334-U1520D-17-1-W</v>
      </c>
      <c r="B416">
        <f>'U1520'!I105</f>
        <v>74</v>
      </c>
      <c r="D416">
        <f>'U1520'!J105</f>
        <v>74</v>
      </c>
    </row>
    <row r="417" spans="1:4">
      <c r="A417" t="str">
        <f>CONCATENATE("334-U",'U1520'!A106,'U1520'!B106,"-", 'U1520'!C106,"-",'U1520'!D106, "-W")</f>
        <v>334-U1520D-17-2-W</v>
      </c>
      <c r="B417">
        <f>'U1520'!I106</f>
        <v>19</v>
      </c>
      <c r="D417">
        <f>'U1520'!J106</f>
        <v>19</v>
      </c>
    </row>
    <row r="418" spans="1:4">
      <c r="A418" t="str">
        <f>CONCATENATE("334-U",'U1520'!A107,'U1520'!B107,"-", 'U1520'!C107,"-",'U1520'!D107, "-W")</f>
        <v>334-U1520D-17-2-W</v>
      </c>
      <c r="B418">
        <f>'U1520'!I107</f>
        <v>90</v>
      </c>
      <c r="D418">
        <f>'U1520'!J107</f>
        <v>90</v>
      </c>
    </row>
    <row r="419" spans="1:4">
      <c r="A419" t="str">
        <f>CONCATENATE("334-U",'U1520'!A108,'U1520'!B108,"-", 'U1520'!C108,"-",'U1520'!D108, "-W")</f>
        <v>334-U1520D-17-3-W</v>
      </c>
      <c r="B419">
        <f>'U1520'!I108</f>
        <v>107</v>
      </c>
      <c r="D419">
        <f>'U1520'!J108</f>
        <v>107</v>
      </c>
    </row>
    <row r="420" spans="1:4">
      <c r="A420" t="str">
        <f>CONCATENATE("334-U",'U1520'!A109,'U1520'!B109,"-", 'U1520'!C109,"-",'U1520'!D109, "-W")</f>
        <v>334-U1520D-17-4-W</v>
      </c>
      <c r="B420">
        <f>'U1520'!I109</f>
        <v>50</v>
      </c>
      <c r="D420">
        <f>'U1520'!J109</f>
        <v>50</v>
      </c>
    </row>
    <row r="421" spans="1:4">
      <c r="A421" t="str">
        <f>CONCATENATE("334-U",'U1520'!A110,'U1520'!B110,"-", 'U1520'!C110,"-",'U1520'!D110, "-W")</f>
        <v>334-U1520D-17-4-W</v>
      </c>
      <c r="B421">
        <f>'U1520'!I110</f>
        <v>70</v>
      </c>
      <c r="D421">
        <f>'U1520'!J110</f>
        <v>70</v>
      </c>
    </row>
    <row r="422" spans="1:4">
      <c r="A422" t="str">
        <f>CONCATENATE("334-U",'U1520'!A111,'U1520'!B111,"-", 'U1520'!C111,"-",'U1520'!D111, "-W")</f>
        <v>334-U1520D-17-5-W</v>
      </c>
      <c r="B422">
        <f>'U1520'!I111</f>
        <v>64</v>
      </c>
      <c r="D422">
        <f>'U1520'!J111</f>
        <v>64</v>
      </c>
    </row>
    <row r="423" spans="1:4">
      <c r="A423" t="str">
        <f>CONCATENATE("334-U",'U1520'!A112,'U1520'!B112,"-", 'U1520'!C112,"-",'U1520'!D112, "-W")</f>
        <v>334-U1520D-17-6-W</v>
      </c>
      <c r="B423">
        <f>'U1520'!I112</f>
        <v>41</v>
      </c>
      <c r="D423">
        <f>'U1520'!J112</f>
        <v>41</v>
      </c>
    </row>
    <row r="424" spans="1:4">
      <c r="A424" t="str">
        <f>CONCATENATE("334-U",'U1520'!A113,'U1520'!B113,"-", 'U1520'!C113,"-",'U1520'!D113, "-W")</f>
        <v>334-U1520D-18-1-W</v>
      </c>
      <c r="B424">
        <f>'U1520'!I113</f>
        <v>66</v>
      </c>
      <c r="D424">
        <f>'U1520'!J113</f>
        <v>69</v>
      </c>
    </row>
    <row r="425" spans="1:4">
      <c r="A425" t="str">
        <f>CONCATENATE("334-U",'U1520'!A114,'U1520'!B114,"-", 'U1520'!C114,"-",'U1520'!D114, "-W")</f>
        <v>334-U1520D-18-1-W</v>
      </c>
      <c r="B425">
        <f>'U1520'!I114</f>
        <v>127</v>
      </c>
      <c r="D425">
        <f>'U1520'!J114</f>
        <v>128</v>
      </c>
    </row>
    <row r="426" spans="1:4">
      <c r="A426" t="str">
        <f>CONCATENATE("334-U",'U1520'!A115,'U1520'!B115,"-", 'U1520'!C115,"-",'U1520'!D115, "-W")</f>
        <v>334-U1520D-18-2-W</v>
      </c>
      <c r="B426">
        <f>'U1520'!I115</f>
        <v>90</v>
      </c>
      <c r="D426">
        <f>'U1520'!J115</f>
        <v>91</v>
      </c>
    </row>
    <row r="427" spans="1:4">
      <c r="A427" t="str">
        <f>CONCATENATE("334-U",'U1520'!A116,'U1520'!B116,"-", 'U1520'!C116,"-",'U1520'!D116, "-W")</f>
        <v>334-U1520D-18-3-W</v>
      </c>
      <c r="B427">
        <f>'U1520'!I116</f>
        <v>47</v>
      </c>
      <c r="D427">
        <f>'U1520'!J116</f>
        <v>48</v>
      </c>
    </row>
    <row r="428" spans="1:4">
      <c r="A428" t="str">
        <f>CONCATENATE("334-U",'U1520'!A117,'U1520'!B117,"-", 'U1520'!C117,"-",'U1520'!D117, "-W")</f>
        <v>334-U1520D-18-4-W</v>
      </c>
      <c r="B428">
        <f>'U1520'!I117</f>
        <v>107</v>
      </c>
      <c r="D428">
        <f>'U1520'!J117</f>
        <v>108</v>
      </c>
    </row>
    <row r="429" spans="1:4">
      <c r="A429" t="str">
        <f>CONCATENATE("334-U",'U1520'!A118,'U1520'!B118,"-", 'U1520'!C118,"-",'U1520'!D118, "-W")</f>
        <v>334-U1520D-18-5-W</v>
      </c>
      <c r="B429">
        <f>'U1520'!I118</f>
        <v>105</v>
      </c>
      <c r="D429">
        <f>'U1520'!J118</f>
        <v>106</v>
      </c>
    </row>
    <row r="430" spans="1:4">
      <c r="A430" t="str">
        <f>CONCATENATE("334-U",'U1520'!A119,'U1520'!B119,"-", 'U1520'!C119,"-",'U1520'!D119, "-W")</f>
        <v>334-U1520D-19-1-W</v>
      </c>
      <c r="B430">
        <f>'U1520'!I119</f>
        <v>41</v>
      </c>
      <c r="D430">
        <f>'U1520'!J119</f>
        <v>42</v>
      </c>
    </row>
    <row r="431" spans="1:4">
      <c r="A431" t="str">
        <f>CONCATENATE("334-U",'U1520'!A120,'U1520'!B120,"-", 'U1520'!C120,"-",'U1520'!D120, "-W")</f>
        <v>334-U1520D-19-1-W</v>
      </c>
      <c r="B431">
        <f>'U1520'!I120</f>
        <v>78</v>
      </c>
      <c r="D431">
        <f>'U1520'!J120</f>
        <v>79</v>
      </c>
    </row>
    <row r="432" spans="1:4">
      <c r="A432" t="str">
        <f>CONCATENATE("334-U",'U1520'!A121,'U1520'!B121,"-", 'U1520'!C121,"-",'U1520'!D121, "-W")</f>
        <v>334-U1520D-19-2-W</v>
      </c>
      <c r="B432">
        <f>'U1520'!I121</f>
        <v>27</v>
      </c>
      <c r="D432">
        <f>'U1520'!J121</f>
        <v>28</v>
      </c>
    </row>
    <row r="433" spans="1:4">
      <c r="A433" t="str">
        <f>CONCATENATE("334-U",'U1520'!A122,'U1520'!B122,"-", 'U1520'!C122,"-",'U1520'!D122, "-W")</f>
        <v>334-U1520D-19-3-W</v>
      </c>
      <c r="B433">
        <f>'U1520'!I122</f>
        <v>44</v>
      </c>
      <c r="D433">
        <f>'U1520'!J122</f>
        <v>45</v>
      </c>
    </row>
    <row r="434" spans="1:4">
      <c r="A434" t="str">
        <f>CONCATENATE("334-U",'U1520'!A123,'U1520'!B123,"-", 'U1520'!C123,"-",'U1520'!D123, "-W")</f>
        <v>334-U1520D-19-3-W</v>
      </c>
      <c r="B434">
        <f>'U1520'!I123</f>
        <v>56</v>
      </c>
      <c r="D434">
        <f>'U1520'!J123</f>
        <v>60</v>
      </c>
    </row>
    <row r="435" spans="1:4">
      <c r="A435" t="str">
        <f>CONCATENATE("334-U",'U1520'!A124,'U1520'!B124,"-", 'U1520'!C124,"-",'U1520'!D124, "-W")</f>
        <v>334-U1520D-19-3-W</v>
      </c>
      <c r="B435">
        <f>'U1520'!I124</f>
        <v>57</v>
      </c>
      <c r="D435">
        <f>'U1520'!J124</f>
        <v>58</v>
      </c>
    </row>
    <row r="436" spans="1:4">
      <c r="A436" t="str">
        <f>CONCATENATE("334-U",'U1520'!A125,'U1520'!B125,"-", 'U1520'!C125,"-",'U1520'!D125, "-W")</f>
        <v>334-U1520D-20-1-W</v>
      </c>
      <c r="B436">
        <f>'U1520'!I125</f>
        <v>30</v>
      </c>
      <c r="D436">
        <f>'U1520'!J125</f>
        <v>31</v>
      </c>
    </row>
    <row r="437" spans="1:4">
      <c r="A437" t="str">
        <f>CONCATENATE("334-U",'U1520'!A126,'U1520'!B126,"-", 'U1520'!C126,"-",'U1520'!D126, "-W")</f>
        <v>334-U1520D-20-2-W</v>
      </c>
      <c r="B437">
        <f>'U1520'!I126</f>
        <v>29</v>
      </c>
      <c r="D437">
        <f>'U1520'!J126</f>
        <v>30</v>
      </c>
    </row>
    <row r="438" spans="1:4">
      <c r="A438" t="str">
        <f>CONCATENATE("334-U",'U1520'!A127,'U1520'!B127,"-", 'U1520'!C127,"-",'U1520'!D127, "-W")</f>
        <v>334-U1520D-20-3-W</v>
      </c>
      <c r="B438">
        <f>'U1520'!I127</f>
        <v>6</v>
      </c>
      <c r="D438">
        <f>'U1520'!J127</f>
        <v>7</v>
      </c>
    </row>
    <row r="439" spans="1:4">
      <c r="A439" t="str">
        <f>CONCATENATE("334-U",'U1520'!A128,'U1520'!B128,"-", 'U1520'!C128,"-",'U1520'!D128, "-W")</f>
        <v>334-U1520D-21-1-W</v>
      </c>
      <c r="B439">
        <f>'U1520'!I128</f>
        <v>44</v>
      </c>
      <c r="D439">
        <f>'U1520'!J128</f>
        <v>45</v>
      </c>
    </row>
    <row r="440" spans="1:4">
      <c r="A440" t="str">
        <f>CONCATENATE("334-U",'U1520'!A129,'U1520'!B129,"-", 'U1520'!C129,"-",'U1520'!D129, "-W")</f>
        <v>334-U1520D-21-1-W</v>
      </c>
      <c r="B440">
        <f>'U1520'!I129</f>
        <v>126</v>
      </c>
      <c r="D440">
        <f>'U1520'!J129</f>
        <v>127</v>
      </c>
    </row>
    <row r="441" spans="1:4">
      <c r="A441" t="str">
        <f>CONCATENATE("334-U",'U1520'!A130,'U1520'!B130,"-", 'U1520'!C130,"-",'U1520'!D130, "-W")</f>
        <v>334-U1520D-21-2-W</v>
      </c>
      <c r="B441">
        <f>'U1520'!I130</f>
        <v>118</v>
      </c>
      <c r="D441">
        <f>'U1520'!J130</f>
        <v>119</v>
      </c>
    </row>
    <row r="442" spans="1:4">
      <c r="A442" t="str">
        <f>CONCATENATE("334-U",'U1520'!A131,'U1520'!B131,"-", 'U1520'!C131,"-",'U1520'!D131, "-W")</f>
        <v>334-U1520D-21-3-W</v>
      </c>
      <c r="B442">
        <f>'U1520'!I131</f>
        <v>34</v>
      </c>
      <c r="D442">
        <f>'U1520'!J131</f>
        <v>35</v>
      </c>
    </row>
    <row r="443" spans="1:4">
      <c r="A443" t="str">
        <f>CONCATENATE("334-U",'U1520'!A132,'U1520'!B132,"-", 'U1520'!C132,"-",'U1520'!D132, "-W")</f>
        <v>334-U1520D-21-4-W</v>
      </c>
      <c r="B443">
        <f>'U1520'!I132</f>
        <v>37</v>
      </c>
      <c r="D443">
        <f>'U1520'!J132</f>
        <v>38</v>
      </c>
    </row>
    <row r="444" spans="1:4">
      <c r="A444" t="str">
        <f>CONCATENATE("334-U",'U1520'!A133,'U1520'!B133,"-", 'U1520'!C133,"-",'U1520'!D133, "-W")</f>
        <v>334-U1520D-22-1-W</v>
      </c>
      <c r="B444">
        <f>'U1520'!I133</f>
        <v>17</v>
      </c>
      <c r="D444">
        <f>'U1520'!J133</f>
        <v>18</v>
      </c>
    </row>
    <row r="445" spans="1:4">
      <c r="A445" t="str">
        <f>CONCATENATE("334-U",'U1520'!A134,'U1520'!B134,"-", 'U1520'!C134,"-",'U1520'!D134, "-W")</f>
        <v>334-U1520D-22-1-W</v>
      </c>
      <c r="B445">
        <f>'U1520'!I134</f>
        <v>37</v>
      </c>
      <c r="D445">
        <f>'U1520'!J134</f>
        <v>40</v>
      </c>
    </row>
    <row r="446" spans="1:4">
      <c r="A446" t="str">
        <f>CONCATENATE("334-U",'U1520'!A135,'U1520'!B135,"-", 'U1520'!C135,"-",'U1520'!D135, "-W")</f>
        <v>334-U1520D-22-2-W</v>
      </c>
      <c r="B446">
        <f>'U1520'!I135</f>
        <v>81</v>
      </c>
      <c r="D446">
        <f>'U1520'!J135</f>
        <v>82</v>
      </c>
    </row>
    <row r="447" spans="1:4">
      <c r="A447" t="str">
        <f>CONCATENATE("334-U",'U1520'!A136,'U1520'!B136,"-", 'U1520'!C136,"-",'U1520'!D136, "-W")</f>
        <v>334-U1520D-22-3-W</v>
      </c>
      <c r="B447">
        <f>'U1520'!I136</f>
        <v>29</v>
      </c>
      <c r="D447">
        <f>'U1520'!J136</f>
        <v>30</v>
      </c>
    </row>
    <row r="448" spans="1:4">
      <c r="A448" t="str">
        <f>CONCATENATE("334-U",'U1520'!A137,'U1520'!B137,"-", 'U1520'!C137,"-",'U1520'!D137, "-W")</f>
        <v>334-U1520D-22-cc-W</v>
      </c>
      <c r="B448">
        <f>'U1520'!I137</f>
        <v>7</v>
      </c>
      <c r="D448">
        <f>'U1520'!J137</f>
        <v>9</v>
      </c>
    </row>
    <row r="449" spans="1:4">
      <c r="A449" t="str">
        <f>CONCATENATE("334-U",'U1520'!A138,'U1520'!B138,"-", 'U1520'!C138,"-",'U1520'!D138, "-W")</f>
        <v>334-U1520D-23-4-W</v>
      </c>
      <c r="B449">
        <f>'U1520'!I138</f>
        <v>44</v>
      </c>
      <c r="D449">
        <f>'U1520'!J138</f>
        <v>45</v>
      </c>
    </row>
    <row r="450" spans="1:4">
      <c r="A450" t="str">
        <f>CONCATENATE("334-U",'U1520'!A139,'U1520'!B139,"-", 'U1520'!C139,"-",'U1520'!D139, "-W")</f>
        <v>334-U1520D-25-1-W</v>
      </c>
      <c r="B450">
        <f>'U1520'!I139</f>
        <v>92</v>
      </c>
      <c r="D450">
        <f>'U1520'!J139</f>
        <v>92</v>
      </c>
    </row>
    <row r="451" spans="1:4">
      <c r="A451" t="str">
        <f>CONCATENATE("334-U",'U1520'!A140,'U1520'!B140,"-", 'U1520'!C140,"-",'U1520'!D140, "-W")</f>
        <v>334-U1520D-25-3-W</v>
      </c>
      <c r="B451">
        <f>'U1520'!I140</f>
        <v>47</v>
      </c>
      <c r="D451">
        <f>'U1520'!J140</f>
        <v>49</v>
      </c>
    </row>
    <row r="452" spans="1:4">
      <c r="A452" t="str">
        <f>CONCATENATE("334-U",'U1520'!A141,'U1520'!B141,"-", 'U1520'!C141,"-",'U1520'!D141, "-W")</f>
        <v>334-U1520D-26-1-W</v>
      </c>
      <c r="B452">
        <f>'U1520'!I141</f>
        <v>105</v>
      </c>
      <c r="D452">
        <f>'U1520'!J141</f>
        <v>105</v>
      </c>
    </row>
    <row r="453" spans="1:4">
      <c r="A453" t="str">
        <f>CONCATENATE("334-U",'U1520'!A142,'U1520'!B142,"-", 'U1520'!C142,"-",'U1520'!D142, "-W")</f>
        <v>334-U1520D-26-3-W</v>
      </c>
      <c r="B453">
        <f>'U1520'!I142</f>
        <v>32</v>
      </c>
      <c r="D453">
        <f>'U1520'!J142</f>
        <v>32</v>
      </c>
    </row>
    <row r="454" spans="1:4">
      <c r="A454" t="str">
        <f>CONCATENATE("334-U",'U1520'!A143,'U1520'!B143,"-", 'U1520'!C143,"-",'U1520'!D143, "-W")</f>
        <v>334-U1520D-27-1-W</v>
      </c>
      <c r="B454">
        <f>'U1520'!I143</f>
        <v>31</v>
      </c>
      <c r="D454">
        <f>'U1520'!J143</f>
        <v>31</v>
      </c>
    </row>
    <row r="455" spans="1:4">
      <c r="A455" t="str">
        <f>CONCATENATE("334-U",'U1520'!A144,'U1520'!B144,"-", 'U1520'!C144,"-",'U1520'!D144, "-W")</f>
        <v>334-U1520D-27-2-W</v>
      </c>
      <c r="B455">
        <f>'U1520'!I144</f>
        <v>56</v>
      </c>
      <c r="D455">
        <f>'U1520'!J144</f>
        <v>56</v>
      </c>
    </row>
    <row r="456" spans="1:4">
      <c r="A456" t="str">
        <f>CONCATENATE("334-U",'U1520'!A145,'U1520'!B145,"-", 'U1520'!C145,"-",'U1520'!D145, "-W")</f>
        <v>334-U1520D-28-1-W</v>
      </c>
      <c r="B456">
        <f>'U1520'!I145</f>
        <v>57</v>
      </c>
      <c r="D456">
        <f>'U1520'!J145</f>
        <v>57</v>
      </c>
    </row>
    <row r="457" spans="1:4">
      <c r="A457" t="str">
        <f>CONCATENATE("334-U",'U1520'!A146,'U1520'!B146,"-", 'U1520'!C146,"-",'U1520'!D146, "-W")</f>
        <v>334-U1520D-28-1-W</v>
      </c>
      <c r="B457">
        <f>'U1520'!I146</f>
        <v>138</v>
      </c>
      <c r="D457">
        <f>'U1520'!J146</f>
        <v>138</v>
      </c>
    </row>
    <row r="458" spans="1:4">
      <c r="A458" t="str">
        <f>CONCATENATE("334-U",'U1520'!A147,'U1520'!B147,"-", 'U1520'!C147,"-",'U1520'!D147, "-W")</f>
        <v>334-U1520D-29-1-W</v>
      </c>
      <c r="B458">
        <f>'U1520'!I147</f>
        <v>118</v>
      </c>
      <c r="D458">
        <f>'U1520'!J147</f>
        <v>118</v>
      </c>
    </row>
    <row r="459" spans="1:4">
      <c r="A459" t="str">
        <f>CONCATENATE("334-U",'U1520'!A148,'U1520'!B148,"-", 'U1520'!C148,"-",'U1520'!D148, "-W")</f>
        <v>334-U1520D-29-1-W</v>
      </c>
      <c r="B459">
        <f>'U1520'!I148</f>
        <v>12</v>
      </c>
      <c r="D459">
        <f>'U1520'!J148</f>
        <v>12</v>
      </c>
    </row>
    <row r="460" spans="1:4">
      <c r="A460" t="str">
        <f>CONCATENATE("334-U",'U1520'!A149,'U1520'!B149,"-", 'U1520'!C149,"-",'U1520'!D149, "-W")</f>
        <v>334-U1520D-30-1-W</v>
      </c>
      <c r="B460">
        <f>'U1520'!I149</f>
        <v>71</v>
      </c>
      <c r="D460">
        <f>'U1520'!J149</f>
        <v>71</v>
      </c>
    </row>
    <row r="461" spans="1:4">
      <c r="A461" t="str">
        <f>CONCATENATE("334-U",'U1520'!A150,'U1520'!B150,"-", 'U1520'!C150,"-",'U1520'!D150, "-W")</f>
        <v>334-U1520D-30-2-W</v>
      </c>
      <c r="B461">
        <f>'U1520'!I150</f>
        <v>8</v>
      </c>
      <c r="D461">
        <f>'U1520'!J150</f>
        <v>8</v>
      </c>
    </row>
    <row r="462" spans="1:4">
      <c r="A462" t="str">
        <f>CONCATENATE("334-U",'U1520'!A151,'U1520'!B151,"-", 'U1520'!C151,"-",'U1520'!D151, "-W")</f>
        <v>334-U1520D-30-2-W</v>
      </c>
      <c r="B462">
        <f>'U1520'!I151</f>
        <v>70</v>
      </c>
      <c r="D462">
        <f>'U1520'!J151</f>
        <v>70</v>
      </c>
    </row>
    <row r="463" spans="1:4">
      <c r="A463" t="str">
        <f>CONCATENATE("334-U",'U1520'!A152,'U1520'!B152,"-", 'U1520'!C152,"-",'U1520'!D152, "-W")</f>
        <v>334-U1520D-32-1-W</v>
      </c>
      <c r="B463">
        <f>'U1520'!I152</f>
        <v>45</v>
      </c>
      <c r="D463">
        <f>'U1520'!J152</f>
        <v>45</v>
      </c>
    </row>
    <row r="464" spans="1:4">
      <c r="A464" t="str">
        <f>CONCATENATE("334-U",'U1520'!A153,'U1520'!B153,"-", 'U1520'!C153,"-",'U1520'!D153, "-W")</f>
        <v>334-U1520D-32-2-W</v>
      </c>
      <c r="B464">
        <f>'U1520'!I153</f>
        <v>16</v>
      </c>
      <c r="D464">
        <f>'U1520'!J153</f>
        <v>16</v>
      </c>
    </row>
    <row r="465" spans="1:4">
      <c r="A465" t="str">
        <f>CONCATENATE("334-U",'U1520'!A154,'U1520'!B154,"-", 'U1520'!C154,"-",'U1520'!D154, "-W")</f>
        <v>334-U1520D-33-2-W</v>
      </c>
      <c r="B465">
        <f>'U1520'!I154</f>
        <v>9</v>
      </c>
      <c r="D465">
        <f>'U1520'!J154</f>
        <v>9</v>
      </c>
    </row>
    <row r="466" spans="1:4">
      <c r="A466" t="str">
        <f>CONCATENATE("334-U",'U1520'!A155,'U1520'!B155,"-", 'U1520'!C155,"-",'U1520'!D155, "-W")</f>
        <v>334-U1520D-33-6-W</v>
      </c>
      <c r="B466">
        <f>'U1520'!I155</f>
        <v>24</v>
      </c>
      <c r="D466">
        <f>'U1520'!J155</f>
        <v>31</v>
      </c>
    </row>
    <row r="467" spans="1:4">
      <c r="A467" t="str">
        <f>CONCATENATE("334-U",'U1520'!A156,'U1520'!B156,"-", 'U1520'!C156,"-",'U1520'!D156, "-W")</f>
        <v>334-U1520D-35-1-W</v>
      </c>
      <c r="B467">
        <f>'U1520'!I156</f>
        <v>74</v>
      </c>
      <c r="D467">
        <f>'U1520'!J156</f>
        <v>74</v>
      </c>
    </row>
    <row r="468" spans="1:4">
      <c r="A468" t="str">
        <f>CONCATENATE("334-U",'U1520'!A157,'U1520'!B157,"-", 'U1520'!C157,"-",'U1520'!D157, "-W")</f>
        <v>334-U1520D-35-2-W</v>
      </c>
      <c r="B468">
        <f>'U1520'!I157</f>
        <v>114</v>
      </c>
      <c r="D468">
        <f>'U1520'!J157</f>
        <v>114</v>
      </c>
    </row>
    <row r="469" spans="1:4">
      <c r="A469" t="str">
        <f>CONCATENATE("334-U",'U1520'!A158,'U1520'!B158,"-", 'U1520'!C158,"-",'U1520'!D158, "-W")</f>
        <v>334-U1520D-35-3-W</v>
      </c>
      <c r="B469">
        <f>'U1520'!I158</f>
        <v>40</v>
      </c>
      <c r="D469">
        <f>'U1520'!J158</f>
        <v>40</v>
      </c>
    </row>
    <row r="470" spans="1:4">
      <c r="A470" t="str">
        <f>CONCATENATE("334-U",'U1520'!A159,'U1520'!B159,"-", 'U1520'!C159,"-",'U1520'!D159, "-W")</f>
        <v>334-U1520D-35-4-W</v>
      </c>
      <c r="B470">
        <f>'U1520'!I159</f>
        <v>7</v>
      </c>
      <c r="D470">
        <f>'U1520'!J159</f>
        <v>7</v>
      </c>
    </row>
    <row r="471" spans="1:4">
      <c r="A471" t="str">
        <f>CONCATENATE("334-U",'U1520'!A160,'U1520'!B160,"-", 'U1520'!C160,"-",'U1520'!D160, "-W")</f>
        <v>334-U1520D-35-5-W</v>
      </c>
      <c r="B471">
        <f>'U1520'!I160</f>
        <v>44</v>
      </c>
      <c r="D471">
        <f>'U1520'!J160</f>
        <v>44</v>
      </c>
    </row>
    <row r="472" spans="1:4">
      <c r="A472" t="str">
        <f>CONCATENATE("334-U",'U1520'!A161,'U1520'!B161,"-", 'U1520'!C161,"-",'U1520'!D161, "-W")</f>
        <v>334-U1520D-35-6-W</v>
      </c>
      <c r="B472">
        <f>'U1520'!I161</f>
        <v>80</v>
      </c>
      <c r="D472">
        <f>'U1520'!J161</f>
        <v>80</v>
      </c>
    </row>
    <row r="473" spans="1:4">
      <c r="A473" t="str">
        <f>CONCATENATE("334-U",'U1520'!A162,'U1520'!B162,"-", 'U1520'!C162,"-",'U1520'!D162, "-W")</f>
        <v>334-U1520D-35-7-W</v>
      </c>
      <c r="B473">
        <f>'U1520'!I162</f>
        <v>69</v>
      </c>
      <c r="D473">
        <f>'U1520'!J162</f>
        <v>70</v>
      </c>
    </row>
    <row r="474" spans="1:4">
      <c r="A474" t="str">
        <f>CONCATENATE("334-U",'U1520'!A163,'U1520'!B163,"-", 'U1520'!C163,"-",'U1520'!D163, "-W")</f>
        <v>334-U1520D-36-cc-W</v>
      </c>
      <c r="B474">
        <f>'U1520'!I163</f>
        <v>35</v>
      </c>
      <c r="D474">
        <f>'U1520'!J163</f>
        <v>38</v>
      </c>
    </row>
    <row r="475" spans="1:4">
      <c r="A475" t="str">
        <f>CONCATENATE("334-U",'U1520'!A164,'U1520'!B164,"-", 'U1520'!C164,"-",'U1520'!D164, "-W")</f>
        <v>334-U1520D-37-1-W</v>
      </c>
      <c r="B475">
        <f>'U1520'!I164</f>
        <v>22</v>
      </c>
      <c r="D475">
        <f>'U1520'!J164</f>
        <v>22</v>
      </c>
    </row>
    <row r="476" spans="1:4">
      <c r="A476" t="str">
        <f>CONCATENATE("334-U",'U1520'!A165,'U1520'!B165,"-", 'U1520'!C165,"-",'U1520'!D165, "-W")</f>
        <v>334-U1520D-37-2-W</v>
      </c>
      <c r="B476">
        <f>'U1520'!I165</f>
        <v>37</v>
      </c>
      <c r="D476">
        <f>'U1520'!J165</f>
        <v>39</v>
      </c>
    </row>
    <row r="477" spans="1:4">
      <c r="A477" t="str">
        <f>CONCATENATE("334-U",'U1520'!A166,'U1520'!B166,"-", 'U1520'!C166,"-",'U1520'!D166, "-W")</f>
        <v>334-U1520D-37-3-W</v>
      </c>
      <c r="B477">
        <f>'U1520'!I166</f>
        <v>86</v>
      </c>
      <c r="D477">
        <f>'U1520'!J166</f>
        <v>87</v>
      </c>
    </row>
    <row r="478" spans="1:4">
      <c r="A478" t="str">
        <f>CONCATENATE("334-U",'U1520'!A167,'U1520'!B167,"-", 'U1520'!C167,"-",'U1520'!D167, "-W")</f>
        <v>334-U1520D-37-4-W</v>
      </c>
      <c r="B478">
        <f>'U1520'!I167</f>
        <v>101</v>
      </c>
      <c r="D478">
        <f>'U1520'!J167</f>
        <v>101</v>
      </c>
    </row>
    <row r="479" spans="1:4">
      <c r="A479" t="str">
        <f>CONCATENATE("334-U",'U1520'!A168,'U1520'!B168,"-", 'U1520'!C168,"-",'U1520'!D168, "-W")</f>
        <v>334-U1520D-37-5-W</v>
      </c>
      <c r="B479">
        <f>'U1520'!I168</f>
        <v>35</v>
      </c>
      <c r="D479">
        <f>'U1520'!J168</f>
        <v>35</v>
      </c>
    </row>
    <row r="480" spans="1:4">
      <c r="A480" t="str">
        <f>CONCATENATE("334-U",'U1520'!A169,'U1520'!B169,"-", 'U1520'!C169,"-",'U1520'!D169, "-W")</f>
        <v>334-U1520D-37-6-W</v>
      </c>
      <c r="B480">
        <f>'U1520'!I169</f>
        <v>46</v>
      </c>
      <c r="D480">
        <f>'U1520'!J169</f>
        <v>46</v>
      </c>
    </row>
    <row r="481" spans="1:4">
      <c r="A481" t="str">
        <f>CONCATENATE("334-U",'U1520'!A170,'U1520'!B170,"-", 'U1520'!C170,"-",'U1520'!D170, "-W")</f>
        <v>334-U1520D-37-6-W</v>
      </c>
      <c r="B481">
        <f>'U1520'!I170</f>
        <v>73</v>
      </c>
      <c r="D481">
        <f>'U1520'!J170</f>
        <v>80</v>
      </c>
    </row>
    <row r="482" spans="1:4">
      <c r="A482" t="str">
        <f>CONCATENATE("334-U",'U1520'!A171,'U1520'!B171,"-", 'U1520'!C171,"-",'U1520'!D171, "-W")</f>
        <v>334-U1520D-37-7-W</v>
      </c>
      <c r="B482">
        <f>'U1520'!I171</f>
        <v>46</v>
      </c>
      <c r="D482">
        <f>'U1520'!J171</f>
        <v>46</v>
      </c>
    </row>
    <row r="483" spans="1:4">
      <c r="A483" t="str">
        <f>CONCATENATE("334-U",'U1520'!A172,'U1520'!B172,"-", 'U1520'!C172,"-",'U1520'!D172, "-W")</f>
        <v>334-U1520D-38-1-W</v>
      </c>
      <c r="B483">
        <f>'U1520'!I172</f>
        <v>58</v>
      </c>
      <c r="D483">
        <f>'U1520'!J172</f>
        <v>58</v>
      </c>
    </row>
    <row r="484" spans="1:4">
      <c r="A484" t="str">
        <f>CONCATENATE("334-U",'U1520'!A173,'U1520'!B173,"-", 'U1520'!C173,"-",'U1520'!D173, "-W")</f>
        <v>334-U1520D-38-2-W</v>
      </c>
      <c r="B484">
        <f>'U1520'!I173</f>
        <v>13</v>
      </c>
      <c r="D484">
        <f>'U1520'!J173</f>
        <v>14</v>
      </c>
    </row>
    <row r="485" spans="1:4">
      <c r="A485" t="str">
        <f>CONCATENATE("334-U",'U1520'!A174,'U1520'!B174,"-", 'U1520'!C174,"-",'U1520'!D174, "-W")</f>
        <v>334-U1520D-39-1-W</v>
      </c>
      <c r="B485">
        <f>'U1520'!I174</f>
        <v>56</v>
      </c>
      <c r="D485">
        <f>'U1520'!J174</f>
        <v>57</v>
      </c>
    </row>
    <row r="486" spans="1:4">
      <c r="A486" t="str">
        <f>CONCATENATE("334-U",'U1520'!A175,'U1520'!B175,"-", 'U1520'!C175,"-",'U1520'!D175, "-W")</f>
        <v>334-U1520D-39-3-W</v>
      </c>
      <c r="B486">
        <f>'U1520'!I175</f>
        <v>32</v>
      </c>
      <c r="D486">
        <f>'U1520'!J175</f>
        <v>32</v>
      </c>
    </row>
    <row r="487" spans="1:4">
      <c r="A487" t="str">
        <f>CONCATENATE("334-U",'U1520'!A176,'U1520'!B176,"-", 'U1520'!C176,"-",'U1520'!D176, "-W")</f>
        <v>334-U1520D-39-4-W</v>
      </c>
      <c r="B487">
        <f>'U1520'!I176</f>
        <v>75</v>
      </c>
      <c r="D487">
        <f>'U1520'!J176</f>
        <v>81</v>
      </c>
    </row>
    <row r="488" spans="1:4">
      <c r="A488" t="str">
        <f>CONCATENATE("334-U",'U1520'!A177,'U1520'!B177,"-", 'U1520'!C177,"-",'U1520'!D177, "-W")</f>
        <v>334-U1520D-39-4-W</v>
      </c>
      <c r="B488">
        <f>'U1520'!I177</f>
        <v>92</v>
      </c>
      <c r="D488">
        <f>'U1520'!J177</f>
        <v>95</v>
      </c>
    </row>
    <row r="489" spans="1:4">
      <c r="A489" t="str">
        <f>CONCATENATE("334-U",'U1520'!A178,'U1520'!B178,"-", 'U1520'!C178,"-",'U1520'!D178, "-W")</f>
        <v>334-U1520D-39-4-W</v>
      </c>
      <c r="B489">
        <f>'U1520'!I178</f>
        <v>99</v>
      </c>
      <c r="D489">
        <f>'U1520'!J178</f>
        <v>99</v>
      </c>
    </row>
    <row r="490" spans="1:4">
      <c r="A490" t="str">
        <f>CONCATENATE("334-U",'U1520'!A179,'U1520'!B179,"-", 'U1520'!C179,"-",'U1520'!D179, "-W")</f>
        <v>334-U1520D-40-cc-W</v>
      </c>
      <c r="B490">
        <f>'U1520'!I179</f>
        <v>25</v>
      </c>
      <c r="D490">
        <f>'U1520'!J179</f>
        <v>31</v>
      </c>
    </row>
    <row r="491" spans="1:4">
      <c r="A491" t="str">
        <f>CONCATENATE("334-U",'U1520'!A180,'U1520'!B180,"-", 'U1520'!C180,"-",'U1520'!D180, "-W")</f>
        <v>334-U1520D-41-1-W</v>
      </c>
      <c r="B491">
        <f>'U1520'!I180</f>
        <v>64</v>
      </c>
      <c r="D491">
        <f>'U1520'!J180</f>
        <v>64</v>
      </c>
    </row>
    <row r="492" spans="1:4">
      <c r="A492" t="str">
        <f>CONCATENATE("334-U",'U1520'!A181,'U1520'!B181,"-", 'U1520'!C181,"-",'U1520'!D181, "-W")</f>
        <v>334-U1520D-41-2-W</v>
      </c>
      <c r="B492">
        <f>'U1520'!I181</f>
        <v>24</v>
      </c>
      <c r="D492">
        <f>'U1520'!J181</f>
        <v>25</v>
      </c>
    </row>
    <row r="493" spans="1:4">
      <c r="A493" t="str">
        <f>CONCATENATE("334-U",'U1520'!A182,'U1520'!B182,"-", 'U1520'!C182,"-",'U1520'!D182, "-W")</f>
        <v>334-U1520D-42-1-W</v>
      </c>
      <c r="B493">
        <f>'U1520'!I182</f>
        <v>95</v>
      </c>
      <c r="D493">
        <f>'U1520'!J182</f>
        <v>95</v>
      </c>
    </row>
    <row r="494" spans="1:4">
      <c r="A494" t="str">
        <f>CONCATENATE("334-U",'U1520'!A183,'U1520'!B183,"-", 'U1520'!C183,"-",'U1520'!D183, "-W")</f>
        <v>334-U1520D-42-1-W</v>
      </c>
      <c r="B494">
        <f>'U1520'!I183</f>
        <v>148</v>
      </c>
      <c r="D494">
        <f>'U1520'!J183</f>
        <v>148</v>
      </c>
    </row>
    <row r="495" spans="1:4">
      <c r="A495" t="str">
        <f>CONCATENATE("334-U",'U1520'!A184,'U1520'!B184,"-", 'U1520'!C184,"-",'U1520'!D184, "-W")</f>
        <v>334-U1520D-42-3-W</v>
      </c>
      <c r="B495">
        <f>'U1520'!I184</f>
        <v>76</v>
      </c>
      <c r="D495">
        <f>'U1520'!J184</f>
        <v>76</v>
      </c>
    </row>
    <row r="496" spans="1:4">
      <c r="A496" t="str">
        <f>CONCATENATE("334-U",'U1520'!A185,'U1520'!B185,"-", 'U1520'!C185,"-",'U1520'!D185, "-W")</f>
        <v>334-U1520D-42-3-W</v>
      </c>
      <c r="B496">
        <f>'U1520'!I185</f>
        <v>124</v>
      </c>
      <c r="D496">
        <f>'U1520'!J185</f>
        <v>124</v>
      </c>
    </row>
    <row r="497" spans="1:4">
      <c r="A497" t="str">
        <f>CONCATENATE("334-U",'U1520'!A186,'U1520'!B186,"-", 'U1520'!C186,"-",'U1520'!D186, "-W")</f>
        <v>334-U1520D-42-4-W</v>
      </c>
      <c r="B497">
        <f>'U1520'!I186</f>
        <v>63</v>
      </c>
      <c r="D497">
        <f>'U1520'!J186</f>
        <v>63</v>
      </c>
    </row>
    <row r="498" spans="1:4">
      <c r="A498" t="str">
        <f>CONCATENATE("334-U",'U1520'!A187,'U1520'!B187,"-", 'U1520'!C187,"-",'U1520'!D187, "-W")</f>
        <v>334-U1520D-43-1-W</v>
      </c>
      <c r="B498">
        <f>'U1520'!I187</f>
        <v>54</v>
      </c>
      <c r="D498">
        <f>'U1520'!J187</f>
        <v>54</v>
      </c>
    </row>
    <row r="499" spans="1:4">
      <c r="A499" t="str">
        <f>CONCATENATE("334-U",'U1520'!A188,'U1520'!B188,"-", 'U1520'!C188,"-",'U1520'!D188, "-W")</f>
        <v>334-U1520D-44-1-W</v>
      </c>
      <c r="B499">
        <f>'U1520'!I188</f>
        <v>90</v>
      </c>
      <c r="D499">
        <f>'U1520'!J188</f>
        <v>90</v>
      </c>
    </row>
    <row r="500" spans="1:4">
      <c r="A500" t="str">
        <f>CONCATENATE("334-U",'U1520'!A189,'U1520'!B189,"-", 'U1520'!C189,"-",'U1520'!D189, "-W")</f>
        <v>334-U1520D-44-2-W</v>
      </c>
      <c r="B500">
        <f>'U1520'!I189</f>
        <v>73</v>
      </c>
      <c r="D500">
        <f>'U1520'!J189</f>
        <v>73</v>
      </c>
    </row>
    <row r="501" spans="1:4">
      <c r="A501" t="str">
        <f>CONCATENATE("334-U",'U1520'!A190,'U1520'!B190,"-", 'U1520'!C190,"-",'U1520'!D190, "-W")</f>
        <v>334-U1520D-44-3-W</v>
      </c>
      <c r="B501">
        <f>'U1520'!I190</f>
        <v>45</v>
      </c>
      <c r="D501">
        <f>'U1520'!J190</f>
        <v>45</v>
      </c>
    </row>
    <row r="502" spans="1:4">
      <c r="A502" t="str">
        <f>CONCATENATE("334-U",'U1520'!A191,'U1520'!B191,"-", 'U1520'!C191,"-",'U1520'!D191, "-W")</f>
        <v>334-U1520D-45-1-W</v>
      </c>
      <c r="B502">
        <f>'U1520'!I191</f>
        <v>32</v>
      </c>
      <c r="D502">
        <f>'U1520'!J191</f>
        <v>32</v>
      </c>
    </row>
    <row r="503" spans="1:4">
      <c r="A503" t="str">
        <f>CONCATENATE("334-U",'U1520'!A192,'U1520'!B192,"-", 'U1520'!C192,"-",'U1520'!D192, "-W")</f>
        <v>334-U1520D-45-1-W</v>
      </c>
      <c r="B503">
        <f>'U1520'!I192</f>
        <v>67</v>
      </c>
      <c r="D503">
        <f>'U1520'!J192</f>
        <v>67</v>
      </c>
    </row>
    <row r="504" spans="1:4">
      <c r="A504" t="str">
        <f>CONCATENATE("334-U",'U1520'!A193,'U1520'!B193,"-", 'U1520'!C193,"-",'U1520'!D193, "-W")</f>
        <v>334-U1520D-46-1-W</v>
      </c>
      <c r="B504">
        <f>'U1520'!I193</f>
        <v>34</v>
      </c>
      <c r="D504">
        <f>'U1520'!J193</f>
        <v>34</v>
      </c>
    </row>
    <row r="505" spans="1:4">
      <c r="A505" t="str">
        <f>CONCATENATE("334-U",'U1520'!A194,'U1520'!B194,"-", 'U1520'!C194,"-",'U1520'!D194, "-W")</f>
        <v>334-U1520D-46-2-W</v>
      </c>
      <c r="B505">
        <f>'U1520'!I194</f>
        <v>43</v>
      </c>
      <c r="D505">
        <f>'U1520'!J194</f>
        <v>43</v>
      </c>
    </row>
    <row r="506" spans="1:4">
      <c r="A506" t="str">
        <f>CONCATENATE("334-U",'U1520'!A195,'U1520'!B195,"-", 'U1520'!C195,"-",'U1520'!D195, "-W")</f>
        <v>334-U1520D-46-2-W</v>
      </c>
      <c r="B506">
        <f>'U1520'!I195</f>
        <v>84</v>
      </c>
      <c r="D506">
        <f>'U1520'!J195</f>
        <v>84</v>
      </c>
    </row>
    <row r="507" spans="1:4">
      <c r="A507" t="str">
        <f>CONCATENATE("334-U",'U1520'!A196,'U1520'!B196,"-", 'U1520'!C196,"-",'U1520'!D196, "-W")</f>
        <v>334-U1520D-47-1-W</v>
      </c>
      <c r="B507">
        <f>'U1520'!I196</f>
        <v>54</v>
      </c>
      <c r="D507">
        <f>'U1520'!J196</f>
        <v>54</v>
      </c>
    </row>
    <row r="508" spans="1:4">
      <c r="A508" t="str">
        <f>CONCATENATE("334-U",'U1520'!A197,'U1520'!B197,"-", 'U1520'!C197,"-",'U1520'!D197, "-W")</f>
        <v>334-U1520D-47-2-W</v>
      </c>
      <c r="B508">
        <f>'U1520'!I197</f>
        <v>89</v>
      </c>
      <c r="D508">
        <f>'U1520'!J197</f>
        <v>89</v>
      </c>
    </row>
    <row r="509" spans="1:4">
      <c r="A509" t="str">
        <f>CONCATENATE("334-U",'U1520'!A198,'U1520'!B198,"-", 'U1520'!C198,"-",'U1520'!D198, "-W")</f>
        <v>334-U1520D-47-3-W</v>
      </c>
      <c r="B509">
        <f>'U1520'!I198</f>
        <v>84</v>
      </c>
      <c r="D509">
        <f>'U1520'!J198</f>
        <v>85</v>
      </c>
    </row>
    <row r="510" spans="1:4">
      <c r="A510" t="str">
        <f>CONCATENATE("334-U",'U1520'!A199,'U1520'!B199,"-", 'U1520'!C199,"-",'U1520'!D199, "-W")</f>
        <v>334-U1520D-47-4-W</v>
      </c>
      <c r="B510">
        <f>'U1520'!I199</f>
        <v>38</v>
      </c>
      <c r="D510">
        <f>'U1520'!J199</f>
        <v>38</v>
      </c>
    </row>
    <row r="511" spans="1:4">
      <c r="A511" t="str">
        <f>CONCATENATE("334-U",'U1520'!A200,'U1520'!B200,"-", 'U1520'!C200,"-",'U1520'!D200, "-W")</f>
        <v>334-U1520D-48-1-W</v>
      </c>
      <c r="B511">
        <f>'U1520'!I200</f>
        <v>64</v>
      </c>
      <c r="D511">
        <f>'U1520'!J200</f>
        <v>65</v>
      </c>
    </row>
    <row r="512" spans="1:4">
      <c r="A512" t="str">
        <f>CONCATENATE("334-U",'U1520'!A201,'U1520'!B201,"-", 'U1520'!C201,"-",'U1520'!D201, "-W")</f>
        <v>334-U1520D-49-1-W</v>
      </c>
      <c r="B512">
        <f>'U1520'!I201</f>
        <v>85</v>
      </c>
      <c r="D512">
        <f>'U1520'!J201</f>
        <v>86</v>
      </c>
    </row>
    <row r="513" spans="1:4">
      <c r="A513" t="str">
        <f>CONCATENATE("334-U",'U1520'!A202,'U1520'!B202,"-", 'U1520'!C202,"-",'U1520'!D202, "-W")</f>
        <v>334-U1520D-49-2-W</v>
      </c>
      <c r="B513">
        <f>'U1520'!I202</f>
        <v>32</v>
      </c>
      <c r="D513">
        <f>'U1520'!J202</f>
        <v>32</v>
      </c>
    </row>
    <row r="514" spans="1:4">
      <c r="A514" t="str">
        <f>CONCATENATE("334-U",'U1520'!A203,'U1520'!B203,"-", 'U1520'!C203,"-",'U1520'!D203, "-W")</f>
        <v>334-U1520D-49-3-W</v>
      </c>
      <c r="B514">
        <f>'U1520'!I203</f>
        <v>68</v>
      </c>
      <c r="D514">
        <f>'U1520'!J203</f>
        <v>69</v>
      </c>
    </row>
    <row r="515" spans="1:4">
      <c r="A515" t="str">
        <f>CONCATENATE("334-U",'U1520'!A204,'U1520'!B204,"-", 'U1520'!C204,"-",'U1520'!D204, "-W")</f>
        <v>334-U1520D-50-CC-W</v>
      </c>
      <c r="B515">
        <f>'U1520'!I204</f>
        <v>40</v>
      </c>
      <c r="D515">
        <f>'U1520'!J204</f>
        <v>40</v>
      </c>
    </row>
    <row r="516" spans="1:4">
      <c r="A516" t="str">
        <f>CONCATENATE("334-U",'U1520'!A205,'U1520'!B205,"-", 'U1520'!C205,"-",'U1520'!D205, "-W")</f>
        <v>334-U1520D-51-1-W</v>
      </c>
      <c r="B516">
        <f>'U1520'!I205</f>
        <v>77</v>
      </c>
      <c r="D516">
        <f>'U1520'!J205</f>
        <v>77</v>
      </c>
    </row>
    <row r="517" spans="1:4">
      <c r="A517" t="str">
        <f>CONCATENATE("334-U",'U1520'!A206,'U1520'!B206,"-", 'U1520'!C206,"-",'U1520'!D206, "-W")</f>
        <v>334-U1520D-51-1-W</v>
      </c>
      <c r="B517">
        <f>'U1520'!I206</f>
        <v>94</v>
      </c>
      <c r="D517">
        <f>'U1520'!J206</f>
        <v>98</v>
      </c>
    </row>
    <row r="518" spans="1:4">
      <c r="A518" t="str">
        <f>CONCATENATE("334-U",'U1520'!A207,'U1520'!B207,"-", 'U1520'!C207,"-",'U1520'!D207, "-W")</f>
        <v>334-U1520D-52-3-W</v>
      </c>
      <c r="B518">
        <f>'U1520'!I207</f>
        <v>42</v>
      </c>
      <c r="D518">
        <f>'U1520'!J207</f>
        <v>42</v>
      </c>
    </row>
    <row r="519" spans="1:4">
      <c r="A519" t="str">
        <f>CONCATENATE("334-U",'U1520'!A208,'U1520'!B208,"-", 'U1520'!C208,"-",'U1520'!D208, "-W")</f>
        <v>334-U1520D-52-4-W</v>
      </c>
      <c r="B519">
        <f>'U1520'!I208</f>
        <v>51</v>
      </c>
      <c r="D519">
        <f>'U1520'!J208</f>
        <v>51</v>
      </c>
    </row>
    <row r="520" spans="1:4">
      <c r="A520" t="str">
        <f>CONCATENATE("334-U",'U1520'!A209,'U1520'!B209,"-", 'U1520'!C209,"-",'U1520'!D209, "-W")</f>
        <v>334-U1520D-52-5-W</v>
      </c>
      <c r="B520">
        <f>'U1520'!I209</f>
        <v>33</v>
      </c>
      <c r="D520">
        <f>'U1520'!J209</f>
        <v>33</v>
      </c>
    </row>
    <row r="521" spans="1:4">
      <c r="A521" t="str">
        <f>CONCATENATE("334-U",'U1520'!A210,'U1520'!B210,"-", 'U1520'!C210,"-",'U1520'!D210, "-W")</f>
        <v>334-U1520D-53-2-W</v>
      </c>
      <c r="B521">
        <f>'U1520'!I210</f>
        <v>113</v>
      </c>
      <c r="D521">
        <f>'U1520'!J210</f>
        <v>113</v>
      </c>
    </row>
    <row r="522" spans="1:4">
      <c r="A522" t="str">
        <f>CONCATENATE("334-U",'U1520'!A211,'U1520'!B211,"-", 'U1520'!C211,"-",'U1520'!D211, "-W")</f>
        <v>334-U1520D-54-2-W</v>
      </c>
      <c r="B522">
        <f>'U1520'!I211</f>
        <v>5</v>
      </c>
      <c r="D522">
        <f>'U1520'!J211</f>
        <v>5</v>
      </c>
    </row>
    <row r="523" spans="1:4">
      <c r="A523" t="str">
        <f>CONCATENATE("334-U",'U1520'!A212,'U1520'!B212,"-", 'U1520'!C212,"-",'U1520'!D212, "-W")</f>
        <v>334-U1520D-55-1-W</v>
      </c>
      <c r="B523">
        <f>'U1520'!I212</f>
        <v>23</v>
      </c>
      <c r="D523">
        <f>'U1520'!J212</f>
        <v>23</v>
      </c>
    </row>
    <row r="524" spans="1:4">
      <c r="A524" t="str">
        <f>CONCATENATE("334-U",'U1520'!A213,'U1520'!B213,"-", 'U1520'!C213,"-",'U1520'!D213, "-W")</f>
        <v>334-U1520D-55-2-W</v>
      </c>
      <c r="B524">
        <f>'U1520'!I213</f>
        <v>42</v>
      </c>
      <c r="D524">
        <f>'U1520'!J213</f>
        <v>42</v>
      </c>
    </row>
    <row r="525" spans="1:4">
      <c r="A525" t="str">
        <f>CONCATENATE("334-U",'U1520'!A214,'U1520'!B214,"-", 'U1520'!C214,"-",'U1520'!D214, "-W")</f>
        <v>334-U1520D-55-2-W</v>
      </c>
      <c r="B525">
        <f>'U1520'!I214</f>
        <v>84</v>
      </c>
      <c r="D525">
        <f>'U1520'!J214</f>
        <v>84</v>
      </c>
    </row>
    <row r="526" spans="1:4">
      <c r="A526" t="str">
        <f>CONCATENATE("334-U",'U1520'!A215,'U1520'!B215,"-", 'U1520'!C215,"-",'U1520'!D215, "-W")</f>
        <v>334-U1520D-55-3-W</v>
      </c>
      <c r="B526">
        <f>'U1520'!I215</f>
        <v>28</v>
      </c>
      <c r="D526">
        <f>'U1520'!J215</f>
        <v>33</v>
      </c>
    </row>
    <row r="527" spans="1:4">
      <c r="A527" t="str">
        <f>CONCATENATE("334-U",'U1520'!A216,'U1520'!B216,"-", 'U1520'!C216,"-",'U1520'!D216, "-W")</f>
        <v>334-U1520D-58-1-W</v>
      </c>
      <c r="B527">
        <f>'U1520'!I216</f>
        <v>28</v>
      </c>
      <c r="D527">
        <f>'U1520'!J216</f>
        <v>29</v>
      </c>
    </row>
    <row r="528" spans="1:4">
      <c r="A528" t="str">
        <f>CONCATENATE("334-U",'U1520'!A217,'U1520'!B217,"-", 'U1520'!C217,"-",'U1520'!D217, "-W")</f>
        <v>334-U1520D-58-2-W</v>
      </c>
      <c r="B528">
        <f>'U1520'!I217</f>
        <v>98</v>
      </c>
      <c r="D528">
        <f>'U1520'!J217</f>
        <v>105</v>
      </c>
    </row>
    <row r="529" spans="1:4">
      <c r="A529" t="str">
        <f>CONCATENATE("334-U",'U1520'!A218,'U1520'!B218,"-", 'U1520'!C218,"-",'U1520'!D218, "-W")</f>
        <v>334-U1520D-60-1-W</v>
      </c>
      <c r="B529">
        <f>'U1520'!I218</f>
        <v>61</v>
      </c>
      <c r="D529">
        <f>'U1520'!J218</f>
        <v>61</v>
      </c>
    </row>
    <row r="530" spans="1:4">
      <c r="A530" t="str">
        <f>CONCATENATE("334-U",'U1520'!A219,'U1520'!B219,"-", 'U1520'!C219,"-",'U1520'!D219, "-W")</f>
        <v>334-U1520D-62-1-W</v>
      </c>
      <c r="B530">
        <f>'U1520'!I219</f>
        <v>30</v>
      </c>
      <c r="D530">
        <f>'U1520'!J219</f>
        <v>34</v>
      </c>
    </row>
    <row r="531" spans="1:4">
      <c r="A531" t="str">
        <f>CONCATENATE("334-U",'U1520'!A220,'U1520'!B220,"-", 'U1520'!C220,"-",'U1520'!D220, "-W")</f>
        <v>334-U1520D-62-2-W</v>
      </c>
      <c r="B531">
        <f>'U1520'!I220</f>
        <v>56</v>
      </c>
      <c r="D531">
        <f>'U1520'!J220</f>
        <v>59</v>
      </c>
    </row>
    <row r="532" spans="1:4">
      <c r="A532" t="str">
        <f>CONCATENATE("334-U",'U1520'!A221,'U1520'!B221,"-", 'U1520'!C221,"-",'U1520'!D221, "-W")</f>
        <v>334-U1520D-62-2-W</v>
      </c>
      <c r="B532">
        <f>'U1520'!I221</f>
        <v>61</v>
      </c>
      <c r="D532">
        <f>'U1520'!J221</f>
        <v>61</v>
      </c>
    </row>
    <row r="533" spans="1:4">
      <c r="A533" t="str">
        <f>CONCATENATE("334-U",'U1520'!A222,'U1520'!B222,"-", 'U1520'!C222,"-",'U1520'!D222, "-W")</f>
        <v>334-U1520D-64-2-W</v>
      </c>
      <c r="B533">
        <f>'U1520'!I222</f>
        <v>21</v>
      </c>
      <c r="D533">
        <f>'U1520'!J222</f>
        <v>22</v>
      </c>
    </row>
    <row r="534" spans="1:4">
      <c r="A534" t="str">
        <f>CONCATENATE("334-U",'U1520'!A223,'U1520'!B223,"-", 'U1520'!C223,"-",'U1520'!D223, "-W")</f>
        <v>334-U1520D-64-2-W</v>
      </c>
      <c r="B534">
        <f>'U1520'!I223</f>
        <v>57</v>
      </c>
      <c r="D534">
        <f>'U1520'!J223</f>
        <v>58</v>
      </c>
    </row>
    <row r="535" spans="1:4">
      <c r="A535" t="str">
        <f>CONCATENATE("334-U",'U1520'!A224,'U1520'!B224,"-", 'U1520'!C224,"-",'U1520'!D224, "-W")</f>
        <v>334-U1520D-64-3-W</v>
      </c>
      <c r="B535">
        <f>'U1520'!I224</f>
        <v>16</v>
      </c>
      <c r="D535">
        <f>'U1520'!J224</f>
        <v>21</v>
      </c>
    </row>
    <row r="536" spans="1:4">
      <c r="A536" t="str">
        <f>CONCATENATE("334-U",'U1520'!A225,'U1520'!B225,"-", 'U1520'!C225,"-",'U1520'!D225, "-W")</f>
        <v>334-U1520D-65-1-W</v>
      </c>
      <c r="B536">
        <f>'U1520'!I225</f>
        <v>28</v>
      </c>
      <c r="D536">
        <f>'U1520'!J225</f>
        <v>28</v>
      </c>
    </row>
    <row r="537" spans="1:4">
      <c r="A537" t="str">
        <f>CONCATENATE("334-U",'U1520'!A226,'U1520'!B226,"-", 'U1520'!C226,"-",'U1520'!D226, "-W")</f>
        <v>334-U1520D-65-1-W</v>
      </c>
      <c r="B537">
        <f>'U1520'!I226</f>
        <v>78</v>
      </c>
      <c r="D537">
        <f>'U1520'!J226</f>
        <v>80</v>
      </c>
    </row>
    <row r="538" spans="1:4">
      <c r="A538" t="str">
        <f>CONCATENATE("334-U",'U1520'!A227,'U1520'!B227,"-", 'U1520'!C227,"-",'U1520'!D227, "-W")</f>
        <v>334-U1520D-65-1-W</v>
      </c>
      <c r="B538">
        <f>'U1520'!I227</f>
        <v>82</v>
      </c>
      <c r="D538">
        <f>'U1520'!J227</f>
        <v>100</v>
      </c>
    </row>
    <row r="539" spans="1:4">
      <c r="A539" t="str">
        <f>CONCATENATE("334-U",'U1520'!A228,'U1520'!B228,"-", 'U1520'!C228,"-",'U1520'!D228, "-W")</f>
        <v>334-U1520D-65-1-W</v>
      </c>
      <c r="B539">
        <f>'U1520'!I228</f>
        <v>106</v>
      </c>
      <c r="D539">
        <f>'U1520'!J228</f>
        <v>115</v>
      </c>
    </row>
    <row r="540" spans="1:4">
      <c r="A540" t="str">
        <f>CONCATENATE("334-U",'U1520'!A229,'U1520'!B229,"-", 'U1520'!C229,"-",'U1520'!D229, "-W")</f>
        <v>334-U1520D-65-1-W</v>
      </c>
      <c r="B540">
        <f>'U1520'!I229</f>
        <v>122</v>
      </c>
      <c r="D540">
        <f>'U1520'!J229</f>
        <v>126</v>
      </c>
    </row>
    <row r="541" spans="1:4">
      <c r="A541" t="str">
        <f>CONCATENATE("334-U",'U1520'!A230,'U1520'!B230,"-", 'U1520'!C230,"-",'U1520'!D230, "-W")</f>
        <v>334-U1520D-65-1-W</v>
      </c>
      <c r="B541">
        <f>'U1520'!I230</f>
        <v>122</v>
      </c>
      <c r="D541">
        <f>'U1520'!J230</f>
        <v>126</v>
      </c>
    </row>
    <row r="542" spans="1:4">
      <c r="A542" t="str">
        <f>CONCATENATE("334-U",'U1520'!A231,'U1520'!B231,"-", 'U1520'!C231,"-",'U1520'!D231, "-W")</f>
        <v>334-U1520D-65-1-W</v>
      </c>
      <c r="B542">
        <f>'U1520'!I231</f>
        <v>128</v>
      </c>
      <c r="D542">
        <f>'U1520'!J231</f>
        <v>135</v>
      </c>
    </row>
    <row r="543" spans="1:4">
      <c r="A543" t="str">
        <f>CONCATENATE("334-U",'U1520'!A232,'U1520'!B232,"-", 'U1520'!C232,"-",'U1520'!D232, "-W")</f>
        <v>334-U1520D-66-1-W</v>
      </c>
      <c r="B543">
        <f>'U1520'!I232</f>
        <v>61</v>
      </c>
      <c r="D543">
        <f>'U1520'!J232</f>
        <v>62</v>
      </c>
    </row>
    <row r="544" spans="1:4">
      <c r="A544" t="str">
        <f>CONCATENATE("334-U",'U1520'!A233,'U1520'!B233,"-", 'U1520'!C233,"-",'U1520'!D233, "-W")</f>
        <v>334-U1520D-67-cc-W</v>
      </c>
      <c r="B544">
        <f>'U1520'!I233</f>
        <v>19</v>
      </c>
      <c r="D544">
        <f>'U1520'!J233</f>
        <v>21</v>
      </c>
    </row>
    <row r="545" spans="1:4">
      <c r="A545" t="str">
        <f>CONCATENATE("334-U",'U1520'!A234,'U1520'!B234,"-", 'U1520'!C234,"-",'U1520'!D234, "-W")</f>
        <v>334-U1520D-67-cc-W</v>
      </c>
      <c r="B545">
        <f>'U1520'!I234</f>
        <v>21</v>
      </c>
      <c r="D545">
        <f>'U1520'!J234</f>
        <v>21</v>
      </c>
    </row>
    <row r="546" spans="1:4">
      <c r="A546" t="str">
        <f>CONCATENATE("334-U",'U1520'!A235,'U1520'!B235,"-", 'U1520'!C235,"-",'U1520'!D235, "-W")</f>
        <v>334-U1520C-2-1-W</v>
      </c>
      <c r="B546">
        <f>'U1520'!I235</f>
        <v>4</v>
      </c>
      <c r="D546">
        <f>'U1520'!J235</f>
        <v>9</v>
      </c>
    </row>
    <row r="547" spans="1:4">
      <c r="A547" t="str">
        <f>CONCATENATE("334-U",'U1520'!A236,'U1520'!B236,"-", 'U1520'!C236,"-",'U1520'!D236, "-W")</f>
        <v>334-U1520C-2-1-W</v>
      </c>
      <c r="B547">
        <f>'U1520'!I236</f>
        <v>31</v>
      </c>
      <c r="D547">
        <f>'U1520'!J236</f>
        <v>33</v>
      </c>
    </row>
    <row r="548" spans="1:4">
      <c r="A548" t="str">
        <f>CONCATENATE("334-U",'U1520'!A237,'U1520'!B237,"-", 'U1520'!C237,"-",'U1520'!D237, "-W")</f>
        <v>334-U1520C-2-1-W</v>
      </c>
      <c r="B548">
        <f>'U1520'!I237</f>
        <v>79</v>
      </c>
      <c r="D548">
        <f>'U1520'!J237</f>
        <v>79</v>
      </c>
    </row>
    <row r="549" spans="1:4">
      <c r="A549" t="str">
        <f>CONCATENATE("334-U",'U1520'!A238,'U1520'!B238,"-", 'U1520'!C238,"-",'U1520'!D238, "-W")</f>
        <v>334-U1520C-3-3-W</v>
      </c>
      <c r="B549">
        <f>'U1520'!I238</f>
        <v>80</v>
      </c>
      <c r="D549">
        <f>'U1520'!J238</f>
        <v>84</v>
      </c>
    </row>
    <row r="550" spans="1:4">
      <c r="A550" t="str">
        <f>CONCATENATE("334-U",'U1520'!A239,'U1520'!B239,"-", 'U1520'!C239,"-",'U1520'!D239, "-W")</f>
        <v>334-U1520C-3-3-W</v>
      </c>
      <c r="B550">
        <f>'U1520'!I239</f>
        <v>88</v>
      </c>
      <c r="D550">
        <f>'U1520'!J239</f>
        <v>92</v>
      </c>
    </row>
    <row r="551" spans="1:4">
      <c r="A551" t="str">
        <f>CONCATENATE("334-U",'U1520'!A240,'U1520'!B240,"-", 'U1520'!C240,"-",'U1520'!D240, "-W")</f>
        <v>334-U1520C-3-3-W</v>
      </c>
      <c r="B551">
        <f>'U1520'!I240</f>
        <v>119</v>
      </c>
      <c r="D551">
        <f>'U1520'!J240</f>
        <v>122</v>
      </c>
    </row>
    <row r="552" spans="1:4">
      <c r="A552" t="str">
        <f>CONCATENATE("334-U",'U1520'!A241,'U1520'!B241,"-", 'U1520'!C241,"-",'U1520'!D241, "-W")</f>
        <v>334-U1520C-4-2-W</v>
      </c>
      <c r="B552">
        <f>'U1520'!I241</f>
        <v>67</v>
      </c>
      <c r="D552">
        <f>'U1520'!J241</f>
        <v>72</v>
      </c>
    </row>
    <row r="553" spans="1:4">
      <c r="A553" t="str">
        <f>CONCATENATE("334-U",'U1520'!A242,'U1520'!B242,"-", 'U1520'!C242,"-",'U1520'!D242, "-W")</f>
        <v>334-U1520C-4-2-W</v>
      </c>
      <c r="B553">
        <f>'U1520'!I242</f>
        <v>94</v>
      </c>
      <c r="D553">
        <f>'U1520'!J242</f>
        <v>98</v>
      </c>
    </row>
    <row r="554" spans="1:4">
      <c r="A554" t="e">
        <f>CONCATENATE("334-U",'U1520'!#REF!,'U1520'!#REF!,"-", 'U1520'!#REF!,"-",'U1520'!#REF!, "-W")</f>
        <v>#REF!</v>
      </c>
      <c r="B554" t="e">
        <f>'U1520'!#REF!</f>
        <v>#REF!</v>
      </c>
      <c r="D554" t="e">
        <f>'U1520'!#REF!</f>
        <v>#REF!</v>
      </c>
    </row>
    <row r="555" spans="1:4">
      <c r="A555" t="str">
        <f>CONCATENATE("334-U",'U1520'!A243,'U1520'!B243,"-", 'U1520'!C243,"-",'U1520'!D243, "-W")</f>
        <v>334-U1520C-4-2-W</v>
      </c>
      <c r="B555">
        <f>'U1520'!I243</f>
        <v>99</v>
      </c>
      <c r="D555">
        <f>'U1520'!J243</f>
        <v>102</v>
      </c>
    </row>
    <row r="556" spans="1:4">
      <c r="A556" t="str">
        <f>CONCATENATE("334-U",'U1520'!A244,'U1520'!B244,"-", 'U1520'!C244,"-",'U1520'!D244, "-W")</f>
        <v>334-U1520C-4-3-W</v>
      </c>
      <c r="B556">
        <f>'U1520'!I244</f>
        <v>7</v>
      </c>
      <c r="D556">
        <f>'U1520'!J244</f>
        <v>13</v>
      </c>
    </row>
    <row r="557" spans="1:4">
      <c r="A557" t="str">
        <f>CONCATENATE("334-U",'U1520'!A245,'U1520'!B245,"-", 'U1520'!C245,"-",'U1520'!D245, "-W")</f>
        <v>334-U1520C-4-3-W</v>
      </c>
      <c r="B557">
        <f>'U1520'!I245</f>
        <v>49</v>
      </c>
      <c r="D557">
        <f>'U1520'!J245</f>
        <v>52</v>
      </c>
    </row>
    <row r="558" spans="1:4">
      <c r="A558" t="str">
        <f>CONCATENATE("334-U",'U1520'!A246,'U1520'!B246,"-", 'U1520'!C246,"-",'U1520'!D246, "-W")</f>
        <v>334-U1520C-4-3-W</v>
      </c>
      <c r="B558">
        <f>'U1520'!I246</f>
        <v>55</v>
      </c>
      <c r="D558">
        <f>'U1520'!J246</f>
        <v>57</v>
      </c>
    </row>
    <row r="559" spans="1:4">
      <c r="A559" t="str">
        <f>CONCATENATE("334-U",'U1520'!A408,'U1520'!B408,"-", 'U1520'!C408,"-",'U1520'!D408, "-W")</f>
        <v>334-U1520C-19-2-W</v>
      </c>
      <c r="B559">
        <f>'U1520'!I408</f>
        <v>10</v>
      </c>
      <c r="D559">
        <f>'U1520'!J408</f>
        <v>10</v>
      </c>
    </row>
    <row r="560" spans="1:4">
      <c r="A560" t="str">
        <f>CONCATENATE("334-U",'U1520'!A409,'U1520'!B409,"-", 'U1520'!C409,"-",'U1520'!D409, "-W")</f>
        <v>334-U1520C-19-2-W</v>
      </c>
      <c r="B560">
        <f>'U1520'!I409</f>
        <v>28</v>
      </c>
      <c r="D560">
        <f>'U1520'!J409</f>
        <v>28</v>
      </c>
    </row>
    <row r="561" spans="1:4">
      <c r="A561" t="str">
        <f>CONCATENATE("334-U",'U1520'!A410,'U1520'!B410,"-", 'U1520'!C410,"-",'U1520'!D410, "-W")</f>
        <v>334-U1520C-19-3-W</v>
      </c>
      <c r="B561">
        <f>'U1520'!I410</f>
        <v>86</v>
      </c>
      <c r="D561">
        <f>'U1520'!J410</f>
        <v>86</v>
      </c>
    </row>
    <row r="562" spans="1:4">
      <c r="A562" t="str">
        <f>CONCATENATE("334-U",'U1520'!A411,'U1520'!B411,"-", 'U1520'!C411,"-",'U1520'!D411, "-W")</f>
        <v>334-U1520C-19-3-W</v>
      </c>
      <c r="B562">
        <f>'U1520'!I411</f>
        <v>125</v>
      </c>
      <c r="D562">
        <f>'U1520'!J411</f>
        <v>127</v>
      </c>
    </row>
    <row r="563" spans="1:4">
      <c r="A563" t="str">
        <f>CONCATENATE("334-U",'U1520'!A412,'U1520'!B412,"-", 'U1520'!C412,"-",'U1520'!D412, "-W")</f>
        <v>334-U1520C-20-1-W</v>
      </c>
      <c r="B563">
        <f>'U1520'!I412</f>
        <v>69</v>
      </c>
      <c r="D563">
        <f>'U1520'!J412</f>
        <v>89</v>
      </c>
    </row>
    <row r="564" spans="1:4">
      <c r="A564" t="str">
        <f>CONCATENATE("334-U",'U1520'!A413,'U1520'!B413,"-", 'U1520'!C413,"-",'U1520'!D413, "-W")</f>
        <v>334-U1520C-20-2-W</v>
      </c>
      <c r="B564">
        <f>'U1520'!I413</f>
        <v>44</v>
      </c>
      <c r="D564">
        <f>'U1520'!J413</f>
        <v>63</v>
      </c>
    </row>
    <row r="565" spans="1:4">
      <c r="A565" t="str">
        <f>CONCATENATE("334-U",'U1520'!A414,'U1520'!B414,"-", 'U1520'!C414,"-",'U1520'!D414, "-W")</f>
        <v>334-U1520C-20-2-W</v>
      </c>
      <c r="B565">
        <f>'U1520'!I414</f>
        <v>98</v>
      </c>
      <c r="D565">
        <f>'U1520'!J414</f>
        <v>98</v>
      </c>
    </row>
    <row r="566" spans="1:4">
      <c r="A566" t="str">
        <f>CONCATENATE("334-U",'U1520'!A415,'U1520'!B415,"-", 'U1520'!C415,"-",'U1520'!D415, "-W")</f>
        <v>334-U1520C-20-3-W</v>
      </c>
      <c r="B566">
        <f>'U1520'!I415</f>
        <v>48</v>
      </c>
      <c r="D566">
        <f>'U1520'!J415</f>
        <v>53</v>
      </c>
    </row>
    <row r="567" spans="1:4">
      <c r="A567" t="str">
        <f>CONCATENATE("334-U",'U1520'!A416,'U1520'!B416,"-", 'U1520'!C416,"-",'U1520'!D416, "-W")</f>
        <v>334-U1520C-20-4-W</v>
      </c>
      <c r="B567">
        <f>'U1520'!I416</f>
        <v>13</v>
      </c>
      <c r="D567">
        <f>'U1520'!J416</f>
        <v>22</v>
      </c>
    </row>
    <row r="568" spans="1:4">
      <c r="A568" t="str">
        <f>CONCATENATE("334-U",'U1520'!A417,'U1520'!B417,"-", 'U1520'!C417,"-",'U1520'!D417, "-W")</f>
        <v>334-U1520C-20-4-W</v>
      </c>
      <c r="B568">
        <f>'U1520'!I417</f>
        <v>34</v>
      </c>
      <c r="D568">
        <f>'U1520'!J417</f>
        <v>55</v>
      </c>
    </row>
    <row r="569" spans="1:4">
      <c r="A569" t="str">
        <f>CONCATENATE("334-U",'U1520'!A418,'U1520'!B418,"-", 'U1520'!C418,"-",'U1520'!D418, "-W")</f>
        <v>334-U1520C-20-4-W</v>
      </c>
      <c r="B569">
        <f>'U1520'!I418</f>
        <v>52</v>
      </c>
      <c r="D569">
        <f>'U1520'!J418</f>
        <v>66</v>
      </c>
    </row>
    <row r="570" spans="1:4">
      <c r="A570" t="str">
        <f>CONCATENATE("334-U",'U1520'!A419,'U1520'!B419,"-", 'U1520'!C419,"-",'U1520'!D419, "-W")</f>
        <v>334-U1520C-20-4-W</v>
      </c>
      <c r="B570">
        <f>'U1520'!I419</f>
        <v>58</v>
      </c>
      <c r="D570">
        <f>'U1520'!J419</f>
        <v>66</v>
      </c>
    </row>
    <row r="571" spans="1:4">
      <c r="A571" t="str">
        <f>CONCATENATE("334-U",'U1520'!A420,'U1520'!B420,"-", 'U1520'!C420,"-",'U1520'!D420, "-W")</f>
        <v>334-U1520C-20-4-W</v>
      </c>
      <c r="B571">
        <f>'U1520'!I420</f>
        <v>64</v>
      </c>
      <c r="D571">
        <f>'U1520'!J420</f>
        <v>64</v>
      </c>
    </row>
    <row r="572" spans="1:4">
      <c r="A572" t="str">
        <f>CONCATENATE("334-U",'U1520'!A421,'U1520'!B421,"-", 'U1520'!C421,"-",'U1520'!D421, "-W")</f>
        <v>334-U1520C-21-2-W</v>
      </c>
      <c r="B572">
        <f>'U1520'!I421</f>
        <v>99</v>
      </c>
      <c r="D572">
        <f>'U1520'!J421</f>
        <v>99</v>
      </c>
    </row>
    <row r="573" spans="1:4">
      <c r="A573" t="str">
        <f>CONCATENATE("334-U",'U1520'!A422,'U1520'!B422,"-", 'U1520'!C422,"-",'U1520'!D422, "-W")</f>
        <v>334-U1520C-22-1-W</v>
      </c>
      <c r="B573">
        <f>'U1520'!I422</f>
        <v>2</v>
      </c>
      <c r="D573">
        <f>'U1520'!J422</f>
        <v>26</v>
      </c>
    </row>
    <row r="574" spans="1:4">
      <c r="A574" t="str">
        <f>CONCATENATE("334-U",'U1520'!A423,'U1520'!B423,"-", 'U1520'!C423,"-",'U1520'!D423, "-W")</f>
        <v>334-U1520C-22-1-W</v>
      </c>
      <c r="B574">
        <f>'U1520'!I423</f>
        <v>2</v>
      </c>
      <c r="D574">
        <f>'U1520'!J423</f>
        <v>26</v>
      </c>
    </row>
    <row r="575" spans="1:4">
      <c r="A575" t="str">
        <f>CONCATENATE("334-U",'U1520'!A424,'U1520'!B424,"-", 'U1520'!C424,"-",'U1520'!D424, "-W")</f>
        <v>334-U1520C-22-2-W</v>
      </c>
      <c r="B575">
        <f>'U1520'!I424</f>
        <v>25</v>
      </c>
      <c r="D575">
        <f>'U1520'!J424</f>
        <v>40</v>
      </c>
    </row>
    <row r="576" spans="1:4">
      <c r="A576" t="str">
        <f>CONCATENATE("334-U",'U1520'!A425,'U1520'!B425,"-", 'U1520'!C425,"-",'U1520'!D425, "-W")</f>
        <v>334-U1520C-22-2-W</v>
      </c>
      <c r="B576">
        <f>'U1520'!I425</f>
        <v>84</v>
      </c>
      <c r="D576">
        <f>'U1520'!J425</f>
        <v>84</v>
      </c>
    </row>
    <row r="577" spans="1:4">
      <c r="A577" t="str">
        <f>CONCATENATE("334-U",'U1520'!A426,'U1520'!B426,"-", 'U1520'!C426,"-",'U1520'!D426, "-W")</f>
        <v>334-U1520C-22-2-W</v>
      </c>
      <c r="B577">
        <f>'U1520'!I426</f>
        <v>142</v>
      </c>
      <c r="D577">
        <f>'U1520'!J426</f>
        <v>146</v>
      </c>
    </row>
    <row r="578" spans="1:4">
      <c r="A578" t="str">
        <f>CONCATENATE("334-U",'U1520'!A427,'U1520'!B427,"-", 'U1520'!C427,"-",'U1520'!D427, "-W")</f>
        <v>334-U1520C-22-3-W</v>
      </c>
      <c r="B578">
        <f>'U1520'!I427</f>
        <v>5</v>
      </c>
      <c r="D578">
        <f>'U1520'!J427</f>
        <v>13</v>
      </c>
    </row>
    <row r="579" spans="1:4">
      <c r="A579" t="str">
        <f>CONCATENATE("334-U",'U1520'!A428,'U1520'!B428,"-", 'U1520'!C428,"-",'U1520'!D428, "-W")</f>
        <v>334-U1520C-22-3-W</v>
      </c>
      <c r="B579">
        <f>'U1520'!I428</f>
        <v>74</v>
      </c>
      <c r="D579">
        <f>'U1520'!J428</f>
        <v>74</v>
      </c>
    </row>
    <row r="580" spans="1:4">
      <c r="A580" t="str">
        <f>CONCATENATE("334-U",'U1520'!A429,'U1520'!B429,"-", 'U1520'!C429,"-",'U1520'!D429, "-W")</f>
        <v>334-U1520C-22-3-W</v>
      </c>
      <c r="B580">
        <f>'U1520'!I429</f>
        <v>80</v>
      </c>
      <c r="D580">
        <f>'U1520'!J429</f>
        <v>89</v>
      </c>
    </row>
    <row r="581" spans="1:4">
      <c r="A581" t="str">
        <f>CONCATENATE("334-U",'U1520'!A430,'U1520'!B430,"-", 'U1520'!C430,"-",'U1520'!D430, "-W")</f>
        <v>334-U1520C-22-4-W</v>
      </c>
      <c r="B581">
        <f>'U1520'!I430</f>
        <v>0</v>
      </c>
      <c r="D581">
        <f>'U1520'!J430</f>
        <v>8</v>
      </c>
    </row>
    <row r="582" spans="1:4">
      <c r="A582" t="str">
        <f>CONCATENATE("334-U",'U1520'!A431,'U1520'!B431,"-", 'U1520'!C431,"-",'U1520'!D431, "-W")</f>
        <v>334-U1520C-22-4-W</v>
      </c>
      <c r="B582">
        <f>'U1520'!I431</f>
        <v>21</v>
      </c>
      <c r="D582">
        <f>'U1520'!J431</f>
        <v>34</v>
      </c>
    </row>
    <row r="583" spans="1:4">
      <c r="A583" t="str">
        <f>CONCATENATE("334-U",'U1520'!A432,'U1520'!B432,"-", 'U1520'!C432,"-",'U1520'!D432, "-W")</f>
        <v>334-U1520C-22-4-W</v>
      </c>
      <c r="B583">
        <f>'U1520'!I432</f>
        <v>70</v>
      </c>
      <c r="D583">
        <f>'U1520'!J432</f>
        <v>92</v>
      </c>
    </row>
    <row r="584" spans="1:4">
      <c r="A584" t="str">
        <f>CONCATENATE("334-U",'U1520'!A433,'U1520'!B433,"-", 'U1520'!C433,"-",'U1520'!D433, "-W")</f>
        <v>334-U1520C-22-5-W</v>
      </c>
      <c r="B584">
        <f>'U1520'!I433</f>
        <v>15</v>
      </c>
      <c r="D584">
        <f>'U1520'!J433</f>
        <v>24</v>
      </c>
    </row>
    <row r="585" spans="1:4">
      <c r="A585" t="str">
        <f>CONCATENATE("334-U",'U1520'!A434,'U1520'!B434,"-", 'U1520'!C434,"-",'U1520'!D434, "-W")</f>
        <v>334-U1520C-22-5-W</v>
      </c>
      <c r="B585">
        <f>'U1520'!I434</f>
        <v>15</v>
      </c>
      <c r="D585">
        <f>'U1520'!J434</f>
        <v>24</v>
      </c>
    </row>
    <row r="586" spans="1:4">
      <c r="A586" t="str">
        <f>CONCATENATE("334-U",'U1520'!A435,'U1520'!B435,"-", 'U1520'!C435,"-",'U1520'!D435, "-W")</f>
        <v>334-U1520C-22-5-W</v>
      </c>
      <c r="B586">
        <f>'U1520'!I435</f>
        <v>24</v>
      </c>
      <c r="D586">
        <f>'U1520'!J435</f>
        <v>26</v>
      </c>
    </row>
    <row r="587" spans="1:4">
      <c r="A587" t="str">
        <f>CONCATENATE("334-U",'U1520'!A436,'U1520'!B436,"-", 'U1520'!C436,"-",'U1520'!D436, "-W")</f>
        <v>334-U1520C-22-5-W</v>
      </c>
      <c r="B587">
        <f>'U1520'!I436</f>
        <v>24</v>
      </c>
      <c r="D587">
        <f>'U1520'!J436</f>
        <v>45</v>
      </c>
    </row>
    <row r="588" spans="1:4">
      <c r="A588" t="str">
        <f>CONCATENATE("334-U",'U1520'!A437,'U1520'!B437,"-", 'U1520'!C437,"-",'U1520'!D437, "-W")</f>
        <v>334-U1520C-22-5-W</v>
      </c>
      <c r="B588">
        <f>'U1520'!I437</f>
        <v>38</v>
      </c>
      <c r="D588">
        <f>'U1520'!J437</f>
        <v>41</v>
      </c>
    </row>
    <row r="589" spans="1:4">
      <c r="A589" t="str">
        <f>CONCATENATE("334-U",'U1520'!A438,'U1520'!B438,"-", 'U1520'!C438,"-",'U1520'!D438, "-W")</f>
        <v>334-U1520C-22-5-W</v>
      </c>
      <c r="B589">
        <f>'U1520'!I438</f>
        <v>39</v>
      </c>
      <c r="D589">
        <f>'U1520'!J438</f>
        <v>45</v>
      </c>
    </row>
    <row r="590" spans="1:4">
      <c r="A590" t="str">
        <f>CONCATENATE("334-U",'U1520'!A439,'U1520'!B439,"-", 'U1520'!C439,"-",'U1520'!D439, "-W")</f>
        <v>334-U1520C-22-5-W</v>
      </c>
      <c r="B590">
        <f>'U1520'!I439</f>
        <v>85</v>
      </c>
      <c r="D590">
        <f>'U1520'!J439</f>
        <v>93</v>
      </c>
    </row>
    <row r="591" spans="1:4">
      <c r="A591" t="str">
        <f>CONCATENATE("334-U",'U1520'!A440,'U1520'!B440,"-", 'U1520'!C440,"-",'U1520'!D440, "-W")</f>
        <v>334-U1520C-22-6-W</v>
      </c>
      <c r="B591">
        <f>'U1520'!I440</f>
        <v>5</v>
      </c>
      <c r="D591">
        <f>'U1520'!J440</f>
        <v>11</v>
      </c>
    </row>
    <row r="592" spans="1:4">
      <c r="A592" t="str">
        <f>CONCATENATE("334-U",'U1520'!A441,'U1520'!B441,"-", 'U1520'!C441,"-",'U1520'!D441, "-W")</f>
        <v>334-U1520C-22-6-W</v>
      </c>
      <c r="B592">
        <f>'U1520'!I441</f>
        <v>12</v>
      </c>
      <c r="D592">
        <f>'U1520'!J441</f>
        <v>12</v>
      </c>
    </row>
    <row r="593" spans="1:4">
      <c r="A593" t="str">
        <f>CONCATENATE("334-U",'U1520'!A442,'U1520'!B442,"-", 'U1520'!C442,"-",'U1520'!D442, "-W")</f>
        <v>334-U1520C-22-6-W</v>
      </c>
      <c r="B593">
        <f>'U1520'!I442</f>
        <v>16</v>
      </c>
      <c r="D593">
        <f>'U1520'!J442</f>
        <v>20</v>
      </c>
    </row>
    <row r="594" spans="1:4">
      <c r="A594" t="str">
        <f>CONCATENATE("334-U",'U1520'!A443,'U1520'!B443,"-", 'U1520'!C443,"-",'U1520'!D443, "-W")</f>
        <v>334-U1520C-22-6-W</v>
      </c>
      <c r="B594">
        <f>'U1520'!I443</f>
        <v>34</v>
      </c>
      <c r="D594">
        <f>'U1520'!J443</f>
        <v>62</v>
      </c>
    </row>
    <row r="595" spans="1:4">
      <c r="A595" t="str">
        <f>CONCATENATE("334-U",'U1520'!A444,'U1520'!B444,"-", 'U1520'!C444,"-",'U1520'!D444, "-W")</f>
        <v>334-U1520C-22-6-W</v>
      </c>
      <c r="B595">
        <f>'U1520'!I444</f>
        <v>45</v>
      </c>
      <c r="D595">
        <f>'U1520'!J444</f>
        <v>48</v>
      </c>
    </row>
    <row r="596" spans="1:4">
      <c r="A596" t="str">
        <f>CONCATENATE("334-U",'U1520'!A445,'U1520'!B445,"-", 'U1520'!C445,"-",'U1520'!D445, "-W")</f>
        <v>334-U1520C-23-1-W</v>
      </c>
      <c r="B596">
        <f>'U1520'!I445</f>
        <v>7</v>
      </c>
      <c r="D596">
        <f>'U1520'!J445</f>
        <v>10</v>
      </c>
    </row>
    <row r="597" spans="1:4">
      <c r="A597" t="str">
        <f>CONCATENATE("334-U",'U1520'!A446,'U1520'!B446,"-", 'U1520'!C446,"-",'U1520'!D446, "-W")</f>
        <v>334-U1520C-23-1-W</v>
      </c>
      <c r="B597">
        <f>'U1520'!I446</f>
        <v>12</v>
      </c>
      <c r="D597">
        <f>'U1520'!J446</f>
        <v>14</v>
      </c>
    </row>
    <row r="598" spans="1:4">
      <c r="A598" t="str">
        <f>CONCATENATE("334-U",'U1520'!A447,'U1520'!B447,"-", 'U1520'!C447,"-",'U1520'!D447, "-W")</f>
        <v>334-U1520C-23-1-W</v>
      </c>
      <c r="B598">
        <f>'U1520'!I447</f>
        <v>31</v>
      </c>
      <c r="D598">
        <f>'U1520'!J447</f>
        <v>36</v>
      </c>
    </row>
    <row r="599" spans="1:4">
      <c r="A599" t="str">
        <f>CONCATENATE("334-U",'U1520'!A448,'U1520'!B448,"-", 'U1520'!C448,"-",'U1520'!D448, "-W")</f>
        <v>334-U1520C-23-1-W</v>
      </c>
      <c r="B599">
        <f>'U1520'!I448</f>
        <v>43</v>
      </c>
      <c r="D599">
        <f>'U1520'!J448</f>
        <v>47</v>
      </c>
    </row>
    <row r="600" spans="1:4">
      <c r="A600" t="str">
        <f>CONCATENATE("334-U",'U1520'!A449,'U1520'!B449,"-", 'U1520'!C449,"-",'U1520'!D449, "-W")</f>
        <v>334-U1520C-23-1-W</v>
      </c>
      <c r="B600">
        <f>'U1520'!I449</f>
        <v>72</v>
      </c>
      <c r="D600">
        <f>'U1520'!J449</f>
        <v>75</v>
      </c>
    </row>
    <row r="601" spans="1:4">
      <c r="A601" t="str">
        <f>CONCATENATE("334-U",'U1520'!A450,'U1520'!B450,"-", 'U1520'!C450,"-",'U1520'!D450, "-W")</f>
        <v>334-U1520C-23-1-W</v>
      </c>
      <c r="B601">
        <f>'U1520'!I450</f>
        <v>114</v>
      </c>
      <c r="D601">
        <f>'U1520'!J450</f>
        <v>116</v>
      </c>
    </row>
    <row r="602" spans="1:4">
      <c r="A602" t="str">
        <f>CONCATENATE("334-U",'U1520'!A451,'U1520'!B451,"-", 'U1520'!C451,"-",'U1520'!D451, "-W")</f>
        <v>334-U1520C-23-2-W</v>
      </c>
      <c r="B602">
        <f>'U1520'!I451</f>
        <v>1</v>
      </c>
      <c r="D602">
        <f>'U1520'!J451</f>
        <v>6</v>
      </c>
    </row>
    <row r="603" spans="1:4">
      <c r="A603" t="str">
        <f>CONCATENATE("334-U",'U1520'!A452,'U1520'!B452,"-", 'U1520'!C452,"-",'U1520'!D452, "-W")</f>
        <v>334-U1520C-23-2-W</v>
      </c>
      <c r="B603">
        <f>'U1520'!I452</f>
        <v>5</v>
      </c>
      <c r="D603">
        <f>'U1520'!J452</f>
        <v>8</v>
      </c>
    </row>
    <row r="604" spans="1:4">
      <c r="A604" t="str">
        <f>CONCATENATE("334-U",'U1520'!A453,'U1520'!B453,"-", 'U1520'!C453,"-",'U1520'!D453, "-W")</f>
        <v>334-U1520C-23-2-W</v>
      </c>
      <c r="B604">
        <f>'U1520'!I453</f>
        <v>14</v>
      </c>
      <c r="D604">
        <f>'U1520'!J453</f>
        <v>18</v>
      </c>
    </row>
    <row r="605" spans="1:4">
      <c r="A605" t="str">
        <f>CONCATENATE("334-U",'U1520'!A454,'U1520'!B454,"-", 'U1520'!C454,"-",'U1520'!D454, "-W")</f>
        <v>334-U1520C-23-2-W</v>
      </c>
      <c r="B605">
        <f>'U1520'!I454</f>
        <v>29</v>
      </c>
      <c r="D605">
        <f>'U1520'!J454</f>
        <v>29</v>
      </c>
    </row>
    <row r="606" spans="1:4">
      <c r="A606" t="str">
        <f>CONCATENATE("334-U",'U1520'!A455,'U1520'!B455,"-", 'U1520'!C455,"-",'U1520'!D455, "-W")</f>
        <v>334-U1520C-23-2-W</v>
      </c>
      <c r="B606">
        <f>'U1520'!I455</f>
        <v>31</v>
      </c>
      <c r="D606">
        <f>'U1520'!J455</f>
        <v>36</v>
      </c>
    </row>
    <row r="607" spans="1:4">
      <c r="A607" t="str">
        <f>CONCATENATE("334-U",'U1520'!A456,'U1520'!B456,"-", 'U1520'!C456,"-",'U1520'!D456, "-W")</f>
        <v>334-U1520C-23-2-W</v>
      </c>
      <c r="B607">
        <f>'U1520'!I456</f>
        <v>76</v>
      </c>
      <c r="D607">
        <f>'U1520'!J456</f>
        <v>81</v>
      </c>
    </row>
    <row r="608" spans="1:4">
      <c r="A608" t="str">
        <f>CONCATENATE("334-U",'U1520'!A457,'U1520'!B457,"-", 'U1520'!C457,"-",'U1520'!D457, "-W")</f>
        <v>334-U1520C-23-2-W</v>
      </c>
      <c r="B608">
        <f>'U1520'!I457</f>
        <v>82</v>
      </c>
      <c r="D608">
        <f>'U1520'!J457</f>
        <v>82</v>
      </c>
    </row>
    <row r="609" spans="1:4">
      <c r="A609" t="str">
        <f>CONCATENATE("334-U",'U1520'!A458,'U1520'!B458,"-", 'U1520'!C458,"-",'U1520'!D458, "-W")</f>
        <v>334-U1520C-23-3-W</v>
      </c>
      <c r="B609">
        <f>'U1520'!I458</f>
        <v>2</v>
      </c>
      <c r="D609">
        <f>'U1520'!J458</f>
        <v>7</v>
      </c>
    </row>
    <row r="610" spans="1:4">
      <c r="A610" t="str">
        <f>CONCATENATE("334-U",'U1520'!A459,'U1520'!B459,"-", 'U1520'!C459,"-",'U1520'!D459, "-W")</f>
        <v>334-U1520C-23-3-W</v>
      </c>
      <c r="B610">
        <f>'U1520'!I459</f>
        <v>25</v>
      </c>
      <c r="D610">
        <f>'U1520'!J459</f>
        <v>30</v>
      </c>
    </row>
    <row r="611" spans="1:4">
      <c r="A611" t="str">
        <f>CONCATENATE("334-U",'U1520'!A460,'U1520'!B460,"-", 'U1520'!C460,"-",'U1520'!D460, "-W")</f>
        <v>334-U1520C-23-3-W</v>
      </c>
      <c r="B611">
        <f>'U1520'!I460</f>
        <v>38</v>
      </c>
      <c r="D611">
        <f>'U1520'!J460</f>
        <v>40</v>
      </c>
    </row>
    <row r="612" spans="1:4">
      <c r="A612" t="str">
        <f>CONCATENATE("334-U",'U1520'!A461,'U1520'!B461,"-", 'U1520'!C461,"-",'U1520'!D461, "-W")</f>
        <v>334-U1520C-23-3-W</v>
      </c>
      <c r="B612">
        <f>'U1520'!I461</f>
        <v>82</v>
      </c>
      <c r="D612">
        <f>'U1520'!J461</f>
        <v>90</v>
      </c>
    </row>
    <row r="613" spans="1:4">
      <c r="A613" t="str">
        <f>CONCATENATE("334-U",'U1520'!A462,'U1520'!B462,"-", 'U1520'!C462,"-",'U1520'!D462, "-W")</f>
        <v>334-U1520C-23-3-W</v>
      </c>
      <c r="B613">
        <f>'U1520'!I462</f>
        <v>106</v>
      </c>
      <c r="D613">
        <f>'U1520'!J462</f>
        <v>108</v>
      </c>
    </row>
    <row r="614" spans="1:4">
      <c r="A614" t="str">
        <f>CONCATENATE("334-U",'U1520'!A463,'U1520'!B463,"-", 'U1520'!C463,"-",'U1520'!D463, "-W")</f>
        <v>334-U1520C-23-3-W</v>
      </c>
      <c r="B614">
        <f>'U1520'!I463</f>
        <v>116</v>
      </c>
      <c r="D614">
        <f>'U1520'!J463</f>
        <v>123</v>
      </c>
    </row>
    <row r="615" spans="1:4">
      <c r="A615" t="str">
        <f>CONCATENATE("334-U",'U1520'!A464,'U1520'!B464,"-", 'U1520'!C464,"-",'U1520'!D464, "-W")</f>
        <v>334-U1520C-23-4-W</v>
      </c>
      <c r="B615">
        <f>'U1520'!I464</f>
        <v>25</v>
      </c>
      <c r="D615">
        <f>'U1520'!J464</f>
        <v>32</v>
      </c>
    </row>
    <row r="616" spans="1:4">
      <c r="A616" t="str">
        <f>CONCATENATE("334-U",'U1520'!A465,'U1520'!B465,"-", 'U1520'!C465,"-",'U1520'!D465, "-W")</f>
        <v>334-U1520C-23-4-W</v>
      </c>
      <c r="B616">
        <f>'U1520'!I465</f>
        <v>34</v>
      </c>
      <c r="D616">
        <f>'U1520'!J465</f>
        <v>35</v>
      </c>
    </row>
    <row r="617" spans="1:4">
      <c r="A617" t="str">
        <f>CONCATENATE("334-U",'U1520'!A466,'U1520'!B466,"-", 'U1520'!C466,"-",'U1520'!D466, "-W")</f>
        <v>334-U1520C-23-4-W</v>
      </c>
      <c r="B617">
        <f>'U1520'!I466</f>
        <v>82</v>
      </c>
      <c r="D617">
        <f>'U1520'!J466</f>
        <v>82</v>
      </c>
    </row>
    <row r="618" spans="1:4">
      <c r="A618" t="str">
        <f>CONCATENATE("334-U",'U1520'!A467,'U1520'!B467,"-", 'U1520'!C467,"-",'U1520'!D467, "-W")</f>
        <v>334-U1520C-23-4-W</v>
      </c>
      <c r="B618">
        <f>'U1520'!I467</f>
        <v>116</v>
      </c>
      <c r="D618">
        <f>'U1520'!J467</f>
        <v>116</v>
      </c>
    </row>
    <row r="619" spans="1:4">
      <c r="A619" t="str">
        <f>CONCATENATE("334-U",'U1520'!A468,'U1520'!B468,"-", 'U1520'!C468,"-",'U1520'!D468, "-W")</f>
        <v>334-U1520C-24-5-W</v>
      </c>
      <c r="B619">
        <f>'U1520'!I468</f>
        <v>33</v>
      </c>
      <c r="D619">
        <f>'U1520'!J468</f>
        <v>34</v>
      </c>
    </row>
    <row r="620" spans="1:4">
      <c r="A620" t="str">
        <f>CONCATENATE("334-U",'U1520'!A469,'U1520'!B469,"-", 'U1520'!C469,"-",'U1520'!D469, "-W")</f>
        <v>334-U1520C-24-6-W</v>
      </c>
      <c r="B620">
        <f>'U1520'!I469</f>
        <v>137</v>
      </c>
      <c r="D620">
        <f>'U1520'!J469</f>
        <v>138</v>
      </c>
    </row>
    <row r="621" spans="1:4">
      <c r="A621" t="str">
        <f>CONCATENATE("334-U",'U1520'!A470,'U1520'!B470,"-", 'U1520'!C470,"-",'U1520'!D470, "-W")</f>
        <v>334-U1520C-25-1-W</v>
      </c>
      <c r="B621">
        <f>'U1520'!I470</f>
        <v>50</v>
      </c>
      <c r="D621">
        <f>'U1520'!J470</f>
        <v>53</v>
      </c>
    </row>
    <row r="622" spans="1:4">
      <c r="A622" t="str">
        <f>CONCATENATE("334-U",'U1520'!A471,'U1520'!B471,"-", 'U1520'!C471,"-",'U1520'!D471, "-W")</f>
        <v>334-U1520C-25-1-W</v>
      </c>
      <c r="B622">
        <f>'U1520'!I471</f>
        <v>63</v>
      </c>
      <c r="D622">
        <f>'U1520'!J471</f>
        <v>63</v>
      </c>
    </row>
    <row r="623" spans="1:4">
      <c r="A623" t="str">
        <f>CONCATENATE("334-U",'U1520'!A472,'U1520'!B472,"-", 'U1520'!C472,"-",'U1520'!D472, "-W")</f>
        <v>334-U1520C-25-1-W</v>
      </c>
      <c r="B623">
        <f>'U1520'!I472</f>
        <v>64</v>
      </c>
      <c r="D623">
        <f>'U1520'!J472</f>
        <v>68</v>
      </c>
    </row>
    <row r="624" spans="1:4">
      <c r="A624" t="str">
        <f>CONCATENATE("334-U",'U1520'!A473,'U1520'!B473,"-", 'U1520'!C473,"-",'U1520'!D473, "-W")</f>
        <v>334-U1520C-25-1-W</v>
      </c>
      <c r="B624">
        <f>'U1520'!I473</f>
        <v>79</v>
      </c>
      <c r="D624">
        <f>'U1520'!J473</f>
        <v>80</v>
      </c>
    </row>
    <row r="625" spans="1:4">
      <c r="A625" t="str">
        <f>CONCATENATE("334-U",'U1520'!A476,'U1520'!B476,"-", 'U1520'!C476,"-",'U1520'!D476, "-W")</f>
        <v>334-U1520C-25-2-W</v>
      </c>
      <c r="B625">
        <f>'U1520'!I476</f>
        <v>131</v>
      </c>
      <c r="D625">
        <f>'U1520'!J476</f>
        <v>133</v>
      </c>
    </row>
    <row r="626" spans="1:4">
      <c r="A626" t="str">
        <f>CONCATENATE("334-U",'U1520'!A477,'U1520'!B477,"-", 'U1520'!C477,"-",'U1520'!D477, "-W")</f>
        <v>334-U1520C-25-3-W</v>
      </c>
      <c r="B626">
        <f>'U1520'!I477</f>
        <v>13</v>
      </c>
      <c r="D626">
        <f>'U1520'!J477</f>
        <v>14</v>
      </c>
    </row>
    <row r="627" spans="1:4">
      <c r="A627" t="str">
        <f>CONCATENATE("334-U",'U1520'!A478,'U1520'!B478,"-", 'U1520'!C478,"-",'U1520'!D478, "-W")</f>
        <v>334-U1520C-25-3-W</v>
      </c>
      <c r="B627">
        <f>'U1520'!I478</f>
        <v>60</v>
      </c>
      <c r="D627">
        <f>'U1520'!J478</f>
        <v>68</v>
      </c>
    </row>
    <row r="628" spans="1:4">
      <c r="A628" t="str">
        <f>CONCATENATE("334-U",'U1520'!A479,'U1520'!B479,"-", 'U1520'!C479,"-",'U1520'!D479, "-W")</f>
        <v>334-U1520C-26-1-W</v>
      </c>
      <c r="B628">
        <f>'U1520'!I479</f>
        <v>15</v>
      </c>
      <c r="D628">
        <f>'U1520'!J479</f>
        <v>15</v>
      </c>
    </row>
    <row r="629" spans="1:4">
      <c r="A629" t="str">
        <f>CONCATENATE("334-U",'U1520'!A480,'U1520'!B480,"-", 'U1520'!C480,"-",'U1520'!D480, "-W")</f>
        <v>334-U1520C-26-1-W</v>
      </c>
      <c r="B629">
        <f>'U1520'!I480</f>
        <v>72</v>
      </c>
      <c r="D629">
        <f>'U1520'!J480</f>
        <v>73</v>
      </c>
    </row>
    <row r="630" spans="1:4">
      <c r="A630" t="str">
        <f>CONCATENATE("334-U",'U1520'!A481,'U1520'!B481,"-", 'U1520'!C481,"-",'U1520'!D481, "-W")</f>
        <v>334-U1520C-26-1-W</v>
      </c>
      <c r="B630">
        <f>'U1520'!I481</f>
        <v>114</v>
      </c>
      <c r="D630">
        <f>'U1520'!J481</f>
        <v>117</v>
      </c>
    </row>
    <row r="631" spans="1:4">
      <c r="A631" t="str">
        <f>CONCATENATE("334-U",'U1520'!A482,'U1520'!B482,"-", 'U1520'!C482,"-",'U1520'!D482, "-W")</f>
        <v>334-U1520C-26-2-W</v>
      </c>
      <c r="B631">
        <f>'U1520'!I482</f>
        <v>5</v>
      </c>
      <c r="D631">
        <f>'U1520'!J482</f>
        <v>6</v>
      </c>
    </row>
    <row r="632" spans="1:4">
      <c r="A632" t="str">
        <f>CONCATENATE("334-U",'U1520'!A483,'U1520'!B483,"-", 'U1520'!C483,"-",'U1520'!D483, "-W")</f>
        <v>334-U1520C-26-4-W</v>
      </c>
      <c r="B632">
        <f>'U1520'!I483</f>
        <v>83</v>
      </c>
      <c r="D632">
        <f>'U1520'!J483</f>
        <v>84</v>
      </c>
    </row>
    <row r="633" spans="1:4">
      <c r="A633" t="str">
        <f>CONCATENATE("334-U",'U1520'!A484,'U1520'!B484,"-", 'U1520'!C484,"-",'U1520'!D484, "-W")</f>
        <v>334-U1520C-26-4-W</v>
      </c>
      <c r="B633">
        <f>'U1520'!I484</f>
        <v>85</v>
      </c>
      <c r="D633">
        <f>'U1520'!J484</f>
        <v>90</v>
      </c>
    </row>
    <row r="634" spans="1:4">
      <c r="A634" t="str">
        <f>CONCATENATE("334-U",'U1520'!A485,'U1520'!B485,"-", 'U1520'!C485,"-",'U1520'!D485, "-W")</f>
        <v>334-U1520C-26-5-W</v>
      </c>
      <c r="B634">
        <f>'U1520'!I485</f>
        <v>48</v>
      </c>
      <c r="D634">
        <f>'U1520'!J485</f>
        <v>50</v>
      </c>
    </row>
    <row r="635" spans="1:4">
      <c r="A635" t="str">
        <f>CONCATENATE("334-U",'U1520'!A486,'U1520'!B486,"-", 'U1520'!C486,"-",'U1520'!D486, "-W")</f>
        <v>334-U1520C-26-5-W</v>
      </c>
      <c r="B635">
        <f>'U1520'!I486</f>
        <v>50</v>
      </c>
      <c r="D635">
        <f>'U1520'!J486</f>
        <v>51</v>
      </c>
    </row>
    <row r="636" spans="1:4">
      <c r="A636" t="str">
        <f>CONCATENATE("334-U",'U1520'!A487,'U1520'!B487,"-", 'U1520'!C487,"-",'U1520'!D487, "-W")</f>
        <v>334-U1520C-27-1-W</v>
      </c>
      <c r="B636">
        <f>'U1520'!I487</f>
        <v>29</v>
      </c>
      <c r="D636">
        <f>'U1520'!J487</f>
        <v>30</v>
      </c>
    </row>
    <row r="637" spans="1:4">
      <c r="A637" t="str">
        <f>CONCATENATE("334-U",'U1520'!A488,'U1520'!B488,"-", 'U1520'!C488,"-",'U1520'!D488, "-W")</f>
        <v>334-U1520C-27-1-W</v>
      </c>
      <c r="B637">
        <f>'U1520'!I488</f>
        <v>40</v>
      </c>
      <c r="D637">
        <f>'U1520'!J488</f>
        <v>40</v>
      </c>
    </row>
    <row r="638" spans="1:4">
      <c r="A638" t="str">
        <f>CONCATENATE("334-U",'U1520'!A489,'U1520'!B489,"-", 'U1520'!C489,"-",'U1520'!D489, "-W")</f>
        <v>334-U1520C-27-1-W</v>
      </c>
      <c r="B638">
        <f>'U1520'!I489</f>
        <v>50</v>
      </c>
      <c r="D638">
        <f>'U1520'!J489</f>
        <v>51</v>
      </c>
    </row>
    <row r="639" spans="1:4">
      <c r="A639" t="str">
        <f>CONCATENATE("334-U",'U1520'!A490,'U1520'!B490,"-", 'U1520'!C490,"-",'U1520'!D490, "-W")</f>
        <v>334-U1520C-27-1-W</v>
      </c>
      <c r="B639">
        <f>'U1520'!I490</f>
        <v>79</v>
      </c>
      <c r="D639">
        <f>'U1520'!J490</f>
        <v>80</v>
      </c>
    </row>
    <row r="640" spans="1:4">
      <c r="A640" t="str">
        <f>CONCATENATE("334-U",'U1520'!A491,'U1520'!B491,"-", 'U1520'!C491,"-",'U1520'!D491, "-W")</f>
        <v>334-U1520C-27-1-W</v>
      </c>
      <c r="B640">
        <f>'U1520'!I491</f>
        <v>115</v>
      </c>
      <c r="D640">
        <f>'U1520'!J491</f>
        <v>120</v>
      </c>
    </row>
    <row r="641" spans="1:4">
      <c r="A641" t="str">
        <f>CONCATENATE("334-U",'U1520'!A492,'U1520'!B492,"-", 'U1520'!C492,"-",'U1520'!D492, "-W")</f>
        <v>334-U1520C-27-2-W</v>
      </c>
      <c r="B641">
        <f>'U1520'!I492</f>
        <v>4</v>
      </c>
      <c r="D641">
        <f>'U1520'!J492</f>
        <v>5</v>
      </c>
    </row>
    <row r="642" spans="1:4">
      <c r="A642" t="str">
        <f>CONCATENATE("334-U",'U1520'!A493,'U1520'!B493,"-", 'U1520'!C493,"-",'U1520'!D493, "-W")</f>
        <v>334-U1520C-27-2-W</v>
      </c>
      <c r="B642">
        <f>'U1520'!I493</f>
        <v>49</v>
      </c>
      <c r="D642">
        <f>'U1520'!J493</f>
        <v>52</v>
      </c>
    </row>
    <row r="643" spans="1:4">
      <c r="A643" t="str">
        <f>CONCATENATE("334-U",'U1520'!A494,'U1520'!B494,"-", 'U1520'!C494,"-",'U1520'!D494, "-W")</f>
        <v>334-U1520C-27-2-W</v>
      </c>
      <c r="B643">
        <f>'U1520'!I494</f>
        <v>55</v>
      </c>
      <c r="D643">
        <f>'U1520'!J494</f>
        <v>57</v>
      </c>
    </row>
    <row r="644" spans="1:4">
      <c r="A644" t="str">
        <f>CONCATENATE("334-U",'U1520'!A495,'U1520'!B495,"-", 'U1520'!C495,"-",'U1520'!D495, "-W")</f>
        <v>334-U1520C-27-2-W</v>
      </c>
      <c r="B644">
        <f>'U1520'!I495</f>
        <v>64</v>
      </c>
      <c r="D644">
        <f>'U1520'!J495</f>
        <v>64</v>
      </c>
    </row>
    <row r="645" spans="1:4">
      <c r="A645" t="str">
        <f>CONCATENATE("334-U",'U1520'!A496,'U1520'!B496,"-", 'U1520'!C496,"-",'U1520'!D496, "-W")</f>
        <v>334-U1520C-27-2-W</v>
      </c>
      <c r="B645">
        <f>'U1520'!I496</f>
        <v>71</v>
      </c>
      <c r="D645">
        <f>'U1520'!J496</f>
        <v>77</v>
      </c>
    </row>
    <row r="646" spans="1:4">
      <c r="A646" t="str">
        <f>CONCATENATE("334-U",'U1520'!A497,'U1520'!B497,"-", 'U1520'!C497,"-",'U1520'!D497, "-W")</f>
        <v>334-U1520C-27-3-W</v>
      </c>
      <c r="B646">
        <f>'U1520'!I497</f>
        <v>13</v>
      </c>
      <c r="D646">
        <f>'U1520'!J497</f>
        <v>14</v>
      </c>
    </row>
    <row r="647" spans="1:4">
      <c r="A647" t="str">
        <f>CONCATENATE("334-U",'U1520'!A498,'U1520'!B498,"-", 'U1520'!C498,"-",'U1520'!D498, "-W")</f>
        <v>334-U1520C-27-3-W</v>
      </c>
      <c r="B647">
        <f>'U1520'!I498</f>
        <v>27</v>
      </c>
      <c r="D647">
        <f>'U1520'!J498</f>
        <v>28</v>
      </c>
    </row>
    <row r="648" spans="1:4">
      <c r="A648" t="str">
        <f>CONCATENATE("334-U",'U1520'!A499,'U1520'!B499,"-", 'U1520'!C499,"-",'U1520'!D499, "-W")</f>
        <v>334-U1520C-27-3-W</v>
      </c>
      <c r="B648">
        <f>'U1520'!I499</f>
        <v>37</v>
      </c>
      <c r="D648">
        <f>'U1520'!J499</f>
        <v>41</v>
      </c>
    </row>
    <row r="649" spans="1:4">
      <c r="A649" t="str">
        <f>CONCATENATE("334-U",'U1520'!A500,'U1520'!B500,"-", 'U1520'!C500,"-",'U1520'!D500, "-W")</f>
        <v>334-U1520C-27-4-W</v>
      </c>
      <c r="B649">
        <f>'U1520'!I500</f>
        <v>19</v>
      </c>
      <c r="D649">
        <f>'U1520'!J500</f>
        <v>19</v>
      </c>
    </row>
    <row r="650" spans="1:4">
      <c r="A650" t="str">
        <f>CONCATENATE("334-U",'U1520'!A501,'U1520'!B501,"-", 'U1520'!C501,"-",'U1520'!D501, "-W")</f>
        <v>334-U1520C-27-4-W</v>
      </c>
      <c r="B650">
        <f>'U1520'!I501</f>
        <v>32</v>
      </c>
      <c r="D650">
        <f>'U1520'!J501</f>
        <v>34</v>
      </c>
    </row>
    <row r="651" spans="1:4">
      <c r="A651" t="str">
        <f>CONCATENATE("334-U",'U1520'!A502,'U1520'!B502,"-", 'U1520'!C502,"-",'U1520'!D502, "-W")</f>
        <v>334-U1520C-28-1-W</v>
      </c>
      <c r="B651">
        <f>'U1520'!I502</f>
        <v>73</v>
      </c>
      <c r="D651">
        <f>'U1520'!J502</f>
        <v>73</v>
      </c>
    </row>
    <row r="652" spans="1:4">
      <c r="A652" t="str">
        <f>CONCATENATE("334-U",'U1520'!A503,'U1520'!B503,"-", 'U1520'!C503,"-",'U1520'!D503, "-W")</f>
        <v>334-U1520C-28-2-W</v>
      </c>
      <c r="B652">
        <f>'U1520'!I503</f>
        <v>40</v>
      </c>
      <c r="D652">
        <f>'U1520'!J503</f>
        <v>40</v>
      </c>
    </row>
    <row r="653" spans="1:4">
      <c r="A653" t="str">
        <f>CONCATENATE("334-U",'U1520'!A504,'U1520'!B504,"-", 'U1520'!C504,"-",'U1520'!D504, "-W")</f>
        <v>334-U1520C-28-2-W</v>
      </c>
      <c r="B653">
        <f>'U1520'!I504</f>
        <v>91</v>
      </c>
      <c r="D653">
        <f>'U1520'!J504</f>
        <v>97</v>
      </c>
    </row>
    <row r="654" spans="1:4">
      <c r="A654" t="str">
        <f>CONCATENATE("334-U",'U1520'!A505,'U1520'!B505,"-", 'U1520'!C505,"-",'U1520'!D505, "-W")</f>
        <v>334-U1520C-28-3-W</v>
      </c>
      <c r="B654">
        <f>'U1520'!I505</f>
        <v>77</v>
      </c>
      <c r="D654">
        <f>'U1520'!J505</f>
        <v>78</v>
      </c>
    </row>
    <row r="655" spans="1:4">
      <c r="A655" t="str">
        <f>CONCATENATE("334-U",'U1520'!A506,'U1520'!B506,"-", 'U1520'!C506,"-",'U1520'!D506, "-W")</f>
        <v>334-U1520C-28-4-W</v>
      </c>
      <c r="B655">
        <f>'U1520'!I506</f>
        <v>27</v>
      </c>
      <c r="D655">
        <f>'U1520'!J506</f>
        <v>27</v>
      </c>
    </row>
    <row r="656" spans="1:4">
      <c r="A656" t="str">
        <f>CONCATENATE("334-U",'U1520'!A507,'U1520'!B507,"-", 'U1520'!C507,"-",'U1520'!D507, "-W")</f>
        <v>334-U1520C-28-4-W</v>
      </c>
      <c r="B656">
        <f>'U1520'!I507</f>
        <v>80</v>
      </c>
      <c r="D656">
        <f>'U1520'!J507</f>
        <v>83</v>
      </c>
    </row>
    <row r="657" spans="1:4">
      <c r="A657" t="e">
        <f>CONCATENATE("334-U",'U1520'!#REF!,'U1520'!#REF!,"-", 'U1520'!#REF!,"-",'U1520'!#REF!, "-W")</f>
        <v>#REF!</v>
      </c>
      <c r="B657" t="e">
        <f>'U1520'!#REF!</f>
        <v>#REF!</v>
      </c>
      <c r="D657" t="e">
        <f>'U1520'!#REF!</f>
        <v>#REF!</v>
      </c>
    </row>
    <row r="658" spans="1:4">
      <c r="A658" t="e">
        <f>CONCATENATE("334-U",'U1520'!#REF!,'U1520'!#REF!,"-", 'U1520'!#REF!,"-",'U1520'!#REF!, "-W")</f>
        <v>#REF!</v>
      </c>
      <c r="B658" t="e">
        <f>'U1520'!#REF!</f>
        <v>#REF!</v>
      </c>
      <c r="D658" t="e">
        <f>'U1520'!#REF!</f>
        <v>#REF!</v>
      </c>
    </row>
    <row r="659" spans="1:4">
      <c r="A659" t="str">
        <f>CONCATENATE("334-U",'U1520'!A508,'U1520'!B508,"-", 'U1520'!C508,"-",'U1520'!D508, "-W")</f>
        <v>334-U1520C-28-5-W</v>
      </c>
      <c r="B659">
        <f>'U1520'!I508</f>
        <v>68</v>
      </c>
      <c r="D659">
        <f>'U1520'!J508</f>
        <v>70</v>
      </c>
    </row>
    <row r="660" spans="1:4">
      <c r="A660" t="str">
        <f>CONCATENATE("334-U",'U1520'!A509,'U1520'!B509,"-", 'U1520'!C509,"-",'U1520'!D509, "-W")</f>
        <v>334-U1520C-28-6-W</v>
      </c>
      <c r="B660">
        <f>'U1520'!I509</f>
        <v>112</v>
      </c>
      <c r="D660">
        <f>'U1520'!J509</f>
        <v>112</v>
      </c>
    </row>
    <row r="661" spans="1:4">
      <c r="A661" t="e">
        <f>CONCATENATE("334-U",'U1520'!#REF!,'U1520'!#REF!,"-", 'U1520'!#REF!,"-",'U1520'!#REF!, "-W")</f>
        <v>#REF!</v>
      </c>
      <c r="B661" t="e">
        <f>'U1520'!#REF!</f>
        <v>#REF!</v>
      </c>
      <c r="D661" t="e">
        <f>'U1520'!#REF!</f>
        <v>#REF!</v>
      </c>
    </row>
    <row r="662" spans="1:4">
      <c r="A662" t="str">
        <f>CONCATENATE("334-U",'U1520'!A510,'U1520'!B510,"-", 'U1520'!C510,"-",'U1520'!D510, "-W")</f>
        <v>334-U1520C-29-1-W</v>
      </c>
      <c r="B662">
        <f>'U1520'!I510</f>
        <v>8</v>
      </c>
      <c r="D662">
        <f>'U1520'!J510</f>
        <v>10</v>
      </c>
    </row>
    <row r="663" spans="1:4">
      <c r="A663" t="str">
        <f>CONCATENATE("334-U",'U1520'!A511,'U1520'!B511,"-", 'U1520'!C511,"-",'U1520'!D511, "-W")</f>
        <v>334-U1520C-30-1-W</v>
      </c>
      <c r="B663">
        <f>'U1520'!I511</f>
        <v>47</v>
      </c>
      <c r="D663">
        <f>'U1520'!J511</f>
        <v>52</v>
      </c>
    </row>
    <row r="664" spans="1:4">
      <c r="A664" t="str">
        <f>CONCATENATE("334-U",'U1520'!A512,'U1520'!B512,"-", 'U1520'!C512,"-",'U1520'!D512, "-W")</f>
        <v>334-U1520C-31-1-W</v>
      </c>
      <c r="B664">
        <f>'U1520'!I512</f>
        <v>56</v>
      </c>
      <c r="D664">
        <f>'U1520'!J512</f>
        <v>56</v>
      </c>
    </row>
    <row r="665" spans="1:4">
      <c r="A665" t="str">
        <f>CONCATENATE("334-U",'U1520'!A513,'U1520'!B513,"-", 'U1520'!C513,"-",'U1520'!D513, "-W")</f>
        <v>334-U1520C-32-1-W</v>
      </c>
      <c r="B665">
        <f>'U1520'!I513</f>
        <v>34</v>
      </c>
      <c r="D665">
        <f>'U1520'!J513</f>
        <v>34</v>
      </c>
    </row>
    <row r="666" spans="1:4">
      <c r="A666" t="str">
        <f>CONCATENATE("334-U",'U1520'!A514,'U1520'!B514,"-", 'U1520'!C514,"-",'U1520'!D514, "-W")</f>
        <v>334-U1520C-32-1-W</v>
      </c>
      <c r="B666">
        <f>'U1520'!I514</f>
        <v>38</v>
      </c>
      <c r="D666">
        <f>'U1520'!J514</f>
        <v>48</v>
      </c>
    </row>
    <row r="667" spans="1:4">
      <c r="A667" t="str">
        <f>CONCATENATE("334-U",'U1520'!A515,'U1520'!B515,"-", 'U1520'!C515,"-",'U1520'!D515, "-W")</f>
        <v>334-U1520C-33-2-W</v>
      </c>
      <c r="B667">
        <f>'U1520'!I515</f>
        <v>42</v>
      </c>
      <c r="D667">
        <f>'U1520'!J515</f>
        <v>55</v>
      </c>
    </row>
    <row r="668" spans="1:4">
      <c r="A668" t="str">
        <f>CONCATENATE("334-U",'U1520'!A516,'U1520'!B516,"-", 'U1520'!C516,"-",'U1520'!D516, "-W")</f>
        <v>334-U1520C-33-2-W</v>
      </c>
      <c r="B668">
        <f>'U1520'!I516</f>
        <v>63</v>
      </c>
      <c r="D668">
        <f>'U1520'!J516</f>
        <v>70</v>
      </c>
    </row>
    <row r="669" spans="1:4">
      <c r="A669" t="str">
        <f>CONCATENATE("334-U",'U1520'!A517,'U1520'!B517,"-", 'U1520'!C517,"-",'U1520'!D517, "-W")</f>
        <v>334-U1520C-33-2-W</v>
      </c>
      <c r="B669">
        <f>'U1520'!I517</f>
        <v>66</v>
      </c>
      <c r="D669">
        <f>'U1520'!J517</f>
        <v>74</v>
      </c>
    </row>
    <row r="670" spans="1:4">
      <c r="A670" t="str">
        <f>CONCATENATE("334-U",'U1520'!A518,'U1520'!B518,"-", 'U1520'!C518,"-",'U1520'!D518, "-W")</f>
        <v>334-U1520C-33-2-W</v>
      </c>
      <c r="B670">
        <f>'U1520'!I518</f>
        <v>87</v>
      </c>
      <c r="D670">
        <f>'U1520'!J518</f>
        <v>87</v>
      </c>
    </row>
    <row r="671" spans="1:4">
      <c r="A671" t="str">
        <f>CONCATENATE("334-U",'U1520'!A519,'U1520'!B519,"-", 'U1520'!C519,"-",'U1520'!D519, "-W")</f>
        <v>334-U1520C-33-2-W</v>
      </c>
      <c r="B671">
        <f>'U1520'!I519</f>
        <v>118</v>
      </c>
      <c r="D671">
        <f>'U1520'!J519</f>
        <v>120</v>
      </c>
    </row>
    <row r="672" spans="1:4">
      <c r="A672" t="str">
        <f>CONCATENATE("334-U",'U1520'!A520,'U1520'!B520,"-", 'U1520'!C520,"-",'U1520'!D520, "-W")</f>
        <v>334-U1520C-34-1-W</v>
      </c>
      <c r="B672">
        <f>'U1520'!I520</f>
        <v>44</v>
      </c>
      <c r="D672">
        <f>'U1520'!J520</f>
        <v>66</v>
      </c>
    </row>
    <row r="673" spans="1:4">
      <c r="A673" t="str">
        <f>CONCATENATE("334-U",'U1520'!A521,'U1520'!B521,"-", 'U1520'!C521,"-",'U1520'!D521, "-W")</f>
        <v>334-U1520C-34-1-W</v>
      </c>
      <c r="B673">
        <f>'U1520'!I521</f>
        <v>63</v>
      </c>
      <c r="D673">
        <f>'U1520'!J521</f>
        <v>63</v>
      </c>
    </row>
    <row r="674" spans="1:4">
      <c r="A674" t="str">
        <f>CONCATENATE("334-U",'U1520'!A522,'U1520'!B522,"-", 'U1520'!C522,"-",'U1520'!D522, "-W")</f>
        <v>334-U1520C-34-2-W</v>
      </c>
      <c r="B674">
        <f>'U1520'!I522</f>
        <v>43</v>
      </c>
      <c r="D674">
        <f>'U1520'!J522</f>
        <v>43</v>
      </c>
    </row>
    <row r="675" spans="1:4">
      <c r="A675" t="str">
        <f>CONCATENATE("334-U",'U1520'!A523,'U1520'!B523,"-", 'U1520'!C523,"-",'U1520'!D523, "-W")</f>
        <v>334-U1520C-34-2-W</v>
      </c>
      <c r="B675">
        <f>'U1520'!I523</f>
        <v>58</v>
      </c>
      <c r="D675">
        <f>'U1520'!J523</f>
        <v>58</v>
      </c>
    </row>
    <row r="676" spans="1:4">
      <c r="A676" t="str">
        <f>CONCATENATE("334-U",'U1520'!A524,'U1520'!B524,"-", 'U1520'!C524,"-",'U1520'!D524, "-W")</f>
        <v>334-U1520C-34-3-W</v>
      </c>
      <c r="B676">
        <f>'U1520'!I524</f>
        <v>34</v>
      </c>
      <c r="D676">
        <f>'U1520'!J524</f>
        <v>34</v>
      </c>
    </row>
    <row r="677" spans="1:4">
      <c r="A677" t="str">
        <f>CONCATENATE("334-U",'U1520'!A525,'U1520'!B525,"-", 'U1520'!C525,"-",'U1520'!D525, "-W")</f>
        <v>334-U1520C-34-3-W</v>
      </c>
      <c r="B677">
        <f>'U1520'!I525</f>
        <v>58</v>
      </c>
      <c r="D677">
        <f>'U1520'!J525</f>
        <v>58</v>
      </c>
    </row>
    <row r="678" spans="1:4">
      <c r="A678" t="str">
        <f>CONCATENATE("334-U",'U1520'!A526,'U1520'!B526,"-", 'U1520'!C526,"-",'U1520'!D526, "-W")</f>
        <v>334-U1520C-34-4-W</v>
      </c>
      <c r="B678">
        <f>'U1520'!I526</f>
        <v>11</v>
      </c>
      <c r="D678">
        <f>'U1520'!J526</f>
        <v>11</v>
      </c>
    </row>
    <row r="679" spans="1:4">
      <c r="A679" t="str">
        <f>CONCATENATE("334-U",'U1520'!A527,'U1520'!B527,"-", 'U1520'!C527,"-",'U1520'!D527, "-W")</f>
        <v>334-U1520C-34-4-W</v>
      </c>
      <c r="B679">
        <f>'U1520'!I527</f>
        <v>33</v>
      </c>
      <c r="D679">
        <f>'U1520'!J527</f>
        <v>43</v>
      </c>
    </row>
    <row r="680" spans="1:4">
      <c r="A680" t="str">
        <f>CONCATENATE("334-U",'U1520'!A528,'U1520'!B528,"-", 'U1520'!C528,"-",'U1520'!D528, "-W")</f>
        <v>334-U1520C-34-4-W</v>
      </c>
      <c r="B680">
        <f>'U1520'!I528</f>
        <v>57</v>
      </c>
      <c r="D680">
        <f>'U1520'!J528</f>
        <v>60</v>
      </c>
    </row>
    <row r="681" spans="1:4">
      <c r="A681" t="str">
        <f>CONCATENATE("334-U",'U1520'!A529,'U1520'!B529,"-", 'U1520'!C529,"-",'U1520'!D529, "-W")</f>
        <v>334-U1520C-34-5-W</v>
      </c>
      <c r="B681">
        <f>'U1520'!I529</f>
        <v>69</v>
      </c>
      <c r="D681">
        <f>'U1520'!J529</f>
        <v>71</v>
      </c>
    </row>
    <row r="682" spans="1:4">
      <c r="A682" t="str">
        <f>CONCATENATE("334-U",'U1520'!A530,'U1520'!B530,"-", 'U1520'!C530,"-",'U1520'!D530, "-W")</f>
        <v>334-U1520C-34-6-W</v>
      </c>
      <c r="B682">
        <f>'U1520'!I530</f>
        <v>59</v>
      </c>
      <c r="D682">
        <f>'U1520'!J530</f>
        <v>63</v>
      </c>
    </row>
    <row r="683" spans="1:4">
      <c r="A683" t="str">
        <f>CONCATENATE("334-U",'U1520'!A531,'U1520'!B531,"-", 'U1520'!C531,"-",'U1520'!D531, "-W")</f>
        <v>334-U1520C-34-6-W</v>
      </c>
      <c r="B683">
        <f>'U1520'!I531</f>
        <v>74</v>
      </c>
      <c r="D683">
        <f>'U1520'!J531</f>
        <v>75</v>
      </c>
    </row>
    <row r="684" spans="1:4">
      <c r="A684" t="str">
        <f>CONCATENATE("334-U",'U1520'!A532,'U1520'!B532,"-", 'U1520'!C532,"-",'U1520'!D532, "-W")</f>
        <v>334-U1520C-36-1-W</v>
      </c>
      <c r="B684">
        <f>'U1520'!I532</f>
        <v>131</v>
      </c>
      <c r="D684">
        <f>'U1520'!J532</f>
        <v>132</v>
      </c>
    </row>
    <row r="685" spans="1:4">
      <c r="A685" t="str">
        <f>CONCATENATE("334-U",'U1520'!A533,'U1520'!B533,"-", 'U1520'!C533,"-",'U1520'!D533, "-W")</f>
        <v>334-U1520C-37-3-W</v>
      </c>
      <c r="B685">
        <f>'U1520'!I533</f>
        <v>63</v>
      </c>
      <c r="D685">
        <f>'U1520'!J533</f>
        <v>65</v>
      </c>
    </row>
    <row r="686" spans="1:4">
      <c r="A686" t="str">
        <f>CONCATENATE("334-U",'U1520'!A534,'U1520'!B534,"-", 'U1520'!C534,"-",'U1520'!D534, "-W")</f>
        <v>334-U1520C-38-1-W</v>
      </c>
      <c r="B686">
        <f>'U1520'!I534</f>
        <v>42</v>
      </c>
      <c r="D686">
        <f>'U1520'!J534</f>
        <v>58</v>
      </c>
    </row>
    <row r="687" spans="1:4">
      <c r="A687" t="str">
        <f>CONCATENATE("334-U",'U1520'!A535,'U1520'!B535,"-", 'U1520'!C535,"-",'U1520'!D535, "-W")</f>
        <v>334-U1520C-38-1-W</v>
      </c>
      <c r="B687">
        <f>'U1520'!I535</f>
        <v>76</v>
      </c>
      <c r="D687">
        <f>'U1520'!J535</f>
        <v>98</v>
      </c>
    </row>
    <row r="688" spans="1:4">
      <c r="A688" t="str">
        <f>CONCATENATE("334-U",'U1520'!A536,'U1520'!B536,"-", 'U1520'!C536,"-",'U1520'!D536, "-W")</f>
        <v>334-U1520C-38-2-W</v>
      </c>
      <c r="B688">
        <f>'U1520'!I536</f>
        <v>1</v>
      </c>
      <c r="D688">
        <f>'U1520'!J536</f>
        <v>15</v>
      </c>
    </row>
    <row r="689" spans="1:4">
      <c r="A689" t="str">
        <f>CONCATENATE("334-U",'U1520'!A537,'U1520'!B537,"-", 'U1520'!C537,"-",'U1520'!D537, "-W")</f>
        <v>334-U1520C-39-2-W</v>
      </c>
      <c r="B689">
        <f>'U1520'!I537</f>
        <v>63</v>
      </c>
      <c r="D689">
        <f>'U1520'!J537</f>
        <v>67</v>
      </c>
    </row>
    <row r="690" spans="1:4">
      <c r="A690" t="str">
        <f>CONCATENATE("334-U",'U1520'!A538,'U1520'!B538,"-", 'U1520'!C538,"-",'U1520'!D538, "-W")</f>
        <v>334-U1520C-40-1-W</v>
      </c>
      <c r="B690">
        <f>'U1520'!I538</f>
        <v>13</v>
      </c>
      <c r="D690">
        <f>'U1520'!J538</f>
        <v>17</v>
      </c>
    </row>
    <row r="691" spans="1:4">
      <c r="A691" t="str">
        <f>CONCATENATE("334-U",'U1520'!A539,'U1520'!B539,"-", 'U1520'!C539,"-",'U1520'!D539, "-W")</f>
        <v>334-U1520C-40-1-W</v>
      </c>
      <c r="B691">
        <f>'U1520'!I539</f>
        <v>23</v>
      </c>
      <c r="D691">
        <f>'U1520'!J539</f>
        <v>32</v>
      </c>
    </row>
    <row r="692" spans="1:4">
      <c r="A692" t="str">
        <f>CONCATENATE("334-U",'U1520'!A540,'U1520'!B540,"-", 'U1520'!C540,"-",'U1520'!D540, "-W")</f>
        <v>334-U1520C-40-1-W</v>
      </c>
      <c r="B692">
        <f>'U1520'!I540</f>
        <v>41</v>
      </c>
      <c r="D692">
        <f>'U1520'!J540</f>
        <v>45</v>
      </c>
    </row>
    <row r="693" spans="1:4">
      <c r="A693" t="str">
        <f>CONCATENATE("334-U",'U1520'!A541,'U1520'!B541,"-", 'U1520'!C541,"-",'U1520'!D541, "-W")</f>
        <v>334-U1520C-40-1-W</v>
      </c>
      <c r="B693">
        <f>'U1520'!I541</f>
        <v>48</v>
      </c>
      <c r="D693">
        <f>'U1520'!J541</f>
        <v>54</v>
      </c>
    </row>
    <row r="694" spans="1:4">
      <c r="A694" t="str">
        <f>CONCATENATE("334-U",'U1520'!A542,'U1520'!B542,"-", 'U1520'!C542,"-",'U1520'!D542, "-W")</f>
        <v>334-U1520C-40-2-W</v>
      </c>
      <c r="B694">
        <f>'U1520'!I542</f>
        <v>54</v>
      </c>
      <c r="D694">
        <f>'U1520'!J542</f>
        <v>56</v>
      </c>
    </row>
    <row r="695" spans="1:4">
      <c r="A695" t="str">
        <f>CONCATENATE("334-U",'U1520'!A543,'U1520'!B543,"-", 'U1520'!C543,"-",'U1520'!D543, "-W")</f>
        <v>334-U1520C-40-2-W</v>
      </c>
      <c r="B695">
        <f>'U1520'!I543</f>
        <v>63</v>
      </c>
      <c r="D695">
        <f>'U1520'!J543</f>
        <v>68</v>
      </c>
    </row>
    <row r="696" spans="1:4">
      <c r="A696" t="str">
        <f>CONCATENATE("334-U",'U1520'!A544,'U1520'!B544,"-", 'U1520'!C544,"-",'U1520'!D544, "-W")</f>
        <v>334-U1520C-41-1-W</v>
      </c>
      <c r="B696">
        <f>'U1520'!I544</f>
        <v>8</v>
      </c>
      <c r="D696">
        <f>'U1520'!J544</f>
        <v>11</v>
      </c>
    </row>
    <row r="697" spans="1:4">
      <c r="A697" t="str">
        <f>CONCATENATE("334-U",'U1520'!A545,'U1520'!B545,"-", 'U1520'!C545,"-",'U1520'!D545, "-W")</f>
        <v>334-U1520C-41-1-W</v>
      </c>
      <c r="B697">
        <f>'U1520'!I545</f>
        <v>54</v>
      </c>
      <c r="D697">
        <f>'U1520'!J545</f>
        <v>54</v>
      </c>
    </row>
    <row r="698" spans="1:4">
      <c r="A698" t="str">
        <f>CONCATENATE("334-U",'U1520'!A546,'U1520'!B546,"-", 'U1520'!C546,"-",'U1520'!D546, "-W")</f>
        <v>334-U1520C-41-2-W</v>
      </c>
      <c r="B698">
        <f>'U1520'!I546</f>
        <v>61</v>
      </c>
      <c r="D698">
        <f>'U1520'!J546</f>
        <v>61</v>
      </c>
    </row>
    <row r="699" spans="1:4">
      <c r="A699" t="str">
        <f>CONCATENATE("334-U",'U1520'!A547,'U1520'!B547,"-", 'U1520'!C547,"-",'U1520'!D547, "-W")</f>
        <v>334-U1520C-41-2-W</v>
      </c>
      <c r="B699">
        <f>'U1520'!I547</f>
        <v>77</v>
      </c>
      <c r="D699">
        <f>'U1520'!J547</f>
        <v>78</v>
      </c>
    </row>
    <row r="700" spans="1:4">
      <c r="A700" t="str">
        <f>CONCATENATE("334-U",'U1520'!A548,'U1520'!B548,"-", 'U1520'!C548,"-",'U1520'!D548, "-W")</f>
        <v>334-U1520C-41-3-W</v>
      </c>
      <c r="B700">
        <f>'U1520'!I548</f>
        <v>37</v>
      </c>
      <c r="D700">
        <f>'U1520'!J548</f>
        <v>41</v>
      </c>
    </row>
    <row r="701" spans="1:4">
      <c r="A701" t="str">
        <f>CONCATENATE("334-U",'U1520'!A549,'U1520'!B549,"-", 'U1520'!C549,"-",'U1520'!D549, "-W")</f>
        <v>334-U1520C-42-1-W</v>
      </c>
      <c r="B701">
        <f>'U1520'!I549</f>
        <v>15</v>
      </c>
      <c r="D701">
        <f>'U1520'!J549</f>
        <v>15</v>
      </c>
    </row>
    <row r="702" spans="1:4">
      <c r="A702" t="str">
        <f>CONCATENATE("334-U",'U1520'!A550,'U1520'!B550,"-", 'U1520'!C550,"-",'U1520'!D550, "-W")</f>
        <v>334-U1520C-42-1-W</v>
      </c>
      <c r="B702">
        <f>'U1520'!I550</f>
        <v>48</v>
      </c>
      <c r="D702">
        <f>'U1520'!J550</f>
        <v>59</v>
      </c>
    </row>
    <row r="703" spans="1:4">
      <c r="A703" t="str">
        <f>CONCATENATE("334-U",'U1520'!A551,'U1520'!B551,"-", 'U1520'!C551,"-",'U1520'!D551, "-W")</f>
        <v>334-U1520C-42-1-W</v>
      </c>
      <c r="B703">
        <f>'U1520'!I551</f>
        <v>76</v>
      </c>
      <c r="D703">
        <f>'U1520'!J551</f>
        <v>76</v>
      </c>
    </row>
    <row r="704" spans="1:4">
      <c r="A704" t="str">
        <f>CONCATENATE("334-U",'U1520'!A552,'U1520'!B552,"-", 'U1520'!C552,"-",'U1520'!D552, "-W")</f>
        <v>334-U1520C-42-2-W</v>
      </c>
      <c r="B704">
        <f>'U1520'!I552</f>
        <v>82</v>
      </c>
      <c r="D704">
        <f>'U1520'!J552</f>
        <v>89</v>
      </c>
    </row>
    <row r="705" spans="1:4">
      <c r="A705" t="str">
        <f>CONCATENATE("334-U",'U1520'!A553,'U1520'!B553,"-", 'U1520'!C553,"-",'U1520'!D553, "-W")</f>
        <v>334-U1520C-42-2-W</v>
      </c>
      <c r="B705">
        <f>'U1520'!I553</f>
        <v>90</v>
      </c>
      <c r="D705">
        <f>'U1520'!J553</f>
        <v>90</v>
      </c>
    </row>
    <row r="706" spans="1:4">
      <c r="A706" t="str">
        <f>CONCATENATE("334-U",'U1520'!A554,'U1520'!B554,"-", 'U1520'!C554,"-",'U1520'!D554, "-W")</f>
        <v>334-U1520C-42-2-W</v>
      </c>
      <c r="B706">
        <f>'U1520'!I554</f>
        <v>108</v>
      </c>
      <c r="D706">
        <f>'U1520'!J554</f>
        <v>111</v>
      </c>
    </row>
    <row r="707" spans="1:4">
      <c r="A707" t="str">
        <f>CONCATENATE("334-U",'U1520'!A555,'U1520'!B555,"-", 'U1520'!C555,"-",'U1520'!D555, "-W")</f>
        <v>334-U1520C-42-3-W</v>
      </c>
      <c r="B707">
        <f>'U1520'!I555</f>
        <v>25</v>
      </c>
      <c r="D707">
        <f>'U1520'!J555</f>
        <v>28</v>
      </c>
    </row>
    <row r="708" spans="1:4">
      <c r="A708" t="str">
        <f>CONCATENATE("334-U",'U1520'!A556,'U1520'!B556,"-", 'U1520'!C556,"-",'U1520'!D556, "-W")</f>
        <v>334-U1520C-42-3-W</v>
      </c>
      <c r="B708">
        <f>'U1520'!I556</f>
        <v>37</v>
      </c>
      <c r="D708">
        <f>'U1520'!J556</f>
        <v>39</v>
      </c>
    </row>
    <row r="709" spans="1:4">
      <c r="A709" t="str">
        <f>CONCATENATE("334-U",'U1520'!A557,'U1520'!B557,"-", 'U1520'!C557,"-",'U1520'!D557, "-W")</f>
        <v>334-U1520C-42-3-W</v>
      </c>
      <c r="B709">
        <f>'U1520'!I557</f>
        <v>112</v>
      </c>
      <c r="D709">
        <f>'U1520'!J557</f>
        <v>113</v>
      </c>
    </row>
    <row r="710" spans="1:4">
      <c r="A710" t="str">
        <f>CONCATENATE("334-U",'U1520'!A558,'U1520'!B558,"-", 'U1520'!C558,"-",'U1520'!D558, "-W")</f>
        <v>334-U1520C-42-3-W</v>
      </c>
      <c r="B710">
        <f>'U1520'!I558</f>
        <v>133</v>
      </c>
      <c r="D710">
        <f>'U1520'!J558</f>
        <v>133</v>
      </c>
    </row>
    <row r="711" spans="1:4">
      <c r="A711" t="str">
        <f>CONCATENATE("334-U",'U1520'!A559,'U1520'!B559,"-", 'U1520'!C559,"-",'U1520'!D559, "-W")</f>
        <v>334-U1520C-42-4-W</v>
      </c>
      <c r="B711">
        <f>'U1520'!I559</f>
        <v>39</v>
      </c>
      <c r="D711">
        <f>'U1520'!J559</f>
        <v>41</v>
      </c>
    </row>
    <row r="712" spans="1:4">
      <c r="A712" t="str">
        <f>CONCATENATE("334-U",'U1520'!A560,'U1520'!B560,"-", 'U1520'!C560,"-",'U1520'!D560, "-W")</f>
        <v>334-U1520C-42-4-W</v>
      </c>
      <c r="B712">
        <f>'U1520'!I560</f>
        <v>116</v>
      </c>
      <c r="D712">
        <f>'U1520'!J560</f>
        <v>116</v>
      </c>
    </row>
    <row r="713" spans="1:4">
      <c r="A713" t="str">
        <f>CONCATENATE("334-U",'U1520'!A561,'U1520'!B561,"-", 'U1520'!C561,"-",'U1520'!D561, "-W")</f>
        <v>334-U1520C-42-5-W</v>
      </c>
      <c r="B713">
        <f>'U1520'!I561</f>
        <v>12</v>
      </c>
      <c r="D713">
        <f>'U1520'!J561</f>
        <v>12</v>
      </c>
    </row>
    <row r="714" spans="1:4">
      <c r="A714" t="str">
        <f>CONCATENATE("334-U",'U1520'!A562,'U1520'!B562,"-", 'U1520'!C562,"-",'U1520'!D562, "-W")</f>
        <v>334-U1520C-43-1-W</v>
      </c>
      <c r="B714">
        <f>'U1520'!I562</f>
        <v>21</v>
      </c>
      <c r="D714">
        <f>'U1520'!J562</f>
        <v>26</v>
      </c>
    </row>
    <row r="715" spans="1:4">
      <c r="A715" t="e">
        <f>CONCATENATE("334-U",'U1520'!#REF!,'U1520'!#REF!,"-", 'U1520'!#REF!,"-",'U1520'!#REF!, "-W")</f>
        <v>#REF!</v>
      </c>
      <c r="B715" t="e">
        <f>'U1520'!#REF!</f>
        <v>#REF!</v>
      </c>
      <c r="D715" t="e">
        <f>'U1520'!#REF!</f>
        <v>#REF!</v>
      </c>
    </row>
    <row r="716" spans="1:4">
      <c r="A716" t="str">
        <f>CONCATENATE("334-U",'U1520'!A563,'U1520'!B563,"-", 'U1520'!C563,"-",'U1520'!D563, "-W")</f>
        <v>334-U1520C-43-1-W</v>
      </c>
      <c r="B716">
        <f>'U1520'!I563</f>
        <v>24</v>
      </c>
      <c r="D716">
        <f>'U1520'!J563</f>
        <v>27</v>
      </c>
    </row>
    <row r="717" spans="1:4">
      <c r="A717" t="str">
        <f>CONCATENATE("334-U",'U1520'!A564,'U1520'!B564,"-", 'U1520'!C564,"-",'U1520'!D564, "-W")</f>
        <v>334-U1520C-43-1-W</v>
      </c>
      <c r="B717">
        <f>'U1520'!I564</f>
        <v>26</v>
      </c>
      <c r="D717">
        <f>'U1520'!J564</f>
        <v>33</v>
      </c>
    </row>
    <row r="718" spans="1:4">
      <c r="A718" t="str">
        <f>CONCATENATE("334-U",'U1520'!A565,'U1520'!B565,"-", 'U1520'!C565,"-",'U1520'!D565, "-W")</f>
        <v>334-U1520C-43-1-W</v>
      </c>
      <c r="B718">
        <f>'U1520'!I565</f>
        <v>39</v>
      </c>
      <c r="D718">
        <f>'U1520'!J565</f>
        <v>40</v>
      </c>
    </row>
    <row r="719" spans="1:4">
      <c r="A719" t="str">
        <f>CONCATENATE("334-U",'U1520'!A566,'U1520'!B566,"-", 'U1520'!C566,"-",'U1520'!D566, "-W")</f>
        <v>334-U1520C-43-1-W</v>
      </c>
      <c r="B719">
        <f>'U1520'!I566</f>
        <v>37</v>
      </c>
      <c r="D719">
        <f>'U1520'!J566</f>
        <v>49</v>
      </c>
    </row>
    <row r="720" spans="1:4">
      <c r="A720" t="str">
        <f>CONCATENATE("334-U",'U1520'!A567,'U1520'!B567,"-", 'U1520'!C567,"-",'U1520'!D567, "-W")</f>
        <v>334-U1520C-43-1-W</v>
      </c>
      <c r="B720">
        <f>'U1520'!I567</f>
        <v>63</v>
      </c>
      <c r="D720">
        <f>'U1520'!J567</f>
        <v>71</v>
      </c>
    </row>
    <row r="721" spans="1:4">
      <c r="A721" t="str">
        <f>CONCATENATE("334-U",'U1520'!A568,'U1520'!B568,"-", 'U1520'!C568,"-",'U1520'!D568, "-W")</f>
        <v>334-U1520C-43-1-W</v>
      </c>
      <c r="B721">
        <f>'U1520'!I568</f>
        <v>64</v>
      </c>
      <c r="D721">
        <f>'U1520'!J568</f>
        <v>67</v>
      </c>
    </row>
    <row r="722" spans="1:4">
      <c r="A722" t="str">
        <f>CONCATENATE("334-U",'U1520'!A569,'U1520'!B569,"-", 'U1520'!C569,"-",'U1520'!D569, "-W")</f>
        <v>334-U1520C-43-1-W</v>
      </c>
      <c r="B722">
        <f>'U1520'!I569</f>
        <v>80</v>
      </c>
      <c r="D722">
        <f>'U1520'!J569</f>
        <v>86</v>
      </c>
    </row>
    <row r="723" spans="1:4">
      <c r="A723" t="str">
        <f>CONCATENATE("334-U",'U1520'!A571,'U1520'!B571,"-", 'U1520'!C571,"-",'U1520'!D571, "-W")</f>
        <v>334-U1520C-43-1-W</v>
      </c>
      <c r="B723">
        <f>'U1520'!I571</f>
        <v>136</v>
      </c>
      <c r="D723">
        <f>'U1520'!J571</f>
        <v>137</v>
      </c>
    </row>
    <row r="724" spans="1:4">
      <c r="A724" t="str">
        <f>CONCATENATE("334-U",'U1520'!A572,'U1520'!B572,"-", 'U1520'!C572,"-",'U1520'!D572, "-W")</f>
        <v>334-U1520C-43-2-W</v>
      </c>
      <c r="B724">
        <f>'U1520'!I572</f>
        <v>88</v>
      </c>
      <c r="D724">
        <f>'U1520'!J572</f>
        <v>88</v>
      </c>
    </row>
    <row r="725" spans="1:4">
      <c r="A725" t="str">
        <f>CONCATENATE("334-U",'U1520'!A573,'U1520'!B573,"-", 'U1520'!C573,"-",'U1520'!D573, "-W")</f>
        <v>334-U1520C-43-2-W</v>
      </c>
      <c r="B725">
        <f>'U1520'!I573</f>
        <v>136</v>
      </c>
      <c r="D725">
        <f>'U1520'!J573</f>
        <v>137</v>
      </c>
    </row>
    <row r="726" spans="1:4">
      <c r="A726" t="str">
        <f>CONCATENATE("334-U",'U1520'!A574,'U1520'!B574,"-", 'U1520'!C574,"-",'U1520'!D574, "-W")</f>
        <v>334-U1520C-43-3-W</v>
      </c>
      <c r="B726">
        <f>'U1520'!I574</f>
        <v>13</v>
      </c>
      <c r="D726">
        <f>'U1520'!J574</f>
        <v>17</v>
      </c>
    </row>
    <row r="727" spans="1:4">
      <c r="A727" t="str">
        <f>CONCATENATE("334-U",'U1520'!A575,'U1520'!B575,"-", 'U1520'!C575,"-",'U1520'!D575, "-W")</f>
        <v>334-U1520C-44-1-W</v>
      </c>
      <c r="B727">
        <f>'U1520'!I575</f>
        <v>17</v>
      </c>
      <c r="D727">
        <f>'U1520'!J575</f>
        <v>17</v>
      </c>
    </row>
    <row r="728" spans="1:4">
      <c r="A728" t="str">
        <f>CONCATENATE("334-U",'U1520'!A576,'U1520'!B576,"-", 'U1520'!C576,"-",'U1520'!D576, "-W")</f>
        <v>334-U---W</v>
      </c>
      <c r="B728">
        <f>'U1520'!I576</f>
        <v>0</v>
      </c>
      <c r="D728">
        <f>'U1520'!J576</f>
        <v>0</v>
      </c>
    </row>
    <row r="729" spans="1:4">
      <c r="A729" t="str">
        <f>CONCATENATE("334-U",'U1520'!A577,'U1520'!B577,"-", 'U1520'!C577,"-",'U1520'!D577, "-W")</f>
        <v>334-U---W</v>
      </c>
      <c r="B729">
        <f>'U1520'!I577</f>
        <v>0</v>
      </c>
      <c r="D729">
        <f>'U1520'!J577</f>
        <v>0</v>
      </c>
    </row>
    <row r="730" spans="1:4">
      <c r="A730" t="str">
        <f>CONCATENATE("334-U",'U1520'!A578,'U1520'!B578,"-", 'U1520'!C578,"-",'U1520'!D578, "-W")</f>
        <v>334-U---W</v>
      </c>
      <c r="B730">
        <f>'U1520'!I578</f>
        <v>0</v>
      </c>
      <c r="D730">
        <f>'U1520'!J578</f>
        <v>0</v>
      </c>
    </row>
    <row r="731" spans="1:4">
      <c r="A731" t="str">
        <f>CONCATENATE("334-U",'U1520'!A579,'U1520'!B579,"-", 'U1520'!C579,"-",'U1520'!D579, "-W")</f>
        <v>334-U---W</v>
      </c>
      <c r="B731">
        <f>'U1520'!I579</f>
        <v>0</v>
      </c>
      <c r="D731">
        <f>'U1520'!J579</f>
        <v>0</v>
      </c>
    </row>
    <row r="732" spans="1:4">
      <c r="A732" t="str">
        <f>CONCATENATE("334-U",'U1520'!A580,'U1520'!B580,"-", 'U1520'!C580,"-",'U1520'!D580, "-W")</f>
        <v>334-U---W</v>
      </c>
      <c r="B732">
        <f>'U1520'!I580</f>
        <v>0</v>
      </c>
      <c r="D732">
        <f>'U1520'!J580</f>
        <v>0</v>
      </c>
    </row>
    <row r="733" spans="1:4">
      <c r="A733" t="str">
        <f>CONCATENATE("334-U",'U1520'!A581,'U1520'!B581,"-", 'U1520'!C581,"-",'U1520'!D581, "-W")</f>
        <v>334-U---W</v>
      </c>
      <c r="B733">
        <f>'U1520'!I581</f>
        <v>0</v>
      </c>
      <c r="D733">
        <f>'U1520'!J581</f>
        <v>0</v>
      </c>
    </row>
    <row r="734" spans="1:4">
      <c r="A734" t="str">
        <f>CONCATENATE("334-U",'U1520'!A582,'U1520'!B582,"-", 'U1520'!C582,"-",'U1520'!D582, "-W")</f>
        <v>334-U---W</v>
      </c>
      <c r="B734">
        <f>'U1520'!I582</f>
        <v>0</v>
      </c>
      <c r="D734">
        <f>'U1520'!J582</f>
        <v>0</v>
      </c>
    </row>
    <row r="735" spans="1:4">
      <c r="A735" t="str">
        <f>CONCATENATE("334-U",'U1520'!A583,'U1520'!B583,"-", 'U1520'!C583,"-",'U1520'!D583, "-W")</f>
        <v>334-U---W</v>
      </c>
      <c r="B735">
        <f>'U1520'!I583</f>
        <v>0</v>
      </c>
      <c r="D735">
        <f>'U1520'!J583</f>
        <v>0</v>
      </c>
    </row>
    <row r="736" spans="1:4">
      <c r="A736" t="str">
        <f>CONCATENATE("334-U",'U1520'!A584,'U1520'!B584,"-", 'U1520'!C584,"-",'U1520'!D584, "-W")</f>
        <v>334-U---W</v>
      </c>
      <c r="B736">
        <f>'U1520'!I584</f>
        <v>0</v>
      </c>
      <c r="D736">
        <f>'U1520'!J584</f>
        <v>0</v>
      </c>
    </row>
    <row r="737" spans="1:4">
      <c r="A737" t="str">
        <f>CONCATENATE("334-U",'U1520'!A585,'U1520'!B585,"-", 'U1520'!C585,"-",'U1520'!D585, "-W")</f>
        <v>334-U---W</v>
      </c>
      <c r="B737">
        <f>'U1520'!I585</f>
        <v>0</v>
      </c>
      <c r="D737">
        <f>'U1520'!J585</f>
        <v>0</v>
      </c>
    </row>
    <row r="738" spans="1:4">
      <c r="A738" t="str">
        <f>CONCATENATE("334-U",'U1520'!A586,'U1520'!B586,"-", 'U1520'!C586,"-",'U1520'!D586, "-W")</f>
        <v>334-U---W</v>
      </c>
      <c r="B738">
        <f>'U1520'!I586</f>
        <v>0</v>
      </c>
      <c r="D738">
        <f>'U1520'!J586</f>
        <v>0</v>
      </c>
    </row>
    <row r="739" spans="1:4">
      <c r="A739" t="str">
        <f>CONCATENATE("334-U",'U1520'!A587,'U1520'!B587,"-", 'U1520'!C587,"-",'U1520'!D587, "-W")</f>
        <v>334-U---W</v>
      </c>
      <c r="B739">
        <f>'U1520'!I587</f>
        <v>0</v>
      </c>
      <c r="D739">
        <f>'U1520'!J587</f>
        <v>0</v>
      </c>
    </row>
    <row r="740" spans="1:4">
      <c r="A740" t="str">
        <f>CONCATENATE("334-U",'U1520'!A588,'U1520'!B588,"-", 'U1520'!C588,"-",'U1520'!D588, "-W")</f>
        <v>334-U---W</v>
      </c>
      <c r="B740">
        <f>'U1520'!I588</f>
        <v>0</v>
      </c>
      <c r="D740">
        <f>'U1520'!J588</f>
        <v>0</v>
      </c>
    </row>
    <row r="741" spans="1:4">
      <c r="A741" t="str">
        <f>CONCATENATE("334-U",'U1520'!A589,'U1520'!B589,"-", 'U1520'!C589,"-",'U1520'!D589, "-W")</f>
        <v>334-U---W</v>
      </c>
      <c r="B741">
        <f>'U1520'!I589</f>
        <v>0</v>
      </c>
      <c r="D741">
        <f>'U1520'!J589</f>
        <v>0</v>
      </c>
    </row>
    <row r="742" spans="1:4">
      <c r="A742" t="str">
        <f>CONCATENATE("334-U",'U1520'!A590,'U1520'!B590,"-", 'U1520'!C590,"-",'U1520'!D590, "-W")</f>
        <v>334-U---W</v>
      </c>
      <c r="B742">
        <f>'U1520'!I590</f>
        <v>0</v>
      </c>
      <c r="D742">
        <f>'U1520'!J590</f>
        <v>0</v>
      </c>
    </row>
    <row r="743" spans="1:4">
      <c r="A743" t="str">
        <f>CONCATENATE("334-U",'U1520'!A591,'U1520'!B591,"-", 'U1520'!C591,"-",'U1520'!D591, "-W")</f>
        <v>334-U---W</v>
      </c>
      <c r="B743">
        <f>'U1520'!I591</f>
        <v>0</v>
      </c>
      <c r="D743">
        <f>'U1520'!J591</f>
        <v>0</v>
      </c>
    </row>
    <row r="744" spans="1:4">
      <c r="A744" t="str">
        <f>CONCATENATE("334-U",'U1520'!A592,'U1520'!B592,"-", 'U1520'!C592,"-",'U1520'!D592, "-W")</f>
        <v>334-U---W</v>
      </c>
      <c r="B744">
        <f>'U1520'!I592</f>
        <v>0</v>
      </c>
      <c r="D744">
        <f>'U1520'!J592</f>
        <v>0</v>
      </c>
    </row>
    <row r="745" spans="1:4">
      <c r="A745" t="str">
        <f>CONCATENATE("334-U",'U1520'!A593,'U1520'!B593,"-", 'U1520'!C593,"-",'U1520'!D593, "-W")</f>
        <v>334-U---W</v>
      </c>
      <c r="B745">
        <f>'U1520'!I593</f>
        <v>0</v>
      </c>
      <c r="D745">
        <f>'U1520'!J593</f>
        <v>0</v>
      </c>
    </row>
    <row r="746" spans="1:4">
      <c r="A746" t="str">
        <f>CONCATENATE("334-U",'U1520'!A594,'U1520'!B594,"-", 'U1520'!C594,"-",'U1520'!D594, "-W")</f>
        <v>334-U---W</v>
      </c>
      <c r="B746">
        <f>'U1520'!I594</f>
        <v>0</v>
      </c>
      <c r="D746">
        <f>'U1520'!J594</f>
        <v>0</v>
      </c>
    </row>
    <row r="747" spans="1:4">
      <c r="A747" t="str">
        <f>CONCATENATE("334-U",'U1520'!A595,'U1520'!B595,"-", 'U1520'!C595,"-",'U1520'!D595, "-W")</f>
        <v>334-U---W</v>
      </c>
      <c r="B747">
        <f>'U1520'!I595</f>
        <v>0</v>
      </c>
      <c r="D747">
        <f>'U1520'!J595</f>
        <v>0</v>
      </c>
    </row>
    <row r="748" spans="1:4">
      <c r="A748" t="str">
        <f>CONCATENATE("334-U",'U1520'!A596,'U1520'!B596,"-", 'U1520'!C596,"-",'U1520'!D596, "-W")</f>
        <v>334-U---W</v>
      </c>
      <c r="B748">
        <f>'U1520'!I596</f>
        <v>0</v>
      </c>
      <c r="D748">
        <f>'U1520'!J596</f>
        <v>0</v>
      </c>
    </row>
    <row r="749" spans="1:4">
      <c r="A749" t="str">
        <f>CONCATENATE("334-U",'U1520'!A597,'U1520'!B597,"-", 'U1520'!C597,"-",'U1520'!D597, "-W")</f>
        <v>334-U---W</v>
      </c>
      <c r="B749">
        <f>'U1520'!I597</f>
        <v>0</v>
      </c>
      <c r="D749">
        <f>'U1520'!J597</f>
        <v>0</v>
      </c>
    </row>
    <row r="750" spans="1:4">
      <c r="A750" t="str">
        <f>CONCATENATE("334-U",'U1520'!A598,'U1520'!B598,"-", 'U1520'!C598,"-",'U1520'!D598, "-W")</f>
        <v>334-U---W</v>
      </c>
      <c r="B750">
        <f>'U1520'!I598</f>
        <v>0</v>
      </c>
      <c r="D750">
        <f>'U1520'!J598</f>
        <v>0</v>
      </c>
    </row>
    <row r="751" spans="1:4">
      <c r="A751" t="str">
        <f>CONCATENATE("334-U",'U1520'!A599,'U1520'!B599,"-", 'U1520'!C599,"-",'U1520'!D599, "-W")</f>
        <v>334-U---W</v>
      </c>
      <c r="B751">
        <f>'U1520'!I599</f>
        <v>0</v>
      </c>
      <c r="D751">
        <f>'U1520'!J599</f>
        <v>0</v>
      </c>
    </row>
    <row r="752" spans="1:4">
      <c r="A752" t="str">
        <f>CONCATENATE("334-U",'U1520'!A600,'U1520'!B600,"-", 'U1520'!C600,"-",'U1520'!D600, "-W")</f>
        <v>334-U---W</v>
      </c>
      <c r="B752">
        <f>'U1520'!I600</f>
        <v>0</v>
      </c>
      <c r="D752">
        <f>'U1520'!J600</f>
        <v>0</v>
      </c>
    </row>
    <row r="753" spans="1:4">
      <c r="A753" t="str">
        <f>CONCATENATE("334-U",'U1520'!A601,'U1520'!B601,"-", 'U1520'!C601,"-",'U1520'!D601, "-W")</f>
        <v>334-U---W</v>
      </c>
      <c r="B753">
        <f>'U1520'!I601</f>
        <v>0</v>
      </c>
      <c r="D753">
        <f>'U1520'!J601</f>
        <v>0</v>
      </c>
    </row>
    <row r="754" spans="1:4">
      <c r="A754" t="str">
        <f>CONCATENATE("334-U",'U1520'!A602,'U1520'!B602,"-", 'U1520'!C602,"-",'U1520'!D602, "-W")</f>
        <v>334-U---W</v>
      </c>
      <c r="B754">
        <f>'U1520'!I602</f>
        <v>0</v>
      </c>
      <c r="D754">
        <f>'U1520'!J602</f>
        <v>0</v>
      </c>
    </row>
    <row r="755" spans="1:4">
      <c r="A755" t="str">
        <f>CONCATENATE("334-U",'U1520'!A603,'U1520'!B603,"-", 'U1520'!C603,"-",'U1520'!D603, "-W")</f>
        <v>334-U---W</v>
      </c>
      <c r="B755">
        <f>'U1520'!I603</f>
        <v>0</v>
      </c>
      <c r="D755">
        <f>'U1520'!J603</f>
        <v>0</v>
      </c>
    </row>
    <row r="756" spans="1:4">
      <c r="A756" t="str">
        <f>CONCATENATE("334-U",'U1520'!A604,'U1520'!B604,"-", 'U1520'!C604,"-",'U1520'!D604, "-W")</f>
        <v>334-U---W</v>
      </c>
      <c r="B756">
        <f>'U1520'!I604</f>
        <v>0</v>
      </c>
      <c r="D756">
        <f>'U1520'!J604</f>
        <v>0</v>
      </c>
    </row>
    <row r="757" spans="1:4">
      <c r="A757" t="str">
        <f>CONCATENATE("334-U",'U1520'!A605,'U1520'!B605,"-", 'U1520'!C605,"-",'U1520'!D605, "-W")</f>
        <v>334-U---W</v>
      </c>
      <c r="B757">
        <f>'U1520'!I605</f>
        <v>0</v>
      </c>
      <c r="D757">
        <f>'U1520'!J605</f>
        <v>0</v>
      </c>
    </row>
    <row r="758" spans="1:4">
      <c r="A758" t="str">
        <f>CONCATENATE("334-U",'U1520'!A606,'U1520'!B606,"-", 'U1520'!C606,"-",'U1520'!D606, "-W")</f>
        <v>334-U---W</v>
      </c>
      <c r="B758">
        <f>'U1520'!I606</f>
        <v>0</v>
      </c>
      <c r="D758">
        <f>'U1520'!J606</f>
        <v>0</v>
      </c>
    </row>
    <row r="759" spans="1:4">
      <c r="A759" t="str">
        <f>CONCATENATE("334-U",'U1520'!A607,'U1520'!B607,"-", 'U1520'!C607,"-",'U1520'!D607, "-W")</f>
        <v>334-U---W</v>
      </c>
      <c r="B759">
        <f>'U1520'!I607</f>
        <v>0</v>
      </c>
      <c r="D759">
        <f>'U1520'!J607</f>
        <v>0</v>
      </c>
    </row>
    <row r="760" spans="1:4">
      <c r="A760" t="str">
        <f>CONCATENATE("334-U",'U1520'!A608,'U1520'!B608,"-", 'U1520'!C608,"-",'U1520'!D608, "-W")</f>
        <v>334-U---W</v>
      </c>
      <c r="B760">
        <f>'U1520'!I608</f>
        <v>0</v>
      </c>
      <c r="D760">
        <f>'U1520'!J608</f>
        <v>0</v>
      </c>
    </row>
    <row r="761" spans="1:4">
      <c r="A761" t="str">
        <f>CONCATENATE("334-U",'U1520'!A609,'U1520'!B609,"-", 'U1520'!C609,"-",'U1520'!D609, "-W")</f>
        <v>334-U---W</v>
      </c>
      <c r="B761">
        <f>'U1520'!I609</f>
        <v>0</v>
      </c>
      <c r="D761">
        <f>'U1520'!J609</f>
        <v>0</v>
      </c>
    </row>
    <row r="762" spans="1:4">
      <c r="A762" t="str">
        <f>CONCATENATE("334-U",'U1520'!A610,'U1520'!B610,"-", 'U1520'!C610,"-",'U1520'!D610, "-W")</f>
        <v>334-U---W</v>
      </c>
      <c r="B762">
        <f>'U1520'!I610</f>
        <v>0</v>
      </c>
      <c r="D762">
        <f>'U1520'!J610</f>
        <v>0</v>
      </c>
    </row>
    <row r="763" spans="1:4">
      <c r="A763" t="str">
        <f>CONCATENATE("334-U",'U1520'!A611,'U1520'!B611,"-", 'U1520'!C611,"-",'U1520'!D611, "-W")</f>
        <v>334-U---W</v>
      </c>
      <c r="B763">
        <f>'U1520'!I611</f>
        <v>0</v>
      </c>
      <c r="D763">
        <f>'U1520'!J611</f>
        <v>0</v>
      </c>
    </row>
    <row r="764" spans="1:4">
      <c r="A764" t="str">
        <f>CONCATENATE("334-U",'U1520'!A612,'U1520'!B612,"-", 'U1520'!C612,"-",'U1520'!D612, "-W")</f>
        <v>334-U---W</v>
      </c>
      <c r="B764">
        <f>'U1520'!I612</f>
        <v>0</v>
      </c>
      <c r="D764">
        <f>'U1520'!J612</f>
        <v>0</v>
      </c>
    </row>
    <row r="765" spans="1:4">
      <c r="A765" t="str">
        <f>CONCATENATE("334-U",'U1520'!A613,'U1520'!B613,"-", 'U1520'!C613,"-",'U1520'!D613, "-W")</f>
        <v>334-U---W</v>
      </c>
      <c r="B765">
        <f>'U1520'!I613</f>
        <v>0</v>
      </c>
      <c r="D765">
        <f>'U1520'!J613</f>
        <v>0</v>
      </c>
    </row>
    <row r="766" spans="1:4">
      <c r="A766" t="str">
        <f>CONCATENATE("334-U",'U1520'!A614,'U1520'!B614,"-", 'U1520'!C614,"-",'U1520'!D614, "-W")</f>
        <v>334-U---W</v>
      </c>
      <c r="B766">
        <f>'U1520'!I614</f>
        <v>0</v>
      </c>
      <c r="D766">
        <f>'U1520'!J614</f>
        <v>0</v>
      </c>
    </row>
    <row r="767" spans="1:4">
      <c r="A767" t="str">
        <f>CONCATENATE("334-U",'U1520'!A615,'U1520'!B615,"-", 'U1520'!C615,"-",'U1520'!D615, "-W")</f>
        <v>334-U---W</v>
      </c>
      <c r="B767">
        <f>'U1520'!I615</f>
        <v>0</v>
      </c>
      <c r="D767">
        <f>'U1520'!J615</f>
        <v>0</v>
      </c>
    </row>
    <row r="768" spans="1:4">
      <c r="A768" t="str">
        <f>CONCATENATE("334-U",'U1520'!A616,'U1520'!B616,"-", 'U1520'!C616,"-",'U1520'!D616, "-W")</f>
        <v>334-U---W</v>
      </c>
      <c r="B768">
        <f>'U1520'!I616</f>
        <v>0</v>
      </c>
      <c r="D768">
        <f>'U1520'!J616</f>
        <v>0</v>
      </c>
    </row>
    <row r="769" spans="1:4">
      <c r="A769" t="str">
        <f>CONCATENATE("334-U",'U1520'!A617,'U1520'!B617,"-", 'U1520'!C617,"-",'U1520'!D617, "-W")</f>
        <v>334-U---W</v>
      </c>
      <c r="B769">
        <f>'U1520'!I617</f>
        <v>0</v>
      </c>
      <c r="D769">
        <f>'U1520'!J617</f>
        <v>0</v>
      </c>
    </row>
    <row r="770" spans="1:4">
      <c r="A770" t="str">
        <f>CONCATENATE("334-U",'U1520'!A618,'U1520'!B618,"-", 'U1520'!C618,"-",'U1520'!D618, "-W")</f>
        <v>334-U---W</v>
      </c>
      <c r="B770">
        <f>'U1520'!I618</f>
        <v>0</v>
      </c>
      <c r="D770">
        <f>'U1520'!J618</f>
        <v>0</v>
      </c>
    </row>
    <row r="771" spans="1:4">
      <c r="A771" t="str">
        <f>CONCATENATE("334-U",'U1520'!A619,'U1520'!B619,"-", 'U1520'!C619,"-",'U1520'!D619, "-W")</f>
        <v>334-U---W</v>
      </c>
      <c r="B771">
        <f>'U1520'!I619</f>
        <v>0</v>
      </c>
      <c r="D771">
        <f>'U1520'!J619</f>
        <v>0</v>
      </c>
    </row>
    <row r="772" spans="1:4">
      <c r="A772" t="str">
        <f>CONCATENATE("334-U",'U1520'!A620,'U1520'!B620,"-", 'U1520'!C620,"-",'U1520'!D620, "-W")</f>
        <v>334-U---W</v>
      </c>
      <c r="B772">
        <f>'U1520'!I620</f>
        <v>0</v>
      </c>
      <c r="D772">
        <f>'U1520'!J620</f>
        <v>0</v>
      </c>
    </row>
    <row r="773" spans="1:4">
      <c r="A773" t="str">
        <f>CONCATENATE("334-U",'U1520'!A621,'U1520'!B621,"-", 'U1520'!C621,"-",'U1520'!D621, "-W")</f>
        <v>334-U---W</v>
      </c>
      <c r="B773">
        <f>'U1520'!I621</f>
        <v>0</v>
      </c>
      <c r="D773">
        <f>'U1520'!J621</f>
        <v>0</v>
      </c>
    </row>
    <row r="774" spans="1:4">
      <c r="A774" t="str">
        <f>CONCATENATE("334-U",'U1520'!A622,'U1520'!B622,"-", 'U1520'!C622,"-",'U1520'!D622, "-W")</f>
        <v>334-U---W</v>
      </c>
      <c r="B774">
        <f>'U1520'!I622</f>
        <v>0</v>
      </c>
      <c r="D774">
        <f>'U1520'!J622</f>
        <v>0</v>
      </c>
    </row>
    <row r="775" spans="1:4">
      <c r="A775" t="str">
        <f>CONCATENATE("334-U",'U1520'!A623,'U1520'!B623,"-", 'U1520'!C623,"-",'U1520'!D623, "-W")</f>
        <v>334-U---W</v>
      </c>
      <c r="B775">
        <f>'U1520'!I623</f>
        <v>0</v>
      </c>
      <c r="D775">
        <f>'U1520'!J623</f>
        <v>0</v>
      </c>
    </row>
    <row r="776" spans="1:4">
      <c r="A776" t="str">
        <f>CONCATENATE("334-U",'U1520'!A624,'U1520'!B624,"-", 'U1520'!C624,"-",'U1520'!D624, "-W")</f>
        <v>334-U---W</v>
      </c>
      <c r="B776">
        <f>'U1520'!I624</f>
        <v>0</v>
      </c>
      <c r="D776">
        <f>'U1520'!J624</f>
        <v>0</v>
      </c>
    </row>
    <row r="777" spans="1:4">
      <c r="A777" t="str">
        <f>CONCATENATE("334-U",'U1520'!A625,'U1520'!B625,"-", 'U1520'!C625,"-",'U1520'!D625, "-W")</f>
        <v>334-U---W</v>
      </c>
      <c r="B777">
        <f>'U1520'!I625</f>
        <v>0</v>
      </c>
      <c r="D777">
        <f>'U1520'!J625</f>
        <v>0</v>
      </c>
    </row>
    <row r="778" spans="1:4">
      <c r="A778" t="str">
        <f>CONCATENATE("334-U",'U1520'!A626,'U1520'!B626,"-", 'U1520'!C626,"-",'U1520'!D626, "-W")</f>
        <v>334-U---W</v>
      </c>
      <c r="B778">
        <f>'U1520'!I626</f>
        <v>0</v>
      </c>
      <c r="D778">
        <f>'U1520'!J626</f>
        <v>0</v>
      </c>
    </row>
    <row r="779" spans="1:4">
      <c r="A779" t="str">
        <f>CONCATENATE("334-U",'U1520'!A627,'U1520'!B627,"-", 'U1520'!C627,"-",'U1520'!D627, "-W")</f>
        <v>334-U---W</v>
      </c>
      <c r="B779">
        <f>'U1520'!I627</f>
        <v>0</v>
      </c>
      <c r="D779">
        <f>'U1520'!J627</f>
        <v>0</v>
      </c>
    </row>
    <row r="780" spans="1:4">
      <c r="A780" t="str">
        <f>CONCATENATE("334-U",'U1520'!A628,'U1520'!B628,"-", 'U1520'!C628,"-",'U1520'!D628, "-W")</f>
        <v>334-U---W</v>
      </c>
      <c r="B780">
        <f>'U1520'!I628</f>
        <v>0</v>
      </c>
      <c r="D780">
        <f>'U1520'!J628</f>
        <v>0</v>
      </c>
    </row>
    <row r="781" spans="1:4">
      <c r="A781" t="str">
        <f>CONCATENATE("334-U",'U1520'!A629,'U1520'!B629,"-", 'U1520'!C629,"-",'U1520'!D629, "-W")</f>
        <v>334-U---W</v>
      </c>
      <c r="B781">
        <f>'U1520'!I629</f>
        <v>0</v>
      </c>
      <c r="D781">
        <f>'U1520'!J629</f>
        <v>0</v>
      </c>
    </row>
    <row r="782" spans="1:4">
      <c r="A782" t="str">
        <f>CONCATENATE("334-U",'U1520'!A630,'U1520'!B630,"-", 'U1520'!C630,"-",'U1520'!D630, "-W")</f>
        <v>334-U---W</v>
      </c>
      <c r="B782">
        <f>'U1520'!I630</f>
        <v>0</v>
      </c>
      <c r="D782">
        <f>'U1520'!J630</f>
        <v>0</v>
      </c>
    </row>
    <row r="783" spans="1:4">
      <c r="A783" t="str">
        <f>CONCATENATE("334-U",'U1520'!A631,'U1520'!B631,"-", 'U1520'!C631,"-",'U1520'!D631, "-W")</f>
        <v>334-U---W</v>
      </c>
      <c r="B783">
        <f>'U1520'!I631</f>
        <v>0</v>
      </c>
      <c r="D783">
        <f>'U1520'!J631</f>
        <v>0</v>
      </c>
    </row>
    <row r="784" spans="1:4">
      <c r="A784" t="str">
        <f>CONCATENATE("334-U",'U1520'!A632,'U1520'!B632,"-", 'U1520'!C632,"-",'U1520'!D632, "-W")</f>
        <v>334-U---W</v>
      </c>
      <c r="B784">
        <f>'U1520'!I632</f>
        <v>0</v>
      </c>
      <c r="D784">
        <f>'U1520'!J632</f>
        <v>0</v>
      </c>
    </row>
    <row r="785" spans="1:4">
      <c r="A785" t="str">
        <f>CONCATENATE("334-U",'U1520'!A633,'U1520'!B633,"-", 'U1520'!C633,"-",'U1520'!D633, "-W")</f>
        <v>334-U---W</v>
      </c>
      <c r="B785">
        <f>'U1520'!I633</f>
        <v>0</v>
      </c>
      <c r="D785">
        <f>'U1520'!J633</f>
        <v>0</v>
      </c>
    </row>
    <row r="786" spans="1:4">
      <c r="A786" t="str">
        <f>CONCATENATE("334-U",'U1520'!A634,'U1520'!B634,"-", 'U1520'!C634,"-",'U1520'!D634, "-W")</f>
        <v>334-U---W</v>
      </c>
      <c r="B786">
        <f>'U1520'!I634</f>
        <v>0</v>
      </c>
      <c r="D786">
        <f>'U1520'!J634</f>
        <v>0</v>
      </c>
    </row>
    <row r="787" spans="1:4">
      <c r="A787" t="str">
        <f>CONCATENATE("334-U",'U1520'!A635,'U1520'!B635,"-", 'U1520'!C635,"-",'U1520'!D635, "-W")</f>
        <v>334-U---W</v>
      </c>
      <c r="B787">
        <f>'U1520'!I635</f>
        <v>0</v>
      </c>
      <c r="D787">
        <f>'U1520'!J635</f>
        <v>0</v>
      </c>
    </row>
    <row r="788" spans="1:4">
      <c r="A788" t="str">
        <f>CONCATENATE("334-U",'U1520'!A636,'U1520'!B636,"-", 'U1520'!C636,"-",'U1520'!D636, "-W")</f>
        <v>334-U---W</v>
      </c>
      <c r="B788">
        <f>'U1520'!I636</f>
        <v>0</v>
      </c>
      <c r="D788">
        <f>'U1520'!J636</f>
        <v>0</v>
      </c>
    </row>
    <row r="789" spans="1:4">
      <c r="A789" t="str">
        <f>CONCATENATE("334-U",'U1520'!A637,'U1520'!B637,"-", 'U1520'!C637,"-",'U1520'!D637, "-W")</f>
        <v>334-U---W</v>
      </c>
      <c r="B789">
        <f>'U1520'!I637</f>
        <v>0</v>
      </c>
      <c r="D789">
        <f>'U1520'!J637</f>
        <v>0</v>
      </c>
    </row>
    <row r="790" spans="1:4">
      <c r="A790" t="str">
        <f>CONCATENATE("334-U",'U1520'!A638,'U1520'!B638,"-", 'U1520'!C638,"-",'U1520'!D638, "-W")</f>
        <v>334-U---W</v>
      </c>
      <c r="B790">
        <f>'U1520'!I638</f>
        <v>0</v>
      </c>
      <c r="D790">
        <f>'U1520'!J638</f>
        <v>0</v>
      </c>
    </row>
    <row r="791" spans="1:4">
      <c r="A791" t="str">
        <f>CONCATENATE("334-U",'U1520'!A639,'U1520'!B639,"-", 'U1520'!C639,"-",'U1520'!D639, "-W")</f>
        <v>334-U---W</v>
      </c>
      <c r="B791">
        <f>'U1520'!I639</f>
        <v>0</v>
      </c>
      <c r="D791">
        <f>'U1520'!J639</f>
        <v>0</v>
      </c>
    </row>
    <row r="792" spans="1:4">
      <c r="A792" t="str">
        <f>CONCATENATE("334-U",'U1520'!A640,'U1520'!B640,"-", 'U1520'!C640,"-",'U1520'!D640, "-W")</f>
        <v>334-U---W</v>
      </c>
      <c r="B792">
        <f>'U1520'!I640</f>
        <v>0</v>
      </c>
      <c r="D792">
        <f>'U1520'!J640</f>
        <v>0</v>
      </c>
    </row>
    <row r="793" spans="1:4">
      <c r="A793" t="str">
        <f>CONCATENATE("334-U",'U1520'!A641,'U1520'!B641,"-", 'U1520'!C641,"-",'U1520'!D641, "-W")</f>
        <v>334-U---W</v>
      </c>
      <c r="B793">
        <f>'U1520'!I641</f>
        <v>0</v>
      </c>
      <c r="D793">
        <f>'U1520'!J641</f>
        <v>0</v>
      </c>
    </row>
    <row r="794" spans="1:4">
      <c r="A794" t="str">
        <f>CONCATENATE("334-U",'U1520'!A642,'U1520'!B642,"-", 'U1520'!C642,"-",'U1520'!D642, "-W")</f>
        <v>334-U---W</v>
      </c>
      <c r="B794">
        <f>'U1520'!I642</f>
        <v>0</v>
      </c>
      <c r="D794">
        <f>'U1520'!J642</f>
        <v>0</v>
      </c>
    </row>
    <row r="795" spans="1:4">
      <c r="A795" t="str">
        <f>CONCATENATE("334-U",'U1520'!A643,'U1520'!B643,"-", 'U1520'!C643,"-",'U1520'!D643, "-W")</f>
        <v>334-U---W</v>
      </c>
      <c r="B795">
        <f>'U1520'!I643</f>
        <v>0</v>
      </c>
      <c r="D795">
        <f>'U1520'!J643</f>
        <v>0</v>
      </c>
    </row>
    <row r="796" spans="1:4">
      <c r="A796" t="str">
        <f>CONCATENATE("334-U",'U1520'!A644,'U1520'!B644,"-", 'U1520'!C644,"-",'U1520'!D644, "-W")</f>
        <v>334-U---W</v>
      </c>
      <c r="B796">
        <f>'U1520'!I644</f>
        <v>0</v>
      </c>
      <c r="D796">
        <f>'U1520'!J644</f>
        <v>0</v>
      </c>
    </row>
    <row r="797" spans="1:4">
      <c r="A797" t="str">
        <f>CONCATENATE("334-U",'U1520'!A645,'U1520'!B645,"-", 'U1520'!C645,"-",'U1520'!D645, "-W")</f>
        <v>334-U---W</v>
      </c>
      <c r="B797">
        <f>'U1520'!I645</f>
        <v>0</v>
      </c>
      <c r="D797">
        <f>'U1520'!J645</f>
        <v>0</v>
      </c>
    </row>
    <row r="798" spans="1:4">
      <c r="A798" t="str">
        <f>CONCATENATE("334-U",'U1520'!A646,'U1520'!B646,"-", 'U1520'!C646,"-",'U1520'!D646, "-W")</f>
        <v>334-U---W</v>
      </c>
      <c r="B798">
        <f>'U1520'!I646</f>
        <v>0</v>
      </c>
      <c r="D798">
        <f>'U1520'!J646</f>
        <v>0</v>
      </c>
    </row>
    <row r="799" spans="1:4">
      <c r="A799" t="str">
        <f>CONCATENATE("334-U",'U1520'!A647,'U1520'!B647,"-", 'U1520'!C647,"-",'U1520'!D647, "-W")</f>
        <v>334-U---W</v>
      </c>
      <c r="B799">
        <f>'U1520'!I647</f>
        <v>0</v>
      </c>
      <c r="D799">
        <f>'U1520'!J647</f>
        <v>0</v>
      </c>
    </row>
    <row r="800" spans="1:4">
      <c r="A800" t="str">
        <f>CONCATENATE("334-U",'U1520'!A648,'U1520'!B648,"-", 'U1520'!C648,"-",'U1520'!D648, "-W")</f>
        <v>334-U---W</v>
      </c>
      <c r="B800">
        <f>'U1520'!I648</f>
        <v>0</v>
      </c>
      <c r="D800">
        <f>'U1520'!J648</f>
        <v>0</v>
      </c>
    </row>
    <row r="801" spans="1:4">
      <c r="A801" t="str">
        <f>CONCATENATE("334-U",'U1520'!A649,'U1520'!B649,"-", 'U1520'!C649,"-",'U1520'!D649, "-W")</f>
        <v>334-U---W</v>
      </c>
      <c r="B801">
        <f>'U1520'!I649</f>
        <v>0</v>
      </c>
      <c r="D801">
        <f>'U1520'!J649</f>
        <v>0</v>
      </c>
    </row>
    <row r="802" spans="1:4">
      <c r="A802" t="str">
        <f>CONCATENATE("334-U",'U1520'!A650,'U1520'!B650,"-", 'U1520'!C650,"-",'U1520'!D650, "-W")</f>
        <v>334-U---W</v>
      </c>
      <c r="B802">
        <f>'U1520'!I650</f>
        <v>0</v>
      </c>
      <c r="D802">
        <f>'U1520'!J650</f>
        <v>0</v>
      </c>
    </row>
    <row r="803" spans="1:4">
      <c r="A803" t="str">
        <f>CONCATENATE("334-U",'U1520'!A651,'U1520'!B651,"-", 'U1520'!C651,"-",'U1520'!D651, "-W")</f>
        <v>334-U---W</v>
      </c>
      <c r="B803">
        <f>'U1520'!I651</f>
        <v>0</v>
      </c>
      <c r="D803">
        <f>'U1520'!J651</f>
        <v>0</v>
      </c>
    </row>
    <row r="804" spans="1:4">
      <c r="A804" t="str">
        <f>CONCATENATE("334-U",'U1520'!A652,'U1520'!B652,"-", 'U1520'!C652,"-",'U1520'!D652, "-W")</f>
        <v>334-U---W</v>
      </c>
      <c r="B804">
        <f>'U1520'!I652</f>
        <v>0</v>
      </c>
      <c r="D804">
        <f>'U1520'!J652</f>
        <v>0</v>
      </c>
    </row>
    <row r="805" spans="1:4">
      <c r="A805" t="str">
        <f>CONCATENATE("334-U",'U1520'!A653,'U1520'!B653,"-", 'U1520'!C653,"-",'U1520'!D653, "-W")</f>
        <v>334-U---W</v>
      </c>
      <c r="B805">
        <f>'U1520'!I653</f>
        <v>0</v>
      </c>
      <c r="D805">
        <f>'U1520'!J653</f>
        <v>0</v>
      </c>
    </row>
    <row r="806" spans="1:4">
      <c r="A806" t="str">
        <f>CONCATENATE("334-U",'U1520'!A654,'U1520'!B654,"-", 'U1520'!C654,"-",'U1520'!D654, "-W")</f>
        <v>334-U---W</v>
      </c>
      <c r="B806">
        <f>'U1520'!I654</f>
        <v>0</v>
      </c>
      <c r="D806">
        <f>'U1520'!J654</f>
        <v>0</v>
      </c>
    </row>
    <row r="807" spans="1:4">
      <c r="A807" t="str">
        <f>CONCATENATE("334-U",'U1520'!A655,'U1520'!B655,"-", 'U1520'!C655,"-",'U1520'!D655, "-W")</f>
        <v>334-U---W</v>
      </c>
      <c r="B807">
        <f>'U1520'!I655</f>
        <v>0</v>
      </c>
      <c r="D807">
        <f>'U1520'!J655</f>
        <v>0</v>
      </c>
    </row>
    <row r="808" spans="1:4">
      <c r="A808" t="str">
        <f>CONCATENATE("334-U",'U1520'!A656,'U1520'!B656,"-", 'U1520'!C656,"-",'U1520'!D656, "-W")</f>
        <v>334-U---W</v>
      </c>
      <c r="B808">
        <f>'U1520'!I656</f>
        <v>0</v>
      </c>
      <c r="D808">
        <f>'U1520'!J656</f>
        <v>0</v>
      </c>
    </row>
    <row r="809" spans="1:4">
      <c r="A809" t="str">
        <f>CONCATENATE("334-U",'U1520'!A657,'U1520'!B657,"-", 'U1520'!C657,"-",'U1520'!D657, "-W")</f>
        <v>334-U---W</v>
      </c>
      <c r="B809">
        <f>'U1520'!I657</f>
        <v>0</v>
      </c>
      <c r="D809">
        <f>'U1520'!J657</f>
        <v>0</v>
      </c>
    </row>
    <row r="810" spans="1:4">
      <c r="A810" t="str">
        <f>CONCATENATE("334-U",'U1520'!A658,'U1520'!B658,"-", 'U1520'!C658,"-",'U1520'!D658, "-W")</f>
        <v>334-U---W</v>
      </c>
      <c r="B810">
        <f>'U1520'!I658</f>
        <v>0</v>
      </c>
      <c r="D810">
        <f>'U1520'!J658</f>
        <v>0</v>
      </c>
    </row>
    <row r="811" spans="1:4">
      <c r="A811" t="str">
        <f>CONCATENATE("334-U",'U1520'!A659,'U1520'!B659,"-", 'U1520'!C659,"-",'U1520'!D659, "-W")</f>
        <v>334-U---W</v>
      </c>
      <c r="B811">
        <f>'U1520'!I659</f>
        <v>0</v>
      </c>
      <c r="D811">
        <f>'U1520'!J659</f>
        <v>0</v>
      </c>
    </row>
    <row r="812" spans="1:4">
      <c r="A812" t="str">
        <f>CONCATENATE("334-U",'U1520'!A660,'U1520'!B660,"-", 'U1520'!C660,"-",'U1520'!D660, "-W")</f>
        <v>334-U---W</v>
      </c>
      <c r="B812">
        <f>'U1520'!I660</f>
        <v>0</v>
      </c>
      <c r="D812">
        <f>'U1520'!J660</f>
        <v>0</v>
      </c>
    </row>
    <row r="813" spans="1:4">
      <c r="A813" t="str">
        <f>CONCATENATE("334-U",'U1520'!A661,'U1520'!B661,"-", 'U1520'!C661,"-",'U1520'!D661, "-W")</f>
        <v>334-U---W</v>
      </c>
      <c r="B813">
        <f>'U1520'!I661</f>
        <v>0</v>
      </c>
      <c r="D813">
        <f>'U1520'!J661</f>
        <v>0</v>
      </c>
    </row>
    <row r="814" spans="1:4">
      <c r="A814" t="str">
        <f>CONCATENATE("334-U",'U1520'!A662,'U1520'!B662,"-", 'U1520'!C662,"-",'U1520'!D662, "-W")</f>
        <v>334-U---W</v>
      </c>
      <c r="B814">
        <f>'U1520'!I662</f>
        <v>0</v>
      </c>
      <c r="D814">
        <f>'U1520'!J662</f>
        <v>0</v>
      </c>
    </row>
    <row r="815" spans="1:4">
      <c r="A815" t="str">
        <f>CONCATENATE("334-U",'U1520'!A663,'U1520'!B663,"-", 'U1520'!C663,"-",'U1520'!D663, "-W")</f>
        <v>334-U---W</v>
      </c>
      <c r="B815">
        <f>'U1520'!I663</f>
        <v>0</v>
      </c>
      <c r="D815">
        <f>'U1520'!J663</f>
        <v>0</v>
      </c>
    </row>
    <row r="816" spans="1:4">
      <c r="A816" t="str">
        <f>CONCATENATE("334-U",'U1520'!A664,'U1520'!B664,"-", 'U1520'!C664,"-",'U1520'!D664, "-W")</f>
        <v>334-U---W</v>
      </c>
      <c r="B816">
        <f>'U1520'!I664</f>
        <v>0</v>
      </c>
      <c r="D816">
        <f>'U1520'!J664</f>
        <v>0</v>
      </c>
    </row>
    <row r="817" spans="1:4">
      <c r="A817" t="str">
        <f>CONCATENATE("334-U",'U1520'!A665,'U1520'!B665,"-", 'U1520'!C665,"-",'U1520'!D665, "-W")</f>
        <v>334-U---W</v>
      </c>
      <c r="B817">
        <f>'U1520'!I665</f>
        <v>0</v>
      </c>
      <c r="D817">
        <f>'U1520'!J665</f>
        <v>0</v>
      </c>
    </row>
    <row r="818" spans="1:4">
      <c r="A818" t="str">
        <f>CONCATENATE("334-U",'U1520'!A666,'U1520'!B666,"-", 'U1520'!C666,"-",'U1520'!D666, "-W")</f>
        <v>334-U---W</v>
      </c>
      <c r="B818">
        <f>'U1520'!I666</f>
        <v>0</v>
      </c>
      <c r="D818">
        <f>'U1520'!J666</f>
        <v>0</v>
      </c>
    </row>
    <row r="819" spans="1:4">
      <c r="A819" t="str">
        <f>CONCATENATE("334-U",'U1520'!A667,'U1520'!B667,"-", 'U1520'!C667,"-",'U1520'!D667, "-W")</f>
        <v>334-U---W</v>
      </c>
      <c r="B819">
        <f>'U1520'!I667</f>
        <v>0</v>
      </c>
      <c r="D819">
        <f>'U1520'!J667</f>
        <v>0</v>
      </c>
    </row>
    <row r="820" spans="1:4">
      <c r="A820" t="str">
        <f>CONCATENATE("334-U",'U1520'!A668,'U1520'!B668,"-", 'U1520'!C668,"-",'U1520'!D668, "-W")</f>
        <v>334-U---W</v>
      </c>
      <c r="B820">
        <f>'U1520'!I668</f>
        <v>0</v>
      </c>
      <c r="D820">
        <f>'U1520'!J668</f>
        <v>0</v>
      </c>
    </row>
    <row r="821" spans="1:4">
      <c r="A821" t="str">
        <f>CONCATENATE("334-U",'U1520'!A669,'U1520'!B669,"-", 'U1520'!C669,"-",'U1520'!D669, "-W")</f>
        <v>334-U---W</v>
      </c>
      <c r="B821">
        <f>'U1520'!I669</f>
        <v>0</v>
      </c>
      <c r="D821">
        <f>'U1520'!J669</f>
        <v>0</v>
      </c>
    </row>
    <row r="822" spans="1:4">
      <c r="A822" t="str">
        <f>CONCATENATE("334-U",'U1520'!A670,'U1520'!B670,"-", 'U1520'!C670,"-",'U1520'!D670, "-W")</f>
        <v>334-U---W</v>
      </c>
      <c r="B822">
        <f>'U1520'!I670</f>
        <v>0</v>
      </c>
      <c r="D822">
        <f>'U1520'!J670</f>
        <v>0</v>
      </c>
    </row>
    <row r="823" spans="1:4">
      <c r="A823" t="str">
        <f>CONCATENATE("334-U",'U1520'!A671,'U1520'!B671,"-", 'U1520'!C671,"-",'U1520'!D671, "-W")</f>
        <v>334-U---W</v>
      </c>
      <c r="B823">
        <f>'U1520'!I671</f>
        <v>0</v>
      </c>
      <c r="D823">
        <f>'U1520'!J671</f>
        <v>0</v>
      </c>
    </row>
    <row r="824" spans="1:4">
      <c r="A824" t="str">
        <f>CONCATENATE("334-U",'U1520'!A672,'U1520'!B672,"-", 'U1520'!C672,"-",'U1520'!D672, "-W")</f>
        <v>334-U---W</v>
      </c>
      <c r="B824">
        <f>'U1520'!I672</f>
        <v>0</v>
      </c>
      <c r="D824">
        <f>'U1520'!J672</f>
        <v>0</v>
      </c>
    </row>
    <row r="825" spans="1:4">
      <c r="A825" t="str">
        <f>CONCATENATE("334-U",'U1520'!A673,'U1520'!B673,"-", 'U1520'!C673,"-",'U1520'!D673, "-W")</f>
        <v>334-U---W</v>
      </c>
      <c r="B825">
        <f>'U1520'!I673</f>
        <v>0</v>
      </c>
      <c r="D825">
        <f>'U1520'!J673</f>
        <v>0</v>
      </c>
    </row>
    <row r="826" spans="1:4">
      <c r="A826" t="str">
        <f>CONCATENATE("334-U",'U1520'!A674,'U1520'!B674,"-", 'U1520'!C674,"-",'U1520'!D674, "-W")</f>
        <v>334-U---W</v>
      </c>
      <c r="B826">
        <f>'U1520'!I674</f>
        <v>0</v>
      </c>
      <c r="D826">
        <f>'U1520'!J674</f>
        <v>0</v>
      </c>
    </row>
    <row r="827" spans="1:4">
      <c r="A827" t="str">
        <f>CONCATENATE("334-U",'U1520'!A675,'U1520'!B675,"-", 'U1520'!C675,"-",'U1520'!D675, "-W")</f>
        <v>334-U---W</v>
      </c>
      <c r="B827">
        <f>'U1520'!I675</f>
        <v>0</v>
      </c>
      <c r="D827">
        <f>'U1520'!J675</f>
        <v>0</v>
      </c>
    </row>
    <row r="828" spans="1:4">
      <c r="A828" t="str">
        <f>CONCATENATE("334-U",'U1520'!A676,'U1520'!B676,"-", 'U1520'!C676,"-",'U1520'!D676, "-W")</f>
        <v>334-U---W</v>
      </c>
      <c r="B828">
        <f>'U1520'!I676</f>
        <v>0</v>
      </c>
      <c r="D828">
        <f>'U1520'!J676</f>
        <v>0</v>
      </c>
    </row>
    <row r="829" spans="1:4">
      <c r="A829" t="str">
        <f>CONCATENATE("334-U",'U1520'!A677,'U1520'!B677,"-", 'U1520'!C677,"-",'U1520'!D677, "-W")</f>
        <v>334-U---W</v>
      </c>
      <c r="B829">
        <f>'U1520'!I677</f>
        <v>0</v>
      </c>
      <c r="D829">
        <f>'U1520'!J677</f>
        <v>0</v>
      </c>
    </row>
    <row r="830" spans="1:4">
      <c r="A830" t="str">
        <f>CONCATENATE("334-U",'U1520'!A678,'U1520'!B678,"-", 'U1520'!C678,"-",'U1520'!D678, "-W")</f>
        <v>334-U---W</v>
      </c>
      <c r="B830">
        <f>'U1520'!I678</f>
        <v>0</v>
      </c>
      <c r="D830">
        <f>'U1520'!J678</f>
        <v>0</v>
      </c>
    </row>
    <row r="831" spans="1:4">
      <c r="A831" t="str">
        <f>CONCATENATE("334-U",'U1520'!A679,'U1520'!B679,"-", 'U1520'!C679,"-",'U1520'!D679, "-W")</f>
        <v>334-U---W</v>
      </c>
      <c r="B831">
        <f>'U1520'!I679</f>
        <v>0</v>
      </c>
      <c r="D831">
        <f>'U1520'!J679</f>
        <v>0</v>
      </c>
    </row>
    <row r="832" spans="1:4">
      <c r="A832" t="str">
        <f>CONCATENATE("334-U",'U1520'!A680,'U1520'!B680,"-", 'U1520'!C680,"-",'U1520'!D680, "-W")</f>
        <v>334-U---W</v>
      </c>
      <c r="B832">
        <f>'U1520'!I680</f>
        <v>0</v>
      </c>
      <c r="D832">
        <f>'U1520'!J680</f>
        <v>0</v>
      </c>
    </row>
    <row r="833" spans="1:4">
      <c r="A833" t="str">
        <f>CONCATENATE("334-U",'U1520'!A681,'U1520'!B681,"-", 'U1520'!C681,"-",'U1520'!D681, "-W")</f>
        <v>334-U---W</v>
      </c>
      <c r="B833">
        <f>'U1520'!I681</f>
        <v>0</v>
      </c>
      <c r="D833">
        <f>'U1520'!J681</f>
        <v>0</v>
      </c>
    </row>
    <row r="834" spans="1:4">
      <c r="A834" t="str">
        <f>CONCATENATE("334-U",'U1520'!A682,'U1520'!B682,"-", 'U1520'!C682,"-",'U1520'!D682, "-W")</f>
        <v>334-U---W</v>
      </c>
      <c r="B834">
        <f>'U1520'!I682</f>
        <v>0</v>
      </c>
      <c r="D834">
        <f>'U1520'!J682</f>
        <v>0</v>
      </c>
    </row>
    <row r="835" spans="1:4">
      <c r="A835" t="str">
        <f>CONCATENATE("334-U",'U1520'!A683,'U1520'!B683,"-", 'U1520'!C683,"-",'U1520'!D683, "-W")</f>
        <v>334-U---W</v>
      </c>
      <c r="B835">
        <f>'U1520'!I683</f>
        <v>0</v>
      </c>
      <c r="D835">
        <f>'U1520'!J683</f>
        <v>0</v>
      </c>
    </row>
    <row r="836" spans="1:4">
      <c r="A836" t="str">
        <f>CONCATENATE("334-U",'U1520'!A684,'U1520'!B684,"-", 'U1520'!C684,"-",'U1520'!D684, "-W")</f>
        <v>334-U---W</v>
      </c>
      <c r="B836">
        <f>'U1520'!I684</f>
        <v>0</v>
      </c>
      <c r="D836">
        <f>'U1520'!J684</f>
        <v>0</v>
      </c>
    </row>
    <row r="837" spans="1:4">
      <c r="A837" t="str">
        <f>CONCATENATE("334-U",'U1520'!A685,'U1520'!B685,"-", 'U1520'!C685,"-",'U1520'!D685, "-W")</f>
        <v>334-U---W</v>
      </c>
      <c r="B837">
        <f>'U1520'!I685</f>
        <v>0</v>
      </c>
      <c r="D837">
        <f>'U1520'!J685</f>
        <v>0</v>
      </c>
    </row>
    <row r="838" spans="1:4">
      <c r="A838" t="str">
        <f>CONCATENATE("334-U",'U1520'!A686,'U1520'!B686,"-", 'U1520'!C686,"-",'U1520'!D686, "-W")</f>
        <v>334-U---W</v>
      </c>
      <c r="B838">
        <f>'U1520'!I686</f>
        <v>0</v>
      </c>
      <c r="D838">
        <f>'U1520'!J686</f>
        <v>0</v>
      </c>
    </row>
    <row r="839" spans="1:4">
      <c r="A839" t="str">
        <f>CONCATENATE("334-U",'U1520'!A687,'U1520'!B687,"-", 'U1520'!C687,"-",'U1520'!D687, "-W")</f>
        <v>334-U---W</v>
      </c>
      <c r="B839">
        <f>'U1520'!I687</f>
        <v>0</v>
      </c>
      <c r="D839">
        <f>'U1520'!J687</f>
        <v>0</v>
      </c>
    </row>
    <row r="840" spans="1:4">
      <c r="A840" t="str">
        <f>CONCATENATE("334-U",'U1520'!A688,'U1520'!B688,"-", 'U1520'!C688,"-",'U1520'!D688, "-W")</f>
        <v>334-U---W</v>
      </c>
      <c r="B840">
        <f>'U1520'!I688</f>
        <v>0</v>
      </c>
      <c r="D840">
        <f>'U1520'!J688</f>
        <v>0</v>
      </c>
    </row>
    <row r="841" spans="1:4">
      <c r="A841" t="str">
        <f>CONCATENATE("334-U",'U1520'!A689,'U1520'!B689,"-", 'U1520'!C689,"-",'U1520'!D689, "-W")</f>
        <v>334-U---W</v>
      </c>
      <c r="B841">
        <f>'U1520'!I689</f>
        <v>0</v>
      </c>
      <c r="D841">
        <f>'U1520'!J689</f>
        <v>0</v>
      </c>
    </row>
    <row r="842" spans="1:4">
      <c r="A842" t="str">
        <f>CONCATENATE("334-U",'U1520'!A690,'U1520'!B690,"-", 'U1520'!C690,"-",'U1520'!D690, "-W")</f>
        <v>334-U---W</v>
      </c>
      <c r="B842">
        <f>'U1520'!I690</f>
        <v>0</v>
      </c>
      <c r="D842">
        <f>'U1520'!J690</f>
        <v>0</v>
      </c>
    </row>
    <row r="843" spans="1:4">
      <c r="A843" t="str">
        <f>CONCATENATE("334-U",'U1520'!A691,'U1520'!B691,"-", 'U1520'!C691,"-",'U1520'!D691, "-W")</f>
        <v>334-U---W</v>
      </c>
      <c r="B843">
        <f>'U1520'!I691</f>
        <v>0</v>
      </c>
      <c r="D843">
        <f>'U1520'!J691</f>
        <v>0</v>
      </c>
    </row>
    <row r="844" spans="1:4">
      <c r="A844" t="str">
        <f>CONCATENATE("334-U",'U1520'!A692,'U1520'!B692,"-", 'U1520'!C692,"-",'U1520'!D692, "-W")</f>
        <v>334-U---W</v>
      </c>
      <c r="B844">
        <f>'U1520'!I692</f>
        <v>0</v>
      </c>
      <c r="D844">
        <f>'U1520'!J692</f>
        <v>0</v>
      </c>
    </row>
    <row r="845" spans="1:4">
      <c r="A845" t="str">
        <f>CONCATENATE("334-U",'U1520'!A693,'U1520'!B693,"-", 'U1520'!C693,"-",'U1520'!D693, "-W")</f>
        <v>334-U---W</v>
      </c>
      <c r="B845">
        <f>'U1520'!I693</f>
        <v>0</v>
      </c>
      <c r="D845">
        <f>'U1520'!J693</f>
        <v>0</v>
      </c>
    </row>
    <row r="846" spans="1:4">
      <c r="A846" t="str">
        <f>CONCATENATE("334-U",'U1520'!A694,'U1520'!B694,"-", 'U1520'!C694,"-",'U1520'!D694, "-W")</f>
        <v>334-U---W</v>
      </c>
      <c r="B846">
        <f>'U1520'!I694</f>
        <v>0</v>
      </c>
      <c r="D846">
        <f>'U1520'!J694</f>
        <v>0</v>
      </c>
    </row>
    <row r="847" spans="1:4">
      <c r="A847" t="str">
        <f>CONCATENATE("334-U",'U1520'!A695,'U1520'!B695,"-", 'U1520'!C695,"-",'U1520'!D695, "-W")</f>
        <v>334-U---W</v>
      </c>
      <c r="B847">
        <f>'U1520'!I695</f>
        <v>0</v>
      </c>
      <c r="D847">
        <f>'U1520'!J695</f>
        <v>0</v>
      </c>
    </row>
    <row r="848" spans="1:4">
      <c r="A848" t="str">
        <f>CONCATENATE("334-U",'U1520'!A696,'U1520'!B696,"-", 'U1520'!C696,"-",'U1520'!D696, "-W")</f>
        <v>334-U---W</v>
      </c>
      <c r="B848">
        <f>'U1520'!I696</f>
        <v>0</v>
      </c>
      <c r="D848">
        <f>'U1520'!J696</f>
        <v>0</v>
      </c>
    </row>
    <row r="849" spans="1:4">
      <c r="A849" t="str">
        <f>CONCATENATE("334-U",'U1520'!A697,'U1520'!B697,"-", 'U1520'!C697,"-",'U1520'!D697, "-W")</f>
        <v>334-U---W</v>
      </c>
      <c r="B849">
        <f>'U1520'!I697</f>
        <v>0</v>
      </c>
      <c r="D849">
        <f>'U1520'!J697</f>
        <v>0</v>
      </c>
    </row>
    <row r="850" spans="1:4">
      <c r="A850" t="str">
        <f>CONCATENATE("334-U",'U1520'!A698,'U1520'!B698,"-", 'U1520'!C698,"-",'U1520'!D698, "-W")</f>
        <v>334-U---W</v>
      </c>
      <c r="B850">
        <f>'U1520'!I698</f>
        <v>0</v>
      </c>
      <c r="D850">
        <f>'U1520'!J698</f>
        <v>0</v>
      </c>
    </row>
    <row r="851" spans="1:4">
      <c r="A851" t="str">
        <f>CONCATENATE("334-U",'U1520'!A699,'U1520'!B699,"-", 'U1520'!C699,"-",'U1520'!D699, "-W")</f>
        <v>334-U---W</v>
      </c>
      <c r="B851">
        <f>'U1520'!I699</f>
        <v>0</v>
      </c>
      <c r="D851">
        <f>'U1520'!J699</f>
        <v>0</v>
      </c>
    </row>
    <row r="852" spans="1:4">
      <c r="A852" t="str">
        <f>CONCATENATE("334-U",'U1520'!A700,'U1520'!B700,"-", 'U1520'!C700,"-",'U1520'!D700, "-W")</f>
        <v>334-U---W</v>
      </c>
      <c r="B852">
        <f>'U1520'!I700</f>
        <v>0</v>
      </c>
      <c r="D852">
        <f>'U1520'!J700</f>
        <v>0</v>
      </c>
    </row>
    <row r="853" spans="1:4">
      <c r="A853" t="str">
        <f>CONCATENATE("334-U",'U1520'!A701,'U1520'!B701,"-", 'U1520'!C701,"-",'U1520'!D701, "-W")</f>
        <v>334-U---W</v>
      </c>
      <c r="B853">
        <f>'U1520'!I701</f>
        <v>0</v>
      </c>
      <c r="D853">
        <f>'U1520'!J701</f>
        <v>0</v>
      </c>
    </row>
    <row r="854" spans="1:4">
      <c r="A854" t="str">
        <f>CONCATENATE("334-U",'U1520'!A702,'U1520'!B702,"-", 'U1520'!C702,"-",'U1520'!D702, "-W")</f>
        <v>334-U---W</v>
      </c>
      <c r="B854">
        <f>'U1520'!I702</f>
        <v>0</v>
      </c>
      <c r="D854">
        <f>'U1520'!J702</f>
        <v>0</v>
      </c>
    </row>
    <row r="855" spans="1:4">
      <c r="A855" t="str">
        <f>CONCATENATE("334-U",'U1520'!A703,'U1520'!B703,"-", 'U1520'!C703,"-",'U1520'!D703, "-W")</f>
        <v>334-U---W</v>
      </c>
      <c r="B855">
        <f>'U1520'!I703</f>
        <v>0</v>
      </c>
      <c r="D855">
        <f>'U1520'!J703</f>
        <v>0</v>
      </c>
    </row>
    <row r="856" spans="1:4">
      <c r="A856" t="str">
        <f>CONCATENATE("334-U",'U1520'!A704,'U1520'!B704,"-", 'U1520'!C704,"-",'U1520'!D704, "-W")</f>
        <v>334-U---W</v>
      </c>
      <c r="B856">
        <f>'U1520'!I704</f>
        <v>0</v>
      </c>
      <c r="D856">
        <f>'U1520'!J704</f>
        <v>0</v>
      </c>
    </row>
    <row r="857" spans="1:4">
      <c r="A857" t="str">
        <f>CONCATENATE("334-U",'U1520'!A705,'U1520'!B705,"-", 'U1520'!C705,"-",'U1520'!D705, "-W")</f>
        <v>334-U---W</v>
      </c>
      <c r="B857">
        <f>'U1520'!I705</f>
        <v>0</v>
      </c>
      <c r="D857">
        <f>'U1520'!J705</f>
        <v>0</v>
      </c>
    </row>
    <row r="858" spans="1:4">
      <c r="A858" t="str">
        <f>CONCATENATE("334-U",'U1520'!A706,'U1520'!B706,"-", 'U1520'!C706,"-",'U1520'!D706, "-W")</f>
        <v>334-U---W</v>
      </c>
      <c r="B858">
        <f>'U1520'!I706</f>
        <v>0</v>
      </c>
      <c r="D858">
        <f>'U1520'!J706</f>
        <v>0</v>
      </c>
    </row>
    <row r="859" spans="1:4">
      <c r="A859" t="str">
        <f>CONCATENATE("334-U",'U1520'!A707,'U1520'!B707,"-", 'U1520'!C707,"-",'U1520'!D707, "-W")</f>
        <v>334-U---W</v>
      </c>
      <c r="B859">
        <f>'U1520'!I707</f>
        <v>0</v>
      </c>
      <c r="D859">
        <f>'U1520'!J707</f>
        <v>0</v>
      </c>
    </row>
    <row r="860" spans="1:4">
      <c r="A860" t="str">
        <f>CONCATENATE("334-U",'U1520'!A708,'U1520'!B708,"-", 'U1520'!C708,"-",'U1520'!D708, "-W")</f>
        <v>334-U---W</v>
      </c>
      <c r="B860">
        <f>'U1520'!I708</f>
        <v>0</v>
      </c>
      <c r="D860">
        <f>'U1520'!J708</f>
        <v>0</v>
      </c>
    </row>
    <row r="861" spans="1:4">
      <c r="A861" t="str">
        <f>CONCATENATE("334-U",'U1520'!A709,'U1520'!B709,"-", 'U1520'!C709,"-",'U1520'!D709, "-W")</f>
        <v>334-U---W</v>
      </c>
      <c r="B861">
        <f>'U1520'!I709</f>
        <v>0</v>
      </c>
      <c r="D861">
        <f>'U1520'!J709</f>
        <v>0</v>
      </c>
    </row>
    <row r="862" spans="1:4">
      <c r="A862" t="str">
        <f>CONCATENATE("334-U",'U1520'!A710,'U1520'!B710,"-", 'U1520'!C710,"-",'U1520'!D710, "-W")</f>
        <v>334-U---W</v>
      </c>
      <c r="B862">
        <f>'U1520'!I710</f>
        <v>0</v>
      </c>
      <c r="D862">
        <f>'U1520'!J710</f>
        <v>0</v>
      </c>
    </row>
    <row r="863" spans="1:4">
      <c r="A863" t="str">
        <f>CONCATENATE("334-U",'U1520'!A711,'U1520'!B711,"-", 'U1520'!C711,"-",'U1520'!D711, "-W")</f>
        <v>334-U---W</v>
      </c>
      <c r="B863">
        <f>'U1520'!I711</f>
        <v>0</v>
      </c>
      <c r="D863">
        <f>'U1520'!J711</f>
        <v>0</v>
      </c>
    </row>
    <row r="864" spans="1:4">
      <c r="A864" t="str">
        <f>CONCATENATE("334-U",'U1520'!A712,'U1520'!B712,"-", 'U1520'!C712,"-",'U1520'!D712, "-W")</f>
        <v>334-U---W</v>
      </c>
      <c r="B864">
        <f>'U1520'!I712</f>
        <v>0</v>
      </c>
      <c r="D864">
        <f>'U1520'!J712</f>
        <v>0</v>
      </c>
    </row>
    <row r="865" spans="1:4">
      <c r="A865" t="str">
        <f>CONCATENATE("334-U",'U1520'!A713,'U1520'!B713,"-", 'U1520'!C713,"-",'U1520'!D713, "-W")</f>
        <v>334-U---W</v>
      </c>
      <c r="B865">
        <f>'U1520'!I713</f>
        <v>0</v>
      </c>
      <c r="D865">
        <f>'U1520'!J713</f>
        <v>0</v>
      </c>
    </row>
    <row r="866" spans="1:4">
      <c r="A866" t="str">
        <f>CONCATENATE("334-U",'U1520'!A714,'U1520'!B714,"-", 'U1520'!C714,"-",'U1520'!D714, "-W")</f>
        <v>334-U---W</v>
      </c>
      <c r="B866">
        <f>'U1520'!I714</f>
        <v>0</v>
      </c>
      <c r="D866">
        <f>'U1520'!J714</f>
        <v>0</v>
      </c>
    </row>
    <row r="867" spans="1:4">
      <c r="A867" t="str">
        <f>CONCATENATE("334-U",'U1520'!A715,'U1520'!B715,"-", 'U1520'!C715,"-",'U1520'!D715, "-W")</f>
        <v>334-U---W</v>
      </c>
      <c r="B867">
        <f>'U1520'!I715</f>
        <v>0</v>
      </c>
      <c r="D867">
        <f>'U1520'!J715</f>
        <v>0</v>
      </c>
    </row>
    <row r="868" spans="1:4">
      <c r="A868" t="str">
        <f>CONCATENATE("334-U",'U1520'!A716,'U1520'!B716,"-", 'U1520'!C716,"-",'U1520'!D716, "-W")</f>
        <v>334-U---W</v>
      </c>
      <c r="B868">
        <f>'U1520'!I716</f>
        <v>0</v>
      </c>
      <c r="D868">
        <f>'U1520'!J716</f>
        <v>0</v>
      </c>
    </row>
    <row r="869" spans="1:4">
      <c r="A869" t="str">
        <f>CONCATENATE("334-U",'U1520'!A717,'U1520'!B717,"-", 'U1520'!C717,"-",'U1520'!D717, "-W")</f>
        <v>334-U---W</v>
      </c>
      <c r="B869">
        <f>'U1520'!I717</f>
        <v>0</v>
      </c>
      <c r="D869">
        <f>'U1520'!J717</f>
        <v>0</v>
      </c>
    </row>
    <row r="870" spans="1:4">
      <c r="A870" t="str">
        <f>CONCATENATE("334-U",'U1520'!A718,'U1520'!B718,"-", 'U1520'!C718,"-",'U1520'!D718, "-W")</f>
        <v>334-U---W</v>
      </c>
      <c r="B870">
        <f>'U1520'!I718</f>
        <v>0</v>
      </c>
      <c r="D870">
        <f>'U1520'!J718</f>
        <v>0</v>
      </c>
    </row>
    <row r="871" spans="1:4">
      <c r="A871" t="str">
        <f>CONCATENATE("334-U",'U1520'!A719,'U1520'!B719,"-", 'U1520'!C719,"-",'U1520'!D719, "-W")</f>
        <v>334-U---W</v>
      </c>
      <c r="B871">
        <f>'U1520'!I719</f>
        <v>0</v>
      </c>
      <c r="D871">
        <f>'U1520'!J719</f>
        <v>0</v>
      </c>
    </row>
    <row r="872" spans="1:4">
      <c r="A872" t="str">
        <f>CONCATENATE("334-U",'U1520'!A720,'U1520'!B720,"-", 'U1520'!C720,"-",'U1520'!D720, "-W")</f>
        <v>334-U---W</v>
      </c>
      <c r="B872">
        <f>'U1520'!I720</f>
        <v>0</v>
      </c>
      <c r="D872">
        <f>'U1520'!J720</f>
        <v>0</v>
      </c>
    </row>
    <row r="873" spans="1:4">
      <c r="A873" t="str">
        <f>CONCATENATE("334-U",'U1520'!A721,'U1520'!B721,"-", 'U1520'!C721,"-",'U1520'!D721, "-W")</f>
        <v>334-U---W</v>
      </c>
      <c r="B873">
        <f>'U1520'!I721</f>
        <v>0</v>
      </c>
      <c r="D873">
        <f>'U1520'!J721</f>
        <v>0</v>
      </c>
    </row>
    <row r="874" spans="1:4">
      <c r="A874" t="str">
        <f>CONCATENATE("334-U",'U1520'!A722,'U1520'!B722,"-", 'U1520'!C722,"-",'U1520'!D722, "-W")</f>
        <v>334-U---W</v>
      </c>
      <c r="B874">
        <f>'U1520'!I722</f>
        <v>0</v>
      </c>
      <c r="D874">
        <f>'U1520'!J722</f>
        <v>0</v>
      </c>
    </row>
    <row r="875" spans="1:4">
      <c r="A875" t="str">
        <f>CONCATENATE("334-U",'U1520'!A723,'U1520'!B723,"-", 'U1520'!C723,"-",'U1520'!D723, "-W")</f>
        <v>334-U---W</v>
      </c>
      <c r="B875">
        <f>'U1520'!I723</f>
        <v>0</v>
      </c>
      <c r="D875">
        <f>'U1520'!J723</f>
        <v>0</v>
      </c>
    </row>
    <row r="876" spans="1:4">
      <c r="A876" t="str">
        <f>CONCATENATE("334-U",'U1520'!A724,'U1520'!B724,"-", 'U1520'!C724,"-",'U1520'!D724, "-W")</f>
        <v>334-U---W</v>
      </c>
      <c r="B876">
        <f>'U1520'!I724</f>
        <v>0</v>
      </c>
      <c r="D876">
        <f>'U1520'!J724</f>
        <v>0</v>
      </c>
    </row>
    <row r="877" spans="1:4">
      <c r="A877" t="str">
        <f>CONCATENATE("334-U",'U1520'!A725,'U1520'!B725,"-", 'U1520'!C725,"-",'U1520'!D725, "-W")</f>
        <v>334-U---W</v>
      </c>
      <c r="B877">
        <f>'U1520'!I725</f>
        <v>0</v>
      </c>
      <c r="D877">
        <f>'U1520'!J725</f>
        <v>0</v>
      </c>
    </row>
    <row r="878" spans="1:4">
      <c r="A878" t="str">
        <f>CONCATENATE("334-U",'U1520'!A726,'U1520'!B726,"-", 'U1520'!C726,"-",'U1520'!D726, "-W")</f>
        <v>334-U---W</v>
      </c>
      <c r="B878">
        <f>'U1520'!I726</f>
        <v>0</v>
      </c>
      <c r="D878">
        <f>'U1520'!J726</f>
        <v>0</v>
      </c>
    </row>
    <row r="879" spans="1:4">
      <c r="A879" t="str">
        <f>CONCATENATE("334-U",'U1520'!A727,'U1520'!B727,"-", 'U1520'!C727,"-",'U1520'!D727, "-W")</f>
        <v>334-U---W</v>
      </c>
      <c r="B879">
        <f>'U1520'!I727</f>
        <v>0</v>
      </c>
      <c r="D879">
        <f>'U1520'!J727</f>
        <v>0</v>
      </c>
    </row>
    <row r="880" spans="1:4">
      <c r="A880" t="str">
        <f>CONCATENATE("334-U",'U1520'!A728,'U1520'!B728,"-", 'U1520'!C728,"-",'U1520'!D728, "-W")</f>
        <v>334-U---W</v>
      </c>
      <c r="B880">
        <f>'U1520'!I728</f>
        <v>0</v>
      </c>
      <c r="D880">
        <f>'U1520'!J728</f>
        <v>0</v>
      </c>
    </row>
    <row r="881" spans="1:4">
      <c r="A881" t="str">
        <f>CONCATENATE("334-U",'U1520'!A729,'U1520'!B729,"-", 'U1520'!C729,"-",'U1520'!D729, "-W")</f>
        <v>334-U---W</v>
      </c>
      <c r="B881">
        <f>'U1520'!I729</f>
        <v>0</v>
      </c>
      <c r="D881">
        <f>'U1520'!J729</f>
        <v>0</v>
      </c>
    </row>
    <row r="882" spans="1:4">
      <c r="A882" t="str">
        <f>CONCATENATE("334-U",'U1520'!A730,'U1520'!B730,"-", 'U1520'!C730,"-",'U1520'!D730, "-W")</f>
        <v>334-U---W</v>
      </c>
      <c r="B882">
        <f>'U1520'!I730</f>
        <v>0</v>
      </c>
      <c r="D882">
        <f>'U1520'!J730</f>
        <v>0</v>
      </c>
    </row>
    <row r="883" spans="1:4">
      <c r="A883" t="str">
        <f>CONCATENATE("334-U",'U1520'!A731,'U1520'!B731,"-", 'U1520'!C731,"-",'U1520'!D731, "-W")</f>
        <v>334-U---W</v>
      </c>
      <c r="B883">
        <f>'U1520'!I731</f>
        <v>0</v>
      </c>
      <c r="D883">
        <f>'U1520'!J731</f>
        <v>0</v>
      </c>
    </row>
    <row r="884" spans="1:4">
      <c r="A884" t="str">
        <f>CONCATENATE("334-U",'U1520'!A732,'U1520'!B732,"-", 'U1520'!C732,"-",'U1520'!D732, "-W")</f>
        <v>334-U---W</v>
      </c>
      <c r="B884">
        <f>'U1520'!I732</f>
        <v>0</v>
      </c>
      <c r="D884">
        <f>'U1520'!J732</f>
        <v>0</v>
      </c>
    </row>
    <row r="885" spans="1:4">
      <c r="A885" t="str">
        <f>CONCATENATE("334-U",'U1520'!A733,'U1520'!B733,"-", 'U1520'!C733,"-",'U1520'!D733, "-W")</f>
        <v>334-U---W</v>
      </c>
      <c r="B885">
        <f>'U1520'!I733</f>
        <v>0</v>
      </c>
      <c r="D885">
        <f>'U1520'!J733</f>
        <v>0</v>
      </c>
    </row>
    <row r="886" spans="1:4">
      <c r="A886" t="str">
        <f>CONCATENATE("334-U",'U1520'!A734,'U1520'!B734,"-", 'U1520'!C734,"-",'U1520'!D734, "-W")</f>
        <v>334-U---W</v>
      </c>
      <c r="B886">
        <f>'U1520'!I734</f>
        <v>0</v>
      </c>
      <c r="D886">
        <f>'U1520'!J734</f>
        <v>0</v>
      </c>
    </row>
    <row r="887" spans="1:4">
      <c r="A887" t="str">
        <f>CONCATENATE("334-U",'U1520'!A735,'U1520'!B735,"-", 'U1520'!C735,"-",'U1520'!D735, "-W")</f>
        <v>334-U---W</v>
      </c>
      <c r="B887">
        <f>'U1520'!I735</f>
        <v>0</v>
      </c>
      <c r="D887">
        <f>'U1520'!J735</f>
        <v>0</v>
      </c>
    </row>
    <row r="888" spans="1:4">
      <c r="A888" t="str">
        <f>CONCATENATE("334-U",'U1520'!A736,'U1520'!B736,"-", 'U1520'!C736,"-",'U1520'!D736, "-W")</f>
        <v>334-U---W</v>
      </c>
      <c r="B888">
        <f>'U1520'!I736</f>
        <v>0</v>
      </c>
      <c r="D888">
        <f>'U1520'!J736</f>
        <v>0</v>
      </c>
    </row>
    <row r="889" spans="1:4">
      <c r="A889" t="str">
        <f>CONCATENATE("334-U",'U1520'!A737,'U1520'!B737,"-", 'U1520'!C737,"-",'U1520'!D737, "-W")</f>
        <v>334-U---W</v>
      </c>
      <c r="B889">
        <f>'U1520'!I737</f>
        <v>0</v>
      </c>
      <c r="D889">
        <f>'U1520'!J737</f>
        <v>0</v>
      </c>
    </row>
    <row r="890" spans="1:4">
      <c r="A890" t="str">
        <f>CONCATENATE("334-U",'U1520'!A738,'U1520'!B738,"-", 'U1520'!C738,"-",'U1520'!D738, "-W")</f>
        <v>334-U---W</v>
      </c>
      <c r="B890">
        <f>'U1520'!I738</f>
        <v>0</v>
      </c>
      <c r="D890">
        <f>'U1520'!J738</f>
        <v>0</v>
      </c>
    </row>
    <row r="891" spans="1:4">
      <c r="A891" t="str">
        <f>CONCATENATE("334-U",'U1520'!A739,'U1520'!B739,"-", 'U1520'!C739,"-",'U1520'!D739, "-W")</f>
        <v>334-U---W</v>
      </c>
      <c r="B891">
        <f>'U1520'!I739</f>
        <v>0</v>
      </c>
      <c r="D891">
        <f>'U1520'!J739</f>
        <v>0</v>
      </c>
    </row>
    <row r="892" spans="1:4">
      <c r="A892" t="str">
        <f>CONCATENATE("334-U",'U1520'!A740,'U1520'!B740,"-", 'U1520'!C740,"-",'U1520'!D740, "-W")</f>
        <v>334-U---W</v>
      </c>
      <c r="B892">
        <f>'U1520'!I740</f>
        <v>0</v>
      </c>
      <c r="D892">
        <f>'U1520'!J740</f>
        <v>0</v>
      </c>
    </row>
    <row r="893" spans="1:4">
      <c r="A893" t="str">
        <f>CONCATENATE("334-U",'U1520'!A741,'U1520'!B741,"-", 'U1520'!C741,"-",'U1520'!D741, "-W")</f>
        <v>334-U---W</v>
      </c>
      <c r="B893">
        <f>'U1520'!I741</f>
        <v>0</v>
      </c>
      <c r="D893">
        <f>'U1520'!J741</f>
        <v>0</v>
      </c>
    </row>
    <row r="894" spans="1:4">
      <c r="A894" t="str">
        <f>CONCATENATE("334-U",'U1520'!A742,'U1520'!B742,"-", 'U1520'!C742,"-",'U1520'!D742, "-W")</f>
        <v>334-U---W</v>
      </c>
      <c r="B894">
        <f>'U1520'!I742</f>
        <v>0</v>
      </c>
      <c r="D894">
        <f>'U1520'!J742</f>
        <v>0</v>
      </c>
    </row>
    <row r="895" spans="1:4">
      <c r="A895" t="str">
        <f>CONCATENATE("334-U",'U1520'!A743,'U1520'!B743,"-", 'U1520'!C743,"-",'U1520'!D743, "-W")</f>
        <v>334-U---W</v>
      </c>
      <c r="B895">
        <f>'U1520'!I743</f>
        <v>0</v>
      </c>
      <c r="D895">
        <f>'U1520'!J743</f>
        <v>0</v>
      </c>
    </row>
    <row r="896" spans="1:4">
      <c r="A896" t="str">
        <f>CONCATENATE("334-U",'U1520'!A744,'U1520'!B744,"-", 'U1520'!C744,"-",'U1520'!D744, "-W")</f>
        <v>334-U---W</v>
      </c>
      <c r="B896">
        <f>'U1520'!I744</f>
        <v>0</v>
      </c>
      <c r="D896">
        <f>'U1520'!J744</f>
        <v>0</v>
      </c>
    </row>
    <row r="897" spans="1:4">
      <c r="A897" t="str">
        <f>CONCATENATE("334-U",'U1520'!A745,'U1520'!B745,"-", 'U1520'!C745,"-",'U1520'!D745, "-W")</f>
        <v>334-U---W</v>
      </c>
      <c r="B897">
        <f>'U1520'!I745</f>
        <v>0</v>
      </c>
      <c r="D897">
        <f>'U1520'!J745</f>
        <v>0</v>
      </c>
    </row>
    <row r="898" spans="1:4">
      <c r="A898" t="str">
        <f>CONCATENATE("334-U",'U1520'!A746,'U1520'!B746,"-", 'U1520'!C746,"-",'U1520'!D746, "-W")</f>
        <v>334-U---W</v>
      </c>
      <c r="B898">
        <f>'U1520'!I746</f>
        <v>0</v>
      </c>
      <c r="D898">
        <f>'U1520'!J746</f>
        <v>0</v>
      </c>
    </row>
    <row r="899" spans="1:4">
      <c r="A899" t="str">
        <f>CONCATENATE("334-U",'U1520'!A747,'U1520'!B747,"-", 'U1520'!C747,"-",'U1520'!D747, "-W")</f>
        <v>334-U---W</v>
      </c>
      <c r="B899">
        <f>'U1520'!I747</f>
        <v>0</v>
      </c>
      <c r="D899">
        <f>'U1520'!J747</f>
        <v>0</v>
      </c>
    </row>
    <row r="900" spans="1:4">
      <c r="A900" t="str">
        <f>CONCATENATE("334-U",'U1520'!A748,'U1520'!B748,"-", 'U1520'!C748,"-",'U1520'!D748, "-W")</f>
        <v>334-U---W</v>
      </c>
      <c r="B900">
        <f>'U1520'!I748</f>
        <v>0</v>
      </c>
      <c r="D900">
        <f>'U1520'!J748</f>
        <v>0</v>
      </c>
    </row>
    <row r="901" spans="1:4">
      <c r="A901" t="str">
        <f>CONCATENATE("334-U",'U1520'!A749,'U1520'!B749,"-", 'U1520'!C749,"-",'U1520'!D749, "-W")</f>
        <v>334-U---W</v>
      </c>
      <c r="B901">
        <f>'U1520'!I749</f>
        <v>0</v>
      </c>
      <c r="D901">
        <f>'U1520'!J749</f>
        <v>0</v>
      </c>
    </row>
    <row r="902" spans="1:4">
      <c r="A902" t="str">
        <f>CONCATENATE("334-U",'U1520'!A750,'U1520'!B750,"-", 'U1520'!C750,"-",'U1520'!D750, "-W")</f>
        <v>334-U---W</v>
      </c>
      <c r="B902">
        <f>'U1520'!I750</f>
        <v>0</v>
      </c>
      <c r="D902">
        <f>'U1520'!J750</f>
        <v>0</v>
      </c>
    </row>
    <row r="903" spans="1:4">
      <c r="A903" t="str">
        <f>CONCATENATE("334-U",'U1520'!A751,'U1520'!B751,"-", 'U1520'!C751,"-",'U1520'!D751, "-W")</f>
        <v>334-U---W</v>
      </c>
      <c r="B903">
        <f>'U1520'!I751</f>
        <v>0</v>
      </c>
      <c r="D903">
        <f>'U1520'!J751</f>
        <v>0</v>
      </c>
    </row>
    <row r="904" spans="1:4">
      <c r="A904" t="str">
        <f>CONCATENATE("334-U",'U1520'!A752,'U1520'!B752,"-", 'U1520'!C752,"-",'U1520'!D752, "-W")</f>
        <v>334-U---W</v>
      </c>
      <c r="B904">
        <f>'U1520'!I752</f>
        <v>0</v>
      </c>
      <c r="D904">
        <f>'U1520'!J752</f>
        <v>0</v>
      </c>
    </row>
    <row r="905" spans="1:4">
      <c r="A905" t="str">
        <f>CONCATENATE("334-U",'U1520'!A753,'U1520'!B753,"-", 'U1520'!C753,"-",'U1520'!D753, "-W")</f>
        <v>334-U---W</v>
      </c>
      <c r="B905">
        <f>'U1520'!I753</f>
        <v>0</v>
      </c>
      <c r="D905">
        <f>'U1520'!J753</f>
        <v>0</v>
      </c>
    </row>
    <row r="906" spans="1:4">
      <c r="A906" t="str">
        <f>CONCATENATE("334-U",'U1520'!A754,'U1520'!B754,"-", 'U1520'!C754,"-",'U1520'!D754, "-W")</f>
        <v>334-U---W</v>
      </c>
      <c r="B906">
        <f>'U1520'!I754</f>
        <v>0</v>
      </c>
      <c r="D906">
        <f>'U1520'!J754</f>
        <v>0</v>
      </c>
    </row>
    <row r="907" spans="1:4">
      <c r="A907" t="str">
        <f>CONCATENATE("334-U",'U1520'!A755,'U1520'!B755,"-", 'U1520'!C755,"-",'U1520'!D755, "-W")</f>
        <v>334-U---W</v>
      </c>
      <c r="B907">
        <f>'U1520'!I755</f>
        <v>0</v>
      </c>
      <c r="D907">
        <f>'U1520'!J755</f>
        <v>0</v>
      </c>
    </row>
    <row r="908" spans="1:4">
      <c r="A908" t="str">
        <f>CONCATENATE("334-U",'U1520'!A756,'U1520'!B756,"-", 'U1520'!C756,"-",'U1520'!D756, "-W")</f>
        <v>334-U---W</v>
      </c>
      <c r="B908">
        <f>'U1520'!I756</f>
        <v>0</v>
      </c>
      <c r="D908">
        <f>'U1520'!J756</f>
        <v>0</v>
      </c>
    </row>
    <row r="909" spans="1:4">
      <c r="A909" t="str">
        <f>CONCATENATE("334-U",'U1520'!A757,'U1520'!B757,"-", 'U1520'!C757,"-",'U1520'!D757, "-W")</f>
        <v>334-U---W</v>
      </c>
      <c r="B909">
        <f>'U1520'!I757</f>
        <v>0</v>
      </c>
      <c r="D909">
        <f>'U1520'!J757</f>
        <v>0</v>
      </c>
    </row>
    <row r="910" spans="1:4">
      <c r="A910" t="str">
        <f>CONCATENATE("334-U",'U1520'!A758,'U1520'!B758,"-", 'U1520'!C758,"-",'U1520'!D758, "-W")</f>
        <v>334-U---W</v>
      </c>
      <c r="B910">
        <f>'U1520'!I758</f>
        <v>0</v>
      </c>
      <c r="D910">
        <f>'U1520'!J758</f>
        <v>0</v>
      </c>
    </row>
    <row r="911" spans="1:4">
      <c r="A911" t="str">
        <f>CONCATENATE("334-U",'U1520'!A759,'U1520'!B759,"-", 'U1520'!C759,"-",'U1520'!D759, "-W")</f>
        <v>334-U---W</v>
      </c>
      <c r="B911">
        <f>'U1520'!I759</f>
        <v>0</v>
      </c>
      <c r="D911">
        <f>'U1520'!J759</f>
        <v>0</v>
      </c>
    </row>
    <row r="912" spans="1:4">
      <c r="A912" t="str">
        <f>CONCATENATE("334-U",'U1520'!A760,'U1520'!B760,"-", 'U1520'!C760,"-",'U1520'!D760, "-W")</f>
        <v>334-U---W</v>
      </c>
      <c r="B912">
        <f>'U1520'!I760</f>
        <v>0</v>
      </c>
      <c r="D912">
        <f>'U1520'!J760</f>
        <v>0</v>
      </c>
    </row>
    <row r="913" spans="1:4">
      <c r="A913" t="str">
        <f>CONCATENATE("334-U",'U1520'!A761,'U1520'!B761,"-", 'U1520'!C761,"-",'U1520'!D761, "-W")</f>
        <v>334-U---W</v>
      </c>
      <c r="B913">
        <f>'U1520'!I761</f>
        <v>0</v>
      </c>
      <c r="D913">
        <f>'U1520'!J761</f>
        <v>0</v>
      </c>
    </row>
    <row r="914" spans="1:4">
      <c r="A914" t="str">
        <f>CONCATENATE("334-U",'U1520'!A762,'U1520'!B762,"-", 'U1520'!C762,"-",'U1520'!D762, "-W")</f>
        <v>334-U---W</v>
      </c>
      <c r="B914">
        <f>'U1520'!I762</f>
        <v>0</v>
      </c>
      <c r="D914">
        <f>'U1520'!J762</f>
        <v>0</v>
      </c>
    </row>
    <row r="915" spans="1:4">
      <c r="A915" t="str">
        <f>CONCATENATE("334-U",'U1520'!A763,'U1520'!B763,"-", 'U1520'!C763,"-",'U1520'!D763, "-W")</f>
        <v>334-U---W</v>
      </c>
      <c r="B915">
        <f>'U1520'!I763</f>
        <v>0</v>
      </c>
      <c r="D915">
        <f>'U1520'!J763</f>
        <v>0</v>
      </c>
    </row>
    <row r="916" spans="1:4">
      <c r="A916" t="str">
        <f>CONCATENATE("334-U",'U1520'!A764,'U1520'!B764,"-", 'U1520'!C764,"-",'U1520'!D764, "-W")</f>
        <v>334-U---W</v>
      </c>
      <c r="B916">
        <f>'U1520'!I764</f>
        <v>0</v>
      </c>
      <c r="D916">
        <f>'U1520'!J764</f>
        <v>0</v>
      </c>
    </row>
    <row r="917" spans="1:4">
      <c r="A917" t="str">
        <f>CONCATENATE("334-U",'U1520'!A765,'U1520'!B765,"-", 'U1520'!C765,"-",'U1520'!D765, "-W")</f>
        <v>334-U---W</v>
      </c>
      <c r="B917">
        <f>'U1520'!I765</f>
        <v>0</v>
      </c>
      <c r="D917">
        <f>'U1520'!J765</f>
        <v>0</v>
      </c>
    </row>
    <row r="918" spans="1:4">
      <c r="A918" t="str">
        <f>CONCATENATE("334-U",'U1520'!A766,'U1520'!B766,"-", 'U1520'!C766,"-",'U1520'!D766, "-W")</f>
        <v>334-U---W</v>
      </c>
      <c r="B918">
        <f>'U1520'!I766</f>
        <v>0</v>
      </c>
      <c r="D918">
        <f>'U1520'!J766</f>
        <v>0</v>
      </c>
    </row>
    <row r="919" spans="1:4">
      <c r="A919" t="str">
        <f>CONCATENATE("334-U",'U1520'!A767,'U1520'!B767,"-", 'U1520'!C767,"-",'U1520'!D767, "-W")</f>
        <v>334-U---W</v>
      </c>
      <c r="B919">
        <f>'U1520'!I767</f>
        <v>0</v>
      </c>
      <c r="D919">
        <f>'U1520'!J767</f>
        <v>0</v>
      </c>
    </row>
    <row r="920" spans="1:4">
      <c r="A920" t="str">
        <f>CONCATENATE("334-U",'U1520'!A768,'U1520'!B768,"-", 'U1520'!C768,"-",'U1520'!D768, "-W")</f>
        <v>334-U---W</v>
      </c>
      <c r="B920">
        <f>'U1520'!I768</f>
        <v>0</v>
      </c>
      <c r="D920">
        <f>'U1520'!J768</f>
        <v>0</v>
      </c>
    </row>
    <row r="921" spans="1:4">
      <c r="A921" t="str">
        <f>CONCATENATE("334-U",'U1520'!A769,'U1520'!B769,"-", 'U1520'!C769,"-",'U1520'!D769, "-W")</f>
        <v>334-U---W</v>
      </c>
      <c r="B921">
        <f>'U1520'!I769</f>
        <v>0</v>
      </c>
      <c r="D921">
        <f>'U1520'!J769</f>
        <v>0</v>
      </c>
    </row>
    <row r="922" spans="1:4">
      <c r="A922" t="str">
        <f>CONCATENATE("334-U",'U1520'!A770,'U1520'!B770,"-", 'U1520'!C770,"-",'U1520'!D770, "-W")</f>
        <v>334-U---W</v>
      </c>
      <c r="B922">
        <f>'U1520'!I770</f>
        <v>0</v>
      </c>
      <c r="D922">
        <f>'U1520'!J770</f>
        <v>0</v>
      </c>
    </row>
    <row r="923" spans="1:4">
      <c r="A923" t="str">
        <f>CONCATENATE("334-U",'U1520'!A771,'U1520'!B771,"-", 'U1520'!C771,"-",'U1520'!D771, "-W")</f>
        <v>334-U---W</v>
      </c>
      <c r="B923">
        <f>'U1520'!I771</f>
        <v>0</v>
      </c>
      <c r="D923">
        <f>'U1520'!J771</f>
        <v>0</v>
      </c>
    </row>
    <row r="924" spans="1:4">
      <c r="A924" t="str">
        <f>CONCATENATE("334-U",'U1520'!A772,'U1520'!B772,"-", 'U1520'!C772,"-",'U1520'!D772, "-W")</f>
        <v>334-U---W</v>
      </c>
      <c r="B924">
        <f>'U1520'!I772</f>
        <v>0</v>
      </c>
      <c r="D924">
        <f>'U1520'!J772</f>
        <v>0</v>
      </c>
    </row>
    <row r="925" spans="1:4">
      <c r="A925" t="str">
        <f>CONCATENATE("334-U",'U1520'!A773,'U1520'!B773,"-", 'U1520'!C773,"-",'U1520'!D773, "-W")</f>
        <v>334-U---W</v>
      </c>
      <c r="B925">
        <f>'U1520'!I773</f>
        <v>0</v>
      </c>
      <c r="D925">
        <f>'U1520'!J773</f>
        <v>0</v>
      </c>
    </row>
    <row r="926" spans="1:4">
      <c r="A926" t="str">
        <f>CONCATENATE("334-U",'U1520'!A774,'U1520'!B774,"-", 'U1520'!C774,"-",'U1520'!D774, "-W")</f>
        <v>334-U---W</v>
      </c>
      <c r="B926">
        <f>'U1520'!I774</f>
        <v>0</v>
      </c>
      <c r="D926">
        <f>'U1520'!J774</f>
        <v>0</v>
      </c>
    </row>
    <row r="927" spans="1:4">
      <c r="A927" t="str">
        <f>CONCATENATE("334-U",'U1520'!A775,'U1520'!B775,"-", 'U1520'!C775,"-",'U1520'!D775, "-W")</f>
        <v>334-U---W</v>
      </c>
      <c r="B927">
        <f>'U1520'!I775</f>
        <v>0</v>
      </c>
      <c r="D927">
        <f>'U1520'!J775</f>
        <v>0</v>
      </c>
    </row>
    <row r="928" spans="1:4">
      <c r="A928" t="str">
        <f>CONCATENATE("334-U",'U1520'!A776,'U1520'!B776,"-", 'U1520'!C776,"-",'U1520'!D776, "-W")</f>
        <v>334-U---W</v>
      </c>
      <c r="B928">
        <f>'U1520'!I776</f>
        <v>0</v>
      </c>
      <c r="D928">
        <f>'U1520'!J776</f>
        <v>0</v>
      </c>
    </row>
    <row r="929" spans="1:4">
      <c r="A929" t="str">
        <f>CONCATENATE("334-U",'U1520'!A777,'U1520'!B777,"-", 'U1520'!C777,"-",'U1520'!D777, "-W")</f>
        <v>334-U---W</v>
      </c>
      <c r="B929">
        <f>'U1520'!I777</f>
        <v>0</v>
      </c>
      <c r="D929">
        <f>'U1520'!J777</f>
        <v>0</v>
      </c>
    </row>
    <row r="930" spans="1:4">
      <c r="A930" t="str">
        <f>CONCATENATE("334-U",'U1520'!A778,'U1520'!B778,"-", 'U1520'!C778,"-",'U1520'!D778, "-W")</f>
        <v>334-U---W</v>
      </c>
      <c r="B930">
        <f>'U1520'!I778</f>
        <v>0</v>
      </c>
      <c r="D930">
        <f>'U1520'!J778</f>
        <v>0</v>
      </c>
    </row>
    <row r="931" spans="1:4">
      <c r="A931" t="str">
        <f>CONCATENATE("334-U",'U1520'!A779,'U1520'!B779,"-", 'U1520'!C779,"-",'U1520'!D779, "-W")</f>
        <v>334-U---W</v>
      </c>
      <c r="B931">
        <f>'U1520'!I779</f>
        <v>0</v>
      </c>
      <c r="D931">
        <f>'U1520'!J779</f>
        <v>0</v>
      </c>
    </row>
    <row r="932" spans="1:4">
      <c r="A932" t="str">
        <f>CONCATENATE("334-U",'U1520'!A780,'U1520'!B780,"-", 'U1520'!C780,"-",'U1520'!D780, "-W")</f>
        <v>334-U---W</v>
      </c>
      <c r="B932">
        <f>'U1520'!I780</f>
        <v>0</v>
      </c>
      <c r="D932">
        <f>'U1520'!J780</f>
        <v>0</v>
      </c>
    </row>
    <row r="933" spans="1:4">
      <c r="A933" t="str">
        <f>CONCATENATE("334-U",'U1520'!A781,'U1520'!B781,"-", 'U1520'!C781,"-",'U1520'!D781, "-W")</f>
        <v>334-U---W</v>
      </c>
      <c r="B933">
        <f>'U1520'!I781</f>
        <v>0</v>
      </c>
      <c r="D933">
        <f>'U1520'!J781</f>
        <v>0</v>
      </c>
    </row>
    <row r="934" spans="1:4">
      <c r="A934" t="str">
        <f>CONCATENATE("334-U",'U1520'!A782,'U1520'!B782,"-", 'U1520'!C782,"-",'U1520'!D782, "-W")</f>
        <v>334-U---W</v>
      </c>
      <c r="B934">
        <f>'U1520'!I782</f>
        <v>0</v>
      </c>
      <c r="D934">
        <f>'U1520'!J782</f>
        <v>0</v>
      </c>
    </row>
    <row r="935" spans="1:4">
      <c r="A935" t="str">
        <f>CONCATENATE("334-U",'U1520'!A783,'U1520'!B783,"-", 'U1520'!C783,"-",'U1520'!D783, "-W")</f>
        <v>334-U---W</v>
      </c>
      <c r="B935">
        <f>'U1520'!I783</f>
        <v>0</v>
      </c>
      <c r="D935">
        <f>'U1520'!J783</f>
        <v>0</v>
      </c>
    </row>
    <row r="936" spans="1:4">
      <c r="A936" t="str">
        <f>CONCATENATE("334-U",'U1520'!A784,'U1520'!B784,"-", 'U1520'!C784,"-",'U1520'!D784, "-W")</f>
        <v>334-U---W</v>
      </c>
      <c r="B936">
        <f>'U1520'!I784</f>
        <v>0</v>
      </c>
      <c r="D936">
        <f>'U1520'!J784</f>
        <v>0</v>
      </c>
    </row>
    <row r="937" spans="1:4">
      <c r="A937" t="str">
        <f>CONCATENATE("334-U",'U1520'!A785,'U1520'!B785,"-", 'U1520'!C785,"-",'U1520'!D785, "-W")</f>
        <v>334-U---W</v>
      </c>
      <c r="B937">
        <f>'U1520'!I785</f>
        <v>0</v>
      </c>
      <c r="D937">
        <f>'U1520'!J785</f>
        <v>0</v>
      </c>
    </row>
    <row r="938" spans="1:4">
      <c r="A938" t="str">
        <f>CONCATENATE("334-U",'U1520'!A786,'U1520'!B786,"-", 'U1520'!C786,"-",'U1520'!D786, "-W")</f>
        <v>334-U---W</v>
      </c>
      <c r="B938">
        <f>'U1520'!I786</f>
        <v>0</v>
      </c>
      <c r="D938">
        <f>'U1520'!J786</f>
        <v>0</v>
      </c>
    </row>
    <row r="939" spans="1:4">
      <c r="A939" t="str">
        <f>CONCATENATE("334-U",'U1520'!A787,'U1520'!B787,"-", 'U1520'!C787,"-",'U1520'!D787, "-W")</f>
        <v>334-U---W</v>
      </c>
      <c r="B939">
        <f>'U1520'!I787</f>
        <v>0</v>
      </c>
      <c r="D939">
        <f>'U1520'!J787</f>
        <v>0</v>
      </c>
    </row>
    <row r="940" spans="1:4">
      <c r="A940" t="str">
        <f>CONCATENATE("334-U",'U1520'!A788,'U1520'!B788,"-", 'U1520'!C788,"-",'U1520'!D788, "-W")</f>
        <v>334-U---W</v>
      </c>
      <c r="B940">
        <f>'U1520'!I788</f>
        <v>0</v>
      </c>
      <c r="D940">
        <f>'U1520'!J788</f>
        <v>0</v>
      </c>
    </row>
    <row r="941" spans="1:4">
      <c r="A941" t="str">
        <f>CONCATENATE("334-U",'U1520'!A789,'U1520'!B789,"-", 'U1520'!C789,"-",'U1520'!D789, "-W")</f>
        <v>334-U---W</v>
      </c>
      <c r="B941">
        <f>'U1520'!I789</f>
        <v>0</v>
      </c>
      <c r="D941">
        <f>'U1520'!J789</f>
        <v>0</v>
      </c>
    </row>
    <row r="942" spans="1:4">
      <c r="A942" t="str">
        <f>CONCATENATE("334-U",'U1520'!A790,'U1520'!B790,"-", 'U1520'!C790,"-",'U1520'!D790, "-W")</f>
        <v>334-U---W</v>
      </c>
      <c r="B942">
        <f>'U1520'!I790</f>
        <v>0</v>
      </c>
      <c r="D942">
        <f>'U1520'!J790</f>
        <v>0</v>
      </c>
    </row>
    <row r="943" spans="1:4">
      <c r="A943" t="str">
        <f>CONCATENATE("334-U",'U1520'!A791,'U1520'!B791,"-", 'U1520'!C791,"-",'U1520'!D791, "-W")</f>
        <v>334-U---W</v>
      </c>
      <c r="B943">
        <f>'U1520'!I791</f>
        <v>0</v>
      </c>
      <c r="D943">
        <f>'U1520'!J791</f>
        <v>0</v>
      </c>
    </row>
    <row r="944" spans="1:4">
      <c r="A944" t="str">
        <f>CONCATENATE("334-U",'U1520'!A792,'U1520'!B792,"-", 'U1520'!C792,"-",'U1520'!D792, "-W")</f>
        <v>334-U---W</v>
      </c>
      <c r="B944">
        <f>'U1520'!I792</f>
        <v>0</v>
      </c>
      <c r="D944">
        <f>'U1520'!J792</f>
        <v>0</v>
      </c>
    </row>
    <row r="945" spans="1:4">
      <c r="A945" t="str">
        <f>CONCATENATE("334-U",'U1520'!A793,'U1520'!B793,"-", 'U1520'!C793,"-",'U1520'!D793, "-W")</f>
        <v>334-U---W</v>
      </c>
      <c r="B945">
        <f>'U1520'!I793</f>
        <v>0</v>
      </c>
      <c r="D945">
        <f>'U1520'!J793</f>
        <v>0</v>
      </c>
    </row>
    <row r="946" spans="1:4">
      <c r="A946" t="str">
        <f>CONCATENATE("334-U",'U1520'!A794,'U1520'!B794,"-", 'U1520'!C794,"-",'U1520'!D794, "-W")</f>
        <v>334-U---W</v>
      </c>
      <c r="B946">
        <f>'U1520'!I794</f>
        <v>0</v>
      </c>
      <c r="D946">
        <f>'U1520'!J794</f>
        <v>0</v>
      </c>
    </row>
    <row r="947" spans="1:4">
      <c r="A947" t="str">
        <f>CONCATENATE("334-U",'U1520'!A795,'U1520'!B795,"-", 'U1520'!C795,"-",'U1520'!D795, "-W")</f>
        <v>334-U---W</v>
      </c>
      <c r="B947">
        <f>'U1520'!I795</f>
        <v>0</v>
      </c>
      <c r="D947">
        <f>'U1520'!J795</f>
        <v>0</v>
      </c>
    </row>
    <row r="948" spans="1:4">
      <c r="A948" t="str">
        <f>CONCATENATE("334-U",'U1520'!A796,'U1520'!B796,"-", 'U1520'!C796,"-",'U1520'!D796, "-W")</f>
        <v>334-U---W</v>
      </c>
      <c r="B948">
        <f>'U1520'!I796</f>
        <v>0</v>
      </c>
      <c r="D948">
        <f>'U1520'!J796</f>
        <v>0</v>
      </c>
    </row>
    <row r="949" spans="1:4">
      <c r="A949" t="str">
        <f>CONCATENATE("334-U",'U1520'!A797,'U1520'!B797,"-", 'U1520'!C797,"-",'U1520'!D797, "-W")</f>
        <v>334-U---W</v>
      </c>
      <c r="B949">
        <f>'U1520'!I797</f>
        <v>0</v>
      </c>
      <c r="D949">
        <f>'U1520'!J797</f>
        <v>0</v>
      </c>
    </row>
    <row r="950" spans="1:4">
      <c r="A950" t="str">
        <f>CONCATENATE("334-U",'U1520'!A798,'U1520'!B798,"-", 'U1520'!C798,"-",'U1520'!D798, "-W")</f>
        <v>334-U---W</v>
      </c>
      <c r="B950">
        <f>'U1520'!I798</f>
        <v>0</v>
      </c>
      <c r="D950">
        <f>'U1520'!J798</f>
        <v>0</v>
      </c>
    </row>
    <row r="951" spans="1:4">
      <c r="A951" t="str">
        <f>CONCATENATE("334-U",'U1520'!A799,'U1520'!B799,"-", 'U1520'!C799,"-",'U1520'!D799, "-W")</f>
        <v>334-U---W</v>
      </c>
      <c r="B951">
        <f>'U1520'!I799</f>
        <v>0</v>
      </c>
      <c r="D951">
        <f>'U1520'!J799</f>
        <v>0</v>
      </c>
    </row>
    <row r="952" spans="1:4">
      <c r="A952" t="str">
        <f>CONCATENATE("334-U",'U1520'!A800,'U1520'!B800,"-", 'U1520'!C800,"-",'U1520'!D800, "-W")</f>
        <v>334-U---W</v>
      </c>
      <c r="B952">
        <f>'U1520'!I800</f>
        <v>0</v>
      </c>
      <c r="D952">
        <f>'U1520'!J800</f>
        <v>0</v>
      </c>
    </row>
    <row r="953" spans="1:4">
      <c r="A953" t="str">
        <f>CONCATENATE("334-U",'U1520'!A801,'U1520'!B801,"-", 'U1520'!C801,"-",'U1520'!D801, "-W")</f>
        <v>334-U---W</v>
      </c>
      <c r="B953">
        <f>'U1520'!I801</f>
        <v>0</v>
      </c>
      <c r="D953">
        <f>'U1520'!J801</f>
        <v>0</v>
      </c>
    </row>
    <row r="954" spans="1:4">
      <c r="A954" t="str">
        <f>CONCATENATE("334-U",'U1520'!A802,'U1520'!B802,"-", 'U1520'!C802,"-",'U1520'!D802, "-W")</f>
        <v>334-U---W</v>
      </c>
      <c r="B954">
        <f>'U1520'!I802</f>
        <v>0</v>
      </c>
      <c r="D954">
        <f>'U1520'!J802</f>
        <v>0</v>
      </c>
    </row>
    <row r="955" spans="1:4">
      <c r="A955" t="str">
        <f>CONCATENATE("334-U",'U1520'!A803,'U1520'!B803,"-", 'U1520'!C803,"-",'U1520'!D803, "-W")</f>
        <v>334-U---W</v>
      </c>
      <c r="B955">
        <f>'U1520'!I803</f>
        <v>0</v>
      </c>
      <c r="D955">
        <f>'U1520'!J803</f>
        <v>0</v>
      </c>
    </row>
    <row r="956" spans="1:4">
      <c r="A956" t="str">
        <f>CONCATENATE("334-U",'U1520'!A804,'U1520'!B804,"-", 'U1520'!C804,"-",'U1520'!D804, "-W")</f>
        <v>334-U---W</v>
      </c>
      <c r="B956">
        <f>'U1520'!I804</f>
        <v>0</v>
      </c>
      <c r="D956">
        <f>'U1520'!J804</f>
        <v>0</v>
      </c>
    </row>
    <row r="957" spans="1:4">
      <c r="A957" t="str">
        <f>CONCATENATE("334-U",'U1520'!A805,'U1520'!B805,"-", 'U1520'!C805,"-",'U1520'!D805, "-W")</f>
        <v>334-U---W</v>
      </c>
      <c r="B957">
        <f>'U1520'!I805</f>
        <v>0</v>
      </c>
      <c r="D957">
        <f>'U1520'!J805</f>
        <v>0</v>
      </c>
    </row>
    <row r="958" spans="1:4">
      <c r="A958" t="str">
        <f>CONCATENATE("334-U",'U1520'!A806,'U1520'!B806,"-", 'U1520'!C806,"-",'U1520'!D806, "-W")</f>
        <v>334-U---W</v>
      </c>
      <c r="B958">
        <f>'U1520'!I806</f>
        <v>0</v>
      </c>
      <c r="D958">
        <f>'U1520'!J806</f>
        <v>0</v>
      </c>
    </row>
    <row r="959" spans="1:4">
      <c r="A959" t="str">
        <f>CONCATENATE("334-U",'U1520'!A807,'U1520'!B807,"-", 'U1520'!C807,"-",'U1520'!D807, "-W")</f>
        <v>334-U---W</v>
      </c>
      <c r="B959">
        <f>'U1520'!I807</f>
        <v>0</v>
      </c>
      <c r="D959">
        <f>'U1520'!J807</f>
        <v>0</v>
      </c>
    </row>
    <row r="960" spans="1:4">
      <c r="A960" t="str">
        <f>CONCATENATE("334-U",'U1520'!A808,'U1520'!B808,"-", 'U1520'!C808,"-",'U1520'!D808, "-W")</f>
        <v>334-U---W</v>
      </c>
      <c r="B960">
        <f>'U1520'!I808</f>
        <v>0</v>
      </c>
      <c r="D960">
        <f>'U1520'!J808</f>
        <v>0</v>
      </c>
    </row>
    <row r="961" spans="1:4">
      <c r="A961" t="str">
        <f>CONCATENATE("334-U",'U1520'!A809,'U1520'!B809,"-", 'U1520'!C809,"-",'U1520'!D809, "-W")</f>
        <v>334-U---W</v>
      </c>
      <c r="B961">
        <f>'U1520'!I809</f>
        <v>0</v>
      </c>
      <c r="D961">
        <f>'U1520'!J809</f>
        <v>0</v>
      </c>
    </row>
    <row r="962" spans="1:4">
      <c r="A962" t="str">
        <f>CONCATENATE("334-U",'U1520'!A810,'U1520'!B810,"-", 'U1520'!C810,"-",'U1520'!D810, "-W")</f>
        <v>334-U---W</v>
      </c>
      <c r="B962">
        <f>'U1520'!I810</f>
        <v>0</v>
      </c>
      <c r="D962">
        <f>'U1520'!J810</f>
        <v>0</v>
      </c>
    </row>
    <row r="963" spans="1:4">
      <c r="A963" t="str">
        <f>CONCATENATE("334-U",'U1520'!A811,'U1520'!B811,"-", 'U1520'!C811,"-",'U1520'!D811, "-W")</f>
        <v>334-U---W</v>
      </c>
      <c r="B963">
        <f>'U1520'!I811</f>
        <v>0</v>
      </c>
      <c r="D963">
        <f>'U1520'!J811</f>
        <v>0</v>
      </c>
    </row>
    <row r="964" spans="1:4">
      <c r="A964" t="str">
        <f>CONCATENATE("334-U",'U1520'!A812,'U1520'!B812,"-", 'U1520'!C812,"-",'U1520'!D812, "-W")</f>
        <v>334-U---W</v>
      </c>
      <c r="B964">
        <f>'U1520'!I812</f>
        <v>0</v>
      </c>
      <c r="D964">
        <f>'U1520'!J812</f>
        <v>0</v>
      </c>
    </row>
    <row r="965" spans="1:4">
      <c r="A965" t="str">
        <f>CONCATENATE("334-U",'U1520'!A813,'U1520'!B813,"-", 'U1520'!C813,"-",'U1520'!D813, "-W")</f>
        <v>334-U---W</v>
      </c>
      <c r="B965">
        <f>'U1520'!I813</f>
        <v>0</v>
      </c>
      <c r="D965">
        <f>'U1520'!J813</f>
        <v>0</v>
      </c>
    </row>
    <row r="966" spans="1:4">
      <c r="A966" t="str">
        <f>CONCATENATE("334-U",'U1520'!A814,'U1520'!B814,"-", 'U1520'!C814,"-",'U1520'!D814, "-W")</f>
        <v>334-U---W</v>
      </c>
      <c r="B966">
        <f>'U1520'!I814</f>
        <v>0</v>
      </c>
      <c r="D966">
        <f>'U1520'!J814</f>
        <v>0</v>
      </c>
    </row>
    <row r="967" spans="1:4">
      <c r="A967" t="str">
        <f>CONCATENATE("334-U",'U1520'!A815,'U1520'!B815,"-", 'U1520'!C815,"-",'U1520'!D815, "-W")</f>
        <v>334-U---W</v>
      </c>
      <c r="B967">
        <f>'U1520'!I815</f>
        <v>0</v>
      </c>
      <c r="D967">
        <f>'U1520'!J815</f>
        <v>0</v>
      </c>
    </row>
    <row r="968" spans="1:4">
      <c r="A968" t="str">
        <f>CONCATENATE("334-U",'U1520'!A816,'U1520'!B816,"-", 'U1520'!C816,"-",'U1520'!D816, "-W")</f>
        <v>334-U---W</v>
      </c>
      <c r="B968">
        <f>'U1520'!I816</f>
        <v>0</v>
      </c>
      <c r="D968">
        <f>'U1520'!J816</f>
        <v>0</v>
      </c>
    </row>
    <row r="969" spans="1:4">
      <c r="A969" t="str">
        <f>CONCATENATE("334-U",'U1520'!A817,'U1520'!B817,"-", 'U1520'!C817,"-",'U1520'!D817, "-W")</f>
        <v>334-U---W</v>
      </c>
      <c r="B969">
        <f>'U1520'!I817</f>
        <v>0</v>
      </c>
      <c r="D969">
        <f>'U1520'!J817</f>
        <v>0</v>
      </c>
    </row>
    <row r="970" spans="1:4">
      <c r="A970" t="str">
        <f>CONCATENATE("334-U",'U1520'!A818,'U1520'!B818,"-", 'U1520'!C818,"-",'U1520'!D818, "-W")</f>
        <v>334-U---W</v>
      </c>
      <c r="B970">
        <f>'U1520'!I818</f>
        <v>0</v>
      </c>
      <c r="D970">
        <f>'U1520'!J818</f>
        <v>0</v>
      </c>
    </row>
    <row r="971" spans="1:4">
      <c r="A971" t="str">
        <f>CONCATENATE("334-U",'U1520'!A819,'U1520'!B819,"-", 'U1520'!C819,"-",'U1520'!D819, "-W")</f>
        <v>334-U---W</v>
      </c>
      <c r="B971">
        <f>'U1520'!I819</f>
        <v>0</v>
      </c>
      <c r="D971">
        <f>'U1520'!J819</f>
        <v>0</v>
      </c>
    </row>
    <row r="972" spans="1:4">
      <c r="A972" t="str">
        <f>CONCATENATE("334-U",'U1520'!A820,'U1520'!B820,"-", 'U1520'!C820,"-",'U1520'!D820, "-W")</f>
        <v>334-U---W</v>
      </c>
      <c r="B972">
        <f>'U1520'!I820</f>
        <v>0</v>
      </c>
      <c r="D972">
        <f>'U1520'!J820</f>
        <v>0</v>
      </c>
    </row>
    <row r="973" spans="1:4">
      <c r="A973" t="str">
        <f>CONCATENATE("334-U",'U1520'!A821,'U1520'!B821,"-", 'U1520'!C821,"-",'U1520'!D821, "-W")</f>
        <v>334-U---W</v>
      </c>
      <c r="B973">
        <f>'U1520'!I821</f>
        <v>0</v>
      </c>
      <c r="D973">
        <f>'U1520'!J821</f>
        <v>0</v>
      </c>
    </row>
    <row r="974" spans="1:4">
      <c r="A974" t="str">
        <f>CONCATENATE("334-U",'U1520'!A822,'U1520'!B822,"-", 'U1520'!C822,"-",'U1520'!D822, "-W")</f>
        <v>334-U---W</v>
      </c>
      <c r="B974">
        <f>'U1520'!I822</f>
        <v>0</v>
      </c>
      <c r="D974">
        <f>'U1520'!J822</f>
        <v>0</v>
      </c>
    </row>
    <row r="975" spans="1:4">
      <c r="A975" t="str">
        <f>CONCATENATE("334-U",'U1520'!A823,'U1520'!B823,"-", 'U1520'!C823,"-",'U1520'!D823, "-W")</f>
        <v>334-U---W</v>
      </c>
      <c r="B975">
        <f>'U1520'!I823</f>
        <v>0</v>
      </c>
      <c r="D975">
        <f>'U1520'!J823</f>
        <v>0</v>
      </c>
    </row>
    <row r="976" spans="1:4">
      <c r="A976" t="str">
        <f>CONCATENATE("334-U",'U1520'!A824,'U1520'!B824,"-", 'U1520'!C824,"-",'U1520'!D824, "-W")</f>
        <v>334-U---W</v>
      </c>
      <c r="B976">
        <f>'U1520'!I824</f>
        <v>0</v>
      </c>
      <c r="D976">
        <f>'U1520'!J824</f>
        <v>0</v>
      </c>
    </row>
    <row r="977" spans="1:4">
      <c r="A977" t="str">
        <f>CONCATENATE("334-U",'U1520'!A825,'U1520'!B825,"-", 'U1520'!C825,"-",'U1520'!D825, "-W")</f>
        <v>334-U---W</v>
      </c>
      <c r="B977">
        <f>'U1520'!I825</f>
        <v>0</v>
      </c>
      <c r="D977">
        <f>'U1520'!J825</f>
        <v>0</v>
      </c>
    </row>
    <row r="978" spans="1:4">
      <c r="A978" t="str">
        <f>CONCATENATE("334-U",'U1520'!A826,'U1520'!B826,"-", 'U1520'!C826,"-",'U1520'!D826, "-W")</f>
        <v>334-U---W</v>
      </c>
      <c r="B978">
        <f>'U1520'!I826</f>
        <v>0</v>
      </c>
      <c r="D978">
        <f>'U1520'!J826</f>
        <v>0</v>
      </c>
    </row>
    <row r="979" spans="1:4">
      <c r="A979" t="str">
        <f>CONCATENATE("334-U",'U1520'!A827,'U1520'!B827,"-", 'U1520'!C827,"-",'U1520'!D827, "-W")</f>
        <v>334-U---W</v>
      </c>
      <c r="B979">
        <f>'U1520'!I827</f>
        <v>0</v>
      </c>
      <c r="D979">
        <f>'U1520'!J827</f>
        <v>0</v>
      </c>
    </row>
    <row r="980" spans="1:4">
      <c r="A980" t="str">
        <f>CONCATENATE("334-U",'U1520'!A828,'U1520'!B828,"-", 'U1520'!C828,"-",'U1520'!D828, "-W")</f>
        <v>334-U---W</v>
      </c>
      <c r="B980">
        <f>'U1520'!I828</f>
        <v>0</v>
      </c>
      <c r="D980">
        <f>'U1520'!J828</f>
        <v>0</v>
      </c>
    </row>
    <row r="981" spans="1:4">
      <c r="A981" t="str">
        <f>CONCATENATE("334-U",'U1520'!A829,'U1520'!B829,"-", 'U1520'!C829,"-",'U1520'!D829, "-W")</f>
        <v>334-U---W</v>
      </c>
      <c r="B981">
        <f>'U1520'!I829</f>
        <v>0</v>
      </c>
      <c r="D981">
        <f>'U1520'!J829</f>
        <v>0</v>
      </c>
    </row>
    <row r="982" spans="1:4">
      <c r="A982" t="str">
        <f>CONCATENATE("334-U",'U1520'!A830,'U1520'!B830,"-", 'U1520'!C830,"-",'U1520'!D830, "-W")</f>
        <v>334-U---W</v>
      </c>
      <c r="B982">
        <f>'U1520'!I830</f>
        <v>0</v>
      </c>
      <c r="D982">
        <f>'U1520'!J830</f>
        <v>0</v>
      </c>
    </row>
    <row r="983" spans="1:4">
      <c r="A983" t="str">
        <f>CONCATENATE("334-U",'U1520'!A831,'U1520'!B831,"-", 'U1520'!C831,"-",'U1520'!D831, "-W")</f>
        <v>334-U---W</v>
      </c>
      <c r="B983">
        <f>'U1520'!I831</f>
        <v>0</v>
      </c>
      <c r="D983">
        <f>'U1520'!J831</f>
        <v>0</v>
      </c>
    </row>
    <row r="984" spans="1:4">
      <c r="A984" t="str">
        <f>CONCATENATE("334-U",'U1520'!A832,'U1520'!B832,"-", 'U1520'!C832,"-",'U1520'!D832, "-W")</f>
        <v>334-U---W</v>
      </c>
      <c r="B984">
        <f>'U1520'!I832</f>
        <v>0</v>
      </c>
      <c r="D984">
        <f>'U1520'!J832</f>
        <v>0</v>
      </c>
    </row>
    <row r="985" spans="1:4">
      <c r="A985" t="str">
        <f>CONCATENATE("334-U",'U1520'!A833,'U1520'!B833,"-", 'U1520'!C833,"-",'U1520'!D833, "-W")</f>
        <v>334-U---W</v>
      </c>
      <c r="B985">
        <f>'U1520'!I833</f>
        <v>0</v>
      </c>
      <c r="D985">
        <f>'U1520'!J833</f>
        <v>0</v>
      </c>
    </row>
    <row r="986" spans="1:4">
      <c r="A986" t="str">
        <f>CONCATENATE("334-U",'U1520'!A834,'U1520'!B834,"-", 'U1520'!C834,"-",'U1520'!D834, "-W")</f>
        <v>334-U---W</v>
      </c>
      <c r="B986">
        <f>'U1520'!I834</f>
        <v>0</v>
      </c>
      <c r="D986">
        <f>'U1520'!J834</f>
        <v>0</v>
      </c>
    </row>
    <row r="987" spans="1:4">
      <c r="A987" t="str">
        <f>CONCATENATE("334-U",'U1520'!A835,'U1520'!B835,"-", 'U1520'!C835,"-",'U1520'!D835, "-W")</f>
        <v>334-U---W</v>
      </c>
      <c r="B987">
        <f>'U1520'!I835</f>
        <v>0</v>
      </c>
      <c r="D987">
        <f>'U1520'!J835</f>
        <v>0</v>
      </c>
    </row>
    <row r="988" spans="1:4">
      <c r="A988" t="str">
        <f>CONCATENATE("334-U",'U1520'!A836,'U1520'!B836,"-", 'U1520'!C836,"-",'U1520'!D836, "-W")</f>
        <v>334-U---W</v>
      </c>
      <c r="B988">
        <f>'U1520'!I836</f>
        <v>0</v>
      </c>
      <c r="D988">
        <f>'U1520'!J836</f>
        <v>0</v>
      </c>
    </row>
    <row r="989" spans="1:4">
      <c r="A989" t="str">
        <f>CONCATENATE("334-U",'U1520'!A837,'U1520'!B837,"-", 'U1520'!C837,"-",'U1520'!D837, "-W")</f>
        <v>334-U---W</v>
      </c>
      <c r="B989">
        <f>'U1520'!I837</f>
        <v>0</v>
      </c>
      <c r="D989">
        <f>'U1520'!J837</f>
        <v>0</v>
      </c>
    </row>
    <row r="990" spans="1:4">
      <c r="A990" t="str">
        <f>CONCATENATE("334-U",'U1520'!A838,'U1520'!B838,"-", 'U1520'!C838,"-",'U1520'!D838, "-W")</f>
        <v>334-U---W</v>
      </c>
      <c r="B990">
        <f>'U1520'!I838</f>
        <v>0</v>
      </c>
      <c r="D990">
        <f>'U1520'!J838</f>
        <v>0</v>
      </c>
    </row>
    <row r="991" spans="1:4">
      <c r="A991" t="str">
        <f>CONCATENATE("334-U",'U1520'!A839,'U1520'!B839,"-", 'U1520'!C839,"-",'U1520'!D839, "-W")</f>
        <v>334-U---W</v>
      </c>
      <c r="B991">
        <f>'U1520'!I839</f>
        <v>0</v>
      </c>
      <c r="D991">
        <f>'U1520'!J839</f>
        <v>0</v>
      </c>
    </row>
    <row r="992" spans="1:4">
      <c r="A992" t="str">
        <f>CONCATENATE("334-U",'U1520'!A840,'U1520'!B840,"-", 'U1520'!C840,"-",'U1520'!D840, "-W")</f>
        <v>334-U---W</v>
      </c>
      <c r="B992">
        <f>'U1520'!I840</f>
        <v>0</v>
      </c>
      <c r="D992">
        <f>'U1520'!J840</f>
        <v>0</v>
      </c>
    </row>
    <row r="993" spans="1:4">
      <c r="A993" t="str">
        <f>CONCATENATE("334-U",'U1520'!A841,'U1520'!B841,"-", 'U1520'!C841,"-",'U1520'!D841, "-W")</f>
        <v>334-U---W</v>
      </c>
      <c r="B993">
        <f>'U1520'!I841</f>
        <v>0</v>
      </c>
      <c r="D993">
        <f>'U1520'!J841</f>
        <v>0</v>
      </c>
    </row>
    <row r="994" spans="1:4">
      <c r="A994" t="str">
        <f>CONCATENATE("334-U",'U1520'!A842,'U1520'!B842,"-", 'U1520'!C842,"-",'U1520'!D842, "-W")</f>
        <v>334-U---W</v>
      </c>
      <c r="B994">
        <f>'U1520'!I842</f>
        <v>0</v>
      </c>
      <c r="D994">
        <f>'U1520'!J842</f>
        <v>0</v>
      </c>
    </row>
    <row r="995" spans="1:4">
      <c r="A995" t="str">
        <f>CONCATENATE("334-U",'U1520'!A843,'U1520'!B843,"-", 'U1520'!C843,"-",'U1520'!D843, "-W")</f>
        <v>334-U---W</v>
      </c>
      <c r="B995">
        <f>'U1520'!I843</f>
        <v>0</v>
      </c>
      <c r="D995">
        <f>'U1520'!J843</f>
        <v>0</v>
      </c>
    </row>
    <row r="996" spans="1:4">
      <c r="A996" t="str">
        <f>CONCATENATE("334-U",'U1520'!A844,'U1520'!B844,"-", 'U1520'!C844,"-",'U1520'!D844, "-W")</f>
        <v>334-U---W</v>
      </c>
      <c r="B996">
        <f>'U1520'!I844</f>
        <v>0</v>
      </c>
      <c r="D996">
        <f>'U1520'!J844</f>
        <v>0</v>
      </c>
    </row>
    <row r="997" spans="1:4">
      <c r="A997" t="str">
        <f>CONCATENATE("334-U",'U1520'!A845,'U1520'!B845,"-", 'U1520'!C845,"-",'U1520'!D845, "-W")</f>
        <v>334-U---W</v>
      </c>
      <c r="B997">
        <f>'U1520'!I845</f>
        <v>0</v>
      </c>
      <c r="D997">
        <f>'U1520'!J845</f>
        <v>0</v>
      </c>
    </row>
    <row r="998" spans="1:4">
      <c r="A998" t="str">
        <f>CONCATENATE("334-U",'U1520'!A846,'U1520'!B846,"-", 'U1520'!C846,"-",'U1520'!D846, "-W")</f>
        <v>334-U---W</v>
      </c>
      <c r="B998">
        <f>'U1520'!I846</f>
        <v>0</v>
      </c>
      <c r="D998">
        <f>'U1520'!J846</f>
        <v>0</v>
      </c>
    </row>
    <row r="999" spans="1:4">
      <c r="A999" t="str">
        <f>CONCATENATE("334-U",'U1520'!A847,'U1520'!B847,"-", 'U1520'!C847,"-",'U1520'!D847, "-W")</f>
        <v>334-U---W</v>
      </c>
      <c r="B999">
        <f>'U1520'!I847</f>
        <v>0</v>
      </c>
      <c r="D999">
        <f>'U1520'!J847</f>
        <v>0</v>
      </c>
    </row>
    <row r="1000" spans="1:4">
      <c r="A1000" t="str">
        <f>CONCATENATE("334-U",'U1520'!A848,'U1520'!B848,"-", 'U1520'!C848,"-",'U1520'!D848, "-W")</f>
        <v>334-U---W</v>
      </c>
      <c r="B1000">
        <f>'U1520'!I848</f>
        <v>0</v>
      </c>
      <c r="D1000">
        <f>'U1520'!J848</f>
        <v>0</v>
      </c>
    </row>
    <row r="1001" spans="1:4">
      <c r="A1001" t="str">
        <f>CONCATENATE("334-U",'U1520'!A849,'U1520'!B849,"-", 'U1520'!C849,"-",'U1520'!D849, "-W")</f>
        <v>334-U---W</v>
      </c>
      <c r="B1001">
        <f>'U1520'!I849</f>
        <v>0</v>
      </c>
      <c r="D1001">
        <f>'U1520'!J849</f>
        <v>0</v>
      </c>
    </row>
    <row r="1002" spans="1:4">
      <c r="A1002" t="str">
        <f>CONCATENATE("334-U",'U1520'!A850,'U1520'!B850,"-", 'U1520'!C850,"-",'U1520'!D850, "-W")</f>
        <v>334-U---W</v>
      </c>
      <c r="B1002">
        <f>'U1520'!I850</f>
        <v>0</v>
      </c>
      <c r="D1002">
        <f>'U1520'!J850</f>
        <v>0</v>
      </c>
    </row>
    <row r="1003" spans="1:4">
      <c r="A1003" t="str">
        <f>CONCATENATE("334-U",'U1520'!A851,'U1520'!B851,"-", 'U1520'!C851,"-",'U1520'!D851, "-W")</f>
        <v>334-U---W</v>
      </c>
      <c r="B1003">
        <f>'U1520'!I851</f>
        <v>0</v>
      </c>
      <c r="D1003">
        <f>'U1520'!J851</f>
        <v>0</v>
      </c>
    </row>
    <row r="1004" spans="1:4">
      <c r="A1004" t="str">
        <f>CONCATENATE("334-U",'U1520'!A852,'U1520'!B852,"-", 'U1520'!C852,"-",'U1520'!D852, "-W")</f>
        <v>334-U---W</v>
      </c>
      <c r="B1004">
        <f>'U1520'!I852</f>
        <v>0</v>
      </c>
      <c r="D1004">
        <f>'U1520'!J852</f>
        <v>0</v>
      </c>
    </row>
    <row r="1005" spans="1:4">
      <c r="A1005" t="str">
        <f>CONCATENATE("334-U",'U1520'!A853,'U1520'!B853,"-", 'U1520'!C853,"-",'U1520'!D853, "-W")</f>
        <v>334-U---W</v>
      </c>
      <c r="B1005">
        <f>'U1520'!I853</f>
        <v>0</v>
      </c>
      <c r="D1005">
        <f>'U1520'!J853</f>
        <v>0</v>
      </c>
    </row>
    <row r="1006" spans="1:4">
      <c r="A1006" t="str">
        <f>CONCATENATE("334-U",'U1520'!A854,'U1520'!B854,"-", 'U1520'!C854,"-",'U1520'!D854, "-W")</f>
        <v>334-U---W</v>
      </c>
      <c r="B1006">
        <f>'U1520'!I854</f>
        <v>0</v>
      </c>
      <c r="D1006">
        <f>'U1520'!J854</f>
        <v>0</v>
      </c>
    </row>
    <row r="1007" spans="1:4">
      <c r="A1007" t="str">
        <f>CONCATENATE("334-U",'U1520'!A855,'U1520'!B855,"-", 'U1520'!C855,"-",'U1520'!D855, "-W")</f>
        <v>334-U---W</v>
      </c>
      <c r="B1007">
        <f>'U1520'!I855</f>
        <v>0</v>
      </c>
      <c r="D1007">
        <f>'U1520'!J855</f>
        <v>0</v>
      </c>
    </row>
    <row r="1008" spans="1:4">
      <c r="A1008" t="str">
        <f>CONCATENATE("334-U",'U1520'!A856,'U1520'!B856,"-", 'U1520'!C856,"-",'U1520'!D856, "-W")</f>
        <v>334-U---W</v>
      </c>
      <c r="B1008">
        <f>'U1520'!I856</f>
        <v>0</v>
      </c>
      <c r="D1008">
        <f>'U1520'!J856</f>
        <v>0</v>
      </c>
    </row>
    <row r="1009" spans="1:4">
      <c r="A1009" t="str">
        <f>CONCATENATE("334-U",'U1520'!A857,'U1520'!B857,"-", 'U1520'!C857,"-",'U1520'!D857, "-W")</f>
        <v>334-U---W</v>
      </c>
      <c r="B1009">
        <f>'U1520'!I857</f>
        <v>0</v>
      </c>
      <c r="D1009">
        <f>'U1520'!J857</f>
        <v>0</v>
      </c>
    </row>
    <row r="1010" spans="1:4">
      <c r="A1010" t="str">
        <f>CONCATENATE("334-U",'U1520'!A858,'U1520'!B858,"-", 'U1520'!C858,"-",'U1520'!D858, "-W")</f>
        <v>334-U---W</v>
      </c>
      <c r="B1010">
        <f>'U1520'!I858</f>
        <v>0</v>
      </c>
      <c r="D1010">
        <f>'U1520'!J858</f>
        <v>0</v>
      </c>
    </row>
    <row r="1011" spans="1:4">
      <c r="A1011" t="str">
        <f>CONCATENATE("334-U",'U1520'!A859,'U1520'!B859,"-", 'U1520'!C859,"-",'U1520'!D859, "-W")</f>
        <v>334-U---W</v>
      </c>
      <c r="B1011">
        <f>'U1520'!I859</f>
        <v>0</v>
      </c>
      <c r="D1011">
        <f>'U1520'!J859</f>
        <v>0</v>
      </c>
    </row>
    <row r="1012" spans="1:4">
      <c r="A1012" t="str">
        <f>CONCATENATE("334-U",'U1520'!A860,'U1520'!B860,"-", 'U1520'!C860,"-",'U1520'!D860, "-W")</f>
        <v>334-U---W</v>
      </c>
      <c r="B1012">
        <f>'U1520'!I860</f>
        <v>0</v>
      </c>
      <c r="D1012">
        <f>'U1520'!J860</f>
        <v>0</v>
      </c>
    </row>
    <row r="1013" spans="1:4">
      <c r="A1013" t="str">
        <f>CONCATENATE("334-U",'U1520'!A861,'U1520'!B861,"-", 'U1520'!C861,"-",'U1520'!D861, "-W")</f>
        <v>334-U---W</v>
      </c>
      <c r="B1013">
        <f>'U1520'!I861</f>
        <v>0</v>
      </c>
      <c r="D1013">
        <f>'U1520'!J861</f>
        <v>0</v>
      </c>
    </row>
    <row r="1014" spans="1:4">
      <c r="A1014" t="str">
        <f>CONCATENATE("334-U",'U1520'!A862,'U1520'!B862,"-", 'U1520'!C862,"-",'U1520'!D862, "-W")</f>
        <v>334-U---W</v>
      </c>
      <c r="B1014">
        <f>'U1520'!I862</f>
        <v>0</v>
      </c>
      <c r="D1014">
        <f>'U1520'!J862</f>
        <v>0</v>
      </c>
    </row>
    <row r="1015" spans="1:4">
      <c r="A1015" t="str">
        <f>CONCATENATE("334-U",'U1520'!A863,'U1520'!B863,"-", 'U1520'!C863,"-",'U1520'!D863, "-W")</f>
        <v>334-U---W</v>
      </c>
      <c r="B1015">
        <f>'U1520'!I863</f>
        <v>0</v>
      </c>
      <c r="D1015">
        <f>'U1520'!J863</f>
        <v>0</v>
      </c>
    </row>
    <row r="1016" spans="1:4">
      <c r="A1016" t="str">
        <f>CONCATENATE("334-U",'U1520'!A864,'U1520'!B864,"-", 'U1520'!C864,"-",'U1520'!D864, "-W")</f>
        <v>334-U---W</v>
      </c>
      <c r="B1016">
        <f>'U1520'!I864</f>
        <v>0</v>
      </c>
      <c r="D1016">
        <f>'U1520'!J864</f>
        <v>0</v>
      </c>
    </row>
    <row r="1017" spans="1:4">
      <c r="A1017" t="str">
        <f>CONCATENATE("334-U",'U1520'!A865,'U1520'!B865,"-", 'U1520'!C865,"-",'U1520'!D865, "-W")</f>
        <v>334-U---W</v>
      </c>
      <c r="B1017">
        <f>'U1520'!I865</f>
        <v>0</v>
      </c>
      <c r="D1017">
        <f>'U1520'!J865</f>
        <v>0</v>
      </c>
    </row>
    <row r="1018" spans="1:4">
      <c r="A1018" t="str">
        <f>CONCATENATE("334-U",'U1520'!A866,'U1520'!B866,"-", 'U1520'!C866,"-",'U1520'!D866, "-W")</f>
        <v>334-U---W</v>
      </c>
      <c r="B1018">
        <f>'U1520'!I866</f>
        <v>0</v>
      </c>
      <c r="D1018">
        <f>'U1520'!J866</f>
        <v>0</v>
      </c>
    </row>
    <row r="1019" spans="1:4">
      <c r="A1019" t="str">
        <f>CONCATENATE("334-U",'U1520'!A867,'U1520'!B867,"-", 'U1520'!C867,"-",'U1520'!D867, "-W")</f>
        <v>334-U---W</v>
      </c>
      <c r="B1019">
        <f>'U1520'!I867</f>
        <v>0</v>
      </c>
      <c r="D1019">
        <f>'U1520'!J867</f>
        <v>0</v>
      </c>
    </row>
    <row r="1020" spans="1:4">
      <c r="A1020" t="str">
        <f>CONCATENATE("334-U",'U1520'!A868,'U1520'!B868,"-", 'U1520'!C868,"-",'U1520'!D868, "-W")</f>
        <v>334-U---W</v>
      </c>
      <c r="B1020">
        <f>'U1520'!I868</f>
        <v>0</v>
      </c>
      <c r="D1020">
        <f>'U1520'!J868</f>
        <v>0</v>
      </c>
    </row>
    <row r="1021" spans="1:4">
      <c r="A1021" t="str">
        <f>CONCATENATE("334-U",'U1520'!A869,'U1520'!B869,"-", 'U1520'!C869,"-",'U1520'!D869, "-W")</f>
        <v>334-U---W</v>
      </c>
      <c r="B1021">
        <f>'U1520'!I869</f>
        <v>0</v>
      </c>
      <c r="D1021">
        <f>'U1520'!J869</f>
        <v>0</v>
      </c>
    </row>
    <row r="1022" spans="1:4">
      <c r="A1022" t="str">
        <f>CONCATENATE("334-U",'U1520'!A870,'U1520'!B870,"-", 'U1520'!C870,"-",'U1520'!D870, "-W")</f>
        <v>334-U---W</v>
      </c>
      <c r="B1022">
        <f>'U1520'!I870</f>
        <v>0</v>
      </c>
      <c r="D1022">
        <f>'U1520'!J870</f>
        <v>0</v>
      </c>
    </row>
    <row r="1023" spans="1:4">
      <c r="A1023" t="str">
        <f>CONCATENATE("334-U",'U1520'!A871,'U1520'!B871,"-", 'U1520'!C871,"-",'U1520'!D871, "-W")</f>
        <v>334-U---W</v>
      </c>
      <c r="B1023">
        <f>'U1520'!I871</f>
        <v>0</v>
      </c>
      <c r="D1023">
        <f>'U1520'!J871</f>
        <v>0</v>
      </c>
    </row>
    <row r="1024" spans="1:4">
      <c r="A1024" t="str">
        <f>CONCATENATE("334-U",'U1520'!A872,'U1520'!B872,"-", 'U1520'!C872,"-",'U1520'!D872, "-W")</f>
        <v>334-U---W</v>
      </c>
      <c r="B1024">
        <f>'U1520'!I872</f>
        <v>0</v>
      </c>
      <c r="D1024">
        <f>'U1520'!J872</f>
        <v>0</v>
      </c>
    </row>
    <row r="1025" spans="1:4">
      <c r="A1025" t="str">
        <f>CONCATENATE("334-U",'U1520'!A873,'U1520'!B873,"-", 'U1520'!C873,"-",'U1520'!D873, "-W")</f>
        <v>334-U---W</v>
      </c>
      <c r="B1025">
        <f>'U1520'!I873</f>
        <v>0</v>
      </c>
      <c r="D1025">
        <f>'U1520'!J873</f>
        <v>0</v>
      </c>
    </row>
    <row r="1026" spans="1:4">
      <c r="A1026" t="str">
        <f>CONCATENATE("334-U",'U1520'!A874,'U1520'!B874,"-", 'U1520'!C874,"-",'U1520'!D874, "-W")</f>
        <v>334-U---W</v>
      </c>
      <c r="B1026">
        <f>'U1520'!I874</f>
        <v>0</v>
      </c>
      <c r="D1026">
        <f>'U1520'!J874</f>
        <v>0</v>
      </c>
    </row>
    <row r="1027" spans="1:4">
      <c r="A1027" t="str">
        <f>CONCATENATE("334-U",'U1520'!A875,'U1520'!B875,"-", 'U1520'!C875,"-",'U1520'!D875, "-W")</f>
        <v>334-U---W</v>
      </c>
      <c r="B1027">
        <f>'U1520'!I875</f>
        <v>0</v>
      </c>
      <c r="D1027">
        <f>'U1520'!J875</f>
        <v>0</v>
      </c>
    </row>
    <row r="1028" spans="1:4">
      <c r="A1028" t="str">
        <f>CONCATENATE("334-U",'U1520'!A876,'U1520'!B876,"-", 'U1520'!C876,"-",'U1520'!D876, "-W")</f>
        <v>334-U---W</v>
      </c>
      <c r="B1028">
        <f>'U1520'!I876</f>
        <v>0</v>
      </c>
      <c r="D1028">
        <f>'U1520'!J876</f>
        <v>0</v>
      </c>
    </row>
    <row r="1029" spans="1:4">
      <c r="A1029" t="str">
        <f>CONCATENATE("334-U",'U1520'!A877,'U1520'!B877,"-", 'U1520'!C877,"-",'U1520'!D877, "-W")</f>
        <v>334-U---W</v>
      </c>
      <c r="B1029">
        <f>'U1520'!I877</f>
        <v>0</v>
      </c>
      <c r="D1029">
        <f>'U1520'!J877</f>
        <v>0</v>
      </c>
    </row>
    <row r="1030" spans="1:4">
      <c r="A1030" t="str">
        <f>CONCATENATE("334-U",'U1520'!A878,'U1520'!B878,"-", 'U1520'!C878,"-",'U1520'!D878, "-W")</f>
        <v>334-U---W</v>
      </c>
      <c r="B1030">
        <f>'U1520'!I878</f>
        <v>0</v>
      </c>
      <c r="D1030">
        <f>'U1520'!J878</f>
        <v>0</v>
      </c>
    </row>
    <row r="1031" spans="1:4">
      <c r="A1031" t="str">
        <f>CONCATENATE("334-U",'U1520'!A879,'U1520'!B879,"-", 'U1520'!C879,"-",'U1520'!D879, "-W")</f>
        <v>334-U---W</v>
      </c>
      <c r="B1031">
        <f>'U1520'!I879</f>
        <v>0</v>
      </c>
      <c r="D1031">
        <f>'U1520'!J879</f>
        <v>0</v>
      </c>
    </row>
    <row r="1032" spans="1:4">
      <c r="A1032" t="str">
        <f>CONCATENATE("334-U",'U1520'!A880,'U1520'!B880,"-", 'U1520'!C880,"-",'U1520'!D880, "-W")</f>
        <v>334-U---W</v>
      </c>
      <c r="B1032">
        <f>'U1520'!I880</f>
        <v>0</v>
      </c>
      <c r="D1032">
        <f>'U1520'!J880</f>
        <v>0</v>
      </c>
    </row>
    <row r="1033" spans="1:4">
      <c r="A1033" t="str">
        <f>CONCATENATE("334-U",'U1520'!A881,'U1520'!B881,"-", 'U1520'!C881,"-",'U1520'!D881, "-W")</f>
        <v>334-U---W</v>
      </c>
      <c r="B1033">
        <f>'U1520'!I881</f>
        <v>0</v>
      </c>
      <c r="D1033">
        <f>'U1520'!J881</f>
        <v>0</v>
      </c>
    </row>
    <row r="1034" spans="1:4">
      <c r="A1034" t="str">
        <f>CONCATENATE("334-U",'U1520'!A882,'U1520'!B882,"-", 'U1520'!C882,"-",'U1520'!D882, "-W")</f>
        <v>334-U---W</v>
      </c>
      <c r="B1034">
        <f>'U1520'!I882</f>
        <v>0</v>
      </c>
      <c r="D1034">
        <f>'U1520'!J882</f>
        <v>0</v>
      </c>
    </row>
    <row r="1035" spans="1:4">
      <c r="A1035" t="str">
        <f>CONCATENATE("334-U",'U1520'!A883,'U1520'!B883,"-", 'U1520'!C883,"-",'U1520'!D883, "-W")</f>
        <v>334-U---W</v>
      </c>
      <c r="B1035">
        <f>'U1520'!I883</f>
        <v>0</v>
      </c>
      <c r="D1035">
        <f>'U1520'!J883</f>
        <v>0</v>
      </c>
    </row>
    <row r="1036" spans="1:4">
      <c r="A1036" t="str">
        <f>CONCATENATE("334-U",'U1520'!A884,'U1520'!B884,"-", 'U1520'!C884,"-",'U1520'!D884, "-W")</f>
        <v>334-U---W</v>
      </c>
      <c r="B1036">
        <f>'U1520'!I884</f>
        <v>0</v>
      </c>
      <c r="D1036">
        <f>'U1520'!J884</f>
        <v>0</v>
      </c>
    </row>
    <row r="1037" spans="1:4">
      <c r="A1037" t="str">
        <f>CONCATENATE("334-U",'U1520'!A885,'U1520'!B885,"-", 'U1520'!C885,"-",'U1520'!D885, "-W")</f>
        <v>334-U---W</v>
      </c>
      <c r="B1037">
        <f>'U1520'!I885</f>
        <v>0</v>
      </c>
      <c r="D1037">
        <f>'U1520'!J885</f>
        <v>0</v>
      </c>
    </row>
    <row r="1038" spans="1:4">
      <c r="A1038" t="str">
        <f>CONCATENATE("334-U",'U1520'!A886,'U1520'!B886,"-", 'U1520'!C886,"-",'U1520'!D886, "-W")</f>
        <v>334-U---W</v>
      </c>
      <c r="B1038">
        <f>'U1520'!I886</f>
        <v>0</v>
      </c>
      <c r="D1038">
        <f>'U1520'!J886</f>
        <v>0</v>
      </c>
    </row>
    <row r="1039" spans="1:4">
      <c r="A1039" t="str">
        <f>CONCATENATE("334-U",'U1520'!A887,'U1520'!B887,"-", 'U1520'!C887,"-",'U1520'!D887, "-W")</f>
        <v>334-U---W</v>
      </c>
      <c r="B1039">
        <f>'U1520'!I887</f>
        <v>0</v>
      </c>
      <c r="D1039">
        <f>'U1520'!J887</f>
        <v>0</v>
      </c>
    </row>
    <row r="1040" spans="1:4">
      <c r="A1040" t="str">
        <f>CONCATENATE("334-U",'U1520'!A888,'U1520'!B888,"-", 'U1520'!C888,"-",'U1520'!D888, "-W")</f>
        <v>334-U---W</v>
      </c>
      <c r="B1040">
        <f>'U1520'!I888</f>
        <v>0</v>
      </c>
      <c r="D1040">
        <f>'U1520'!J888</f>
        <v>0</v>
      </c>
    </row>
    <row r="1041" spans="1:4">
      <c r="A1041" t="str">
        <f>CONCATENATE("334-U",'U1520'!A889,'U1520'!B889,"-", 'U1520'!C889,"-",'U1520'!D889, "-W")</f>
        <v>334-U---W</v>
      </c>
      <c r="B1041">
        <f>'U1520'!I889</f>
        <v>0</v>
      </c>
      <c r="D1041">
        <f>'U1520'!J889</f>
        <v>0</v>
      </c>
    </row>
    <row r="1042" spans="1:4">
      <c r="A1042" t="str">
        <f>CONCATENATE("334-U",'U1520'!A890,'U1520'!B890,"-", 'U1520'!C890,"-",'U1520'!D890, "-W")</f>
        <v>334-U---W</v>
      </c>
      <c r="B1042">
        <f>'U1520'!I890</f>
        <v>0</v>
      </c>
      <c r="D1042">
        <f>'U1520'!J890</f>
        <v>0</v>
      </c>
    </row>
    <row r="1043" spans="1:4">
      <c r="A1043" t="str">
        <f>CONCATENATE("334-U",'U1520'!A891,'U1520'!B891,"-", 'U1520'!C891,"-",'U1520'!D891, "-W")</f>
        <v>334-U---W</v>
      </c>
      <c r="B1043">
        <f>'U1520'!I891</f>
        <v>0</v>
      </c>
      <c r="D1043">
        <f>'U1520'!J891</f>
        <v>0</v>
      </c>
    </row>
    <row r="1044" spans="1:4">
      <c r="A1044" t="str">
        <f>CONCATENATE("334-U",'U1520'!A892,'U1520'!B892,"-", 'U1520'!C892,"-",'U1520'!D892, "-W")</f>
        <v>334-U---W</v>
      </c>
      <c r="B1044">
        <f>'U1520'!I892</f>
        <v>0</v>
      </c>
      <c r="D1044">
        <f>'U1520'!J892</f>
        <v>0</v>
      </c>
    </row>
    <row r="1045" spans="1:4">
      <c r="A1045" t="str">
        <f>CONCATENATE("334-U",'U1520'!A893,'U1520'!B893,"-", 'U1520'!C893,"-",'U1520'!D893, "-W")</f>
        <v>334-U---W</v>
      </c>
      <c r="B1045">
        <f>'U1520'!I893</f>
        <v>0</v>
      </c>
      <c r="D1045">
        <f>'U1520'!J893</f>
        <v>0</v>
      </c>
    </row>
    <row r="1046" spans="1:4">
      <c r="A1046" t="str">
        <f>CONCATENATE("334-U",'U1520'!A894,'U1520'!B894,"-", 'U1520'!C894,"-",'U1520'!D894, "-W")</f>
        <v>334-U---W</v>
      </c>
      <c r="B1046">
        <f>'U1520'!I894</f>
        <v>0</v>
      </c>
      <c r="D1046">
        <f>'U1520'!J894</f>
        <v>0</v>
      </c>
    </row>
    <row r="1047" spans="1:4">
      <c r="A1047" t="str">
        <f>CONCATENATE("334-U",'U1520'!A895,'U1520'!B895,"-", 'U1520'!C895,"-",'U1520'!D895, "-W")</f>
        <v>334-U---W</v>
      </c>
      <c r="B1047">
        <f>'U1520'!I895</f>
        <v>0</v>
      </c>
      <c r="D1047">
        <f>'U1520'!J895</f>
        <v>0</v>
      </c>
    </row>
    <row r="1048" spans="1:4">
      <c r="A1048" t="str">
        <f>CONCATENATE("334-U",'U1520'!A896,'U1520'!B896,"-", 'U1520'!C896,"-",'U1520'!D896, "-W")</f>
        <v>334-U---W</v>
      </c>
      <c r="B1048">
        <f>'U1520'!I896</f>
        <v>0</v>
      </c>
      <c r="D1048">
        <f>'U1520'!J896</f>
        <v>0</v>
      </c>
    </row>
    <row r="1049" spans="1:4">
      <c r="A1049" t="str">
        <f>CONCATENATE("334-U",'U1520'!A897,'U1520'!B897,"-", 'U1520'!C897,"-",'U1520'!D897, "-W")</f>
        <v>334-U---W</v>
      </c>
      <c r="B1049">
        <f>'U1520'!I897</f>
        <v>0</v>
      </c>
      <c r="D1049">
        <f>'U1520'!J897</f>
        <v>0</v>
      </c>
    </row>
    <row r="1050" spans="1:4">
      <c r="A1050" t="str">
        <f>CONCATENATE("334-U",'U1520'!A898,'U1520'!B898,"-", 'U1520'!C898,"-",'U1520'!D898, "-W")</f>
        <v>334-U---W</v>
      </c>
      <c r="B1050">
        <f>'U1520'!I898</f>
        <v>0</v>
      </c>
      <c r="D1050">
        <f>'U1520'!J898</f>
        <v>0</v>
      </c>
    </row>
    <row r="1051" spans="1:4">
      <c r="A1051" t="str">
        <f>CONCATENATE("334-U",'U1520'!A899,'U1520'!B899,"-", 'U1520'!C899,"-",'U1520'!D899, "-W")</f>
        <v>334-U---W</v>
      </c>
      <c r="B1051">
        <f>'U1520'!I899</f>
        <v>0</v>
      </c>
      <c r="D1051">
        <f>'U1520'!J899</f>
        <v>0</v>
      </c>
    </row>
    <row r="1052" spans="1:4">
      <c r="A1052" t="str">
        <f>CONCATENATE("334-U",'U1520'!A900,'U1520'!B900,"-", 'U1520'!C900,"-",'U1520'!D900, "-W")</f>
        <v>334-U---W</v>
      </c>
      <c r="B1052">
        <f>'U1520'!I900</f>
        <v>0</v>
      </c>
      <c r="D1052">
        <f>'U1520'!J900</f>
        <v>0</v>
      </c>
    </row>
    <row r="1053" spans="1:4">
      <c r="A1053" t="str">
        <f>CONCATENATE("334-U",'U1520'!A901,'U1520'!B901,"-", 'U1520'!C901,"-",'U1520'!D901, "-W")</f>
        <v>334-U---W</v>
      </c>
      <c r="B1053">
        <f>'U1520'!I901</f>
        <v>0</v>
      </c>
      <c r="D1053">
        <f>'U1520'!J901</f>
        <v>0</v>
      </c>
    </row>
    <row r="1054" spans="1:4">
      <c r="A1054" t="str">
        <f>CONCATENATE("334-U",'U1520'!A902,'U1520'!B902,"-", 'U1520'!C902,"-",'U1520'!D902, "-W")</f>
        <v>334-U---W</v>
      </c>
      <c r="B1054">
        <f>'U1520'!I902</f>
        <v>0</v>
      </c>
      <c r="D1054">
        <f>'U1520'!J902</f>
        <v>0</v>
      </c>
    </row>
    <row r="1055" spans="1:4">
      <c r="A1055" t="str">
        <f>CONCATENATE("334-U",'U1520'!A903,'U1520'!B903,"-", 'U1520'!C903,"-",'U1520'!D903, "-W")</f>
        <v>334-U---W</v>
      </c>
      <c r="B1055">
        <f>'U1520'!I903</f>
        <v>0</v>
      </c>
      <c r="D1055">
        <f>'U1520'!J903</f>
        <v>0</v>
      </c>
    </row>
    <row r="1056" spans="1:4">
      <c r="A1056" t="str">
        <f>CONCATENATE("334-U",'U1520'!A904,'U1520'!B904,"-", 'U1520'!C904,"-",'U1520'!D904, "-W")</f>
        <v>334-U---W</v>
      </c>
      <c r="B1056">
        <f>'U1520'!I904</f>
        <v>0</v>
      </c>
      <c r="D1056">
        <f>'U1520'!J904</f>
        <v>0</v>
      </c>
    </row>
    <row r="1057" spans="1:4">
      <c r="A1057" t="str">
        <f>CONCATENATE("334-U",'U1520'!A905,'U1520'!B905,"-", 'U1520'!C905,"-",'U1520'!D905, "-W")</f>
        <v>334-U---W</v>
      </c>
      <c r="B1057">
        <f>'U1520'!I905</f>
        <v>0</v>
      </c>
      <c r="D1057">
        <f>'U1520'!J905</f>
        <v>0</v>
      </c>
    </row>
    <row r="1058" spans="1:4">
      <c r="A1058" t="str">
        <f>CONCATENATE("334-U",'U1520'!A906,'U1520'!B906,"-", 'U1520'!C906,"-",'U1520'!D906, "-W")</f>
        <v>334-U---W</v>
      </c>
      <c r="B1058">
        <f>'U1520'!I906</f>
        <v>0</v>
      </c>
      <c r="D1058">
        <f>'U1520'!J906</f>
        <v>0</v>
      </c>
    </row>
    <row r="1059" spans="1:4">
      <c r="A1059" t="str">
        <f>CONCATENATE("334-U",'U1520'!A907,'U1520'!B907,"-", 'U1520'!C907,"-",'U1520'!D907, "-W")</f>
        <v>334-U---W</v>
      </c>
      <c r="B1059">
        <f>'U1520'!I907</f>
        <v>0</v>
      </c>
      <c r="D1059">
        <f>'U1520'!J907</f>
        <v>0</v>
      </c>
    </row>
    <row r="1060" spans="1:4">
      <c r="A1060" t="str">
        <f>CONCATENATE("334-U",'U1520'!A908,'U1520'!B908,"-", 'U1520'!C908,"-",'U1520'!D908, "-W")</f>
        <v>334-U---W</v>
      </c>
      <c r="B1060">
        <f>'U1520'!I908</f>
        <v>0</v>
      </c>
      <c r="D1060">
        <f>'U1520'!J908</f>
        <v>0</v>
      </c>
    </row>
    <row r="1061" spans="1:4">
      <c r="A1061" t="str">
        <f>CONCATENATE("334-U",'U1520'!A909,'U1520'!B909,"-", 'U1520'!C909,"-",'U1520'!D909, "-W")</f>
        <v>334-U---W</v>
      </c>
      <c r="B1061">
        <f>'U1520'!I909</f>
        <v>0</v>
      </c>
      <c r="D1061">
        <f>'U1520'!J909</f>
        <v>0</v>
      </c>
    </row>
    <row r="1062" spans="1:4">
      <c r="A1062" t="str">
        <f>CONCATENATE("334-U",'U1520'!A910,'U1520'!B910,"-", 'U1520'!C910,"-",'U1520'!D910, "-W")</f>
        <v>334-U---W</v>
      </c>
      <c r="B1062">
        <f>'U1520'!I910</f>
        <v>0</v>
      </c>
      <c r="D1062">
        <f>'U1520'!J910</f>
        <v>0</v>
      </c>
    </row>
    <row r="1063" spans="1:4">
      <c r="A1063" t="str">
        <f>CONCATENATE("334-U",'U1520'!A911,'U1520'!B911,"-", 'U1520'!C911,"-",'U1520'!D911, "-W")</f>
        <v>334-U---W</v>
      </c>
      <c r="B1063">
        <f>'U1520'!I911</f>
        <v>0</v>
      </c>
      <c r="D1063">
        <f>'U1520'!J911</f>
        <v>0</v>
      </c>
    </row>
    <row r="1064" spans="1:4">
      <c r="A1064" t="str">
        <f>CONCATENATE("334-U",'U1520'!A912,'U1520'!B912,"-", 'U1520'!C912,"-",'U1520'!D912, "-W")</f>
        <v>334-U---W</v>
      </c>
      <c r="B1064">
        <f>'U1520'!I912</f>
        <v>0</v>
      </c>
      <c r="D1064">
        <f>'U1520'!J912</f>
        <v>0</v>
      </c>
    </row>
    <row r="1065" spans="1:4">
      <c r="A1065" t="str">
        <f>CONCATENATE("334-U",'U1520'!A913,'U1520'!B913,"-", 'U1520'!C913,"-",'U1520'!D913, "-W")</f>
        <v>334-U---W</v>
      </c>
      <c r="B1065">
        <f>'U1520'!I913</f>
        <v>0</v>
      </c>
      <c r="D1065">
        <f>'U1520'!J913</f>
        <v>0</v>
      </c>
    </row>
    <row r="1066" spans="1:4">
      <c r="A1066" t="str">
        <f>CONCATENATE("334-U",'U1520'!A914,'U1520'!B914,"-", 'U1520'!C914,"-",'U1520'!D914, "-W")</f>
        <v>334-U---W</v>
      </c>
      <c r="B1066">
        <f>'U1520'!I914</f>
        <v>0</v>
      </c>
      <c r="D1066">
        <f>'U1520'!J914</f>
        <v>0</v>
      </c>
    </row>
    <row r="1067" spans="1:4">
      <c r="A1067" t="str">
        <f>CONCATENATE("334-U",'U1520'!A915,'U1520'!B915,"-", 'U1520'!C915,"-",'U1520'!D915, "-W")</f>
        <v>334-U---W</v>
      </c>
      <c r="B1067">
        <f>'U1520'!I915</f>
        <v>0</v>
      </c>
      <c r="D1067">
        <f>'U1520'!J915</f>
        <v>0</v>
      </c>
    </row>
    <row r="1068" spans="1:4">
      <c r="A1068" t="str">
        <f>CONCATENATE("334-U",'U1520'!A916,'U1520'!B916,"-", 'U1520'!C916,"-",'U1520'!D916, "-W")</f>
        <v>334-U---W</v>
      </c>
      <c r="B1068">
        <f>'U1520'!I916</f>
        <v>0</v>
      </c>
      <c r="D1068">
        <f>'U1520'!J916</f>
        <v>0</v>
      </c>
    </row>
    <row r="1069" spans="1:4">
      <c r="A1069" t="str">
        <f>CONCATENATE("334-U",'U1520'!A917,'U1520'!B917,"-", 'U1520'!C917,"-",'U1520'!D917, "-W")</f>
        <v>334-U---W</v>
      </c>
      <c r="B1069">
        <f>'U1520'!I917</f>
        <v>0</v>
      </c>
      <c r="D1069">
        <f>'U1520'!J917</f>
        <v>0</v>
      </c>
    </row>
    <row r="1070" spans="1:4">
      <c r="A1070" t="str">
        <f>CONCATENATE("334-U",'U1520'!A918,'U1520'!B918,"-", 'U1520'!C918,"-",'U1520'!D918, "-W")</f>
        <v>334-U---W</v>
      </c>
      <c r="B1070">
        <f>'U1520'!I918</f>
        <v>0</v>
      </c>
      <c r="D1070">
        <f>'U1520'!J918</f>
        <v>0</v>
      </c>
    </row>
    <row r="1071" spans="1:4">
      <c r="A1071" t="str">
        <f>CONCATENATE("334-U",'U1520'!A919,'U1520'!B919,"-", 'U1520'!C919,"-",'U1520'!D919, "-W")</f>
        <v>334-U---W</v>
      </c>
      <c r="B1071">
        <f>'U1520'!I919</f>
        <v>0</v>
      </c>
      <c r="D1071">
        <f>'U1520'!J919</f>
        <v>0</v>
      </c>
    </row>
    <row r="1072" spans="1:4">
      <c r="A1072" t="str">
        <f>CONCATENATE("334-U",'U1520'!A920,'U1520'!B920,"-", 'U1520'!C920,"-",'U1520'!D920, "-W")</f>
        <v>334-U---W</v>
      </c>
      <c r="B1072">
        <f>'U1520'!I920</f>
        <v>0</v>
      </c>
      <c r="D1072">
        <f>'U1520'!J920</f>
        <v>0</v>
      </c>
    </row>
    <row r="1073" spans="1:4">
      <c r="A1073" t="str">
        <f>CONCATENATE("334-U",'U1520'!A921,'U1520'!B921,"-", 'U1520'!C921,"-",'U1520'!D921, "-W")</f>
        <v>334-U---W</v>
      </c>
      <c r="B1073">
        <f>'U1520'!I921</f>
        <v>0</v>
      </c>
      <c r="D1073">
        <f>'U1520'!J921</f>
        <v>0</v>
      </c>
    </row>
    <row r="1074" spans="1:4">
      <c r="A1074" t="str">
        <f>CONCATENATE("334-U",'U1520'!A922,'U1520'!B922,"-", 'U1520'!C922,"-",'U1520'!D922, "-W")</f>
        <v>334-U---W</v>
      </c>
      <c r="B1074">
        <f>'U1520'!I922</f>
        <v>0</v>
      </c>
      <c r="D1074">
        <f>'U1520'!J922</f>
        <v>0</v>
      </c>
    </row>
    <row r="1075" spans="1:4">
      <c r="A1075" t="str">
        <f>CONCATENATE("334-U",'U1520'!A923,'U1520'!B923,"-", 'U1520'!C923,"-",'U1520'!D923, "-W")</f>
        <v>334-U---W</v>
      </c>
      <c r="B1075">
        <f>'U1520'!I923</f>
        <v>0</v>
      </c>
      <c r="D1075">
        <f>'U1520'!J923</f>
        <v>0</v>
      </c>
    </row>
    <row r="1076" spans="1:4">
      <c r="A1076" t="str">
        <f>CONCATENATE("334-U",'U1520'!A924,'U1520'!B924,"-", 'U1520'!C924,"-",'U1520'!D924, "-W")</f>
        <v>334-U---W</v>
      </c>
      <c r="B1076">
        <f>'U1520'!I924</f>
        <v>0</v>
      </c>
      <c r="D1076">
        <f>'U1520'!J924</f>
        <v>0</v>
      </c>
    </row>
    <row r="1077" spans="1:4">
      <c r="A1077" t="str">
        <f>CONCATENATE("334-U",'U1520'!A925,'U1520'!B925,"-", 'U1520'!C925,"-",'U1520'!D925, "-W")</f>
        <v>334-U---W</v>
      </c>
      <c r="B1077">
        <f>'U1520'!I925</f>
        <v>0</v>
      </c>
      <c r="D1077">
        <f>'U1520'!J925</f>
        <v>0</v>
      </c>
    </row>
    <row r="1078" spans="1:4">
      <c r="A1078" t="str">
        <f>CONCATENATE("334-U",'U1520'!A926,'U1520'!B926,"-", 'U1520'!C926,"-",'U1520'!D926, "-W")</f>
        <v>334-U---W</v>
      </c>
      <c r="B1078">
        <f>'U1520'!I926</f>
        <v>0</v>
      </c>
      <c r="D1078">
        <f>'U1520'!J926</f>
        <v>0</v>
      </c>
    </row>
    <row r="1079" spans="1:4">
      <c r="A1079" t="str">
        <f>CONCATENATE("334-U",'U1520'!A927,'U1520'!B927,"-", 'U1520'!C927,"-",'U1520'!D927, "-W")</f>
        <v>334-U---W</v>
      </c>
      <c r="B1079">
        <f>'U1520'!I927</f>
        <v>0</v>
      </c>
      <c r="D1079">
        <f>'U1520'!J927</f>
        <v>0</v>
      </c>
    </row>
    <row r="1080" spans="1:4">
      <c r="A1080" t="str">
        <f>CONCATENATE("334-U",'U1520'!A928,'U1520'!B928,"-", 'U1520'!C928,"-",'U1520'!D928, "-W")</f>
        <v>334-U---W</v>
      </c>
      <c r="B1080">
        <f>'U1520'!I928</f>
        <v>0</v>
      </c>
      <c r="D1080">
        <f>'U1520'!J928</f>
        <v>0</v>
      </c>
    </row>
    <row r="1081" spans="1:4">
      <c r="A1081" t="str">
        <f>CONCATENATE("334-U",'U1520'!A929,'U1520'!B929,"-", 'U1520'!C929,"-",'U1520'!D929, "-W")</f>
        <v>334-U---W</v>
      </c>
      <c r="B1081">
        <f>'U1520'!I929</f>
        <v>0</v>
      </c>
      <c r="D1081">
        <f>'U1520'!J929</f>
        <v>0</v>
      </c>
    </row>
    <row r="1082" spans="1:4">
      <c r="A1082" t="str">
        <f>CONCATENATE("334-U",'U1520'!A930,'U1520'!B930,"-", 'U1520'!C930,"-",'U1520'!D930, "-W")</f>
        <v>334-U---W</v>
      </c>
      <c r="B1082">
        <f>'U1520'!I930</f>
        <v>0</v>
      </c>
      <c r="D1082">
        <f>'U1520'!J930</f>
        <v>0</v>
      </c>
    </row>
    <row r="1083" spans="1:4">
      <c r="A1083" t="str">
        <f>CONCATENATE("334-U",'U1520'!A931,'U1520'!B931,"-", 'U1520'!C931,"-",'U1520'!D931, "-W")</f>
        <v>334-U---W</v>
      </c>
      <c r="B1083">
        <f>'U1520'!I931</f>
        <v>0</v>
      </c>
      <c r="D1083">
        <f>'U1520'!J931</f>
        <v>0</v>
      </c>
    </row>
    <row r="1084" spans="1:4">
      <c r="A1084" t="str">
        <f>CONCATENATE("334-U",'U1520'!A932,'U1520'!B932,"-", 'U1520'!C932,"-",'U1520'!D932, "-W")</f>
        <v>334-U---W</v>
      </c>
      <c r="B1084">
        <f>'U1520'!I932</f>
        <v>0</v>
      </c>
      <c r="D1084">
        <f>'U1520'!J932</f>
        <v>0</v>
      </c>
    </row>
    <row r="1085" spans="1:4">
      <c r="A1085" t="str">
        <f>CONCATENATE("334-U",'U1520'!A933,'U1520'!B933,"-", 'U1520'!C933,"-",'U1520'!D933, "-W")</f>
        <v>334-U---W</v>
      </c>
      <c r="B1085">
        <f>'U1520'!I933</f>
        <v>0</v>
      </c>
      <c r="D1085">
        <f>'U1520'!J933</f>
        <v>0</v>
      </c>
    </row>
    <row r="1086" spans="1:4">
      <c r="A1086" t="str">
        <f>CONCATENATE("334-U",'U1520'!A934,'U1520'!B934,"-", 'U1520'!C934,"-",'U1520'!D934, "-W")</f>
        <v>334-U---W</v>
      </c>
      <c r="B1086">
        <f>'U1520'!I934</f>
        <v>0</v>
      </c>
      <c r="D1086">
        <f>'U1520'!J934</f>
        <v>0</v>
      </c>
    </row>
    <row r="1087" spans="1:4">
      <c r="A1087" t="str">
        <f>CONCATENATE("334-U",'U1520'!A935,'U1520'!B935,"-", 'U1520'!C935,"-",'U1520'!D935, "-W")</f>
        <v>334-U---W</v>
      </c>
      <c r="B1087">
        <f>'U1520'!I935</f>
        <v>0</v>
      </c>
      <c r="D1087">
        <f>'U1520'!J935</f>
        <v>0</v>
      </c>
    </row>
    <row r="1088" spans="1:4">
      <c r="A1088" t="str">
        <f>CONCATENATE("334-U",'U1520'!A936,'U1520'!B936,"-", 'U1520'!C936,"-",'U1520'!D936, "-W")</f>
        <v>334-U---W</v>
      </c>
      <c r="B1088">
        <f>'U1520'!I936</f>
        <v>0</v>
      </c>
      <c r="D1088">
        <f>'U1520'!J936</f>
        <v>0</v>
      </c>
    </row>
    <row r="1089" spans="1:4">
      <c r="A1089" t="str">
        <f>CONCATENATE("334-U",'U1520'!A937,'U1520'!B937,"-", 'U1520'!C937,"-",'U1520'!D937, "-W")</f>
        <v>334-U---W</v>
      </c>
      <c r="B1089">
        <f>'U1520'!I937</f>
        <v>0</v>
      </c>
      <c r="D1089">
        <f>'U1520'!J937</f>
        <v>0</v>
      </c>
    </row>
    <row r="1090" spans="1:4">
      <c r="A1090" t="str">
        <f>CONCATENATE("334-U",'U1520'!A938,'U1520'!B938,"-", 'U1520'!C938,"-",'U1520'!D938, "-W")</f>
        <v>334-U---W</v>
      </c>
      <c r="B1090">
        <f>'U1520'!I938</f>
        <v>0</v>
      </c>
      <c r="D1090">
        <f>'U1520'!J938</f>
        <v>0</v>
      </c>
    </row>
    <row r="1091" spans="1:4">
      <c r="A1091" t="str">
        <f>CONCATENATE("334-U",'U1520'!A939,'U1520'!B939,"-", 'U1520'!C939,"-",'U1520'!D939, "-W")</f>
        <v>334-U---W</v>
      </c>
      <c r="B1091">
        <f>'U1520'!I939</f>
        <v>0</v>
      </c>
      <c r="D1091">
        <f>'U1520'!J939</f>
        <v>0</v>
      </c>
    </row>
    <row r="1092" spans="1:4">
      <c r="A1092" t="str">
        <f>CONCATENATE("334-U",'U1520'!A940,'U1520'!B940,"-", 'U1520'!C940,"-",'U1520'!D940, "-W")</f>
        <v>334-U---W</v>
      </c>
      <c r="B1092">
        <f>'U1520'!I940</f>
        <v>0</v>
      </c>
      <c r="D1092">
        <f>'U1520'!J940</f>
        <v>0</v>
      </c>
    </row>
    <row r="1093" spans="1:4">
      <c r="A1093" t="str">
        <f>CONCATENATE("334-U",'U1520'!A941,'U1520'!B941,"-", 'U1520'!C941,"-",'U1520'!D941, "-W")</f>
        <v>334-U---W</v>
      </c>
      <c r="B1093">
        <f>'U1520'!I941</f>
        <v>0</v>
      </c>
      <c r="D1093">
        <f>'U1520'!J941</f>
        <v>0</v>
      </c>
    </row>
    <row r="1094" spans="1:4">
      <c r="A1094" t="str">
        <f>CONCATENATE("334-U",'U1520'!A942,'U1520'!B942,"-", 'U1520'!C942,"-",'U1520'!D942, "-W")</f>
        <v>334-U---W</v>
      </c>
      <c r="B1094">
        <f>'U1520'!I942</f>
        <v>0</v>
      </c>
      <c r="D1094">
        <f>'U1520'!J942</f>
        <v>0</v>
      </c>
    </row>
    <row r="1095" spans="1:4">
      <c r="A1095" t="str">
        <f>CONCATENATE("334-U",'U1520'!A943,'U1520'!B943,"-", 'U1520'!C943,"-",'U1520'!D943, "-W")</f>
        <v>334-U---W</v>
      </c>
      <c r="B1095">
        <f>'U1520'!I943</f>
        <v>0</v>
      </c>
      <c r="D1095">
        <f>'U1520'!J943</f>
        <v>0</v>
      </c>
    </row>
    <row r="1096" spans="1:4">
      <c r="A1096" t="str">
        <f>CONCATENATE("334-U",'U1520'!A944,'U1520'!B944,"-", 'U1520'!C944,"-",'U1520'!D944, "-W")</f>
        <v>334-U---W</v>
      </c>
      <c r="B1096">
        <f>'U1520'!I944</f>
        <v>0</v>
      </c>
      <c r="D1096">
        <f>'U1520'!J944</f>
        <v>0</v>
      </c>
    </row>
    <row r="1097" spans="1:4">
      <c r="A1097" t="str">
        <f>CONCATENATE("334-U",'U1520'!A945,'U1520'!B945,"-", 'U1520'!C945,"-",'U1520'!D945, "-W")</f>
        <v>334-U---W</v>
      </c>
      <c r="B1097">
        <f>'U1520'!I945</f>
        <v>0</v>
      </c>
      <c r="D1097">
        <f>'U1520'!J945</f>
        <v>0</v>
      </c>
    </row>
    <row r="1098" spans="1:4">
      <c r="A1098" t="str">
        <f>CONCATENATE("334-U",'U1520'!A946,'U1520'!B946,"-", 'U1520'!C946,"-",'U1520'!D946, "-W")</f>
        <v>334-U---W</v>
      </c>
      <c r="B1098">
        <f>'U1520'!I946</f>
        <v>0</v>
      </c>
      <c r="D1098">
        <f>'U1520'!J946</f>
        <v>0</v>
      </c>
    </row>
    <row r="1099" spans="1:4">
      <c r="A1099" t="str">
        <f>CONCATENATE("334-U",'U1520'!A947,'U1520'!B947,"-", 'U1520'!C947,"-",'U1520'!D947, "-W")</f>
        <v>334-U---W</v>
      </c>
      <c r="B1099">
        <f>'U1520'!I947</f>
        <v>0</v>
      </c>
      <c r="D1099">
        <f>'U1520'!J947</f>
        <v>0</v>
      </c>
    </row>
    <row r="1100" spans="1:4">
      <c r="A1100" t="str">
        <f>CONCATENATE("334-U",'U1520'!A948,'U1520'!B948,"-", 'U1520'!C948,"-",'U1520'!D948, "-W")</f>
        <v>334-U---W</v>
      </c>
      <c r="B1100">
        <f>'U1520'!I948</f>
        <v>0</v>
      </c>
      <c r="D1100">
        <f>'U1520'!J948</f>
        <v>0</v>
      </c>
    </row>
    <row r="1101" spans="1:4">
      <c r="A1101" t="str">
        <f>CONCATENATE("334-U",'U1520'!A949,'U1520'!B949,"-", 'U1520'!C949,"-",'U1520'!D949, "-W")</f>
        <v>334-U---W</v>
      </c>
      <c r="B1101">
        <f>'U1520'!I949</f>
        <v>0</v>
      </c>
      <c r="D1101">
        <f>'U1520'!J949</f>
        <v>0</v>
      </c>
    </row>
    <row r="1102" spans="1:4">
      <c r="A1102" t="str">
        <f>CONCATENATE("334-U",'U1520'!A950,'U1520'!B950,"-", 'U1520'!C950,"-",'U1520'!D950, "-W")</f>
        <v>334-U---W</v>
      </c>
      <c r="B1102">
        <f>'U1520'!I950</f>
        <v>0</v>
      </c>
      <c r="D1102">
        <f>'U1520'!J950</f>
        <v>0</v>
      </c>
    </row>
    <row r="1103" spans="1:4">
      <c r="A1103" t="str">
        <f>CONCATENATE("334-U",'U1520'!A951,'U1520'!B951,"-", 'U1520'!C951,"-",'U1520'!D951, "-W")</f>
        <v>334-U---W</v>
      </c>
      <c r="B1103">
        <f>'U1520'!I951</f>
        <v>0</v>
      </c>
      <c r="D1103">
        <f>'U1520'!J951</f>
        <v>0</v>
      </c>
    </row>
    <row r="1104" spans="1:4">
      <c r="A1104" t="str">
        <f>CONCATENATE("334-U",'U1520'!A952,'U1520'!B952,"-", 'U1520'!C952,"-",'U1520'!D952, "-W")</f>
        <v>334-U---W</v>
      </c>
      <c r="B1104">
        <f>'U1520'!I952</f>
        <v>0</v>
      </c>
      <c r="D1104">
        <f>'U1520'!J952</f>
        <v>0</v>
      </c>
    </row>
    <row r="1105" spans="1:4">
      <c r="A1105" t="str">
        <f>CONCATENATE("334-U",'U1520'!A953,'U1520'!B953,"-", 'U1520'!C953,"-",'U1520'!D953, "-W")</f>
        <v>334-U---W</v>
      </c>
      <c r="B1105">
        <f>'U1520'!I953</f>
        <v>0</v>
      </c>
      <c r="D1105">
        <f>'U1520'!J953</f>
        <v>0</v>
      </c>
    </row>
    <row r="1106" spans="1:4">
      <c r="A1106" t="str">
        <f>CONCATENATE("334-U",'U1520'!A954,'U1520'!B954,"-", 'U1520'!C954,"-",'U1520'!D954, "-W")</f>
        <v>334-U---W</v>
      </c>
      <c r="B1106">
        <f>'U1520'!I954</f>
        <v>0</v>
      </c>
      <c r="D1106">
        <f>'U1520'!J954</f>
        <v>0</v>
      </c>
    </row>
    <row r="1107" spans="1:4">
      <c r="A1107" t="str">
        <f>CONCATENATE("334-U",'U1520'!A955,'U1520'!B955,"-", 'U1520'!C955,"-",'U1520'!D955, "-W")</f>
        <v>334-U---W</v>
      </c>
      <c r="B1107">
        <f>'U1520'!I955</f>
        <v>0</v>
      </c>
      <c r="D1107">
        <f>'U1520'!J955</f>
        <v>0</v>
      </c>
    </row>
    <row r="1108" spans="1:4">
      <c r="A1108" t="str">
        <f>CONCATENATE("334-U",'U1520'!A956,'U1520'!B956,"-", 'U1520'!C956,"-",'U1520'!D956, "-W")</f>
        <v>334-U---W</v>
      </c>
      <c r="B1108">
        <f>'U1520'!I956</f>
        <v>0</v>
      </c>
      <c r="D1108">
        <f>'U1520'!J956</f>
        <v>0</v>
      </c>
    </row>
    <row r="1109" spans="1:4">
      <c r="A1109" t="str">
        <f>CONCATENATE("334-U",'U1520'!A957,'U1520'!B957,"-", 'U1520'!C957,"-",'U1520'!D957, "-W")</f>
        <v>334-U---W</v>
      </c>
      <c r="B1109">
        <f>'U1520'!I957</f>
        <v>0</v>
      </c>
      <c r="D1109">
        <f>'U1520'!J957</f>
        <v>0</v>
      </c>
    </row>
    <row r="1110" spans="1:4">
      <c r="A1110" t="str">
        <f>CONCATENATE("334-U",'U1520'!A958,'U1520'!B958,"-", 'U1520'!C958,"-",'U1520'!D958, "-W")</f>
        <v>334-U---W</v>
      </c>
      <c r="B1110">
        <f>'U1520'!I958</f>
        <v>0</v>
      </c>
      <c r="D1110">
        <f>'U1520'!J958</f>
        <v>0</v>
      </c>
    </row>
    <row r="1111" spans="1:4">
      <c r="A1111" t="str">
        <f>CONCATENATE("334-U",'U1520'!A959,'U1520'!B959,"-", 'U1520'!C959,"-",'U1520'!D959, "-W")</f>
        <v>334-U---W</v>
      </c>
      <c r="B1111">
        <f>'U1520'!I959</f>
        <v>0</v>
      </c>
      <c r="D1111">
        <f>'U1520'!J959</f>
        <v>0</v>
      </c>
    </row>
    <row r="1112" spans="1:4">
      <c r="A1112" t="str">
        <f>CONCATENATE("334-U",'U1520'!A960,'U1520'!B960,"-", 'U1520'!C960,"-",'U1520'!D960, "-W")</f>
        <v>334-U---W</v>
      </c>
      <c r="B1112">
        <f>'U1520'!I960</f>
        <v>0</v>
      </c>
      <c r="D1112">
        <f>'U1520'!J960</f>
        <v>0</v>
      </c>
    </row>
    <row r="1113" spans="1:4">
      <c r="A1113" t="str">
        <f>CONCATENATE("334-U",'U1520'!A961,'U1520'!B961,"-", 'U1520'!C961,"-",'U1520'!D961, "-W")</f>
        <v>334-U---W</v>
      </c>
      <c r="B1113">
        <f>'U1520'!I961</f>
        <v>0</v>
      </c>
      <c r="D1113">
        <f>'U1520'!J961</f>
        <v>0</v>
      </c>
    </row>
    <row r="1114" spans="1:4">
      <c r="A1114" t="str">
        <f>CONCATENATE("334-U",'U1520'!A962,'U1520'!B962,"-", 'U1520'!C962,"-",'U1520'!D962, "-W")</f>
        <v>334-U---W</v>
      </c>
      <c r="B1114">
        <f>'U1520'!I962</f>
        <v>0</v>
      </c>
      <c r="D1114">
        <f>'U1520'!J962</f>
        <v>0</v>
      </c>
    </row>
    <row r="1115" spans="1:4">
      <c r="A1115" t="str">
        <f>CONCATENATE("334-U",'U1520'!A963,'U1520'!B963,"-", 'U1520'!C963,"-",'U1520'!D963, "-W")</f>
        <v>334-U---W</v>
      </c>
      <c r="B1115">
        <f>'U1520'!I963</f>
        <v>0</v>
      </c>
      <c r="D1115">
        <f>'U1520'!J963</f>
        <v>0</v>
      </c>
    </row>
    <row r="1116" spans="1:4">
      <c r="A1116" t="str">
        <f>CONCATENATE("334-U",'U1520'!A964,'U1520'!B964,"-", 'U1520'!C964,"-",'U1520'!D964, "-W")</f>
        <v>334-U---W</v>
      </c>
      <c r="B1116">
        <f>'U1520'!I964</f>
        <v>0</v>
      </c>
      <c r="D1116">
        <f>'U1520'!J964</f>
        <v>0</v>
      </c>
    </row>
    <row r="1117" spans="1:4">
      <c r="A1117" t="str">
        <f>CONCATENATE("334-U",'U1520'!A965,'U1520'!B965,"-", 'U1520'!C965,"-",'U1520'!D965, "-W")</f>
        <v>334-U---W</v>
      </c>
      <c r="B1117">
        <f>'U1520'!I965</f>
        <v>0</v>
      </c>
      <c r="D1117">
        <f>'U1520'!J965</f>
        <v>0</v>
      </c>
    </row>
    <row r="1118" spans="1:4">
      <c r="A1118" t="str">
        <f>CONCATENATE("334-U",'U1520'!A966,'U1520'!B966,"-", 'U1520'!C966,"-",'U1520'!D966, "-W")</f>
        <v>334-U---W</v>
      </c>
      <c r="B1118">
        <f>'U1520'!I966</f>
        <v>0</v>
      </c>
      <c r="D1118">
        <f>'U1520'!J966</f>
        <v>0</v>
      </c>
    </row>
    <row r="1119" spans="1:4">
      <c r="A1119" t="str">
        <f>CONCATENATE("334-U",'U1520'!A967,'U1520'!B967,"-", 'U1520'!C967,"-",'U1520'!D967, "-W")</f>
        <v>334-U---W</v>
      </c>
      <c r="B1119">
        <f>'U1520'!I967</f>
        <v>0</v>
      </c>
      <c r="D1119">
        <f>'U1520'!J967</f>
        <v>0</v>
      </c>
    </row>
    <row r="1120" spans="1:4">
      <c r="A1120" t="str">
        <f>CONCATENATE("334-U",'U1520'!A968,'U1520'!B968,"-", 'U1520'!C968,"-",'U1520'!D968, "-W")</f>
        <v>334-U---W</v>
      </c>
      <c r="B1120">
        <f>'U1520'!I968</f>
        <v>0</v>
      </c>
      <c r="D1120">
        <f>'U1520'!J968</f>
        <v>0</v>
      </c>
    </row>
    <row r="1121" spans="1:4">
      <c r="A1121" t="str">
        <f>CONCATENATE("334-U",'U1520'!A969,'U1520'!B969,"-", 'U1520'!C969,"-",'U1520'!D969, "-W")</f>
        <v>334-U---W</v>
      </c>
      <c r="B1121">
        <f>'U1520'!I969</f>
        <v>0</v>
      </c>
      <c r="D1121">
        <f>'U1520'!J969</f>
        <v>0</v>
      </c>
    </row>
    <row r="1122" spans="1:4">
      <c r="A1122" t="str">
        <f>CONCATENATE("334-U",'U1520'!A970,'U1520'!B970,"-", 'U1520'!C970,"-",'U1520'!D970, "-W")</f>
        <v>334-U---W</v>
      </c>
      <c r="B1122">
        <f>'U1520'!I970</f>
        <v>0</v>
      </c>
      <c r="D1122">
        <f>'U1520'!J970</f>
        <v>0</v>
      </c>
    </row>
    <row r="1123" spans="1:4">
      <c r="A1123" t="str">
        <f>CONCATENATE("334-U",'U1520'!A971,'U1520'!B971,"-", 'U1520'!C971,"-",'U1520'!D971, "-W")</f>
        <v>334-U---W</v>
      </c>
      <c r="B1123">
        <f>'U1520'!I971</f>
        <v>0</v>
      </c>
      <c r="D1123">
        <f>'U1520'!J971</f>
        <v>0</v>
      </c>
    </row>
    <row r="1124" spans="1:4">
      <c r="A1124" t="str">
        <f>CONCATENATE("334-U",'U1520'!A972,'U1520'!B972,"-", 'U1520'!C972,"-",'U1520'!D972, "-W")</f>
        <v>334-U---W</v>
      </c>
      <c r="B1124">
        <f>'U1520'!I972</f>
        <v>0</v>
      </c>
      <c r="D1124">
        <f>'U1520'!J972</f>
        <v>0</v>
      </c>
    </row>
    <row r="1125" spans="1:4">
      <c r="A1125" t="str">
        <f>CONCATENATE("334-U",'U1520'!A973,'U1520'!B973,"-", 'U1520'!C973,"-",'U1520'!D973, "-W")</f>
        <v>334-U---W</v>
      </c>
      <c r="B1125">
        <f>'U1520'!I973</f>
        <v>0</v>
      </c>
      <c r="D1125">
        <f>'U1520'!J973</f>
        <v>0</v>
      </c>
    </row>
    <row r="1126" spans="1:4">
      <c r="A1126" t="str">
        <f>CONCATENATE("334-U",'U1520'!A974,'U1520'!B974,"-", 'U1520'!C974,"-",'U1520'!D974, "-W")</f>
        <v>334-U---W</v>
      </c>
      <c r="B1126">
        <f>'U1520'!I974</f>
        <v>0</v>
      </c>
      <c r="D1126">
        <f>'U1520'!J974</f>
        <v>0</v>
      </c>
    </row>
    <row r="1127" spans="1:4">
      <c r="A1127" t="str">
        <f>CONCATENATE("334-U",'U1520'!A975,'U1520'!B975,"-", 'U1520'!C975,"-",'U1520'!D975, "-W")</f>
        <v>334-U---W</v>
      </c>
      <c r="B1127">
        <f>'U1520'!I975</f>
        <v>0</v>
      </c>
      <c r="D1127">
        <f>'U1520'!J975</f>
        <v>0</v>
      </c>
    </row>
    <row r="1128" spans="1:4">
      <c r="A1128" t="str">
        <f>CONCATENATE("334-U",'U1520'!A976,'U1520'!B976,"-", 'U1520'!C976,"-",'U1520'!D976, "-W")</f>
        <v>334-U---W</v>
      </c>
      <c r="B1128">
        <f>'U1520'!I976</f>
        <v>0</v>
      </c>
      <c r="D1128">
        <f>'U1520'!J976</f>
        <v>0</v>
      </c>
    </row>
    <row r="1129" spans="1:4">
      <c r="A1129" t="str">
        <f>CONCATENATE("334-U",'U1520'!A977,'U1520'!B977,"-", 'U1520'!C977,"-",'U1520'!D977, "-W")</f>
        <v>334-U---W</v>
      </c>
      <c r="B1129">
        <f>'U1520'!I977</f>
        <v>0</v>
      </c>
      <c r="D1129">
        <f>'U1520'!J977</f>
        <v>0</v>
      </c>
    </row>
    <row r="1130" spans="1:4">
      <c r="A1130" t="str">
        <f>CONCATENATE("334-U",'U1520'!A978,'U1520'!B978,"-", 'U1520'!C978,"-",'U1520'!D978, "-W")</f>
        <v>334-U---W</v>
      </c>
      <c r="B1130">
        <f>'U1520'!I978</f>
        <v>0</v>
      </c>
      <c r="D1130">
        <f>'U1520'!J978</f>
        <v>0</v>
      </c>
    </row>
    <row r="1131" spans="1:4">
      <c r="A1131" t="str">
        <f>CONCATENATE("334-U",'U1520'!A979,'U1520'!B979,"-", 'U1520'!C979,"-",'U1520'!D979, "-W")</f>
        <v>334-U---W</v>
      </c>
      <c r="B1131">
        <f>'U1520'!I979</f>
        <v>0</v>
      </c>
      <c r="D1131">
        <f>'U1520'!J979</f>
        <v>0</v>
      </c>
    </row>
    <row r="1132" spans="1:4">
      <c r="A1132" t="str">
        <f>CONCATENATE("334-U",'U1520'!A980,'U1520'!B980,"-", 'U1520'!C980,"-",'U1520'!D980, "-W")</f>
        <v>334-U---W</v>
      </c>
      <c r="B1132">
        <f>'U1520'!I980</f>
        <v>0</v>
      </c>
      <c r="D1132">
        <f>'U1520'!J980</f>
        <v>0</v>
      </c>
    </row>
    <row r="1133" spans="1:4">
      <c r="A1133" t="str">
        <f>CONCATENATE("334-U",'U1520'!A981,'U1520'!B981,"-", 'U1520'!C981,"-",'U1520'!D981, "-W")</f>
        <v>334-U---W</v>
      </c>
      <c r="B1133">
        <f>'U1520'!I981</f>
        <v>0</v>
      </c>
      <c r="D1133">
        <f>'U1520'!J981</f>
        <v>0</v>
      </c>
    </row>
    <row r="1134" spans="1:4">
      <c r="A1134" t="str">
        <f>CONCATENATE("334-U",'U1520'!A982,'U1520'!B982,"-", 'U1520'!C982,"-",'U1520'!D982, "-W")</f>
        <v>334-U---W</v>
      </c>
      <c r="B1134">
        <f>'U1520'!I982</f>
        <v>0</v>
      </c>
      <c r="D1134">
        <f>'U1520'!J982</f>
        <v>0</v>
      </c>
    </row>
    <row r="1135" spans="1:4">
      <c r="A1135" t="str">
        <f>CONCATENATE("334-U",'U1520'!A983,'U1520'!B983,"-", 'U1520'!C983,"-",'U1520'!D983, "-W")</f>
        <v>334-U---W</v>
      </c>
      <c r="B1135">
        <f>'U1520'!I983</f>
        <v>0</v>
      </c>
      <c r="D1135">
        <f>'U1520'!J983</f>
        <v>0</v>
      </c>
    </row>
    <row r="1136" spans="1:4">
      <c r="A1136" t="str">
        <f>CONCATENATE("334-U",'U1520'!A984,'U1520'!B984,"-", 'U1520'!C984,"-",'U1520'!D984, "-W")</f>
        <v>334-U---W</v>
      </c>
      <c r="B1136">
        <f>'U1520'!I984</f>
        <v>0</v>
      </c>
      <c r="D1136">
        <f>'U1520'!J984</f>
        <v>0</v>
      </c>
    </row>
    <row r="1137" spans="1:4">
      <c r="A1137" t="str">
        <f>CONCATENATE("334-U",'U1520'!A985,'U1520'!B985,"-", 'U1520'!C985,"-",'U1520'!D985, "-W")</f>
        <v>334-U---W</v>
      </c>
      <c r="B1137">
        <f>'U1520'!I985</f>
        <v>0</v>
      </c>
      <c r="D1137">
        <f>'U1520'!J985</f>
        <v>0</v>
      </c>
    </row>
    <row r="1138" spans="1:4">
      <c r="A1138" t="str">
        <f>CONCATENATE("334-U",'U1520'!A986,'U1520'!B986,"-", 'U1520'!C986,"-",'U1520'!D986, "-W")</f>
        <v>334-U---W</v>
      </c>
      <c r="B1138">
        <f>'U1520'!I986</f>
        <v>0</v>
      </c>
      <c r="D1138">
        <f>'U1520'!J986</f>
        <v>0</v>
      </c>
    </row>
    <row r="1139" spans="1:4">
      <c r="A1139" t="str">
        <f>CONCATENATE("334-U",'U1520'!A987,'U1520'!B987,"-", 'U1520'!C987,"-",'U1520'!D987, "-W")</f>
        <v>334-U---W</v>
      </c>
      <c r="B1139">
        <f>'U1520'!I987</f>
        <v>0</v>
      </c>
      <c r="D1139">
        <f>'U1520'!J987</f>
        <v>0</v>
      </c>
    </row>
    <row r="1140" spans="1:4">
      <c r="A1140" t="str">
        <f>CONCATENATE("334-U",'U1520'!A988,'U1520'!B988,"-", 'U1520'!C988,"-",'U1520'!D988, "-W")</f>
        <v>334-U---W</v>
      </c>
      <c r="B1140">
        <f>'U1520'!I988</f>
        <v>0</v>
      </c>
      <c r="D1140">
        <f>'U1520'!J988</f>
        <v>0</v>
      </c>
    </row>
    <row r="1141" spans="1:4">
      <c r="A1141" t="str">
        <f>CONCATENATE("334-U",'U1520'!A989,'U1520'!B989,"-", 'U1520'!C989,"-",'U1520'!D989, "-W")</f>
        <v>334-U---W</v>
      </c>
      <c r="B1141">
        <f>'U1520'!I989</f>
        <v>0</v>
      </c>
      <c r="D1141">
        <f>'U1520'!J989</f>
        <v>0</v>
      </c>
    </row>
    <row r="1142" spans="1:4">
      <c r="A1142" t="str">
        <f>CONCATENATE("334-U",'U1520'!A990,'U1520'!B990,"-", 'U1520'!C990,"-",'U1520'!D990, "-W")</f>
        <v>334-U---W</v>
      </c>
      <c r="B1142">
        <f>'U1520'!I990</f>
        <v>0</v>
      </c>
      <c r="D1142">
        <f>'U1520'!J990</f>
        <v>0</v>
      </c>
    </row>
    <row r="1143" spans="1:4">
      <c r="A1143" t="str">
        <f>CONCATENATE("334-U",'U1520'!A991,'U1520'!B991,"-", 'U1520'!C991,"-",'U1520'!D991, "-W")</f>
        <v>334-U---W</v>
      </c>
      <c r="B1143">
        <f>'U1520'!I991</f>
        <v>0</v>
      </c>
      <c r="D1143">
        <f>'U1520'!J991</f>
        <v>0</v>
      </c>
    </row>
    <row r="1144" spans="1:4">
      <c r="A1144" t="str">
        <f>CONCATENATE("334-U",'U1520'!A992,'U1520'!B992,"-", 'U1520'!C992,"-",'U1520'!D992, "-W")</f>
        <v>334-U---W</v>
      </c>
      <c r="B1144">
        <f>'U1520'!I992</f>
        <v>0</v>
      </c>
      <c r="D1144">
        <f>'U1520'!J992</f>
        <v>0</v>
      </c>
    </row>
  </sheetData>
  <phoneticPr fontId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"/>
  <sheetViews>
    <sheetView workbookViewId="0">
      <selection sqref="A1:IV65536"/>
    </sheetView>
  </sheetViews>
  <sheetFormatPr baseColWidth="10" defaultColWidth="10.7109375" defaultRowHeight="13" x14ac:dyDescent="0"/>
  <sheetData/>
  <phoneticPr fontId="1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U1520</vt:lpstr>
      <vt:lpstr>Sheet3</vt:lpstr>
      <vt:lpstr>Sheet4</vt:lpstr>
    </vt:vector>
  </TitlesOfParts>
  <Company>Indiana University of Pennsylvania Geoscience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Lewis</dc:creator>
  <cp:lastModifiedBy>Julia Morgan</cp:lastModifiedBy>
  <cp:lastPrinted>2007-12-02T23:20:18Z</cp:lastPrinted>
  <dcterms:created xsi:type="dcterms:W3CDTF">2007-11-18T21:30:59Z</dcterms:created>
  <dcterms:modified xsi:type="dcterms:W3CDTF">2018-05-03T23:00:55Z</dcterms:modified>
</cp:coreProperties>
</file>