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autoCompressPictures="0"/>
  <mc:AlternateContent xmlns:mc="http://schemas.openxmlformats.org/markup-compatibility/2006">
    <mc:Choice Requires="x15">
      <x15ac:absPath xmlns:x15ac="http://schemas.microsoft.com/office/spreadsheetml/2010/11/ac" url="P:\00_IODP-II_Phase 1\Exp 383\ER\Tables\Tables_G_Geochem\"/>
    </mc:Choice>
  </mc:AlternateContent>
  <xr:revisionPtr revIDLastSave="0" documentId="8_{FABE102E-CF1F-4001-A476-3F9B6B601E62}" xr6:coauthVersionLast="36" xr6:coauthVersionMax="36" xr10:uidLastSave="{00000000-0000-0000-0000-000000000000}"/>
  <bookViews>
    <workbookView xWindow="240" yWindow="460" windowWidth="25360" windowHeight="15820" xr2:uid="{00000000-000D-0000-FFFF-FFFF00000000}"/>
  </bookViews>
  <sheets>
    <sheet name="ICP-AES Solids_10_7_2019" sheetId="1" r:id="rId1"/>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H26" i="1" l="1"/>
  <c r="BI26" i="1"/>
  <c r="BJ26" i="1"/>
  <c r="BH6" i="1"/>
  <c r="BI6" i="1"/>
  <c r="BJ6" i="1"/>
  <c r="BC18" i="1"/>
  <c r="BD18" i="1"/>
  <c r="BE18" i="1"/>
  <c r="BC50" i="1"/>
  <c r="BD50" i="1"/>
  <c r="BE50" i="1"/>
  <c r="AW10" i="1"/>
  <c r="AX10" i="1"/>
  <c r="AY10" i="1"/>
  <c r="AW26" i="1"/>
  <c r="AX26" i="1"/>
  <c r="AY26" i="1"/>
  <c r="AW42" i="1"/>
  <c r="AX42" i="1"/>
  <c r="AY42" i="1"/>
  <c r="AW6" i="1"/>
  <c r="AX6" i="1"/>
  <c r="AY6" i="1"/>
  <c r="AS22" i="1"/>
  <c r="AT22" i="1"/>
  <c r="AU22" i="1"/>
  <c r="AS38" i="1"/>
  <c r="AT38" i="1"/>
  <c r="AU38" i="1"/>
  <c r="AS42" i="1"/>
  <c r="AT42" i="1"/>
  <c r="AU42" i="1"/>
  <c r="AS8" i="1"/>
  <c r="AT8" i="1"/>
  <c r="AU8" i="1"/>
  <c r="AS36" i="1"/>
  <c r="AT36" i="1"/>
  <c r="AU36" i="1"/>
  <c r="AS40" i="1"/>
  <c r="AT40" i="1"/>
  <c r="AU40" i="1"/>
  <c r="AS54" i="1"/>
  <c r="AT54" i="1"/>
  <c r="AU54" i="1"/>
  <c r="AO18" i="1"/>
  <c r="AP18" i="1"/>
  <c r="AQ18" i="1"/>
  <c r="AO34" i="1"/>
  <c r="AP34" i="1"/>
  <c r="AQ34" i="1"/>
  <c r="AO32" i="1"/>
  <c r="AP32" i="1"/>
  <c r="AQ32" i="1"/>
  <c r="AO42" i="1"/>
  <c r="AP42" i="1"/>
  <c r="AQ42" i="1"/>
  <c r="AJ12" i="1"/>
  <c r="AK12" i="1"/>
  <c r="AL12" i="1"/>
  <c r="AJ16" i="1"/>
  <c r="AK16" i="1"/>
  <c r="AL16" i="1"/>
  <c r="AJ34" i="1"/>
  <c r="AK34" i="1"/>
  <c r="AL34" i="1"/>
  <c r="AJ38" i="1"/>
  <c r="AK38" i="1"/>
  <c r="AL38" i="1"/>
  <c r="AJ56" i="1"/>
  <c r="AK56" i="1"/>
  <c r="AL56" i="1"/>
  <c r="AE36" i="1"/>
  <c r="AF36" i="1"/>
  <c r="AG36" i="1"/>
  <c r="AE8" i="1"/>
  <c r="AF8" i="1"/>
  <c r="AG8" i="1"/>
  <c r="AE10" i="1"/>
  <c r="AF10" i="1"/>
  <c r="AG10" i="1"/>
  <c r="AE12" i="1"/>
  <c r="AF12" i="1"/>
  <c r="AG12" i="1"/>
  <c r="AE26" i="1"/>
  <c r="AF26" i="1"/>
  <c r="AG26" i="1"/>
  <c r="AE30" i="1"/>
  <c r="AF30" i="1"/>
  <c r="AG30" i="1"/>
  <c r="AE40" i="1"/>
  <c r="AF40" i="1"/>
  <c r="AG40" i="1"/>
  <c r="AE42" i="1"/>
  <c r="AF42" i="1"/>
  <c r="AG42" i="1"/>
  <c r="AE6" i="1"/>
  <c r="AF6" i="1"/>
  <c r="AG6" i="1"/>
  <c r="AA10" i="1"/>
  <c r="AB10" i="1"/>
  <c r="AC10" i="1"/>
  <c r="AA28" i="1"/>
  <c r="AB28" i="1"/>
  <c r="AC28" i="1"/>
  <c r="AA38" i="1"/>
  <c r="AB38" i="1"/>
  <c r="AC38" i="1"/>
  <c r="AA8" i="1"/>
  <c r="AB8" i="1"/>
  <c r="AC8" i="1"/>
  <c r="AA22" i="1"/>
  <c r="AB22" i="1"/>
  <c r="AC22" i="1"/>
  <c r="AA32" i="1"/>
  <c r="AB32" i="1"/>
  <c r="AC32" i="1"/>
  <c r="AA36" i="1"/>
  <c r="AB36" i="1"/>
  <c r="AC36" i="1"/>
  <c r="AA54" i="1"/>
  <c r="AB54" i="1"/>
  <c r="AC54" i="1"/>
  <c r="S34" i="1"/>
  <c r="T34" i="1"/>
  <c r="U34" i="1"/>
  <c r="S50" i="1"/>
  <c r="T50" i="1"/>
  <c r="U50" i="1"/>
  <c r="S52" i="1"/>
  <c r="T52" i="1"/>
  <c r="U52" i="1"/>
  <c r="S10" i="1"/>
  <c r="T10" i="1"/>
  <c r="U10" i="1"/>
  <c r="S28" i="1"/>
  <c r="T28" i="1"/>
  <c r="U28" i="1"/>
  <c r="S32" i="1"/>
  <c r="T32" i="1"/>
  <c r="U32" i="1"/>
  <c r="S56" i="1"/>
  <c r="T56" i="1"/>
  <c r="U56" i="1"/>
  <c r="N34" i="1"/>
  <c r="O34" i="1"/>
  <c r="P34" i="1"/>
  <c r="N52" i="1"/>
  <c r="O52" i="1"/>
  <c r="P52" i="1"/>
  <c r="N56" i="1"/>
  <c r="O56" i="1"/>
  <c r="P56" i="1"/>
  <c r="CT8" i="1"/>
  <c r="CT10" i="1"/>
  <c r="CT12" i="1"/>
  <c r="CT14" i="1"/>
  <c r="CT16" i="1"/>
  <c r="CT18" i="1"/>
  <c r="CT20" i="1"/>
  <c r="CT22" i="1"/>
  <c r="CT24" i="1"/>
  <c r="CT26" i="1"/>
  <c r="CT28" i="1"/>
  <c r="CT30" i="1"/>
  <c r="CT32" i="1"/>
  <c r="CT34" i="1"/>
  <c r="CT36" i="1"/>
  <c r="CT38" i="1"/>
  <c r="CT40" i="1"/>
  <c r="CT42" i="1"/>
  <c r="CT44" i="1"/>
  <c r="CT46" i="1"/>
  <c r="CT48" i="1"/>
  <c r="CT50" i="1"/>
  <c r="CT52" i="1"/>
  <c r="CT54" i="1"/>
  <c r="CT56" i="1"/>
  <c r="CT6" i="1"/>
  <c r="CQ8" i="1"/>
  <c r="CQ10" i="1"/>
  <c r="CQ12" i="1"/>
  <c r="CQ14" i="1"/>
  <c r="CQ16" i="1"/>
  <c r="CQ18" i="1"/>
  <c r="CQ20" i="1"/>
  <c r="CQ22" i="1"/>
  <c r="CQ24" i="1"/>
  <c r="CQ26" i="1"/>
  <c r="CQ28" i="1"/>
  <c r="CQ30" i="1"/>
  <c r="CQ32" i="1"/>
  <c r="CQ34" i="1"/>
  <c r="CQ36" i="1"/>
  <c r="CQ38" i="1"/>
  <c r="CQ40" i="1"/>
  <c r="CQ42" i="1"/>
  <c r="CQ44" i="1"/>
  <c r="CQ46" i="1"/>
  <c r="CQ48" i="1"/>
  <c r="CQ50" i="1"/>
  <c r="CQ52" i="1"/>
  <c r="CQ54" i="1"/>
  <c r="CQ56" i="1"/>
  <c r="CQ6" i="1"/>
  <c r="CN8" i="1"/>
  <c r="CN10" i="1"/>
  <c r="CN12" i="1"/>
  <c r="CN14" i="1"/>
  <c r="CN16" i="1"/>
  <c r="CN18" i="1"/>
  <c r="CN20" i="1"/>
  <c r="CN22" i="1"/>
  <c r="CN24" i="1"/>
  <c r="CN26" i="1"/>
  <c r="CN28" i="1"/>
  <c r="CN30" i="1"/>
  <c r="CN32" i="1"/>
  <c r="CN34" i="1"/>
  <c r="CN36" i="1"/>
  <c r="CN38" i="1"/>
  <c r="CN40" i="1"/>
  <c r="CN42" i="1"/>
  <c r="CN44" i="1"/>
  <c r="CN46" i="1"/>
  <c r="CN48" i="1"/>
  <c r="CN50" i="1"/>
  <c r="CN52" i="1"/>
  <c r="CN54" i="1"/>
  <c r="CN56" i="1"/>
  <c r="CN6" i="1"/>
  <c r="CK8" i="1"/>
  <c r="CK10" i="1"/>
  <c r="CK12" i="1"/>
  <c r="CK14" i="1"/>
  <c r="CK16" i="1"/>
  <c r="CK18" i="1"/>
  <c r="CK20" i="1"/>
  <c r="CK22" i="1"/>
  <c r="CK24" i="1"/>
  <c r="CK26" i="1"/>
  <c r="CK28" i="1"/>
  <c r="CK30" i="1"/>
  <c r="CK32" i="1"/>
  <c r="CK34" i="1"/>
  <c r="CK36" i="1"/>
  <c r="CK38" i="1"/>
  <c r="CK40" i="1"/>
  <c r="CK42" i="1"/>
  <c r="CK44" i="1"/>
  <c r="CK46" i="1"/>
  <c r="CK48" i="1"/>
  <c r="CK50" i="1"/>
  <c r="CK52" i="1"/>
  <c r="CK54" i="1"/>
  <c r="CK56" i="1"/>
  <c r="CK6" i="1"/>
  <c r="CH8" i="1"/>
  <c r="CH10" i="1"/>
  <c r="CH12" i="1"/>
  <c r="CH14" i="1"/>
  <c r="CH16" i="1"/>
  <c r="CH18" i="1"/>
  <c r="CH20" i="1"/>
  <c r="CH22" i="1"/>
  <c r="CH24" i="1"/>
  <c r="CH26" i="1"/>
  <c r="CH28" i="1"/>
  <c r="CH30" i="1"/>
  <c r="CH32" i="1"/>
  <c r="CH34" i="1"/>
  <c r="CH36" i="1"/>
  <c r="CH38" i="1"/>
  <c r="CH40" i="1"/>
  <c r="CH42" i="1"/>
  <c r="CH44" i="1"/>
  <c r="CH46" i="1"/>
  <c r="CH48" i="1"/>
  <c r="CH50" i="1"/>
  <c r="CH52" i="1"/>
  <c r="CH54" i="1"/>
  <c r="CH56" i="1"/>
  <c r="CH6" i="1"/>
  <c r="CE8" i="1"/>
  <c r="CE10" i="1"/>
  <c r="CE12" i="1"/>
  <c r="CE14" i="1"/>
  <c r="CE16" i="1"/>
  <c r="CE18" i="1"/>
  <c r="CE20" i="1"/>
  <c r="CE22" i="1"/>
  <c r="CE24" i="1"/>
  <c r="CE26" i="1"/>
  <c r="CE28" i="1"/>
  <c r="CE30" i="1"/>
  <c r="CE32" i="1"/>
  <c r="CE34" i="1"/>
  <c r="CE36" i="1"/>
  <c r="CE38" i="1"/>
  <c r="CE40" i="1"/>
  <c r="CE42" i="1"/>
  <c r="CE44" i="1"/>
  <c r="CE46" i="1"/>
  <c r="CE48" i="1"/>
  <c r="CE50" i="1"/>
  <c r="CE52" i="1"/>
  <c r="CE54" i="1"/>
  <c r="CE56" i="1"/>
  <c r="CE6" i="1"/>
  <c r="BW8" i="1"/>
  <c r="BW10" i="1"/>
  <c r="BW12" i="1"/>
  <c r="BW14" i="1"/>
  <c r="BW16" i="1"/>
  <c r="BW18" i="1"/>
  <c r="BW20" i="1"/>
  <c r="BW22" i="1"/>
  <c r="BW24" i="1"/>
  <c r="BW26" i="1"/>
  <c r="BW28" i="1"/>
  <c r="BW30" i="1"/>
  <c r="BW32" i="1"/>
  <c r="BW34" i="1"/>
  <c r="BW36" i="1"/>
  <c r="BW38" i="1"/>
  <c r="BW40" i="1"/>
  <c r="BW42" i="1"/>
  <c r="BW44" i="1"/>
  <c r="BW46" i="1"/>
  <c r="BW48" i="1"/>
  <c r="BW50" i="1"/>
  <c r="BW52" i="1"/>
  <c r="BW54" i="1"/>
  <c r="BW56" i="1"/>
  <c r="BW6" i="1"/>
  <c r="BT8" i="1"/>
  <c r="BT10" i="1"/>
  <c r="BT12" i="1"/>
  <c r="BT14" i="1"/>
  <c r="BT16" i="1"/>
  <c r="BT18" i="1"/>
  <c r="BT20" i="1"/>
  <c r="BT22" i="1"/>
  <c r="BT24" i="1"/>
  <c r="BT26" i="1"/>
  <c r="BT28" i="1"/>
  <c r="BT30" i="1"/>
  <c r="BT32" i="1"/>
  <c r="BT34" i="1"/>
  <c r="BT36" i="1"/>
  <c r="BT38" i="1"/>
  <c r="BT40" i="1"/>
  <c r="BT42" i="1"/>
  <c r="BT44" i="1"/>
  <c r="BT46" i="1"/>
  <c r="BT48" i="1"/>
  <c r="BT50" i="1"/>
  <c r="BT52" i="1"/>
  <c r="BT54" i="1"/>
  <c r="BT56" i="1"/>
  <c r="BT6" i="1"/>
  <c r="BQ8" i="1"/>
  <c r="BQ10" i="1"/>
  <c r="BQ12" i="1"/>
  <c r="BQ14" i="1"/>
  <c r="BQ16" i="1"/>
  <c r="BQ18" i="1"/>
  <c r="BQ20" i="1"/>
  <c r="BQ22" i="1"/>
  <c r="BQ24" i="1"/>
  <c r="BQ26" i="1"/>
  <c r="BQ28" i="1"/>
  <c r="BQ30" i="1"/>
  <c r="BQ32" i="1"/>
  <c r="BQ34" i="1"/>
  <c r="BQ36" i="1"/>
  <c r="BQ38" i="1"/>
  <c r="BQ40" i="1"/>
  <c r="BQ42" i="1"/>
  <c r="BQ44" i="1"/>
  <c r="BQ46" i="1"/>
  <c r="BQ48" i="1"/>
  <c r="BQ50" i="1"/>
  <c r="BQ52" i="1"/>
  <c r="BQ54" i="1"/>
  <c r="BQ56" i="1"/>
  <c r="BQ6" i="1"/>
  <c r="BM8" i="1"/>
  <c r="BM10" i="1"/>
  <c r="BM12" i="1"/>
  <c r="BM14" i="1"/>
  <c r="BM16" i="1"/>
  <c r="BM18" i="1"/>
  <c r="BM20" i="1"/>
  <c r="BM22" i="1"/>
  <c r="BM24" i="1"/>
  <c r="BM26" i="1"/>
  <c r="BM28" i="1"/>
  <c r="BM30" i="1"/>
  <c r="BM32" i="1"/>
  <c r="BM34" i="1"/>
  <c r="BM36" i="1"/>
  <c r="BM38" i="1"/>
  <c r="BM40" i="1"/>
  <c r="BM42" i="1"/>
  <c r="BM44" i="1"/>
  <c r="BM46" i="1"/>
  <c r="BM48" i="1"/>
  <c r="BM50" i="1"/>
  <c r="BM52" i="1"/>
  <c r="BM54" i="1"/>
  <c r="BM56" i="1"/>
  <c r="BM6" i="1"/>
  <c r="BH8" i="1"/>
  <c r="BI8" i="1"/>
  <c r="BJ8" i="1"/>
  <c r="BH10" i="1"/>
  <c r="BI10" i="1"/>
  <c r="BJ10" i="1"/>
  <c r="BH12" i="1"/>
  <c r="BI12" i="1"/>
  <c r="BJ12" i="1"/>
  <c r="BH14" i="1"/>
  <c r="BI14" i="1"/>
  <c r="BJ14" i="1"/>
  <c r="BH16" i="1"/>
  <c r="BI16" i="1"/>
  <c r="BJ16" i="1"/>
  <c r="BH18" i="1"/>
  <c r="BI18" i="1"/>
  <c r="BJ18" i="1"/>
  <c r="BH20" i="1"/>
  <c r="BI20" i="1"/>
  <c r="BJ20" i="1"/>
  <c r="BH22" i="1"/>
  <c r="BI22" i="1"/>
  <c r="BJ22" i="1"/>
  <c r="BH24" i="1"/>
  <c r="BI24" i="1"/>
  <c r="BJ24" i="1"/>
  <c r="BH28" i="1"/>
  <c r="BI28" i="1"/>
  <c r="BJ28" i="1"/>
  <c r="BH30" i="1"/>
  <c r="BI30" i="1"/>
  <c r="BJ30" i="1"/>
  <c r="BH32" i="1"/>
  <c r="BI32" i="1"/>
  <c r="BJ32" i="1"/>
  <c r="BH34" i="1"/>
  <c r="BI34" i="1"/>
  <c r="BJ34" i="1"/>
  <c r="BH36" i="1"/>
  <c r="BI36" i="1"/>
  <c r="BJ36" i="1"/>
  <c r="BH38" i="1"/>
  <c r="BI38" i="1"/>
  <c r="BJ38" i="1"/>
  <c r="BH40" i="1"/>
  <c r="BI40" i="1"/>
  <c r="BJ40" i="1"/>
  <c r="BH42" i="1"/>
  <c r="BI42" i="1"/>
  <c r="BJ42" i="1"/>
  <c r="BH44" i="1"/>
  <c r="BI44" i="1"/>
  <c r="BJ44" i="1"/>
  <c r="BH46" i="1"/>
  <c r="BI46" i="1"/>
  <c r="BJ46" i="1"/>
  <c r="BH48" i="1"/>
  <c r="BI48" i="1"/>
  <c r="BJ48" i="1"/>
  <c r="BH50" i="1"/>
  <c r="BI50" i="1"/>
  <c r="BJ50" i="1"/>
  <c r="BH52" i="1"/>
  <c r="BI52" i="1"/>
  <c r="BJ52" i="1"/>
  <c r="BH54" i="1"/>
  <c r="BI54" i="1"/>
  <c r="BJ54" i="1"/>
  <c r="BH56" i="1"/>
  <c r="BI56" i="1"/>
  <c r="BJ56" i="1"/>
  <c r="BC8" i="1"/>
  <c r="BD8" i="1"/>
  <c r="BE8" i="1"/>
  <c r="BC10" i="1"/>
  <c r="BD10" i="1"/>
  <c r="BE10" i="1"/>
  <c r="BC12" i="1"/>
  <c r="BD12" i="1"/>
  <c r="BE12" i="1"/>
  <c r="BC14" i="1"/>
  <c r="BD14" i="1"/>
  <c r="BE14" i="1"/>
  <c r="BC16" i="1"/>
  <c r="BD16" i="1"/>
  <c r="BE16" i="1"/>
  <c r="BC20" i="1"/>
  <c r="BD20" i="1"/>
  <c r="BE20" i="1"/>
  <c r="BC22" i="1"/>
  <c r="BD22" i="1"/>
  <c r="BE22" i="1"/>
  <c r="BC24" i="1"/>
  <c r="BD24" i="1"/>
  <c r="BE24" i="1"/>
  <c r="BC26" i="1"/>
  <c r="BD26" i="1"/>
  <c r="BE26" i="1"/>
  <c r="BC28" i="1"/>
  <c r="BD28" i="1"/>
  <c r="BE28" i="1"/>
  <c r="BC30" i="1"/>
  <c r="BD30" i="1"/>
  <c r="BE30" i="1"/>
  <c r="BC32" i="1"/>
  <c r="BD32" i="1"/>
  <c r="BE32" i="1"/>
  <c r="BC34" i="1"/>
  <c r="BD34" i="1"/>
  <c r="BE34" i="1"/>
  <c r="BC36" i="1"/>
  <c r="BD36" i="1"/>
  <c r="BE36" i="1"/>
  <c r="BC38" i="1"/>
  <c r="BD38" i="1"/>
  <c r="BE38" i="1"/>
  <c r="BC40" i="1"/>
  <c r="BD40" i="1"/>
  <c r="BE40" i="1"/>
  <c r="BC42" i="1"/>
  <c r="BD42" i="1"/>
  <c r="BE42" i="1"/>
  <c r="BC44" i="1"/>
  <c r="BD44" i="1"/>
  <c r="BE44" i="1"/>
  <c r="BC46" i="1"/>
  <c r="BD46" i="1"/>
  <c r="BE46" i="1"/>
  <c r="BC48" i="1"/>
  <c r="BD48" i="1"/>
  <c r="BE48" i="1"/>
  <c r="BC52" i="1"/>
  <c r="BD52" i="1"/>
  <c r="BE52" i="1"/>
  <c r="BC54" i="1"/>
  <c r="BD54" i="1"/>
  <c r="BE54" i="1"/>
  <c r="BC56" i="1"/>
  <c r="BD56" i="1"/>
  <c r="BE56" i="1"/>
  <c r="BC6" i="1"/>
  <c r="BD6" i="1"/>
  <c r="BE6" i="1"/>
  <c r="AW8" i="1"/>
  <c r="AX8" i="1"/>
  <c r="AY8" i="1"/>
  <c r="AW12" i="1"/>
  <c r="AX12" i="1"/>
  <c r="AY12" i="1"/>
  <c r="AW14" i="1"/>
  <c r="AX14" i="1"/>
  <c r="AY14" i="1"/>
  <c r="AW16" i="1"/>
  <c r="AX16" i="1"/>
  <c r="AY16" i="1"/>
  <c r="AW18" i="1"/>
  <c r="AX18" i="1"/>
  <c r="AY18" i="1"/>
  <c r="AW20" i="1"/>
  <c r="AX20" i="1"/>
  <c r="AY20" i="1"/>
  <c r="AW22" i="1"/>
  <c r="AX22" i="1"/>
  <c r="AY22" i="1"/>
  <c r="AW24" i="1"/>
  <c r="AX24" i="1"/>
  <c r="AY24" i="1"/>
  <c r="AW28" i="1"/>
  <c r="AX28" i="1"/>
  <c r="AY28" i="1"/>
  <c r="AW30" i="1"/>
  <c r="AX30" i="1"/>
  <c r="AY30" i="1"/>
  <c r="AW32" i="1"/>
  <c r="AX32" i="1"/>
  <c r="AY32" i="1"/>
  <c r="AW34" i="1"/>
  <c r="AX34" i="1"/>
  <c r="AY34" i="1"/>
  <c r="AW36" i="1"/>
  <c r="AX36" i="1"/>
  <c r="AY36" i="1"/>
  <c r="AW38" i="1"/>
  <c r="AX38" i="1"/>
  <c r="AY38" i="1"/>
  <c r="AW40" i="1"/>
  <c r="AX40" i="1"/>
  <c r="AY40" i="1"/>
  <c r="AW44" i="1"/>
  <c r="AX44" i="1"/>
  <c r="AY44" i="1"/>
  <c r="AW46" i="1"/>
  <c r="AX46" i="1"/>
  <c r="AY46" i="1"/>
  <c r="AW48" i="1"/>
  <c r="AX48" i="1"/>
  <c r="AY48" i="1"/>
  <c r="AW50" i="1"/>
  <c r="AX50" i="1"/>
  <c r="AY50" i="1"/>
  <c r="AW52" i="1"/>
  <c r="AX52" i="1"/>
  <c r="AY52" i="1"/>
  <c r="AW54" i="1"/>
  <c r="AX54" i="1"/>
  <c r="AY54" i="1"/>
  <c r="AW56" i="1"/>
  <c r="AX56" i="1"/>
  <c r="AY56" i="1"/>
  <c r="AS10" i="1"/>
  <c r="AT10" i="1"/>
  <c r="AU10" i="1"/>
  <c r="AS12" i="1"/>
  <c r="AT12" i="1"/>
  <c r="AU12" i="1"/>
  <c r="AS14" i="1"/>
  <c r="AT14" i="1"/>
  <c r="AU14" i="1"/>
  <c r="AS16" i="1"/>
  <c r="AT16" i="1"/>
  <c r="AU16" i="1"/>
  <c r="AS18" i="1"/>
  <c r="AT18" i="1"/>
  <c r="AU18" i="1"/>
  <c r="AS20" i="1"/>
  <c r="AT20" i="1"/>
  <c r="AU20" i="1"/>
  <c r="AS24" i="1"/>
  <c r="AT24" i="1"/>
  <c r="AU24" i="1"/>
  <c r="AS26" i="1"/>
  <c r="AT26" i="1"/>
  <c r="AU26" i="1"/>
  <c r="AS28" i="1"/>
  <c r="AT28" i="1"/>
  <c r="AU28" i="1"/>
  <c r="AS30" i="1"/>
  <c r="AT30" i="1"/>
  <c r="AU30" i="1"/>
  <c r="AS32" i="1"/>
  <c r="AT32" i="1"/>
  <c r="AU32" i="1"/>
  <c r="AS34" i="1"/>
  <c r="AT34" i="1"/>
  <c r="AU34" i="1"/>
  <c r="AS44" i="1"/>
  <c r="AT44" i="1"/>
  <c r="AU44" i="1"/>
  <c r="AS46" i="1"/>
  <c r="AT46" i="1"/>
  <c r="AU46" i="1"/>
  <c r="AS48" i="1"/>
  <c r="AT48" i="1"/>
  <c r="AU48" i="1"/>
  <c r="AS50" i="1"/>
  <c r="AT50" i="1"/>
  <c r="AU50" i="1"/>
  <c r="AS52" i="1"/>
  <c r="AT52" i="1"/>
  <c r="AU52" i="1"/>
  <c r="AS56" i="1"/>
  <c r="AT56" i="1"/>
  <c r="AU56" i="1"/>
  <c r="AS6" i="1"/>
  <c r="AT6" i="1"/>
  <c r="AU6" i="1"/>
  <c r="AO8" i="1"/>
  <c r="AP8" i="1"/>
  <c r="AQ8" i="1"/>
  <c r="AO10" i="1"/>
  <c r="AP10" i="1"/>
  <c r="AQ10" i="1"/>
  <c r="AO12" i="1"/>
  <c r="AP12" i="1"/>
  <c r="AQ12" i="1"/>
  <c r="AO14" i="1"/>
  <c r="AP14" i="1"/>
  <c r="AQ14" i="1"/>
  <c r="AO16" i="1"/>
  <c r="AP16" i="1"/>
  <c r="AQ16" i="1"/>
  <c r="AO20" i="1"/>
  <c r="AP20" i="1"/>
  <c r="AQ20" i="1"/>
  <c r="AO22" i="1"/>
  <c r="AP22" i="1"/>
  <c r="AQ22" i="1"/>
  <c r="AO24" i="1"/>
  <c r="AP24" i="1"/>
  <c r="AQ24" i="1"/>
  <c r="AO26" i="1"/>
  <c r="AP26" i="1"/>
  <c r="AQ26" i="1"/>
  <c r="AO28" i="1"/>
  <c r="AP28" i="1"/>
  <c r="AQ28" i="1"/>
  <c r="AO30" i="1"/>
  <c r="AP30" i="1"/>
  <c r="AQ30" i="1"/>
  <c r="AO36" i="1"/>
  <c r="AP36" i="1"/>
  <c r="AQ36" i="1"/>
  <c r="AO38" i="1"/>
  <c r="AP38" i="1"/>
  <c r="AQ38" i="1"/>
  <c r="AO40" i="1"/>
  <c r="AP40" i="1"/>
  <c r="AQ40" i="1"/>
  <c r="AO44" i="1"/>
  <c r="AP44" i="1"/>
  <c r="AQ44" i="1"/>
  <c r="AO46" i="1"/>
  <c r="AP46" i="1"/>
  <c r="AQ46" i="1"/>
  <c r="AO48" i="1"/>
  <c r="AP48" i="1"/>
  <c r="AQ48" i="1"/>
  <c r="AO50" i="1"/>
  <c r="AP50" i="1"/>
  <c r="AQ50" i="1"/>
  <c r="AO52" i="1"/>
  <c r="AP52" i="1"/>
  <c r="AQ52" i="1"/>
  <c r="AO54" i="1"/>
  <c r="AP54" i="1"/>
  <c r="AQ54" i="1"/>
  <c r="AO56" i="1"/>
  <c r="AP56" i="1"/>
  <c r="AQ56" i="1"/>
  <c r="AO6" i="1"/>
  <c r="AP6" i="1"/>
  <c r="AQ6" i="1"/>
  <c r="AJ8" i="1"/>
  <c r="AK8" i="1"/>
  <c r="AL8" i="1"/>
  <c r="AJ10" i="1"/>
  <c r="AK10" i="1"/>
  <c r="AL10" i="1"/>
  <c r="AJ14" i="1"/>
  <c r="AK14" i="1"/>
  <c r="AL14" i="1"/>
  <c r="AJ18" i="1"/>
  <c r="AK18" i="1"/>
  <c r="AL18" i="1"/>
  <c r="AJ20" i="1"/>
  <c r="AK20" i="1"/>
  <c r="AL20" i="1"/>
  <c r="AJ22" i="1"/>
  <c r="AK22" i="1"/>
  <c r="AL22" i="1"/>
  <c r="AJ24" i="1"/>
  <c r="AK24" i="1"/>
  <c r="AL24" i="1"/>
  <c r="AJ26" i="1"/>
  <c r="AK26" i="1"/>
  <c r="AL26" i="1"/>
  <c r="AJ28" i="1"/>
  <c r="AK28" i="1"/>
  <c r="AL28" i="1"/>
  <c r="AJ30" i="1"/>
  <c r="AK30" i="1"/>
  <c r="AL30" i="1"/>
  <c r="AJ32" i="1"/>
  <c r="AK32" i="1"/>
  <c r="AL32" i="1"/>
  <c r="AJ36" i="1"/>
  <c r="AK36" i="1"/>
  <c r="AL36" i="1"/>
  <c r="AJ40" i="1"/>
  <c r="AK40" i="1"/>
  <c r="AL40" i="1"/>
  <c r="AJ42" i="1"/>
  <c r="AK42" i="1"/>
  <c r="AL42" i="1"/>
  <c r="AJ44" i="1"/>
  <c r="AK44" i="1"/>
  <c r="AL44" i="1"/>
  <c r="AJ46" i="1"/>
  <c r="AK46" i="1"/>
  <c r="AL46" i="1"/>
  <c r="AJ48" i="1"/>
  <c r="AK48" i="1"/>
  <c r="AL48" i="1"/>
  <c r="AJ50" i="1"/>
  <c r="AK50" i="1"/>
  <c r="AL50" i="1"/>
  <c r="AJ52" i="1"/>
  <c r="AK52" i="1"/>
  <c r="AL52" i="1"/>
  <c r="AJ54" i="1"/>
  <c r="AK54" i="1"/>
  <c r="AL54" i="1"/>
  <c r="AJ6" i="1"/>
  <c r="AK6" i="1"/>
  <c r="AL6" i="1"/>
  <c r="AE14" i="1"/>
  <c r="AF14" i="1"/>
  <c r="AG14" i="1"/>
  <c r="AE16" i="1"/>
  <c r="AF16" i="1"/>
  <c r="AG16" i="1"/>
  <c r="AE18" i="1"/>
  <c r="AF18" i="1"/>
  <c r="AG18" i="1"/>
  <c r="AE20" i="1"/>
  <c r="AF20" i="1"/>
  <c r="AG20" i="1"/>
  <c r="AE22" i="1"/>
  <c r="AF22" i="1"/>
  <c r="AG22" i="1"/>
  <c r="AE24" i="1"/>
  <c r="AF24" i="1"/>
  <c r="AG24" i="1"/>
  <c r="AE28" i="1"/>
  <c r="AF28" i="1"/>
  <c r="AG28" i="1"/>
  <c r="AE32" i="1"/>
  <c r="AF32" i="1"/>
  <c r="AG32" i="1"/>
  <c r="AE34" i="1"/>
  <c r="AF34" i="1"/>
  <c r="AG34" i="1"/>
  <c r="AE38" i="1"/>
  <c r="AF38" i="1"/>
  <c r="AG38" i="1"/>
  <c r="AE44" i="1"/>
  <c r="AF44" i="1"/>
  <c r="AG44" i="1"/>
  <c r="AE46" i="1"/>
  <c r="AF46" i="1"/>
  <c r="AG46" i="1"/>
  <c r="AE48" i="1"/>
  <c r="AF48" i="1"/>
  <c r="AG48" i="1"/>
  <c r="AE50" i="1"/>
  <c r="AF50" i="1"/>
  <c r="AG50" i="1"/>
  <c r="AE52" i="1"/>
  <c r="AF52" i="1"/>
  <c r="AG52" i="1"/>
  <c r="AE54" i="1"/>
  <c r="AF54" i="1"/>
  <c r="AG54" i="1"/>
  <c r="AE56" i="1"/>
  <c r="AF56" i="1"/>
  <c r="AG56" i="1"/>
  <c r="AA12" i="1"/>
  <c r="AB12" i="1"/>
  <c r="AC12" i="1"/>
  <c r="AA14" i="1"/>
  <c r="AB14" i="1"/>
  <c r="AC14" i="1"/>
  <c r="AA16" i="1"/>
  <c r="AB16" i="1"/>
  <c r="AC16" i="1"/>
  <c r="AA18" i="1"/>
  <c r="AB18" i="1"/>
  <c r="AC18" i="1"/>
  <c r="AA20" i="1"/>
  <c r="AB20" i="1"/>
  <c r="AC20" i="1"/>
  <c r="AA24" i="1"/>
  <c r="AB24" i="1"/>
  <c r="AC24" i="1"/>
  <c r="AA26" i="1"/>
  <c r="AB26" i="1"/>
  <c r="AC26" i="1"/>
  <c r="AA30" i="1"/>
  <c r="AB30" i="1"/>
  <c r="AC30" i="1"/>
  <c r="AA34" i="1"/>
  <c r="AB34" i="1"/>
  <c r="AC34" i="1"/>
  <c r="AA40" i="1"/>
  <c r="AB40" i="1"/>
  <c r="AC40" i="1"/>
  <c r="AA42" i="1"/>
  <c r="AB42" i="1"/>
  <c r="AC42" i="1"/>
  <c r="AA44" i="1"/>
  <c r="AB44" i="1"/>
  <c r="AC44" i="1"/>
  <c r="AA46" i="1"/>
  <c r="AB46" i="1"/>
  <c r="AC46" i="1"/>
  <c r="AA48" i="1"/>
  <c r="AB48" i="1"/>
  <c r="AC48" i="1"/>
  <c r="AA50" i="1"/>
  <c r="AB50" i="1"/>
  <c r="AC50" i="1"/>
  <c r="AA52" i="1"/>
  <c r="AB52" i="1"/>
  <c r="AC52" i="1"/>
  <c r="AA56" i="1"/>
  <c r="AB56" i="1"/>
  <c r="AC56" i="1"/>
  <c r="AA6" i="1"/>
  <c r="AB6" i="1"/>
  <c r="AC6" i="1"/>
  <c r="S8" i="1"/>
  <c r="T8" i="1"/>
  <c r="U8" i="1"/>
  <c r="S12" i="1"/>
  <c r="T12" i="1"/>
  <c r="U12" i="1"/>
  <c r="S14" i="1"/>
  <c r="T14" i="1"/>
  <c r="U14" i="1"/>
  <c r="S16" i="1"/>
  <c r="T16" i="1"/>
  <c r="U16" i="1"/>
  <c r="S18" i="1"/>
  <c r="T18" i="1"/>
  <c r="U18" i="1"/>
  <c r="S20" i="1"/>
  <c r="T20" i="1"/>
  <c r="U20" i="1"/>
  <c r="S22" i="1"/>
  <c r="T22" i="1"/>
  <c r="U22" i="1"/>
  <c r="S24" i="1"/>
  <c r="T24" i="1"/>
  <c r="U24" i="1"/>
  <c r="S26" i="1"/>
  <c r="T26" i="1"/>
  <c r="U26" i="1"/>
  <c r="S30" i="1"/>
  <c r="T30" i="1"/>
  <c r="U30" i="1"/>
  <c r="S36" i="1"/>
  <c r="T36" i="1"/>
  <c r="U36" i="1"/>
  <c r="S38" i="1"/>
  <c r="T38" i="1"/>
  <c r="U38" i="1"/>
  <c r="S40" i="1"/>
  <c r="T40" i="1"/>
  <c r="U40" i="1"/>
  <c r="S42" i="1"/>
  <c r="T42" i="1"/>
  <c r="U42" i="1"/>
  <c r="S44" i="1"/>
  <c r="T44" i="1"/>
  <c r="U44" i="1"/>
  <c r="S46" i="1"/>
  <c r="T46" i="1"/>
  <c r="U46" i="1"/>
  <c r="S48" i="1"/>
  <c r="T48" i="1"/>
  <c r="U48" i="1"/>
  <c r="S54" i="1"/>
  <c r="T54" i="1"/>
  <c r="U54" i="1"/>
  <c r="S6" i="1"/>
  <c r="T6" i="1"/>
  <c r="U6" i="1"/>
  <c r="N8" i="1"/>
  <c r="O8" i="1"/>
  <c r="P8" i="1"/>
  <c r="N10" i="1"/>
  <c r="O10" i="1"/>
  <c r="P10" i="1"/>
  <c r="N12" i="1"/>
  <c r="O12" i="1"/>
  <c r="P12" i="1"/>
  <c r="N14" i="1"/>
  <c r="O14" i="1"/>
  <c r="P14" i="1"/>
  <c r="N16" i="1"/>
  <c r="O16" i="1"/>
  <c r="P16" i="1"/>
  <c r="N18" i="1"/>
  <c r="O18" i="1"/>
  <c r="P18" i="1"/>
  <c r="N20" i="1"/>
  <c r="O20" i="1"/>
  <c r="P20" i="1"/>
  <c r="N22" i="1"/>
  <c r="O22" i="1"/>
  <c r="P22" i="1"/>
  <c r="N24" i="1"/>
  <c r="O24" i="1"/>
  <c r="P24" i="1"/>
  <c r="N26" i="1"/>
  <c r="O26" i="1"/>
  <c r="P26" i="1"/>
  <c r="N28" i="1"/>
  <c r="O28" i="1"/>
  <c r="P28" i="1"/>
  <c r="N30" i="1"/>
  <c r="O30" i="1"/>
  <c r="P30" i="1"/>
  <c r="N32" i="1"/>
  <c r="O32" i="1"/>
  <c r="P32" i="1"/>
  <c r="N36" i="1"/>
  <c r="O36" i="1"/>
  <c r="P36" i="1"/>
  <c r="N38" i="1"/>
  <c r="O38" i="1"/>
  <c r="P38" i="1"/>
  <c r="N40" i="1"/>
  <c r="O40" i="1"/>
  <c r="P40" i="1"/>
  <c r="N42" i="1"/>
  <c r="O42" i="1"/>
  <c r="P42" i="1"/>
  <c r="N44" i="1"/>
  <c r="O44" i="1"/>
  <c r="P44" i="1"/>
  <c r="N46" i="1"/>
  <c r="O46" i="1"/>
  <c r="P46" i="1"/>
  <c r="N48" i="1"/>
  <c r="O48" i="1"/>
  <c r="P48" i="1"/>
  <c r="N50" i="1"/>
  <c r="O50" i="1"/>
  <c r="P50" i="1"/>
  <c r="N54" i="1"/>
  <c r="O54" i="1"/>
  <c r="P54" i="1"/>
  <c r="N6" i="1"/>
  <c r="O6" i="1"/>
  <c r="P6" i="1"/>
</calcChain>
</file>

<file path=xl/sharedStrings.xml><?xml version="1.0" encoding="utf-8"?>
<sst xmlns="http://schemas.openxmlformats.org/spreadsheetml/2006/main" count="769" uniqueCount="161">
  <si>
    <t>Site</t>
  </si>
  <si>
    <t>Hole</t>
  </si>
  <si>
    <t>Core</t>
  </si>
  <si>
    <t>Type</t>
  </si>
  <si>
    <t>Top offset on section (cm)</t>
  </si>
  <si>
    <t>Top depth CSF-A (m)</t>
  </si>
  <si>
    <t xml:space="preserve">Al2O3 %  308.215 nm </t>
  </si>
  <si>
    <t xml:space="preserve">Al2O3 %  396.152 nm </t>
  </si>
  <si>
    <t xml:space="preserve">CaO %  318.127 nm </t>
  </si>
  <si>
    <t xml:space="preserve">CaO %  431.865 nm </t>
  </si>
  <si>
    <t xml:space="preserve">Fe2O3t %  217.808 nm </t>
  </si>
  <si>
    <t xml:space="preserve">Fe2O3t %  238.204 nm </t>
  </si>
  <si>
    <t xml:space="preserve">Fe2O3t %  239.563 nm </t>
  </si>
  <si>
    <t xml:space="preserve">Fe2O3t %  258.588 nm </t>
  </si>
  <si>
    <t xml:space="preserve">Fe2O3t %  259.94 nm </t>
  </si>
  <si>
    <t xml:space="preserve">K2O %  766.491 nm </t>
  </si>
  <si>
    <t xml:space="preserve">MgO %  278.142 nm </t>
  </si>
  <si>
    <t xml:space="preserve">MgO %  280.27 nm </t>
  </si>
  <si>
    <t xml:space="preserve">MnO %  257.61 nm </t>
  </si>
  <si>
    <t xml:space="preserve">MnO %  259.372 nm </t>
  </si>
  <si>
    <t xml:space="preserve">Na2O %  589.592 nm </t>
  </si>
  <si>
    <t xml:space="preserve">P2O5 %  177.434 nm </t>
  </si>
  <si>
    <t xml:space="preserve">SiO2 %  221.667 nm </t>
  </si>
  <si>
    <t xml:space="preserve">SiO2 %  251.611 nm </t>
  </si>
  <si>
    <t xml:space="preserve">SiO2 %  288.158 nm </t>
  </si>
  <si>
    <t xml:space="preserve">TiO2 %  334.941 nm </t>
  </si>
  <si>
    <t xml:space="preserve">TiO2 %  368.52 nm </t>
  </si>
  <si>
    <t>Text ID</t>
  </si>
  <si>
    <t>U1542</t>
  </si>
  <si>
    <t>A</t>
  </si>
  <si>
    <t>H</t>
  </si>
  <si>
    <t>bdl</t>
  </si>
  <si>
    <t>CYL10112161</t>
  </si>
  <si>
    <t xml:space="preserve"> </t>
  </si>
  <si>
    <t>CYL10113061</t>
  </si>
  <si>
    <t>CYL10115701</t>
  </si>
  <si>
    <t>CYL10117401</t>
  </si>
  <si>
    <t>CYL10118621</t>
  </si>
  <si>
    <t>CYL10119461</t>
  </si>
  <si>
    <t>CYL10119601</t>
  </si>
  <si>
    <t>CYL10119971</t>
  </si>
  <si>
    <t>CYL10120191</t>
  </si>
  <si>
    <t>CYL10120321</t>
  </si>
  <si>
    <t>CYL10120401</t>
  </si>
  <si>
    <t>CYL10120561</t>
  </si>
  <si>
    <t>CYL10120651</t>
  </si>
  <si>
    <t>CYL10120711</t>
  </si>
  <si>
    <t>CYL10120831</t>
  </si>
  <si>
    <t>CYL10121041</t>
  </si>
  <si>
    <t>F</t>
  </si>
  <si>
    <t>CYL10121241</t>
  </si>
  <si>
    <t>C</t>
  </si>
  <si>
    <t>CYL10126691</t>
  </si>
  <si>
    <t>CYL10127621</t>
  </si>
  <si>
    <t>CYL10128041</t>
  </si>
  <si>
    <t>CYL10128461</t>
  </si>
  <si>
    <t>CYL10129381</t>
  </si>
  <si>
    <t>CYL10129971</t>
  </si>
  <si>
    <t>CYL10130051</t>
  </si>
  <si>
    <t>CYL10130111</t>
  </si>
  <si>
    <t>CYL10130601</t>
  </si>
  <si>
    <t>Average Al2O3%</t>
  </si>
  <si>
    <t>Average CaO%</t>
  </si>
  <si>
    <t>Average Fe2O3%</t>
  </si>
  <si>
    <t>Average K2O %</t>
  </si>
  <si>
    <t>Average MgO%</t>
  </si>
  <si>
    <t>Average MnO%</t>
  </si>
  <si>
    <t xml:space="preserve">Average Na2O %  </t>
  </si>
  <si>
    <t xml:space="preserve">Average P2O5 %  177.434 nm </t>
  </si>
  <si>
    <t>Average SiO2%</t>
  </si>
  <si>
    <t>Average TiO2%</t>
  </si>
  <si>
    <t>Average Ba (ppm)</t>
  </si>
  <si>
    <t>Average Co (ppm)</t>
  </si>
  <si>
    <t>Average Cr (ppm)</t>
  </si>
  <si>
    <t>Average Cu (ppm)</t>
  </si>
  <si>
    <t>Average Sc (ppm)</t>
  </si>
  <si>
    <t>Average Sr (ppm)</t>
  </si>
  <si>
    <t>Average V (ppm)</t>
  </si>
  <si>
    <t>Average Y (ppm)</t>
  </si>
  <si>
    <t>Average Zn (ppm)</t>
  </si>
  <si>
    <t>Average Zr (ppm)</t>
  </si>
  <si>
    <t>Units and conversion factors (appendix 4 in confluence User guide)</t>
  </si>
  <si>
    <t>Element</t>
  </si>
  <si>
    <t>Zn</t>
  </si>
  <si>
    <t>CaO</t>
  </si>
  <si>
    <t>Zr</t>
  </si>
  <si>
    <t>K2O</t>
  </si>
  <si>
    <t>V</t>
  </si>
  <si>
    <t>MgO</t>
  </si>
  <si>
    <t>Cr</t>
  </si>
  <si>
    <t>Al2O3</t>
  </si>
  <si>
    <t>Ba</t>
  </si>
  <si>
    <t>Fe2O3t as (Fe2O3t)</t>
  </si>
  <si>
    <t>Fe2O3t as (FeO)</t>
  </si>
  <si>
    <t>Sc</t>
  </si>
  <si>
    <t>SiO2</t>
  </si>
  <si>
    <t>Ni</t>
  </si>
  <si>
    <t>P2O5</t>
  </si>
  <si>
    <t>Cu</t>
  </si>
  <si>
    <t>TiO2</t>
  </si>
  <si>
    <t>Co</t>
  </si>
  <si>
    <t>MnO</t>
  </si>
  <si>
    <t>Sr</t>
  </si>
  <si>
    <t>Na2O</t>
  </si>
  <si>
    <t>Bottom offset on section (cm)</t>
  </si>
  <si>
    <t>Measurement unit</t>
  </si>
  <si>
    <t>Element oxide</t>
  </si>
  <si>
    <t>Expedition</t>
  </si>
  <si>
    <t>Section</t>
  </si>
  <si>
    <t>Table U1542-G-T4. Bulk sediment sample major and minor element concentrations, Holes U1542A and U1542C.</t>
  </si>
  <si>
    <t>Elements that were measured at multiple wavelengths are given as the average of all wavelengths. For K, P, and Na, there were two measurements (presumably axial and radial), and we took the average of the two for each depth. All other elements are averaged between the measured wavelengths.</t>
  </si>
  <si>
    <t>Top depth CCSF (m)</t>
  </si>
  <si>
    <t>Al (wt%)%</t>
  </si>
  <si>
    <t>Factor to convert oxide to elemental (wt%)%</t>
  </si>
  <si>
    <t>(wt%)%</t>
  </si>
  <si>
    <t>Al (ppm)</t>
  </si>
  <si>
    <t>Ca (ppm)</t>
  </si>
  <si>
    <t>Fe (ppm)</t>
  </si>
  <si>
    <t>K (ppm)</t>
  </si>
  <si>
    <t>Mg (ppm)</t>
  </si>
  <si>
    <t>Mn (ppm)</t>
  </si>
  <si>
    <t>Na (ppm)</t>
  </si>
  <si>
    <t>P (ppm)</t>
  </si>
  <si>
    <t>Si (ppm)</t>
  </si>
  <si>
    <t>Ti (ppm)</t>
  </si>
  <si>
    <t xml:space="preserve">Ba (ppm)  230.424 nm </t>
  </si>
  <si>
    <t xml:space="preserve">Ba (ppm)  455.403 nm </t>
  </si>
  <si>
    <t xml:space="preserve">Ce (ppm)  418.659 nm </t>
  </si>
  <si>
    <t xml:space="preserve">Co (ppm)  228.615 nm </t>
  </si>
  <si>
    <t xml:space="preserve">Co (ppm)  230.786 nm </t>
  </si>
  <si>
    <t xml:space="preserve">Cr (ppm)  205.56 nm </t>
  </si>
  <si>
    <t xml:space="preserve">Cr (ppm)  267.716 nm </t>
  </si>
  <si>
    <t xml:space="preserve">Cu (ppm)  324.754 nm </t>
  </si>
  <si>
    <t xml:space="preserve">Cu (ppm)  327.395 nm </t>
  </si>
  <si>
    <t xml:space="preserve">La (ppm)  379.082 nm </t>
  </si>
  <si>
    <t xml:space="preserve">Mo (ppm)  202.032 nm </t>
  </si>
  <si>
    <t xml:space="preserve">Ni (ppm)  231.604 nm </t>
  </si>
  <si>
    <t xml:space="preserve">Rb (ppm)  780.026 nm </t>
  </si>
  <si>
    <t xml:space="preserve">S (ppm)  181.972 nm </t>
  </si>
  <si>
    <t xml:space="preserve">Sc (ppm)  361.383 nm </t>
  </si>
  <si>
    <t xml:space="preserve">Sc (ppm)  424.682 nm </t>
  </si>
  <si>
    <t xml:space="preserve">Sr (ppm)  407.771 nm </t>
  </si>
  <si>
    <t xml:space="preserve">Sr (ppm)  421.552 nm </t>
  </si>
  <si>
    <t xml:space="preserve">V (ppm)  292.401 nm </t>
  </si>
  <si>
    <t xml:space="preserve">V (ppm)  326.769 nm </t>
  </si>
  <si>
    <t xml:space="preserve">Y (ppm)  360.074 nm </t>
  </si>
  <si>
    <t xml:space="preserve">Y (ppm)  371.029 nm </t>
  </si>
  <si>
    <t xml:space="preserve">Zn (ppm)  202.548 nm </t>
  </si>
  <si>
    <t xml:space="preserve">Zn (ppm)  213.857 nm </t>
  </si>
  <si>
    <t xml:space="preserve">Zr (ppm)  327.307 nm </t>
  </si>
  <si>
    <t xml:space="preserve">Zr (ppm)  343.823 nm </t>
  </si>
  <si>
    <t>(ppm)</t>
  </si>
  <si>
    <t>Na (wt%)</t>
  </si>
  <si>
    <t>Ca (wt%)</t>
  </si>
  <si>
    <t>Fe (wt%)</t>
  </si>
  <si>
    <t>K (wt%)</t>
  </si>
  <si>
    <t>Mg (wt%)</t>
  </si>
  <si>
    <t>Mn (wt%)</t>
  </si>
  <si>
    <t>P (wt%)</t>
  </si>
  <si>
    <t>Si (wt%)</t>
  </si>
  <si>
    <t>Ti (wt%)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</si>
</sst>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rgb="FFFF0000"/>
      <name val="Calibri"/>
      <family val="2"/>
      <scheme val="minor"/>
    </font>
    <font>
      <b/>
      <sz val="12"/>
      <color rgb="FFFF0000"/>
      <name val="Calibri (Body)"/>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10">
    <xf numFmtId="0" fontId="0" fillId="0" borderId="0" xfId="0"/>
    <xf numFmtId="0" fontId="19" fillId="0" borderId="0" xfId="0" applyFont="1" applyAlignment="1">
      <alignment horizontal="left" vertical="center"/>
    </xf>
    <xf numFmtId="0" fontId="19" fillId="0" borderId="0" xfId="0" applyFont="1" applyAlignment="1">
      <alignment horizontal="left"/>
    </xf>
    <xf numFmtId="0" fontId="19" fillId="0" borderId="0" xfId="0" applyFont="1" applyAlignment="1">
      <alignment horizontal="left" vertical="center" wrapText="1"/>
    </xf>
    <xf numFmtId="0" fontId="19" fillId="0" borderId="0" xfId="0" applyFont="1" applyAlignment="1">
      <alignment horizontal="left" wrapText="1"/>
    </xf>
    <xf numFmtId="0" fontId="20" fillId="0" borderId="0" xfId="0" applyFont="1" applyAlignment="1">
      <alignment horizontal="left"/>
    </xf>
    <xf numFmtId="0" fontId="1" fillId="0" borderId="0" xfId="0" applyFont="1" applyAlignment="1">
      <alignment horizontal="left"/>
    </xf>
    <xf numFmtId="0" fontId="21" fillId="0" borderId="0" xfId="0" applyFont="1" applyAlignment="1">
      <alignment horizontal="left"/>
    </xf>
    <xf numFmtId="0" fontId="1" fillId="0" borderId="0" xfId="0" applyFont="1" applyAlignment="1">
      <alignment horizontal="left" vertical="center" wrapText="1"/>
    </xf>
    <xf numFmtId="0" fontId="19"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T72"/>
  <sheetViews>
    <sheetView tabSelected="1" topLeftCell="O1" zoomScaleNormal="100" zoomScalePageLayoutView="70" workbookViewId="0">
      <selection activeCell="X5" sqref="X5"/>
    </sheetView>
  </sheetViews>
  <sheetFormatPr defaultColWidth="8.81640625" defaultRowHeight="18" customHeight="1"/>
  <cols>
    <col min="1" max="1" width="12.453125" style="2" customWidth="1"/>
    <col min="2" max="2" width="21.453125" style="2" customWidth="1"/>
    <col min="3" max="3" width="19.81640625" style="2" customWidth="1"/>
    <col min="4" max="4" width="26.453125" style="2" customWidth="1"/>
    <col min="5" max="5" width="44.1796875" style="2" customWidth="1"/>
    <col min="6" max="6" width="8.81640625" style="2"/>
    <col min="7" max="7" width="17.6328125" style="2" customWidth="1"/>
    <col min="8" max="8" width="27.81640625" style="2" customWidth="1"/>
    <col min="9" max="9" width="37" style="2" customWidth="1"/>
    <col min="10" max="10" width="20.6328125" style="2" customWidth="1"/>
    <col min="11" max="11" width="47.6328125" style="2" customWidth="1"/>
    <col min="12" max="12" width="33" style="2" customWidth="1"/>
    <col min="13" max="13" width="24.6328125" style="2" customWidth="1"/>
    <col min="14" max="21" width="20.6328125" style="6" customWidth="1"/>
    <col min="22" max="26" width="25.6328125" style="6" customWidth="1"/>
    <col min="27" max="48" width="20.6328125" style="6" customWidth="1"/>
    <col min="49" max="49" width="39.81640625" style="6" customWidth="1"/>
    <col min="50" max="76" width="20.6328125" style="6" customWidth="1"/>
    <col min="77" max="77" width="26.36328125" style="6" customWidth="1"/>
    <col min="78" max="98" width="20.6328125" style="6" customWidth="1"/>
    <col min="99" max="16384" width="8.81640625" style="2"/>
  </cols>
  <sheetData>
    <row r="1" spans="1:98" ht="18" customHeight="1">
      <c r="A1" s="2" t="s">
        <v>109</v>
      </c>
    </row>
    <row r="3" spans="1:98" ht="18" customHeight="1">
      <c r="A3" s="2" t="s">
        <v>110</v>
      </c>
    </row>
    <row r="4" spans="1:98" ht="18" customHeight="1">
      <c r="A4" s="5"/>
      <c r="C4" s="7"/>
    </row>
    <row r="5" spans="1:98" ht="18" customHeight="1">
      <c r="A5" s="3" t="s">
        <v>107</v>
      </c>
      <c r="B5" s="3" t="s">
        <v>0</v>
      </c>
      <c r="C5" s="3" t="s">
        <v>1</v>
      </c>
      <c r="D5" s="3" t="s">
        <v>2</v>
      </c>
      <c r="E5" s="3" t="s">
        <v>3</v>
      </c>
      <c r="F5" s="3" t="s">
        <v>108</v>
      </c>
      <c r="G5" s="3" t="s">
        <v>27</v>
      </c>
      <c r="H5" s="3" t="s">
        <v>4</v>
      </c>
      <c r="I5" s="3" t="s">
        <v>104</v>
      </c>
      <c r="J5" s="3" t="s">
        <v>5</v>
      </c>
      <c r="K5" s="4" t="s">
        <v>111</v>
      </c>
      <c r="L5" s="3" t="s">
        <v>6</v>
      </c>
      <c r="M5" s="3" t="s">
        <v>7</v>
      </c>
      <c r="N5" s="8" t="s">
        <v>61</v>
      </c>
      <c r="O5" s="8" t="s">
        <v>112</v>
      </c>
      <c r="P5" s="8" t="s">
        <v>115</v>
      </c>
      <c r="Q5" s="8" t="s">
        <v>8</v>
      </c>
      <c r="R5" s="8" t="s">
        <v>9</v>
      </c>
      <c r="S5" s="8" t="s">
        <v>62</v>
      </c>
      <c r="T5" s="8" t="s">
        <v>153</v>
      </c>
      <c r="U5" s="8" t="s">
        <v>116</v>
      </c>
      <c r="V5" s="8" t="s">
        <v>10</v>
      </c>
      <c r="W5" s="8" t="s">
        <v>11</v>
      </c>
      <c r="X5" s="8" t="s">
        <v>12</v>
      </c>
      <c r="Y5" s="8" t="s">
        <v>13</v>
      </c>
      <c r="Z5" s="8" t="s">
        <v>14</v>
      </c>
      <c r="AA5" s="8" t="s">
        <v>63</v>
      </c>
      <c r="AB5" s="8" t="s">
        <v>154</v>
      </c>
      <c r="AC5" s="8" t="s">
        <v>117</v>
      </c>
      <c r="AD5" s="8" t="s">
        <v>15</v>
      </c>
      <c r="AE5" s="8" t="s">
        <v>64</v>
      </c>
      <c r="AF5" s="8" t="s">
        <v>155</v>
      </c>
      <c r="AG5" s="8" t="s">
        <v>118</v>
      </c>
      <c r="AH5" s="8" t="s">
        <v>16</v>
      </c>
      <c r="AI5" s="8" t="s">
        <v>17</v>
      </c>
      <c r="AJ5" s="8" t="s">
        <v>65</v>
      </c>
      <c r="AK5" s="8" t="s">
        <v>156</v>
      </c>
      <c r="AL5" s="8" t="s">
        <v>119</v>
      </c>
      <c r="AM5" s="8" t="s">
        <v>18</v>
      </c>
      <c r="AN5" s="8" t="s">
        <v>19</v>
      </c>
      <c r="AO5" s="8" t="s">
        <v>66</v>
      </c>
      <c r="AP5" s="8" t="s">
        <v>157</v>
      </c>
      <c r="AQ5" s="8" t="s">
        <v>120</v>
      </c>
      <c r="AR5" s="8" t="s">
        <v>20</v>
      </c>
      <c r="AS5" s="8" t="s">
        <v>67</v>
      </c>
      <c r="AT5" s="8" t="s">
        <v>152</v>
      </c>
      <c r="AU5" s="8" t="s">
        <v>121</v>
      </c>
      <c r="AV5" s="8" t="s">
        <v>21</v>
      </c>
      <c r="AW5" s="8" t="s">
        <v>68</v>
      </c>
      <c r="AX5" s="8" t="s">
        <v>158</v>
      </c>
      <c r="AY5" s="8" t="s">
        <v>122</v>
      </c>
      <c r="AZ5" s="8" t="s">
        <v>22</v>
      </c>
      <c r="BA5" s="8" t="s">
        <v>23</v>
      </c>
      <c r="BB5" s="8" t="s">
        <v>24</v>
      </c>
      <c r="BC5" s="8" t="s">
        <v>69</v>
      </c>
      <c r="BD5" s="8" t="s">
        <v>159</v>
      </c>
      <c r="BE5" s="8" t="s">
        <v>123</v>
      </c>
      <c r="BF5" s="8" t="s">
        <v>25</v>
      </c>
      <c r="BG5" s="8" t="s">
        <v>26</v>
      </c>
      <c r="BH5" s="8" t="s">
        <v>70</v>
      </c>
      <c r="BI5" s="8" t="s">
        <v>160</v>
      </c>
      <c r="BJ5" s="8" t="s">
        <v>124</v>
      </c>
      <c r="BK5" s="8" t="s">
        <v>125</v>
      </c>
      <c r="BL5" s="8" t="s">
        <v>126</v>
      </c>
      <c r="BM5" s="8" t="s">
        <v>71</v>
      </c>
      <c r="BN5" s="8" t="s">
        <v>127</v>
      </c>
      <c r="BO5" s="8" t="s">
        <v>128</v>
      </c>
      <c r="BP5" s="8" t="s">
        <v>129</v>
      </c>
      <c r="BQ5" s="8" t="s">
        <v>72</v>
      </c>
      <c r="BR5" s="8" t="s">
        <v>130</v>
      </c>
      <c r="BS5" s="8" t="s">
        <v>131</v>
      </c>
      <c r="BT5" s="8" t="s">
        <v>73</v>
      </c>
      <c r="BU5" s="8" t="s">
        <v>132</v>
      </c>
      <c r="BV5" s="8" t="s">
        <v>133</v>
      </c>
      <c r="BW5" s="8" t="s">
        <v>74</v>
      </c>
      <c r="BX5" s="8" t="s">
        <v>134</v>
      </c>
      <c r="BY5" s="8" t="s">
        <v>135</v>
      </c>
      <c r="BZ5" s="8" t="s">
        <v>136</v>
      </c>
      <c r="CA5" s="8" t="s">
        <v>137</v>
      </c>
      <c r="CB5" s="8" t="s">
        <v>138</v>
      </c>
      <c r="CC5" s="8" t="s">
        <v>139</v>
      </c>
      <c r="CD5" s="8" t="s">
        <v>140</v>
      </c>
      <c r="CE5" s="8" t="s">
        <v>75</v>
      </c>
      <c r="CF5" s="8" t="s">
        <v>141</v>
      </c>
      <c r="CG5" s="8" t="s">
        <v>142</v>
      </c>
      <c r="CH5" s="8" t="s">
        <v>76</v>
      </c>
      <c r="CI5" s="8" t="s">
        <v>143</v>
      </c>
      <c r="CJ5" s="8" t="s">
        <v>144</v>
      </c>
      <c r="CK5" s="8" t="s">
        <v>77</v>
      </c>
      <c r="CL5" s="8" t="s">
        <v>145</v>
      </c>
      <c r="CM5" s="8" t="s">
        <v>146</v>
      </c>
      <c r="CN5" s="8" t="s">
        <v>78</v>
      </c>
      <c r="CO5" s="8" t="s">
        <v>147</v>
      </c>
      <c r="CP5" s="8" t="s">
        <v>148</v>
      </c>
      <c r="CQ5" s="8" t="s">
        <v>79</v>
      </c>
      <c r="CR5" s="8" t="s">
        <v>149</v>
      </c>
      <c r="CS5" s="8" t="s">
        <v>150</v>
      </c>
      <c r="CT5" s="8" t="s">
        <v>80</v>
      </c>
    </row>
    <row r="6" spans="1:98" ht="18" customHeight="1">
      <c r="A6" s="2">
        <v>383</v>
      </c>
      <c r="B6" s="2" t="s">
        <v>28</v>
      </c>
      <c r="C6" s="2" t="s">
        <v>29</v>
      </c>
      <c r="D6" s="2">
        <v>1</v>
      </c>
      <c r="E6" s="2" t="s">
        <v>30</v>
      </c>
      <c r="F6" s="2">
        <v>3</v>
      </c>
      <c r="G6" s="2" t="s">
        <v>32</v>
      </c>
      <c r="H6" s="2">
        <v>79</v>
      </c>
      <c r="I6" s="2">
        <v>80</v>
      </c>
      <c r="J6" s="2">
        <v>3.78</v>
      </c>
      <c r="K6" s="2">
        <v>4.0789999999999997</v>
      </c>
      <c r="L6" s="2">
        <v>15.7</v>
      </c>
      <c r="M6" s="2">
        <v>15.98</v>
      </c>
      <c r="N6" s="6">
        <f>AVERAGE(L6:M6)</f>
        <v>15.84</v>
      </c>
      <c r="O6" s="6">
        <f>N6*0.5293</f>
        <v>8.384112</v>
      </c>
      <c r="P6" s="6">
        <f>O6*10000</f>
        <v>83841.119999999995</v>
      </c>
      <c r="Q6" s="6">
        <v>5.2469999999999999</v>
      </c>
      <c r="R6" s="6">
        <v>5.2619999999999996</v>
      </c>
      <c r="S6" s="6">
        <f>AVERAGE(Q6:R6)</f>
        <v>5.2545000000000002</v>
      </c>
      <c r="T6" s="6">
        <f>S6*0.7143</f>
        <v>3.7532893500000002</v>
      </c>
      <c r="U6" s="6">
        <f>T6*10000</f>
        <v>37532.893499999998</v>
      </c>
      <c r="V6" s="6">
        <v>6.41</v>
      </c>
      <c r="W6" s="6">
        <v>6.4960000000000004</v>
      </c>
      <c r="X6" s="6">
        <v>6.4349999999999996</v>
      </c>
      <c r="Y6" s="6">
        <v>6.42</v>
      </c>
      <c r="Z6" s="6">
        <v>6.4359999999999999</v>
      </c>
      <c r="AA6" s="6">
        <f>AVERAGE(V6:Z6)</f>
        <v>6.4394000000000009</v>
      </c>
      <c r="AB6" s="6">
        <f>AA6*0.6994</f>
        <v>4.5037163600000012</v>
      </c>
      <c r="AC6" s="6">
        <f>AB6*10000</f>
        <v>45037.163600000014</v>
      </c>
      <c r="AD6" s="6">
        <v>2.363</v>
      </c>
      <c r="AE6" s="6">
        <f>AVERAGE(AD6:AD7)</f>
        <v>2.3260000000000001</v>
      </c>
      <c r="AF6" s="6">
        <f>AE6*0.8301</f>
        <v>1.9308125999999999</v>
      </c>
      <c r="AG6" s="6">
        <f>AF6*10000</f>
        <v>19308.126</v>
      </c>
      <c r="AH6" s="6">
        <v>3.27</v>
      </c>
      <c r="AI6" s="6">
        <v>3.2389999999999999</v>
      </c>
      <c r="AJ6" s="6">
        <f>AVERAGE(AH6:AI6)</f>
        <v>3.2545000000000002</v>
      </c>
      <c r="AK6" s="6">
        <f>AJ6*0.603</f>
        <v>1.9624635000000001</v>
      </c>
      <c r="AL6" s="6">
        <f>AK6*10000</f>
        <v>19624.635000000002</v>
      </c>
      <c r="AM6" s="6">
        <v>0.11</v>
      </c>
      <c r="AN6" s="6">
        <v>0.11</v>
      </c>
      <c r="AO6" s="6">
        <f>AVERAGE(AM6:AN6)</f>
        <v>0.11</v>
      </c>
      <c r="AP6" s="6">
        <f>AO6*0.7745</f>
        <v>8.5194999999999993E-2</v>
      </c>
      <c r="AQ6" s="6">
        <f>AP6*10000</f>
        <v>851.94999999999993</v>
      </c>
      <c r="AR6" s="6">
        <v>3.4950000000000001</v>
      </c>
      <c r="AS6" s="6">
        <f>AVERAGE(AR6:AR7)</f>
        <v>3.5114999999999998</v>
      </c>
      <c r="AT6" s="6">
        <f>AS6*0.7419</f>
        <v>2.6051818499999997</v>
      </c>
      <c r="AU6" s="6">
        <f>AT6*10000</f>
        <v>26051.818499999998</v>
      </c>
      <c r="AV6" s="6">
        <v>0.23799999999999999</v>
      </c>
      <c r="AW6" s="6">
        <f>AVERAGE(AV6:AV7)</f>
        <v>0.22399999999999998</v>
      </c>
      <c r="AX6" s="6">
        <f>AW6*0.4365</f>
        <v>9.7775999999999988E-2</v>
      </c>
      <c r="AY6" s="6">
        <f>AX6*10000</f>
        <v>977.75999999999988</v>
      </c>
      <c r="AZ6" s="6">
        <v>59.12</v>
      </c>
      <c r="BA6" s="6">
        <v>58.96</v>
      </c>
      <c r="BB6" s="6">
        <v>58.191000000000003</v>
      </c>
      <c r="BC6" s="6">
        <f>AVERAGE(AZ6:BB6)</f>
        <v>58.757000000000005</v>
      </c>
      <c r="BD6" s="6">
        <f>BC6*0.4675</f>
        <v>27.468897500000004</v>
      </c>
      <c r="BE6" s="6">
        <f>BD6*10000</f>
        <v>274688.97500000003</v>
      </c>
      <c r="BF6" s="6">
        <v>0.76</v>
      </c>
      <c r="BG6" s="6">
        <v>0.76</v>
      </c>
      <c r="BH6" s="6">
        <f>AVERAGE(BF6:BG6)</f>
        <v>0.76</v>
      </c>
      <c r="BI6" s="6">
        <f>BH6*0.5995</f>
        <v>0.45562000000000002</v>
      </c>
      <c r="BJ6" s="6">
        <f>BI6*10000</f>
        <v>4556.2</v>
      </c>
      <c r="BK6" s="6">
        <v>442.53100000000001</v>
      </c>
      <c r="BL6" s="6">
        <v>460.02100000000002</v>
      </c>
      <c r="BM6" s="6">
        <f>AVERAGE(BK6:BL6)</f>
        <v>451.27600000000001</v>
      </c>
      <c r="BN6" s="6">
        <v>48.29</v>
      </c>
      <c r="BO6" s="6">
        <v>13.69</v>
      </c>
      <c r="BP6" s="6">
        <v>19.78</v>
      </c>
      <c r="BQ6" s="6">
        <f>AVERAGE(BO6:BP6)</f>
        <v>16.734999999999999</v>
      </c>
      <c r="BR6" s="6">
        <v>72.83</v>
      </c>
      <c r="BS6" s="6">
        <v>80.709999999999994</v>
      </c>
      <c r="BT6" s="6">
        <f>AVERAGE(BR6:BS6)</f>
        <v>76.77</v>
      </c>
      <c r="BU6" s="6">
        <v>16.510000000000002</v>
      </c>
      <c r="BV6" s="6">
        <v>46.27</v>
      </c>
      <c r="BW6" s="6">
        <f>AVERAGE(BU6:BV6)</f>
        <v>31.39</v>
      </c>
      <c r="BX6" s="6">
        <v>24.03</v>
      </c>
      <c r="BY6" s="6" t="s">
        <v>31</v>
      </c>
      <c r="BZ6" s="6">
        <v>53.79</v>
      </c>
      <c r="CA6" s="6">
        <v>113.18</v>
      </c>
      <c r="CB6" s="6">
        <v>0.13</v>
      </c>
      <c r="CC6" s="6">
        <v>19.649999999999999</v>
      </c>
      <c r="CD6" s="6">
        <v>19.5</v>
      </c>
      <c r="CE6" s="6">
        <f>AVERAGE(CC6:CD6)</f>
        <v>19.574999999999999</v>
      </c>
      <c r="CF6" s="6">
        <v>347.03800000000001</v>
      </c>
      <c r="CG6" s="6">
        <v>345.34800000000001</v>
      </c>
      <c r="CH6" s="6">
        <f>AVERAGE(CF6:CG6)</f>
        <v>346.19299999999998</v>
      </c>
      <c r="CI6" s="6">
        <v>145.96</v>
      </c>
      <c r="CJ6" s="6">
        <v>139.80000000000001</v>
      </c>
      <c r="CK6" s="6">
        <f>AVERAGE(CI6:CJ6)</f>
        <v>142.88</v>
      </c>
      <c r="CL6" s="6">
        <v>25.22</v>
      </c>
      <c r="CM6" s="6">
        <v>25.52</v>
      </c>
      <c r="CN6" s="6">
        <f>AVERAGE(CL6:CM6)</f>
        <v>25.369999999999997</v>
      </c>
      <c r="CO6" s="6">
        <v>74.62</v>
      </c>
      <c r="CP6" s="6">
        <v>76.739999999999995</v>
      </c>
      <c r="CQ6" s="6">
        <f>AVERAGE(CO6:CP6)</f>
        <v>75.680000000000007</v>
      </c>
      <c r="CR6" s="6">
        <v>157.63</v>
      </c>
      <c r="CS6" s="6">
        <v>156.83000000000001</v>
      </c>
      <c r="CT6" s="6">
        <f>AVERAGE(CR6:CS6)</f>
        <v>157.23000000000002</v>
      </c>
    </row>
    <row r="7" spans="1:98" ht="18" customHeight="1">
      <c r="A7" s="2">
        <v>383</v>
      </c>
      <c r="B7" s="2" t="s">
        <v>28</v>
      </c>
      <c r="C7" s="2" t="s">
        <v>29</v>
      </c>
      <c r="D7" s="2">
        <v>1</v>
      </c>
      <c r="E7" s="2" t="s">
        <v>30</v>
      </c>
      <c r="F7" s="2">
        <v>3</v>
      </c>
      <c r="G7" s="2" t="s">
        <v>32</v>
      </c>
      <c r="H7" s="2">
        <v>79</v>
      </c>
      <c r="I7" s="2">
        <v>80</v>
      </c>
      <c r="J7" s="2">
        <v>3.78</v>
      </c>
      <c r="K7" s="2">
        <v>4.0789999999999997</v>
      </c>
      <c r="L7" s="2" t="s">
        <v>33</v>
      </c>
      <c r="M7" s="2" t="s">
        <v>33</v>
      </c>
      <c r="AD7" s="6">
        <v>2.2890000000000001</v>
      </c>
      <c r="AM7" s="6" t="s">
        <v>33</v>
      </c>
      <c r="AN7" s="6" t="s">
        <v>33</v>
      </c>
      <c r="AR7" s="6">
        <v>3.528</v>
      </c>
      <c r="AV7" s="6">
        <v>0.21</v>
      </c>
      <c r="AZ7" s="6" t="s">
        <v>33</v>
      </c>
      <c r="BA7" s="6" t="s">
        <v>33</v>
      </c>
      <c r="BB7" s="6" t="s">
        <v>33</v>
      </c>
      <c r="BX7" s="6" t="s">
        <v>33</v>
      </c>
      <c r="BY7" s="6" t="s">
        <v>33</v>
      </c>
      <c r="BZ7" s="6" t="s">
        <v>33</v>
      </c>
      <c r="CA7" s="6" t="s">
        <v>33</v>
      </c>
      <c r="CB7" s="6" t="s">
        <v>33</v>
      </c>
      <c r="CC7" s="6" t="s">
        <v>33</v>
      </c>
      <c r="CD7" s="6" t="s">
        <v>33</v>
      </c>
    </row>
    <row r="8" spans="1:98" ht="18" customHeight="1">
      <c r="A8" s="2">
        <v>383</v>
      </c>
      <c r="B8" s="2" t="s">
        <v>28</v>
      </c>
      <c r="C8" s="2" t="s">
        <v>29</v>
      </c>
      <c r="D8" s="2">
        <v>2</v>
      </c>
      <c r="E8" s="2" t="s">
        <v>30</v>
      </c>
      <c r="F8" s="2">
        <v>3</v>
      </c>
      <c r="G8" s="2" t="s">
        <v>34</v>
      </c>
      <c r="H8" s="2">
        <v>120</v>
      </c>
      <c r="I8" s="2">
        <v>121</v>
      </c>
      <c r="J8" s="2">
        <v>11.29</v>
      </c>
      <c r="K8" s="2">
        <v>11.872</v>
      </c>
      <c r="L8" s="2">
        <v>16.55</v>
      </c>
      <c r="M8" s="2">
        <v>16.88</v>
      </c>
      <c r="N8" s="6">
        <f t="shared" ref="N8:N56" si="0">AVERAGE(L8:M8)</f>
        <v>16.715</v>
      </c>
      <c r="O8" s="6">
        <f t="shared" ref="O8:O56" si="1">N8*0.5293</f>
        <v>8.8472495000000002</v>
      </c>
      <c r="P8" s="6">
        <f t="shared" ref="P8:P56" si="2">O8*10000</f>
        <v>88472.494999999995</v>
      </c>
      <c r="Q8" s="6">
        <v>4.8390000000000004</v>
      </c>
      <c r="R8" s="6">
        <v>4.7779999999999996</v>
      </c>
      <c r="S8" s="6">
        <f t="shared" ref="S8:S56" si="3">AVERAGE(Q8:R8)</f>
        <v>4.8085000000000004</v>
      </c>
      <c r="T8" s="6">
        <f t="shared" ref="T8:T56" si="4">S8*0.7143</f>
        <v>3.4347115500000007</v>
      </c>
      <c r="U8" s="6">
        <f t="shared" ref="U8:U56" si="5">T8*10000</f>
        <v>34347.115500000007</v>
      </c>
      <c r="V8" s="6">
        <v>7.03</v>
      </c>
      <c r="W8" s="6">
        <v>7.0869999999999997</v>
      </c>
      <c r="X8" s="6">
        <v>7.0659999999999998</v>
      </c>
      <c r="Y8" s="6">
        <v>7.04</v>
      </c>
      <c r="Z8" s="6">
        <v>7.0970000000000004</v>
      </c>
      <c r="AA8" s="6">
        <f t="shared" ref="AA8:AA56" si="6">AVERAGE(V8:Z8)</f>
        <v>7.0640000000000001</v>
      </c>
      <c r="AB8" s="6">
        <f t="shared" ref="AB8:AB56" si="7">AA8*0.6994</f>
        <v>4.9405616000000006</v>
      </c>
      <c r="AC8" s="6">
        <f t="shared" ref="AC8:AC56" si="8">AB8*10000</f>
        <v>49405.616000000009</v>
      </c>
      <c r="AD8" s="6">
        <v>2.4020000000000001</v>
      </c>
      <c r="AE8" s="6">
        <f t="shared" ref="AE8:AE56" si="9">AVERAGE(AD8:AD9)</f>
        <v>2.391</v>
      </c>
      <c r="AF8" s="6">
        <f t="shared" ref="AF8:AF56" si="10">AE8*0.8301</f>
        <v>1.9847690999999998</v>
      </c>
      <c r="AG8" s="6">
        <f t="shared" ref="AG8:AG56" si="11">AF8*10000</f>
        <v>19847.690999999999</v>
      </c>
      <c r="AH8" s="6">
        <v>3.54</v>
      </c>
      <c r="AI8" s="6">
        <v>3.6259999999999999</v>
      </c>
      <c r="AJ8" s="6">
        <f t="shared" ref="AJ8:AJ56" si="12">AVERAGE(AH8:AI8)</f>
        <v>3.5830000000000002</v>
      </c>
      <c r="AK8" s="6">
        <f t="shared" ref="AK8:AK56" si="13">AJ8*0.603</f>
        <v>2.1605490000000001</v>
      </c>
      <c r="AL8" s="6">
        <f t="shared" ref="AL8:AL56" si="14">AK8*10000</f>
        <v>21605.49</v>
      </c>
      <c r="AM8" s="6">
        <v>0.13100000000000001</v>
      </c>
      <c r="AN8" s="6">
        <v>0.129</v>
      </c>
      <c r="AO8" s="6">
        <f t="shared" ref="AO8:AO56" si="15">AVERAGE(AM8:AN8)</f>
        <v>0.13</v>
      </c>
      <c r="AP8" s="6">
        <f t="shared" ref="AP8:AP56" si="16">AO8*0.7745</f>
        <v>0.100685</v>
      </c>
      <c r="AQ8" s="6">
        <f t="shared" ref="AQ8:AQ56" si="17">AP8*10000</f>
        <v>1006.85</v>
      </c>
      <c r="AR8" s="6">
        <v>3.5510000000000002</v>
      </c>
      <c r="AS8" s="6">
        <f t="shared" ref="AS8:AS56" si="18">AVERAGE(AR8:AR9)</f>
        <v>3.5739999999999998</v>
      </c>
      <c r="AT8" s="6">
        <f t="shared" ref="AT8:AT56" si="19">AS8*0.7419</f>
        <v>2.6515505999999998</v>
      </c>
      <c r="AU8" s="6">
        <f t="shared" ref="AU8:AU56" si="20">AT8*10000</f>
        <v>26515.505999999998</v>
      </c>
      <c r="AV8" s="6">
        <v>0.24199999999999999</v>
      </c>
      <c r="AW8" s="6">
        <f t="shared" ref="AW8:AW56" si="21">AVERAGE(AV8:AV9)</f>
        <v>0.24099999999999999</v>
      </c>
      <c r="AX8" s="6">
        <f t="shared" ref="AX8:AX56" si="22">AW8*0.4365</f>
        <v>0.1051965</v>
      </c>
      <c r="AY8" s="6">
        <f t="shared" ref="AY8:AY56" si="23">AX8*10000</f>
        <v>1051.9649999999999</v>
      </c>
      <c r="AZ8" s="6">
        <v>58.61</v>
      </c>
      <c r="BA8" s="6">
        <v>57.8</v>
      </c>
      <c r="BB8" s="6">
        <v>57.643000000000001</v>
      </c>
      <c r="BC8" s="6">
        <f t="shared" ref="BC8:BC56" si="24">AVERAGE(AZ8:BB8)</f>
        <v>58.017666666666663</v>
      </c>
      <c r="BD8" s="6">
        <f t="shared" ref="BD8:BD56" si="25">BC8*0.4675</f>
        <v>27.123259166666667</v>
      </c>
      <c r="BE8" s="6">
        <f t="shared" ref="BE8:BE56" si="26">BD8*10000</f>
        <v>271232.59166666667</v>
      </c>
      <c r="BF8" s="6">
        <v>0.77</v>
      </c>
      <c r="BG8" s="6">
        <v>0.75</v>
      </c>
      <c r="BH8" s="6">
        <f t="shared" ref="BH8:BH56" si="27">AVERAGE(BF8:BG8)</f>
        <v>0.76</v>
      </c>
      <c r="BI8" s="6">
        <f t="shared" ref="BI8:BI56" si="28">BH8*0.5995</f>
        <v>0.45562000000000002</v>
      </c>
      <c r="BJ8" s="6">
        <f t="shared" ref="BJ8:BJ56" si="29">BI8*10000</f>
        <v>4556.2</v>
      </c>
      <c r="BK8" s="6">
        <v>471.661</v>
      </c>
      <c r="BL8" s="6">
        <v>493.226</v>
      </c>
      <c r="BM8" s="6">
        <f t="shared" ref="BM8:BM56" si="30">AVERAGE(BK8:BL8)</f>
        <v>482.44349999999997</v>
      </c>
      <c r="BN8" s="6">
        <v>46.55</v>
      </c>
      <c r="BO8" s="6">
        <v>19.93</v>
      </c>
      <c r="BP8" s="6">
        <v>18.850000000000001</v>
      </c>
      <c r="BQ8" s="6">
        <f t="shared" ref="BQ8:BQ56" si="31">AVERAGE(BO8:BP8)</f>
        <v>19.39</v>
      </c>
      <c r="BR8" s="6">
        <v>72.709999999999994</v>
      </c>
      <c r="BS8" s="6">
        <v>74.459999999999994</v>
      </c>
      <c r="BT8" s="6">
        <f t="shared" ref="BT8:BT56" si="32">AVERAGE(BR8:BS8)</f>
        <v>73.584999999999994</v>
      </c>
      <c r="BU8" s="6">
        <v>35.93</v>
      </c>
      <c r="BV8" s="6">
        <v>43.62</v>
      </c>
      <c r="BW8" s="6">
        <f t="shared" ref="BW8:BW56" si="33">AVERAGE(BU8:BV8)</f>
        <v>39.774999999999999</v>
      </c>
      <c r="BX8" s="6">
        <v>23.44</v>
      </c>
      <c r="BY8" s="6">
        <v>1.1599999999999999</v>
      </c>
      <c r="BZ8" s="6">
        <v>44.17</v>
      </c>
      <c r="CA8" s="6">
        <v>129.55000000000001</v>
      </c>
      <c r="CB8" s="6">
        <v>0.14000000000000001</v>
      </c>
      <c r="CC8" s="6">
        <v>21.1</v>
      </c>
      <c r="CD8" s="6">
        <v>20.309999999999999</v>
      </c>
      <c r="CE8" s="6">
        <f t="shared" ref="CE8:CE56" si="34">AVERAGE(CC8:CD8)</f>
        <v>20.704999999999998</v>
      </c>
      <c r="CF8" s="6">
        <v>365.685</v>
      </c>
      <c r="CG8" s="6">
        <v>365.28</v>
      </c>
      <c r="CH8" s="6">
        <f t="shared" ref="CH8:CH56" si="35">AVERAGE(CF8:CG8)</f>
        <v>365.48249999999996</v>
      </c>
      <c r="CI8" s="6">
        <v>149.82</v>
      </c>
      <c r="CJ8" s="6">
        <v>157.85</v>
      </c>
      <c r="CK8" s="6">
        <f t="shared" ref="CK8:CK56" si="36">AVERAGE(CI8:CJ8)</f>
        <v>153.83499999999998</v>
      </c>
      <c r="CL8" s="6">
        <v>25.84</v>
      </c>
      <c r="CM8" s="6">
        <v>25.47</v>
      </c>
      <c r="CN8" s="6">
        <f t="shared" ref="CN8:CN56" si="37">AVERAGE(CL8:CM8)</f>
        <v>25.655000000000001</v>
      </c>
      <c r="CO8" s="6">
        <v>91.17</v>
      </c>
      <c r="CP8" s="6">
        <v>91.58</v>
      </c>
      <c r="CQ8" s="6">
        <f t="shared" ref="CQ8:CQ56" si="38">AVERAGE(CO8:CP8)</f>
        <v>91.375</v>
      </c>
      <c r="CR8" s="6">
        <v>129.38</v>
      </c>
      <c r="CS8" s="6">
        <v>134.52000000000001</v>
      </c>
      <c r="CT8" s="6">
        <f t="shared" ref="CT8:CT56" si="39">AVERAGE(CR8:CS8)</f>
        <v>131.94999999999999</v>
      </c>
    </row>
    <row r="9" spans="1:98" ht="18" customHeight="1">
      <c r="A9" s="2">
        <v>383</v>
      </c>
      <c r="B9" s="2" t="s">
        <v>28</v>
      </c>
      <c r="C9" s="2" t="s">
        <v>29</v>
      </c>
      <c r="D9" s="2">
        <v>2</v>
      </c>
      <c r="E9" s="2" t="s">
        <v>30</v>
      </c>
      <c r="F9" s="2">
        <v>3</v>
      </c>
      <c r="G9" s="2" t="s">
        <v>34</v>
      </c>
      <c r="H9" s="2">
        <v>120</v>
      </c>
      <c r="I9" s="2">
        <v>121</v>
      </c>
      <c r="J9" s="2">
        <v>11.29</v>
      </c>
      <c r="K9" s="2">
        <v>11.872</v>
      </c>
      <c r="L9" s="2" t="s">
        <v>33</v>
      </c>
      <c r="M9" s="2" t="s">
        <v>33</v>
      </c>
      <c r="AD9" s="6">
        <v>2.38</v>
      </c>
      <c r="AM9" s="6" t="s">
        <v>33</v>
      </c>
      <c r="AN9" s="6" t="s">
        <v>33</v>
      </c>
      <c r="AR9" s="6">
        <v>3.597</v>
      </c>
      <c r="AV9" s="6">
        <v>0.24</v>
      </c>
      <c r="AZ9" s="6" t="s">
        <v>33</v>
      </c>
      <c r="BA9" s="6" t="s">
        <v>33</v>
      </c>
      <c r="BB9" s="6" t="s">
        <v>33</v>
      </c>
      <c r="BX9" s="6" t="s">
        <v>33</v>
      </c>
      <c r="BY9" s="6" t="s">
        <v>33</v>
      </c>
      <c r="BZ9" s="6" t="s">
        <v>33</v>
      </c>
      <c r="CA9" s="6" t="s">
        <v>33</v>
      </c>
      <c r="CB9" s="6" t="s">
        <v>33</v>
      </c>
      <c r="CC9" s="6" t="s">
        <v>33</v>
      </c>
      <c r="CD9" s="6" t="s">
        <v>33</v>
      </c>
    </row>
    <row r="10" spans="1:98" ht="18" customHeight="1">
      <c r="A10" s="2">
        <v>383</v>
      </c>
      <c r="B10" s="2" t="s">
        <v>28</v>
      </c>
      <c r="C10" s="2" t="s">
        <v>29</v>
      </c>
      <c r="D10" s="2">
        <v>3</v>
      </c>
      <c r="E10" s="2" t="s">
        <v>30</v>
      </c>
      <c r="F10" s="2">
        <v>3</v>
      </c>
      <c r="G10" s="2" t="s">
        <v>35</v>
      </c>
      <c r="H10" s="2">
        <v>110</v>
      </c>
      <c r="I10" s="2">
        <v>111</v>
      </c>
      <c r="J10" s="2">
        <v>20.68</v>
      </c>
      <c r="K10" s="2">
        <v>22.257000000000001</v>
      </c>
      <c r="L10" s="2">
        <v>15.71</v>
      </c>
      <c r="M10" s="2">
        <v>15.95</v>
      </c>
      <c r="N10" s="6">
        <f t="shared" si="0"/>
        <v>15.83</v>
      </c>
      <c r="O10" s="6">
        <f t="shared" si="1"/>
        <v>8.378819</v>
      </c>
      <c r="P10" s="6">
        <f t="shared" si="2"/>
        <v>83788.19</v>
      </c>
      <c r="Q10" s="6">
        <v>4.5880000000000001</v>
      </c>
      <c r="R10" s="6">
        <v>4.5910000000000002</v>
      </c>
      <c r="S10" s="6">
        <f t="shared" si="3"/>
        <v>4.5895000000000001</v>
      </c>
      <c r="T10" s="6">
        <f t="shared" si="4"/>
        <v>3.2782798500000001</v>
      </c>
      <c r="U10" s="6">
        <f t="shared" si="5"/>
        <v>32782.798500000004</v>
      </c>
      <c r="V10" s="6">
        <v>6.04</v>
      </c>
      <c r="W10" s="6">
        <v>6.1719999999999997</v>
      </c>
      <c r="X10" s="6">
        <v>6.1210000000000004</v>
      </c>
      <c r="Y10" s="6">
        <v>6.07</v>
      </c>
      <c r="Z10" s="6">
        <v>6.093</v>
      </c>
      <c r="AA10" s="6">
        <f t="shared" si="6"/>
        <v>6.0991999999999997</v>
      </c>
      <c r="AB10" s="6">
        <f t="shared" si="7"/>
        <v>4.2657804800000001</v>
      </c>
      <c r="AC10" s="6">
        <f t="shared" si="8"/>
        <v>42657.804799999998</v>
      </c>
      <c r="AD10" s="6">
        <v>2.101</v>
      </c>
      <c r="AE10" s="6">
        <f t="shared" si="9"/>
        <v>2.1029999999999998</v>
      </c>
      <c r="AF10" s="6">
        <f t="shared" si="10"/>
        <v>1.7457002999999998</v>
      </c>
      <c r="AG10" s="6">
        <f t="shared" si="11"/>
        <v>17457.002999999997</v>
      </c>
      <c r="AH10" s="6">
        <v>3</v>
      </c>
      <c r="AI10" s="6">
        <v>3.0190000000000001</v>
      </c>
      <c r="AJ10" s="6">
        <f t="shared" si="12"/>
        <v>3.0095000000000001</v>
      </c>
      <c r="AK10" s="6">
        <f t="shared" si="13"/>
        <v>1.8147285</v>
      </c>
      <c r="AL10" s="6">
        <f t="shared" si="14"/>
        <v>18147.285</v>
      </c>
      <c r="AM10" s="6">
        <v>0.108</v>
      </c>
      <c r="AN10" s="6">
        <v>0.108</v>
      </c>
      <c r="AO10" s="6">
        <f t="shared" si="15"/>
        <v>0.108</v>
      </c>
      <c r="AP10" s="6">
        <f t="shared" si="16"/>
        <v>8.3645999999999998E-2</v>
      </c>
      <c r="AQ10" s="6">
        <f t="shared" si="17"/>
        <v>836.46</v>
      </c>
      <c r="AR10" s="6">
        <v>3.4350000000000001</v>
      </c>
      <c r="AS10" s="6">
        <f t="shared" si="18"/>
        <v>3.4530000000000003</v>
      </c>
      <c r="AT10" s="6">
        <f t="shared" si="19"/>
        <v>2.5617807000000004</v>
      </c>
      <c r="AU10" s="6">
        <f t="shared" si="20"/>
        <v>25617.807000000004</v>
      </c>
      <c r="AV10" s="6">
        <v>0.2</v>
      </c>
      <c r="AW10" s="6">
        <f t="shared" si="21"/>
        <v>0.19500000000000001</v>
      </c>
      <c r="AX10" s="6">
        <f t="shared" si="22"/>
        <v>8.5117499999999999E-2</v>
      </c>
      <c r="AY10" s="6">
        <f t="shared" si="23"/>
        <v>851.17499999999995</v>
      </c>
      <c r="AZ10" s="6">
        <v>60.87</v>
      </c>
      <c r="BA10" s="6">
        <v>60.78</v>
      </c>
      <c r="BB10" s="6">
        <v>60.2</v>
      </c>
      <c r="BC10" s="6">
        <f t="shared" si="24"/>
        <v>60.616666666666674</v>
      </c>
      <c r="BD10" s="6">
        <f t="shared" si="25"/>
        <v>28.33829166666667</v>
      </c>
      <c r="BE10" s="6">
        <f t="shared" si="26"/>
        <v>283382.91666666669</v>
      </c>
      <c r="BF10" s="6">
        <v>0.71</v>
      </c>
      <c r="BG10" s="6">
        <v>0.71</v>
      </c>
      <c r="BH10" s="6">
        <f t="shared" si="27"/>
        <v>0.71</v>
      </c>
      <c r="BI10" s="6">
        <f t="shared" si="28"/>
        <v>0.425645</v>
      </c>
      <c r="BJ10" s="6">
        <f t="shared" si="29"/>
        <v>4256.45</v>
      </c>
      <c r="BK10" s="6">
        <v>433.15</v>
      </c>
      <c r="BL10" s="6">
        <v>447.03399999999999</v>
      </c>
      <c r="BM10" s="6">
        <f t="shared" si="30"/>
        <v>440.09199999999998</v>
      </c>
      <c r="BN10" s="6">
        <v>43.5</v>
      </c>
      <c r="BO10" s="6">
        <v>14.04</v>
      </c>
      <c r="BP10" s="6">
        <v>17.09</v>
      </c>
      <c r="BQ10" s="6">
        <f t="shared" si="31"/>
        <v>15.565</v>
      </c>
      <c r="BR10" s="6">
        <v>66.239999999999995</v>
      </c>
      <c r="BS10" s="6">
        <v>61.14</v>
      </c>
      <c r="BT10" s="6">
        <f t="shared" si="32"/>
        <v>63.69</v>
      </c>
      <c r="BU10" s="6">
        <v>11.55</v>
      </c>
      <c r="BV10" s="6">
        <v>19.72</v>
      </c>
      <c r="BW10" s="6">
        <f t="shared" si="33"/>
        <v>15.635</v>
      </c>
      <c r="BX10" s="6">
        <v>22.77</v>
      </c>
      <c r="BY10" s="6" t="s">
        <v>31</v>
      </c>
      <c r="BZ10" s="6">
        <v>28.84</v>
      </c>
      <c r="CA10" s="6">
        <v>90.58</v>
      </c>
      <c r="CB10" s="6">
        <v>0.16</v>
      </c>
      <c r="CC10" s="6">
        <v>18.96</v>
      </c>
      <c r="CD10" s="6">
        <v>19.11</v>
      </c>
      <c r="CE10" s="6">
        <f t="shared" si="34"/>
        <v>19.035</v>
      </c>
      <c r="CF10" s="6">
        <v>355.5</v>
      </c>
      <c r="CG10" s="6">
        <v>355.637</v>
      </c>
      <c r="CH10" s="6">
        <f t="shared" si="35"/>
        <v>355.56849999999997</v>
      </c>
      <c r="CI10" s="6">
        <v>132.94999999999999</v>
      </c>
      <c r="CJ10" s="6">
        <v>136.49</v>
      </c>
      <c r="CK10" s="6">
        <f t="shared" si="36"/>
        <v>134.72</v>
      </c>
      <c r="CL10" s="6">
        <v>23.78</v>
      </c>
      <c r="CM10" s="6">
        <v>24.77</v>
      </c>
      <c r="CN10" s="6">
        <f t="shared" si="37"/>
        <v>24.274999999999999</v>
      </c>
      <c r="CO10" s="6">
        <v>96</v>
      </c>
      <c r="CP10" s="6">
        <v>95.06</v>
      </c>
      <c r="CQ10" s="6">
        <f t="shared" si="38"/>
        <v>95.53</v>
      </c>
      <c r="CR10" s="6">
        <v>163.25</v>
      </c>
      <c r="CS10" s="6">
        <v>163.57</v>
      </c>
      <c r="CT10" s="6">
        <f t="shared" si="39"/>
        <v>163.41</v>
      </c>
    </row>
    <row r="11" spans="1:98" ht="18" customHeight="1">
      <c r="A11" s="2">
        <v>383</v>
      </c>
      <c r="B11" s="2" t="s">
        <v>28</v>
      </c>
      <c r="C11" s="2" t="s">
        <v>29</v>
      </c>
      <c r="D11" s="2">
        <v>3</v>
      </c>
      <c r="E11" s="2" t="s">
        <v>30</v>
      </c>
      <c r="F11" s="2">
        <v>3</v>
      </c>
      <c r="G11" s="2" t="s">
        <v>35</v>
      </c>
      <c r="H11" s="2">
        <v>110</v>
      </c>
      <c r="I11" s="2">
        <v>111</v>
      </c>
      <c r="J11" s="2">
        <v>20.68</v>
      </c>
      <c r="K11" s="2">
        <v>22.257000000000001</v>
      </c>
      <c r="L11" s="2" t="s">
        <v>33</v>
      </c>
      <c r="M11" s="2" t="s">
        <v>33</v>
      </c>
      <c r="AD11" s="6">
        <v>2.105</v>
      </c>
      <c r="AM11" s="6" t="s">
        <v>33</v>
      </c>
      <c r="AN11" s="6" t="s">
        <v>33</v>
      </c>
      <c r="AR11" s="6">
        <v>3.4710000000000001</v>
      </c>
      <c r="AV11" s="6">
        <v>0.19</v>
      </c>
      <c r="AZ11" s="6" t="s">
        <v>33</v>
      </c>
      <c r="BA11" s="6" t="s">
        <v>33</v>
      </c>
      <c r="BB11" s="6" t="s">
        <v>33</v>
      </c>
      <c r="BX11" s="6" t="s">
        <v>33</v>
      </c>
      <c r="BY11" s="6" t="s">
        <v>33</v>
      </c>
      <c r="BZ11" s="6" t="s">
        <v>33</v>
      </c>
      <c r="CA11" s="6" t="s">
        <v>33</v>
      </c>
      <c r="CB11" s="6" t="s">
        <v>33</v>
      </c>
      <c r="CC11" s="6" t="s">
        <v>33</v>
      </c>
      <c r="CD11" s="6" t="s">
        <v>33</v>
      </c>
    </row>
    <row r="12" spans="1:98" ht="18" customHeight="1">
      <c r="A12" s="2">
        <v>383</v>
      </c>
      <c r="B12" s="2" t="s">
        <v>28</v>
      </c>
      <c r="C12" s="2" t="s">
        <v>29</v>
      </c>
      <c r="D12" s="2">
        <v>5</v>
      </c>
      <c r="E12" s="2" t="s">
        <v>30</v>
      </c>
      <c r="F12" s="2">
        <v>3</v>
      </c>
      <c r="G12" s="2" t="s">
        <v>36</v>
      </c>
      <c r="H12" s="2">
        <v>90</v>
      </c>
      <c r="I12" s="2">
        <v>91</v>
      </c>
      <c r="J12" s="2">
        <v>39.57</v>
      </c>
      <c r="K12" s="2">
        <v>40.209000000000003</v>
      </c>
      <c r="L12" s="2">
        <v>16.57</v>
      </c>
      <c r="M12" s="2">
        <v>16.850000000000001</v>
      </c>
      <c r="N12" s="6">
        <f t="shared" si="0"/>
        <v>16.71</v>
      </c>
      <c r="O12" s="6">
        <f t="shared" si="1"/>
        <v>8.8446030000000011</v>
      </c>
      <c r="P12" s="6">
        <f t="shared" si="2"/>
        <v>88446.030000000013</v>
      </c>
      <c r="Q12" s="6">
        <v>5.03</v>
      </c>
      <c r="R12" s="6">
        <v>5.07</v>
      </c>
      <c r="S12" s="6">
        <f t="shared" si="3"/>
        <v>5.0500000000000007</v>
      </c>
      <c r="T12" s="6">
        <f t="shared" si="4"/>
        <v>3.6072150000000009</v>
      </c>
      <c r="U12" s="6">
        <f t="shared" si="5"/>
        <v>36072.150000000009</v>
      </c>
      <c r="V12" s="6">
        <v>6.79</v>
      </c>
      <c r="W12" s="6">
        <v>6.7750000000000004</v>
      </c>
      <c r="X12" s="6">
        <v>6.6870000000000003</v>
      </c>
      <c r="Y12" s="6">
        <v>6.68</v>
      </c>
      <c r="Z12" s="6">
        <v>6.6680000000000001</v>
      </c>
      <c r="AA12" s="6">
        <f t="shared" si="6"/>
        <v>6.7200000000000006</v>
      </c>
      <c r="AB12" s="6">
        <f t="shared" si="7"/>
        <v>4.699968000000001</v>
      </c>
      <c r="AC12" s="6">
        <f t="shared" si="8"/>
        <v>46999.680000000008</v>
      </c>
      <c r="AD12" s="6">
        <v>2.5369999999999999</v>
      </c>
      <c r="AE12" s="6">
        <f t="shared" si="9"/>
        <v>2.5374999999999996</v>
      </c>
      <c r="AF12" s="6">
        <f t="shared" si="10"/>
        <v>2.1063787499999997</v>
      </c>
      <c r="AG12" s="6">
        <f t="shared" si="11"/>
        <v>21063.787499999999</v>
      </c>
      <c r="AH12" s="6">
        <v>3.65</v>
      </c>
      <c r="AI12" s="6">
        <v>3.6179999999999999</v>
      </c>
      <c r="AJ12" s="6">
        <f t="shared" si="12"/>
        <v>3.6339999999999999</v>
      </c>
      <c r="AK12" s="6">
        <f t="shared" si="13"/>
        <v>2.1913019999999999</v>
      </c>
      <c r="AL12" s="6">
        <f t="shared" si="14"/>
        <v>21913.019999999997</v>
      </c>
      <c r="AM12" s="6">
        <v>0.122</v>
      </c>
      <c r="AN12" s="6">
        <v>0.121</v>
      </c>
      <c r="AO12" s="6">
        <f t="shared" si="15"/>
        <v>0.1215</v>
      </c>
      <c r="AP12" s="6">
        <f t="shared" si="16"/>
        <v>9.4101749999999998E-2</v>
      </c>
      <c r="AQ12" s="6">
        <f t="shared" si="17"/>
        <v>941.01749999999993</v>
      </c>
      <c r="AR12" s="6">
        <v>3.3980000000000001</v>
      </c>
      <c r="AS12" s="6">
        <f t="shared" si="18"/>
        <v>3.4240000000000004</v>
      </c>
      <c r="AT12" s="6">
        <f t="shared" si="19"/>
        <v>2.5402656000000001</v>
      </c>
      <c r="AU12" s="6">
        <f t="shared" si="20"/>
        <v>25402.656000000003</v>
      </c>
      <c r="AV12" s="6">
        <v>0.216</v>
      </c>
      <c r="AW12" s="6">
        <f t="shared" si="21"/>
        <v>0.223</v>
      </c>
      <c r="AX12" s="6">
        <f t="shared" si="22"/>
        <v>9.7339499999999995E-2</v>
      </c>
      <c r="AY12" s="6">
        <f t="shared" si="23"/>
        <v>973.39499999999998</v>
      </c>
      <c r="AZ12" s="6">
        <v>58.3</v>
      </c>
      <c r="BA12" s="6">
        <v>58.22</v>
      </c>
      <c r="BB12" s="6">
        <v>57.738999999999997</v>
      </c>
      <c r="BC12" s="6">
        <f t="shared" si="24"/>
        <v>58.086333333333329</v>
      </c>
      <c r="BD12" s="6">
        <f t="shared" si="25"/>
        <v>27.155360833333333</v>
      </c>
      <c r="BE12" s="6">
        <f t="shared" si="26"/>
        <v>271553.60833333334</v>
      </c>
      <c r="BF12" s="6">
        <v>0.77</v>
      </c>
      <c r="BG12" s="6">
        <v>0.79</v>
      </c>
      <c r="BH12" s="6">
        <f t="shared" si="27"/>
        <v>0.78</v>
      </c>
      <c r="BI12" s="6">
        <f t="shared" si="28"/>
        <v>0.46761000000000003</v>
      </c>
      <c r="BJ12" s="6">
        <f t="shared" si="29"/>
        <v>4676.1000000000004</v>
      </c>
      <c r="BK12" s="6">
        <v>488.45100000000002</v>
      </c>
      <c r="BL12" s="6">
        <v>514.86099999999999</v>
      </c>
      <c r="BM12" s="6">
        <f t="shared" si="30"/>
        <v>501.65600000000001</v>
      </c>
      <c r="BN12" s="6">
        <v>45.51</v>
      </c>
      <c r="BO12" s="6">
        <v>18.63</v>
      </c>
      <c r="BP12" s="6">
        <v>23.65</v>
      </c>
      <c r="BQ12" s="6">
        <f t="shared" si="31"/>
        <v>21.14</v>
      </c>
      <c r="BR12" s="6">
        <v>67.61</v>
      </c>
      <c r="BS12" s="6">
        <v>71.739999999999995</v>
      </c>
      <c r="BT12" s="6">
        <f t="shared" si="32"/>
        <v>69.674999999999997</v>
      </c>
      <c r="BU12" s="6">
        <v>36.11</v>
      </c>
      <c r="BV12" s="6">
        <v>47.17</v>
      </c>
      <c r="BW12" s="6">
        <f t="shared" si="33"/>
        <v>41.64</v>
      </c>
      <c r="BX12" s="6">
        <v>23.54</v>
      </c>
      <c r="BY12" s="6">
        <v>4.4000000000000004</v>
      </c>
      <c r="BZ12" s="6">
        <v>30.38</v>
      </c>
      <c r="CA12" s="6">
        <v>134.6</v>
      </c>
      <c r="CB12" s="6">
        <v>0.13</v>
      </c>
      <c r="CC12" s="6">
        <v>20.170000000000002</v>
      </c>
      <c r="CD12" s="6">
        <v>20.059999999999999</v>
      </c>
      <c r="CE12" s="6">
        <f t="shared" si="34"/>
        <v>20.115000000000002</v>
      </c>
      <c r="CF12" s="6">
        <v>368.73</v>
      </c>
      <c r="CG12" s="6">
        <v>367.399</v>
      </c>
      <c r="CH12" s="6">
        <f t="shared" si="35"/>
        <v>368.06450000000001</v>
      </c>
      <c r="CI12" s="6">
        <v>148.56</v>
      </c>
      <c r="CJ12" s="6">
        <v>146.52000000000001</v>
      </c>
      <c r="CK12" s="6">
        <f t="shared" si="36"/>
        <v>147.54000000000002</v>
      </c>
      <c r="CL12" s="6">
        <v>26.26</v>
      </c>
      <c r="CM12" s="6">
        <v>25.62</v>
      </c>
      <c r="CN12" s="6">
        <f t="shared" si="37"/>
        <v>25.94</v>
      </c>
      <c r="CO12" s="6">
        <v>84.74</v>
      </c>
      <c r="CP12" s="6">
        <v>85.19</v>
      </c>
      <c r="CQ12" s="6">
        <f t="shared" si="38"/>
        <v>84.965000000000003</v>
      </c>
      <c r="CR12" s="6">
        <v>130.88</v>
      </c>
      <c r="CS12" s="6">
        <v>127</v>
      </c>
      <c r="CT12" s="6">
        <f t="shared" si="39"/>
        <v>128.94</v>
      </c>
    </row>
    <row r="13" spans="1:98" ht="18" customHeight="1">
      <c r="A13" s="2">
        <v>383</v>
      </c>
      <c r="B13" s="2" t="s">
        <v>28</v>
      </c>
      <c r="C13" s="2" t="s">
        <v>29</v>
      </c>
      <c r="D13" s="2">
        <v>5</v>
      </c>
      <c r="E13" s="2" t="s">
        <v>30</v>
      </c>
      <c r="F13" s="2">
        <v>3</v>
      </c>
      <c r="G13" s="2" t="s">
        <v>36</v>
      </c>
      <c r="H13" s="2">
        <v>90</v>
      </c>
      <c r="I13" s="2">
        <v>91</v>
      </c>
      <c r="J13" s="2">
        <v>39.57</v>
      </c>
      <c r="K13" s="2">
        <v>40.209000000000003</v>
      </c>
      <c r="L13" s="2" t="s">
        <v>33</v>
      </c>
      <c r="M13" s="2" t="s">
        <v>33</v>
      </c>
      <c r="AD13" s="6">
        <v>2.5379999999999998</v>
      </c>
      <c r="AM13" s="6" t="s">
        <v>33</v>
      </c>
      <c r="AN13" s="6" t="s">
        <v>33</v>
      </c>
      <c r="AR13" s="6">
        <v>3.45</v>
      </c>
      <c r="AV13" s="6">
        <v>0.23</v>
      </c>
      <c r="AZ13" s="6" t="s">
        <v>33</v>
      </c>
      <c r="BA13" s="6" t="s">
        <v>33</v>
      </c>
      <c r="BB13" s="6" t="s">
        <v>33</v>
      </c>
      <c r="BX13" s="6" t="s">
        <v>33</v>
      </c>
      <c r="BY13" s="6" t="s">
        <v>33</v>
      </c>
      <c r="BZ13" s="6" t="s">
        <v>33</v>
      </c>
      <c r="CA13" s="6" t="s">
        <v>33</v>
      </c>
      <c r="CB13" s="6" t="s">
        <v>33</v>
      </c>
      <c r="CC13" s="6" t="s">
        <v>33</v>
      </c>
      <c r="CD13" s="6" t="s">
        <v>33</v>
      </c>
    </row>
    <row r="14" spans="1:98" ht="18" customHeight="1">
      <c r="A14" s="2">
        <v>383</v>
      </c>
      <c r="B14" s="2" t="s">
        <v>28</v>
      </c>
      <c r="C14" s="2" t="s">
        <v>29</v>
      </c>
      <c r="D14" s="2">
        <v>6</v>
      </c>
      <c r="E14" s="2" t="s">
        <v>30</v>
      </c>
      <c r="F14" s="2">
        <v>4</v>
      </c>
      <c r="G14" s="2" t="s">
        <v>37</v>
      </c>
      <c r="H14" s="2">
        <v>98</v>
      </c>
      <c r="I14" s="2">
        <v>99</v>
      </c>
      <c r="J14" s="2">
        <v>50.55</v>
      </c>
      <c r="K14" s="2">
        <v>53.133000000000003</v>
      </c>
      <c r="L14" s="2">
        <v>15.83</v>
      </c>
      <c r="M14" s="2">
        <v>16.14</v>
      </c>
      <c r="N14" s="6">
        <f t="shared" si="0"/>
        <v>15.984999999999999</v>
      </c>
      <c r="O14" s="6">
        <f t="shared" si="1"/>
        <v>8.460860499999999</v>
      </c>
      <c r="P14" s="6">
        <f t="shared" si="2"/>
        <v>84608.604999999996</v>
      </c>
      <c r="Q14" s="6">
        <v>5.0149999999999997</v>
      </c>
      <c r="R14" s="6">
        <v>4.9640000000000004</v>
      </c>
      <c r="S14" s="6">
        <f t="shared" si="3"/>
        <v>4.9894999999999996</v>
      </c>
      <c r="T14" s="6">
        <f t="shared" si="4"/>
        <v>3.5639998500000001</v>
      </c>
      <c r="U14" s="6">
        <f t="shared" si="5"/>
        <v>35639.998500000002</v>
      </c>
      <c r="V14" s="6">
        <v>6.29</v>
      </c>
      <c r="W14" s="6">
        <v>6.3570000000000002</v>
      </c>
      <c r="X14" s="6">
        <v>6.306</v>
      </c>
      <c r="Y14" s="6">
        <v>6.32</v>
      </c>
      <c r="Z14" s="6">
        <v>6.3339999999999996</v>
      </c>
      <c r="AA14" s="6">
        <f t="shared" si="6"/>
        <v>6.3213999999999997</v>
      </c>
      <c r="AB14" s="6">
        <f t="shared" si="7"/>
        <v>4.4211871599999997</v>
      </c>
      <c r="AC14" s="6">
        <f t="shared" si="8"/>
        <v>44211.871599999999</v>
      </c>
      <c r="AD14" s="6">
        <v>2.37</v>
      </c>
      <c r="AE14" s="6">
        <f t="shared" si="9"/>
        <v>2.3605</v>
      </c>
      <c r="AF14" s="6">
        <f t="shared" si="10"/>
        <v>1.95945105</v>
      </c>
      <c r="AG14" s="6">
        <f t="shared" si="11"/>
        <v>19594.5105</v>
      </c>
      <c r="AH14" s="6">
        <v>3.05</v>
      </c>
      <c r="AI14" s="6">
        <v>3.0779999999999998</v>
      </c>
      <c r="AJ14" s="6">
        <f t="shared" si="12"/>
        <v>3.0640000000000001</v>
      </c>
      <c r="AK14" s="6">
        <f t="shared" si="13"/>
        <v>1.8475919999999999</v>
      </c>
      <c r="AL14" s="6">
        <f t="shared" si="14"/>
        <v>18475.919999999998</v>
      </c>
      <c r="AM14" s="6">
        <v>0.106</v>
      </c>
      <c r="AN14" s="6">
        <v>0.105</v>
      </c>
      <c r="AO14" s="6">
        <f t="shared" si="15"/>
        <v>0.1055</v>
      </c>
      <c r="AP14" s="6">
        <f t="shared" si="16"/>
        <v>8.1709749999999998E-2</v>
      </c>
      <c r="AQ14" s="6">
        <f t="shared" si="17"/>
        <v>817.09749999999997</v>
      </c>
      <c r="AR14" s="6">
        <v>3.2789999999999999</v>
      </c>
      <c r="AS14" s="6">
        <f t="shared" si="18"/>
        <v>3.3134999999999999</v>
      </c>
      <c r="AT14" s="6">
        <f t="shared" si="19"/>
        <v>2.4582856500000001</v>
      </c>
      <c r="AU14" s="6">
        <f t="shared" si="20"/>
        <v>24582.856500000002</v>
      </c>
      <c r="AV14" s="6">
        <v>0.215</v>
      </c>
      <c r="AW14" s="6">
        <f t="shared" si="21"/>
        <v>0.20750000000000002</v>
      </c>
      <c r="AX14" s="6">
        <f t="shared" si="22"/>
        <v>9.0573750000000008E-2</v>
      </c>
      <c r="AY14" s="6">
        <f t="shared" si="23"/>
        <v>905.73750000000007</v>
      </c>
      <c r="AZ14" s="6">
        <v>60.5</v>
      </c>
      <c r="BA14" s="6">
        <v>60.2</v>
      </c>
      <c r="BB14" s="6">
        <v>59.781999999999996</v>
      </c>
      <c r="BC14" s="6">
        <f t="shared" si="24"/>
        <v>60.160666666666664</v>
      </c>
      <c r="BD14" s="6">
        <f t="shared" si="25"/>
        <v>28.125111666666665</v>
      </c>
      <c r="BE14" s="6">
        <f t="shared" si="26"/>
        <v>281251.11666666664</v>
      </c>
      <c r="BF14" s="6">
        <v>0.77</v>
      </c>
      <c r="BG14" s="6">
        <v>0.77</v>
      </c>
      <c r="BH14" s="6">
        <f t="shared" si="27"/>
        <v>0.77</v>
      </c>
      <c r="BI14" s="6">
        <f t="shared" si="28"/>
        <v>0.46161500000000005</v>
      </c>
      <c r="BJ14" s="6">
        <f t="shared" si="29"/>
        <v>4616.1500000000005</v>
      </c>
      <c r="BK14" s="6">
        <v>455.46199999999999</v>
      </c>
      <c r="BL14" s="6">
        <v>466.74099999999999</v>
      </c>
      <c r="BM14" s="6">
        <f t="shared" si="30"/>
        <v>461.10149999999999</v>
      </c>
      <c r="BN14" s="6">
        <v>52.03</v>
      </c>
      <c r="BO14" s="6">
        <v>12.77</v>
      </c>
      <c r="BP14" s="6">
        <v>24.94</v>
      </c>
      <c r="BQ14" s="6">
        <f t="shared" si="31"/>
        <v>18.855</v>
      </c>
      <c r="BR14" s="6">
        <v>65.540000000000006</v>
      </c>
      <c r="BS14" s="6">
        <v>64.760000000000005</v>
      </c>
      <c r="BT14" s="6">
        <f t="shared" si="32"/>
        <v>65.150000000000006</v>
      </c>
      <c r="BU14" s="6">
        <v>8.77</v>
      </c>
      <c r="BV14" s="6">
        <v>22.23</v>
      </c>
      <c r="BW14" s="6">
        <f t="shared" si="33"/>
        <v>15.5</v>
      </c>
      <c r="BX14" s="6">
        <v>25.63</v>
      </c>
      <c r="BY14" s="6" t="s">
        <v>31</v>
      </c>
      <c r="BZ14" s="6">
        <v>32.47</v>
      </c>
      <c r="CA14" s="6">
        <v>127.33</v>
      </c>
      <c r="CB14" s="6">
        <v>0.18</v>
      </c>
      <c r="CC14" s="6">
        <v>19.899999999999999</v>
      </c>
      <c r="CD14" s="6">
        <v>20</v>
      </c>
      <c r="CE14" s="6">
        <f t="shared" si="34"/>
        <v>19.95</v>
      </c>
      <c r="CF14" s="6">
        <v>334.38499999999999</v>
      </c>
      <c r="CG14" s="6">
        <v>334.78899999999999</v>
      </c>
      <c r="CH14" s="6">
        <f t="shared" si="35"/>
        <v>334.58699999999999</v>
      </c>
      <c r="CI14" s="6">
        <v>138.66999999999999</v>
      </c>
      <c r="CJ14" s="6">
        <v>138.55000000000001</v>
      </c>
      <c r="CK14" s="6">
        <f t="shared" si="36"/>
        <v>138.61000000000001</v>
      </c>
      <c r="CL14" s="6">
        <v>27.47</v>
      </c>
      <c r="CM14" s="6">
        <v>26.16</v>
      </c>
      <c r="CN14" s="6">
        <f t="shared" si="37"/>
        <v>26.814999999999998</v>
      </c>
      <c r="CO14" s="6">
        <v>69.16</v>
      </c>
      <c r="CP14" s="6">
        <v>70.44</v>
      </c>
      <c r="CQ14" s="6">
        <f t="shared" si="38"/>
        <v>69.8</v>
      </c>
      <c r="CR14" s="6">
        <v>157.41</v>
      </c>
      <c r="CS14" s="6">
        <v>158.28</v>
      </c>
      <c r="CT14" s="6">
        <f t="shared" si="39"/>
        <v>157.845</v>
      </c>
    </row>
    <row r="15" spans="1:98" ht="18" customHeight="1">
      <c r="A15" s="2">
        <v>383</v>
      </c>
      <c r="B15" s="2" t="s">
        <v>28</v>
      </c>
      <c r="C15" s="2" t="s">
        <v>29</v>
      </c>
      <c r="D15" s="2">
        <v>6</v>
      </c>
      <c r="E15" s="2" t="s">
        <v>30</v>
      </c>
      <c r="F15" s="2">
        <v>4</v>
      </c>
      <c r="G15" s="2" t="s">
        <v>37</v>
      </c>
      <c r="H15" s="2">
        <v>98</v>
      </c>
      <c r="I15" s="2">
        <v>99</v>
      </c>
      <c r="J15" s="2">
        <v>50.55</v>
      </c>
      <c r="K15" s="2">
        <v>53.133000000000003</v>
      </c>
      <c r="L15" s="2" t="s">
        <v>33</v>
      </c>
      <c r="M15" s="2" t="s">
        <v>33</v>
      </c>
      <c r="AD15" s="6">
        <v>2.351</v>
      </c>
      <c r="AM15" s="6" t="s">
        <v>33</v>
      </c>
      <c r="AN15" s="6" t="s">
        <v>33</v>
      </c>
      <c r="AR15" s="6">
        <v>3.3479999999999999</v>
      </c>
      <c r="AV15" s="6">
        <v>0.2</v>
      </c>
      <c r="AZ15" s="6" t="s">
        <v>33</v>
      </c>
      <c r="BA15" s="6" t="s">
        <v>33</v>
      </c>
      <c r="BB15" s="6" t="s">
        <v>33</v>
      </c>
      <c r="BX15" s="6" t="s">
        <v>33</v>
      </c>
      <c r="BY15" s="6" t="s">
        <v>33</v>
      </c>
      <c r="BZ15" s="6" t="s">
        <v>33</v>
      </c>
      <c r="CA15" s="6" t="s">
        <v>33</v>
      </c>
      <c r="CB15" s="6" t="s">
        <v>33</v>
      </c>
      <c r="CC15" s="6" t="s">
        <v>33</v>
      </c>
      <c r="CD15" s="6" t="s">
        <v>33</v>
      </c>
    </row>
    <row r="16" spans="1:98" ht="18" customHeight="1">
      <c r="A16" s="2">
        <v>383</v>
      </c>
      <c r="B16" s="2" t="s">
        <v>28</v>
      </c>
      <c r="C16" s="2" t="s">
        <v>29</v>
      </c>
      <c r="D16" s="2">
        <v>7</v>
      </c>
      <c r="E16" s="2" t="s">
        <v>30</v>
      </c>
      <c r="F16" s="2">
        <v>6</v>
      </c>
      <c r="G16" s="2" t="s">
        <v>38</v>
      </c>
      <c r="H16" s="2">
        <v>36</v>
      </c>
      <c r="I16" s="2">
        <v>37</v>
      </c>
      <c r="J16" s="2">
        <v>62.57</v>
      </c>
      <c r="K16" s="2">
        <v>66.02</v>
      </c>
      <c r="L16" s="2">
        <v>16.71</v>
      </c>
      <c r="M16" s="2">
        <v>16.8</v>
      </c>
      <c r="N16" s="6">
        <f t="shared" si="0"/>
        <v>16.755000000000003</v>
      </c>
      <c r="O16" s="6">
        <f t="shared" si="1"/>
        <v>8.868421500000002</v>
      </c>
      <c r="P16" s="6">
        <f t="shared" si="2"/>
        <v>88684.215000000026</v>
      </c>
      <c r="Q16" s="6">
        <v>4.2030000000000003</v>
      </c>
      <c r="R16" s="6">
        <v>4.2409999999999997</v>
      </c>
      <c r="S16" s="6">
        <f t="shared" si="3"/>
        <v>4.2219999999999995</v>
      </c>
      <c r="T16" s="6">
        <f t="shared" si="4"/>
        <v>3.0157745999999999</v>
      </c>
      <c r="U16" s="6">
        <f t="shared" si="5"/>
        <v>30157.745999999999</v>
      </c>
      <c r="V16" s="6">
        <v>6.5</v>
      </c>
      <c r="W16" s="6">
        <v>6.6529999999999996</v>
      </c>
      <c r="X16" s="6">
        <v>6.5540000000000003</v>
      </c>
      <c r="Y16" s="6">
        <v>6.58</v>
      </c>
      <c r="Z16" s="6">
        <v>6.5830000000000002</v>
      </c>
      <c r="AA16" s="6">
        <f t="shared" si="6"/>
        <v>6.5739999999999998</v>
      </c>
      <c r="AB16" s="6">
        <f t="shared" si="7"/>
        <v>4.5978555999999999</v>
      </c>
      <c r="AC16" s="6">
        <f t="shared" si="8"/>
        <v>45978.555999999997</v>
      </c>
      <c r="AD16" s="6">
        <v>2.6309999999999998</v>
      </c>
      <c r="AE16" s="6">
        <f t="shared" si="9"/>
        <v>2.6224999999999996</v>
      </c>
      <c r="AF16" s="6">
        <f t="shared" si="10"/>
        <v>2.1769372499999995</v>
      </c>
      <c r="AG16" s="6">
        <f t="shared" si="11"/>
        <v>21769.372499999994</v>
      </c>
      <c r="AH16" s="6">
        <v>3.07</v>
      </c>
      <c r="AI16" s="6">
        <v>3.0830000000000002</v>
      </c>
      <c r="AJ16" s="6">
        <f t="shared" si="12"/>
        <v>3.0765000000000002</v>
      </c>
      <c r="AK16" s="6">
        <f t="shared" si="13"/>
        <v>1.8551295000000001</v>
      </c>
      <c r="AL16" s="6">
        <f t="shared" si="14"/>
        <v>18551.295000000002</v>
      </c>
      <c r="AM16" s="6">
        <v>0.107</v>
      </c>
      <c r="AN16" s="6">
        <v>0.106</v>
      </c>
      <c r="AO16" s="6">
        <f t="shared" si="15"/>
        <v>0.1065</v>
      </c>
      <c r="AP16" s="6">
        <f t="shared" si="16"/>
        <v>8.2484249999999995E-2</v>
      </c>
      <c r="AQ16" s="6">
        <f t="shared" si="17"/>
        <v>824.84249999999997</v>
      </c>
      <c r="AR16" s="6">
        <v>3.3959999999999999</v>
      </c>
      <c r="AS16" s="6">
        <f t="shared" si="18"/>
        <v>3.4044999999999996</v>
      </c>
      <c r="AT16" s="6">
        <f t="shared" si="19"/>
        <v>2.5257985499999998</v>
      </c>
      <c r="AU16" s="6">
        <f t="shared" si="20"/>
        <v>25257.985499999999</v>
      </c>
      <c r="AV16" s="6">
        <v>0.218</v>
      </c>
      <c r="AW16" s="6">
        <f t="shared" si="21"/>
        <v>0.20900000000000002</v>
      </c>
      <c r="AX16" s="6">
        <f t="shared" si="22"/>
        <v>9.1228500000000004E-2</v>
      </c>
      <c r="AY16" s="6">
        <f t="shared" si="23"/>
        <v>912.28500000000008</v>
      </c>
      <c r="AZ16" s="6">
        <v>61.82</v>
      </c>
      <c r="BA16" s="6">
        <v>61.35</v>
      </c>
      <c r="BB16" s="6">
        <v>61.320999999999998</v>
      </c>
      <c r="BC16" s="6">
        <f t="shared" si="24"/>
        <v>61.496999999999993</v>
      </c>
      <c r="BD16" s="6">
        <f t="shared" si="25"/>
        <v>28.749847499999998</v>
      </c>
      <c r="BE16" s="6">
        <f t="shared" si="26"/>
        <v>287498.47499999998</v>
      </c>
      <c r="BF16" s="6">
        <v>0.76</v>
      </c>
      <c r="BG16" s="6">
        <v>0.77</v>
      </c>
      <c r="BH16" s="6">
        <f t="shared" si="27"/>
        <v>0.76500000000000001</v>
      </c>
      <c r="BI16" s="6">
        <f t="shared" si="28"/>
        <v>0.45861750000000001</v>
      </c>
      <c r="BJ16" s="6">
        <f t="shared" si="29"/>
        <v>4586.1750000000002</v>
      </c>
      <c r="BK16" s="6">
        <v>507.90199999999999</v>
      </c>
      <c r="BL16" s="6">
        <v>504.137</v>
      </c>
      <c r="BM16" s="6">
        <f t="shared" si="30"/>
        <v>506.01949999999999</v>
      </c>
      <c r="BN16" s="6">
        <v>53.37</v>
      </c>
      <c r="BO16" s="6">
        <v>14.37</v>
      </c>
      <c r="BP16" s="6">
        <v>18.78</v>
      </c>
      <c r="BQ16" s="6">
        <f t="shared" si="31"/>
        <v>16.574999999999999</v>
      </c>
      <c r="BR16" s="6">
        <v>63.29</v>
      </c>
      <c r="BS16" s="6">
        <v>63.77</v>
      </c>
      <c r="BT16" s="6">
        <f t="shared" si="32"/>
        <v>63.53</v>
      </c>
      <c r="BU16" s="6">
        <v>22.12</v>
      </c>
      <c r="BV16" s="6">
        <v>26.78</v>
      </c>
      <c r="BW16" s="6">
        <f t="shared" si="33"/>
        <v>24.450000000000003</v>
      </c>
      <c r="BX16" s="6">
        <v>25.18</v>
      </c>
      <c r="BY16" s="6">
        <v>1.59</v>
      </c>
      <c r="BZ16" s="6">
        <v>26.91</v>
      </c>
      <c r="CA16" s="6">
        <v>131.53</v>
      </c>
      <c r="CB16" s="6">
        <v>0.26</v>
      </c>
      <c r="CC16" s="6">
        <v>19.71</v>
      </c>
      <c r="CD16" s="6">
        <v>19.329999999999998</v>
      </c>
      <c r="CE16" s="6">
        <f t="shared" si="34"/>
        <v>19.52</v>
      </c>
      <c r="CF16" s="6">
        <v>313.07400000000001</v>
      </c>
      <c r="CG16" s="6">
        <v>312.88299999999998</v>
      </c>
      <c r="CH16" s="6">
        <f t="shared" si="35"/>
        <v>312.9785</v>
      </c>
      <c r="CI16" s="6">
        <v>135.27000000000001</v>
      </c>
      <c r="CJ16" s="6">
        <v>135.91999999999999</v>
      </c>
      <c r="CK16" s="6">
        <f t="shared" si="36"/>
        <v>135.595</v>
      </c>
      <c r="CL16" s="6">
        <v>27.1</v>
      </c>
      <c r="CM16" s="6">
        <v>27.14</v>
      </c>
      <c r="CN16" s="6">
        <f t="shared" si="37"/>
        <v>27.12</v>
      </c>
      <c r="CO16" s="6">
        <v>75.16</v>
      </c>
      <c r="CP16" s="6">
        <v>75.67</v>
      </c>
      <c r="CQ16" s="6">
        <f t="shared" si="38"/>
        <v>75.414999999999992</v>
      </c>
      <c r="CR16" s="6">
        <v>138.84</v>
      </c>
      <c r="CS16" s="6">
        <v>142.53</v>
      </c>
      <c r="CT16" s="6">
        <f t="shared" si="39"/>
        <v>140.685</v>
      </c>
    </row>
    <row r="17" spans="1:98" ht="18" customHeight="1">
      <c r="A17" s="2">
        <v>383</v>
      </c>
      <c r="B17" s="2" t="s">
        <v>28</v>
      </c>
      <c r="C17" s="2" t="s">
        <v>29</v>
      </c>
      <c r="D17" s="2">
        <v>7</v>
      </c>
      <c r="E17" s="2" t="s">
        <v>30</v>
      </c>
      <c r="F17" s="2">
        <v>6</v>
      </c>
      <c r="G17" s="2" t="s">
        <v>38</v>
      </c>
      <c r="H17" s="2">
        <v>36</v>
      </c>
      <c r="I17" s="2">
        <v>37</v>
      </c>
      <c r="J17" s="2">
        <v>62.57</v>
      </c>
      <c r="K17" s="2">
        <v>66.02</v>
      </c>
      <c r="L17" s="2" t="s">
        <v>33</v>
      </c>
      <c r="M17" s="2" t="s">
        <v>33</v>
      </c>
      <c r="AD17" s="6">
        <v>2.6139999999999999</v>
      </c>
      <c r="AM17" s="6" t="s">
        <v>33</v>
      </c>
      <c r="AN17" s="6" t="s">
        <v>33</v>
      </c>
      <c r="AR17" s="6">
        <v>3.4129999999999998</v>
      </c>
      <c r="AV17" s="6">
        <v>0.2</v>
      </c>
      <c r="AZ17" s="6" t="s">
        <v>33</v>
      </c>
      <c r="BA17" s="6" t="s">
        <v>33</v>
      </c>
      <c r="BB17" s="6" t="s">
        <v>33</v>
      </c>
      <c r="BX17" s="6" t="s">
        <v>33</v>
      </c>
      <c r="BY17" s="6" t="s">
        <v>33</v>
      </c>
      <c r="BZ17" s="6" t="s">
        <v>33</v>
      </c>
      <c r="CA17" s="6" t="s">
        <v>33</v>
      </c>
      <c r="CB17" s="6" t="s">
        <v>33</v>
      </c>
      <c r="CC17" s="6" t="s">
        <v>33</v>
      </c>
      <c r="CD17" s="6" t="s">
        <v>33</v>
      </c>
    </row>
    <row r="18" spans="1:98" ht="18" customHeight="1">
      <c r="A18" s="2">
        <v>383</v>
      </c>
      <c r="B18" s="2" t="s">
        <v>28</v>
      </c>
      <c r="C18" s="2" t="s">
        <v>29</v>
      </c>
      <c r="D18" s="2">
        <v>8</v>
      </c>
      <c r="E18" s="2" t="s">
        <v>30</v>
      </c>
      <c r="F18" s="2">
        <v>2</v>
      </c>
      <c r="G18" s="2" t="s">
        <v>39</v>
      </c>
      <c r="H18" s="2">
        <v>77</v>
      </c>
      <c r="I18" s="2">
        <v>78</v>
      </c>
      <c r="J18" s="2">
        <v>66.33</v>
      </c>
      <c r="K18" s="2">
        <v>71.787999999999997</v>
      </c>
      <c r="L18" s="2">
        <v>15.98</v>
      </c>
      <c r="M18" s="2">
        <v>16.18</v>
      </c>
      <c r="N18" s="6">
        <f t="shared" si="0"/>
        <v>16.079999999999998</v>
      </c>
      <c r="O18" s="6">
        <f t="shared" si="1"/>
        <v>8.5111439999999998</v>
      </c>
      <c r="P18" s="6">
        <f t="shared" si="2"/>
        <v>85111.44</v>
      </c>
      <c r="Q18" s="6">
        <v>4.234</v>
      </c>
      <c r="R18" s="6">
        <v>4.274</v>
      </c>
      <c r="S18" s="6">
        <f t="shared" si="3"/>
        <v>4.2539999999999996</v>
      </c>
      <c r="T18" s="6">
        <f t="shared" si="4"/>
        <v>3.0386321999999999</v>
      </c>
      <c r="U18" s="6">
        <f t="shared" si="5"/>
        <v>30386.322</v>
      </c>
      <c r="V18" s="6">
        <v>5.99</v>
      </c>
      <c r="W18" s="6">
        <v>6.1059999999999999</v>
      </c>
      <c r="X18" s="6">
        <v>5.9980000000000002</v>
      </c>
      <c r="Y18" s="6">
        <v>6.04</v>
      </c>
      <c r="Z18" s="6">
        <v>6.0609999999999999</v>
      </c>
      <c r="AA18" s="6">
        <f t="shared" si="6"/>
        <v>6.0389999999999997</v>
      </c>
      <c r="AB18" s="6">
        <f t="shared" si="7"/>
        <v>4.2236766000000001</v>
      </c>
      <c r="AC18" s="6">
        <f t="shared" si="8"/>
        <v>42236.766000000003</v>
      </c>
      <c r="AD18" s="6">
        <v>2.2869999999999999</v>
      </c>
      <c r="AE18" s="6">
        <f t="shared" si="9"/>
        <v>2.2850000000000001</v>
      </c>
      <c r="AF18" s="6">
        <f t="shared" si="10"/>
        <v>1.8967784999999999</v>
      </c>
      <c r="AG18" s="6">
        <f t="shared" si="11"/>
        <v>18967.785</v>
      </c>
      <c r="AH18" s="6">
        <v>3.05</v>
      </c>
      <c r="AI18" s="6">
        <v>2.9580000000000002</v>
      </c>
      <c r="AJ18" s="6">
        <f t="shared" si="12"/>
        <v>3.004</v>
      </c>
      <c r="AK18" s="6">
        <f t="shared" si="13"/>
        <v>1.811412</v>
      </c>
      <c r="AL18" s="6">
        <f t="shared" si="14"/>
        <v>18114.12</v>
      </c>
      <c r="AM18" s="6">
        <v>0.105</v>
      </c>
      <c r="AN18" s="6">
        <v>0.104</v>
      </c>
      <c r="AO18" s="6">
        <f t="shared" si="15"/>
        <v>0.1045</v>
      </c>
      <c r="AP18" s="6">
        <f t="shared" si="16"/>
        <v>8.0935249999999986E-2</v>
      </c>
      <c r="AQ18" s="6">
        <f t="shared" si="17"/>
        <v>809.35249999999985</v>
      </c>
      <c r="AR18" s="6">
        <v>3.403</v>
      </c>
      <c r="AS18" s="6">
        <f t="shared" si="18"/>
        <v>3.4234999999999998</v>
      </c>
      <c r="AT18" s="6">
        <f t="shared" si="19"/>
        <v>2.5398946499999999</v>
      </c>
      <c r="AU18" s="6">
        <f t="shared" si="20"/>
        <v>25398.946499999998</v>
      </c>
      <c r="AV18" s="6">
        <v>0.183</v>
      </c>
      <c r="AW18" s="6">
        <f t="shared" si="21"/>
        <v>0.1915</v>
      </c>
      <c r="AX18" s="6">
        <f t="shared" si="22"/>
        <v>8.3589750000000004E-2</v>
      </c>
      <c r="AY18" s="6">
        <f t="shared" si="23"/>
        <v>835.89750000000004</v>
      </c>
      <c r="AZ18" s="6">
        <v>61.23</v>
      </c>
      <c r="BA18" s="6">
        <v>61.57</v>
      </c>
      <c r="BB18" s="6">
        <v>60.478000000000002</v>
      </c>
      <c r="BC18" s="6">
        <f t="shared" si="24"/>
        <v>61.092666666666666</v>
      </c>
      <c r="BD18" s="6">
        <f t="shared" si="25"/>
        <v>28.560821666666669</v>
      </c>
      <c r="BE18" s="6">
        <f t="shared" si="26"/>
        <v>285608.21666666667</v>
      </c>
      <c r="BF18" s="6">
        <v>0.72</v>
      </c>
      <c r="BG18" s="6">
        <v>0.72</v>
      </c>
      <c r="BH18" s="6">
        <f t="shared" si="27"/>
        <v>0.72</v>
      </c>
      <c r="BI18" s="6">
        <f t="shared" si="28"/>
        <v>0.43164000000000002</v>
      </c>
      <c r="BJ18" s="6">
        <f t="shared" si="29"/>
        <v>4316.4000000000005</v>
      </c>
      <c r="BK18" s="6">
        <v>460.286</v>
      </c>
      <c r="BL18" s="6">
        <v>471.53399999999999</v>
      </c>
      <c r="BM18" s="6">
        <f t="shared" si="30"/>
        <v>465.90999999999997</v>
      </c>
      <c r="BN18" s="6">
        <v>56.13</v>
      </c>
      <c r="BO18" s="6">
        <v>10.91</v>
      </c>
      <c r="BP18" s="6">
        <v>11.13</v>
      </c>
      <c r="BQ18" s="6">
        <f t="shared" si="31"/>
        <v>11.02</v>
      </c>
      <c r="BR18" s="6">
        <v>63.2</v>
      </c>
      <c r="BS18" s="6">
        <v>66.099999999999994</v>
      </c>
      <c r="BT18" s="6">
        <f t="shared" si="32"/>
        <v>64.650000000000006</v>
      </c>
      <c r="BU18" s="6">
        <v>7.72</v>
      </c>
      <c r="BV18" s="6">
        <v>33.01</v>
      </c>
      <c r="BW18" s="6">
        <f t="shared" si="33"/>
        <v>20.364999999999998</v>
      </c>
      <c r="BX18" s="6">
        <v>23.43</v>
      </c>
      <c r="BY18" s="6" t="s">
        <v>31</v>
      </c>
      <c r="BZ18" s="6">
        <v>12.06</v>
      </c>
      <c r="CA18" s="6">
        <v>124.01</v>
      </c>
      <c r="CB18" s="6">
        <v>0.15</v>
      </c>
      <c r="CC18" s="6">
        <v>18.55</v>
      </c>
      <c r="CD18" s="6">
        <v>18.36</v>
      </c>
      <c r="CE18" s="6">
        <f t="shared" si="34"/>
        <v>18.454999999999998</v>
      </c>
      <c r="CF18" s="6">
        <v>337.16</v>
      </c>
      <c r="CG18" s="6">
        <v>336.43099999999998</v>
      </c>
      <c r="CH18" s="6">
        <f t="shared" si="35"/>
        <v>336.7955</v>
      </c>
      <c r="CI18" s="6">
        <v>130.88999999999999</v>
      </c>
      <c r="CJ18" s="6">
        <v>138.38999999999999</v>
      </c>
      <c r="CK18" s="6">
        <f t="shared" si="36"/>
        <v>134.63999999999999</v>
      </c>
      <c r="CL18" s="6">
        <v>24.17</v>
      </c>
      <c r="CM18" s="6">
        <v>24.85</v>
      </c>
      <c r="CN18" s="6">
        <f t="shared" si="37"/>
        <v>24.51</v>
      </c>
      <c r="CO18" s="6">
        <v>70.23</v>
      </c>
      <c r="CP18" s="6">
        <v>72.739999999999995</v>
      </c>
      <c r="CQ18" s="6">
        <f t="shared" si="38"/>
        <v>71.484999999999999</v>
      </c>
      <c r="CR18" s="6">
        <v>146.66</v>
      </c>
      <c r="CS18" s="6">
        <v>143.51</v>
      </c>
      <c r="CT18" s="6">
        <f t="shared" si="39"/>
        <v>145.08499999999998</v>
      </c>
    </row>
    <row r="19" spans="1:98" ht="18" customHeight="1">
      <c r="A19" s="2">
        <v>383</v>
      </c>
      <c r="B19" s="2" t="s">
        <v>28</v>
      </c>
      <c r="C19" s="2" t="s">
        <v>29</v>
      </c>
      <c r="D19" s="2">
        <v>8</v>
      </c>
      <c r="E19" s="2" t="s">
        <v>30</v>
      </c>
      <c r="F19" s="2">
        <v>2</v>
      </c>
      <c r="G19" s="2" t="s">
        <v>39</v>
      </c>
      <c r="H19" s="2">
        <v>77</v>
      </c>
      <c r="I19" s="2">
        <v>78</v>
      </c>
      <c r="J19" s="2">
        <v>66.33</v>
      </c>
      <c r="K19" s="2">
        <v>71.787999999999997</v>
      </c>
      <c r="L19" s="2" t="s">
        <v>33</v>
      </c>
      <c r="M19" s="2" t="s">
        <v>33</v>
      </c>
      <c r="AD19" s="6">
        <v>2.2829999999999999</v>
      </c>
      <c r="AM19" s="6" t="s">
        <v>33</v>
      </c>
      <c r="AN19" s="6" t="s">
        <v>33</v>
      </c>
      <c r="AR19" s="6">
        <v>3.444</v>
      </c>
      <c r="AV19" s="6">
        <v>0.2</v>
      </c>
      <c r="AZ19" s="6" t="s">
        <v>33</v>
      </c>
      <c r="BA19" s="6" t="s">
        <v>33</v>
      </c>
      <c r="BB19" s="6" t="s">
        <v>33</v>
      </c>
      <c r="BX19" s="6" t="s">
        <v>33</v>
      </c>
      <c r="BY19" s="6" t="s">
        <v>33</v>
      </c>
      <c r="BZ19" s="6" t="s">
        <v>33</v>
      </c>
      <c r="CA19" s="6" t="s">
        <v>33</v>
      </c>
      <c r="CB19" s="6" t="s">
        <v>33</v>
      </c>
      <c r="CC19" s="6" t="s">
        <v>33</v>
      </c>
      <c r="CD19" s="6" t="s">
        <v>33</v>
      </c>
    </row>
    <row r="20" spans="1:98" ht="18" customHeight="1">
      <c r="A20" s="2">
        <v>383</v>
      </c>
      <c r="B20" s="2" t="s">
        <v>28</v>
      </c>
      <c r="C20" s="2" t="s">
        <v>29</v>
      </c>
      <c r="D20" s="2">
        <v>9</v>
      </c>
      <c r="E20" s="2" t="s">
        <v>30</v>
      </c>
      <c r="F20" s="2">
        <v>5</v>
      </c>
      <c r="G20" s="2" t="s">
        <v>40</v>
      </c>
      <c r="H20" s="2">
        <v>53</v>
      </c>
      <c r="I20" s="2">
        <v>54</v>
      </c>
      <c r="J20" s="2">
        <v>78.709999999999994</v>
      </c>
      <c r="K20" s="2">
        <v>83.182000000000002</v>
      </c>
      <c r="L20" s="2">
        <v>16.55</v>
      </c>
      <c r="M20" s="2">
        <v>16.93</v>
      </c>
      <c r="N20" s="6">
        <f t="shared" si="0"/>
        <v>16.740000000000002</v>
      </c>
      <c r="O20" s="6">
        <f t="shared" si="1"/>
        <v>8.8604820000000011</v>
      </c>
      <c r="P20" s="6">
        <f t="shared" si="2"/>
        <v>88604.82</v>
      </c>
      <c r="Q20" s="6">
        <v>5.0339999999999998</v>
      </c>
      <c r="R20" s="6">
        <v>5.0670000000000002</v>
      </c>
      <c r="S20" s="6">
        <f t="shared" si="3"/>
        <v>5.0504999999999995</v>
      </c>
      <c r="T20" s="6">
        <f t="shared" si="4"/>
        <v>3.6075721499999998</v>
      </c>
      <c r="U20" s="6">
        <f t="shared" si="5"/>
        <v>36075.7215</v>
      </c>
      <c r="V20" s="6">
        <v>6.65</v>
      </c>
      <c r="W20" s="6">
        <v>6.9269999999999996</v>
      </c>
      <c r="X20" s="6">
        <v>6.8140000000000001</v>
      </c>
      <c r="Y20" s="6">
        <v>6.81</v>
      </c>
      <c r="Z20" s="6">
        <v>6.8289999999999997</v>
      </c>
      <c r="AA20" s="6">
        <f t="shared" si="6"/>
        <v>6.8059999999999992</v>
      </c>
      <c r="AB20" s="6">
        <f t="shared" si="7"/>
        <v>4.7601163999999994</v>
      </c>
      <c r="AC20" s="6">
        <f t="shared" si="8"/>
        <v>47601.163999999997</v>
      </c>
      <c r="AD20" s="6">
        <v>2.4079999999999999</v>
      </c>
      <c r="AE20" s="6">
        <f t="shared" si="9"/>
        <v>2.4079999999999999</v>
      </c>
      <c r="AF20" s="6">
        <f t="shared" si="10"/>
        <v>1.9988807999999998</v>
      </c>
      <c r="AG20" s="6">
        <f t="shared" si="11"/>
        <v>19988.807999999997</v>
      </c>
      <c r="AH20" s="6">
        <v>3.56</v>
      </c>
      <c r="AI20" s="6">
        <v>3.4990000000000001</v>
      </c>
      <c r="AJ20" s="6">
        <f t="shared" si="12"/>
        <v>3.5295000000000001</v>
      </c>
      <c r="AK20" s="6">
        <f t="shared" si="13"/>
        <v>2.1282885</v>
      </c>
      <c r="AL20" s="6">
        <f t="shared" si="14"/>
        <v>21282.885000000002</v>
      </c>
      <c r="AM20" s="6">
        <v>0.121</v>
      </c>
      <c r="AN20" s="6">
        <v>0.12</v>
      </c>
      <c r="AO20" s="6">
        <f t="shared" si="15"/>
        <v>0.1205</v>
      </c>
      <c r="AP20" s="6">
        <f t="shared" si="16"/>
        <v>9.3327249999999987E-2</v>
      </c>
      <c r="AQ20" s="6">
        <f t="shared" si="17"/>
        <v>933.27249999999992</v>
      </c>
      <c r="AR20" s="6">
        <v>3.399</v>
      </c>
      <c r="AS20" s="6">
        <f t="shared" si="18"/>
        <v>3.4165000000000001</v>
      </c>
      <c r="AT20" s="6">
        <f t="shared" si="19"/>
        <v>2.5347013500000002</v>
      </c>
      <c r="AU20" s="6">
        <f t="shared" si="20"/>
        <v>25347.013500000001</v>
      </c>
      <c r="AV20" s="6">
        <v>0.185</v>
      </c>
      <c r="AW20" s="6">
        <f t="shared" si="21"/>
        <v>0.20250000000000001</v>
      </c>
      <c r="AX20" s="6">
        <f t="shared" si="22"/>
        <v>8.8391250000000005E-2</v>
      </c>
      <c r="AY20" s="6">
        <f t="shared" si="23"/>
        <v>883.91250000000002</v>
      </c>
      <c r="AZ20" s="6">
        <v>59.8</v>
      </c>
      <c r="BA20" s="6">
        <v>59.89</v>
      </c>
      <c r="BB20" s="6">
        <v>59.259</v>
      </c>
      <c r="BC20" s="6">
        <f t="shared" si="24"/>
        <v>59.649666666666668</v>
      </c>
      <c r="BD20" s="6">
        <f t="shared" si="25"/>
        <v>27.88621916666667</v>
      </c>
      <c r="BE20" s="6">
        <f t="shared" si="26"/>
        <v>278862.19166666671</v>
      </c>
      <c r="BF20" s="6">
        <v>0.81</v>
      </c>
      <c r="BG20" s="6">
        <v>0.8</v>
      </c>
      <c r="BH20" s="6">
        <f t="shared" si="27"/>
        <v>0.80500000000000005</v>
      </c>
      <c r="BI20" s="6">
        <f t="shared" si="28"/>
        <v>0.48259750000000007</v>
      </c>
      <c r="BJ20" s="6">
        <f t="shared" si="29"/>
        <v>4825.9750000000004</v>
      </c>
      <c r="BK20" s="6">
        <v>485.55200000000002</v>
      </c>
      <c r="BL20" s="6">
        <v>495.334</v>
      </c>
      <c r="BM20" s="6">
        <f t="shared" si="30"/>
        <v>490.44299999999998</v>
      </c>
      <c r="BN20" s="6">
        <v>45.93</v>
      </c>
      <c r="BO20" s="6">
        <v>18.45</v>
      </c>
      <c r="BP20" s="6">
        <v>28.61</v>
      </c>
      <c r="BQ20" s="6">
        <f t="shared" si="31"/>
        <v>23.53</v>
      </c>
      <c r="BR20" s="6">
        <v>78.680000000000007</v>
      </c>
      <c r="BS20" s="6">
        <v>75.97</v>
      </c>
      <c r="BT20" s="6">
        <f t="shared" si="32"/>
        <v>77.325000000000003</v>
      </c>
      <c r="BU20" s="6">
        <v>28.17</v>
      </c>
      <c r="BV20" s="6">
        <v>38.56</v>
      </c>
      <c r="BW20" s="6">
        <f t="shared" si="33"/>
        <v>33.365000000000002</v>
      </c>
      <c r="BX20" s="6">
        <v>24.3</v>
      </c>
      <c r="BY20" s="6" t="s">
        <v>31</v>
      </c>
      <c r="BZ20" s="6">
        <v>45.41</v>
      </c>
      <c r="CA20" s="6">
        <v>113.2</v>
      </c>
      <c r="CB20" s="6">
        <v>0.28000000000000003</v>
      </c>
      <c r="CC20" s="6">
        <v>21.25</v>
      </c>
      <c r="CD20" s="6">
        <v>20.27</v>
      </c>
      <c r="CE20" s="6">
        <f t="shared" si="34"/>
        <v>20.759999999999998</v>
      </c>
      <c r="CF20" s="6">
        <v>335.81700000000001</v>
      </c>
      <c r="CG20" s="6">
        <v>333.32400000000001</v>
      </c>
      <c r="CH20" s="6">
        <f t="shared" si="35"/>
        <v>334.57050000000004</v>
      </c>
      <c r="CI20" s="6">
        <v>145.99</v>
      </c>
      <c r="CJ20" s="6">
        <v>152.53</v>
      </c>
      <c r="CK20" s="6">
        <f t="shared" si="36"/>
        <v>149.26</v>
      </c>
      <c r="CL20" s="6">
        <v>26.1</v>
      </c>
      <c r="CM20" s="6">
        <v>26.25</v>
      </c>
      <c r="CN20" s="6">
        <f t="shared" si="37"/>
        <v>26.175000000000001</v>
      </c>
      <c r="CO20" s="6">
        <v>82.29</v>
      </c>
      <c r="CP20" s="6">
        <v>82.51</v>
      </c>
      <c r="CQ20" s="6">
        <f t="shared" si="38"/>
        <v>82.4</v>
      </c>
      <c r="CR20" s="6">
        <v>145.62</v>
      </c>
      <c r="CS20" s="6">
        <v>141.63999999999999</v>
      </c>
      <c r="CT20" s="6">
        <f t="shared" si="39"/>
        <v>143.63</v>
      </c>
    </row>
    <row r="21" spans="1:98" ht="18" customHeight="1">
      <c r="A21" s="2">
        <v>383</v>
      </c>
      <c r="B21" s="2" t="s">
        <v>28</v>
      </c>
      <c r="C21" s="2" t="s">
        <v>29</v>
      </c>
      <c r="D21" s="2">
        <v>9</v>
      </c>
      <c r="E21" s="2" t="s">
        <v>30</v>
      </c>
      <c r="F21" s="2">
        <v>5</v>
      </c>
      <c r="G21" s="2" t="s">
        <v>40</v>
      </c>
      <c r="H21" s="2">
        <v>53</v>
      </c>
      <c r="I21" s="2">
        <v>54</v>
      </c>
      <c r="J21" s="2">
        <v>78.709999999999994</v>
      </c>
      <c r="K21" s="2">
        <v>83.182000000000002</v>
      </c>
      <c r="L21" s="2" t="s">
        <v>33</v>
      </c>
      <c r="M21" s="2" t="s">
        <v>33</v>
      </c>
      <c r="AD21" s="6">
        <v>2.4079999999999999</v>
      </c>
      <c r="AM21" s="6" t="s">
        <v>33</v>
      </c>
      <c r="AN21" s="6" t="s">
        <v>33</v>
      </c>
      <c r="AR21" s="6">
        <v>3.4340000000000002</v>
      </c>
      <c r="AV21" s="6">
        <v>0.22</v>
      </c>
      <c r="AZ21" s="6" t="s">
        <v>33</v>
      </c>
      <c r="BA21" s="6" t="s">
        <v>33</v>
      </c>
      <c r="BB21" s="6" t="s">
        <v>33</v>
      </c>
      <c r="BX21" s="6" t="s">
        <v>33</v>
      </c>
      <c r="BY21" s="6" t="s">
        <v>33</v>
      </c>
      <c r="BZ21" s="6" t="s">
        <v>33</v>
      </c>
      <c r="CA21" s="6" t="s">
        <v>33</v>
      </c>
      <c r="CB21" s="6" t="s">
        <v>33</v>
      </c>
      <c r="CC21" s="6" t="s">
        <v>33</v>
      </c>
      <c r="CD21" s="6" t="s">
        <v>33</v>
      </c>
    </row>
    <row r="22" spans="1:98" ht="18" customHeight="1">
      <c r="A22" s="2">
        <v>383</v>
      </c>
      <c r="B22" s="2" t="s">
        <v>28</v>
      </c>
      <c r="C22" s="2" t="s">
        <v>29</v>
      </c>
      <c r="D22" s="2">
        <v>11</v>
      </c>
      <c r="E22" s="2" t="s">
        <v>30</v>
      </c>
      <c r="F22" s="2">
        <v>4</v>
      </c>
      <c r="G22" s="2" t="s">
        <v>41</v>
      </c>
      <c r="H22" s="2">
        <v>49</v>
      </c>
      <c r="I22" s="2">
        <v>50</v>
      </c>
      <c r="J22" s="2">
        <v>97.22</v>
      </c>
      <c r="K22" s="2">
        <v>104.64400000000001</v>
      </c>
      <c r="L22" s="2">
        <v>8.2100000000000009</v>
      </c>
      <c r="M22" s="2">
        <v>8.3800000000000008</v>
      </c>
      <c r="N22" s="6">
        <f t="shared" si="0"/>
        <v>8.2950000000000017</v>
      </c>
      <c r="O22" s="6">
        <f t="shared" si="1"/>
        <v>4.3905435000000006</v>
      </c>
      <c r="P22" s="6">
        <f t="shared" si="2"/>
        <v>43905.435000000005</v>
      </c>
      <c r="Q22" s="6">
        <v>26.795999999999999</v>
      </c>
      <c r="R22" s="6">
        <v>26.811</v>
      </c>
      <c r="S22" s="6">
        <f t="shared" si="3"/>
        <v>26.8035</v>
      </c>
      <c r="T22" s="6">
        <f t="shared" si="4"/>
        <v>19.145740050000001</v>
      </c>
      <c r="U22" s="6">
        <f t="shared" si="5"/>
        <v>191457.40050000002</v>
      </c>
      <c r="V22" s="6">
        <v>2.75</v>
      </c>
      <c r="W22" s="6">
        <v>2.8919999999999999</v>
      </c>
      <c r="X22" s="6">
        <v>2.8610000000000002</v>
      </c>
      <c r="Y22" s="6">
        <v>2.86</v>
      </c>
      <c r="Z22" s="6">
        <v>2.8730000000000002</v>
      </c>
      <c r="AA22" s="6">
        <f t="shared" si="6"/>
        <v>2.8472</v>
      </c>
      <c r="AB22" s="6">
        <f t="shared" si="7"/>
        <v>1.99133168</v>
      </c>
      <c r="AC22" s="6">
        <f t="shared" si="8"/>
        <v>19913.316800000001</v>
      </c>
      <c r="AD22" s="6">
        <v>1.0069999999999999</v>
      </c>
      <c r="AE22" s="6">
        <f t="shared" si="9"/>
        <v>1.0139999999999998</v>
      </c>
      <c r="AF22" s="6">
        <f t="shared" si="10"/>
        <v>0.84172139999999973</v>
      </c>
      <c r="AG22" s="6">
        <f t="shared" si="11"/>
        <v>8417.2139999999981</v>
      </c>
      <c r="AH22" s="6">
        <v>1.27</v>
      </c>
      <c r="AI22" s="6">
        <v>1.284</v>
      </c>
      <c r="AJ22" s="6">
        <f t="shared" si="12"/>
        <v>1.2770000000000001</v>
      </c>
      <c r="AK22" s="6">
        <f t="shared" si="13"/>
        <v>0.77003100000000002</v>
      </c>
      <c r="AL22" s="6">
        <f t="shared" si="14"/>
        <v>7700.31</v>
      </c>
      <c r="AM22" s="6">
        <v>5.8999999999999997E-2</v>
      </c>
      <c r="AN22" s="6">
        <v>5.7000000000000002E-2</v>
      </c>
      <c r="AO22" s="6">
        <f t="shared" si="15"/>
        <v>5.7999999999999996E-2</v>
      </c>
      <c r="AP22" s="6">
        <f t="shared" si="16"/>
        <v>4.4920999999999996E-2</v>
      </c>
      <c r="AQ22" s="6">
        <f t="shared" si="17"/>
        <v>449.21</v>
      </c>
      <c r="AR22" s="6">
        <v>2.661</v>
      </c>
      <c r="AS22" s="6">
        <f t="shared" si="18"/>
        <v>2.6215000000000002</v>
      </c>
      <c r="AT22" s="6">
        <f t="shared" si="19"/>
        <v>1.9448908500000002</v>
      </c>
      <c r="AU22" s="6">
        <f t="shared" si="20"/>
        <v>19448.908500000001</v>
      </c>
      <c r="AV22" s="6">
        <v>0.125</v>
      </c>
      <c r="AW22" s="6">
        <f t="shared" si="21"/>
        <v>0.1225</v>
      </c>
      <c r="AX22" s="6">
        <f t="shared" si="22"/>
        <v>5.3471249999999998E-2</v>
      </c>
      <c r="AY22" s="6">
        <f t="shared" si="23"/>
        <v>534.71249999999998</v>
      </c>
      <c r="AZ22" s="6">
        <v>44.24</v>
      </c>
      <c r="BA22" s="6">
        <v>44.52</v>
      </c>
      <c r="BB22" s="6">
        <v>43.978999999999999</v>
      </c>
      <c r="BC22" s="6">
        <f t="shared" si="24"/>
        <v>44.246333333333332</v>
      </c>
      <c r="BD22" s="6">
        <f t="shared" si="25"/>
        <v>20.685160833333335</v>
      </c>
      <c r="BE22" s="6">
        <f t="shared" si="26"/>
        <v>206851.60833333334</v>
      </c>
      <c r="BF22" s="6">
        <v>0.37</v>
      </c>
      <c r="BG22" s="6">
        <v>0.37</v>
      </c>
      <c r="BH22" s="6">
        <f t="shared" si="27"/>
        <v>0.37</v>
      </c>
      <c r="BI22" s="6">
        <f t="shared" si="28"/>
        <v>0.22181500000000001</v>
      </c>
      <c r="BJ22" s="6">
        <f t="shared" si="29"/>
        <v>2218.15</v>
      </c>
      <c r="BK22" s="6">
        <v>248.905</v>
      </c>
      <c r="BL22" s="6">
        <v>255.696</v>
      </c>
      <c r="BM22" s="6">
        <f t="shared" si="30"/>
        <v>252.3005</v>
      </c>
      <c r="BN22" s="6">
        <v>18.96</v>
      </c>
      <c r="BO22" s="6">
        <v>6.95</v>
      </c>
      <c r="BP22" s="6">
        <v>7.68</v>
      </c>
      <c r="BQ22" s="6">
        <f t="shared" si="31"/>
        <v>7.3149999999999995</v>
      </c>
      <c r="BR22" s="6">
        <v>33.520000000000003</v>
      </c>
      <c r="BS22" s="6">
        <v>28.92</v>
      </c>
      <c r="BT22" s="6">
        <f t="shared" si="32"/>
        <v>31.220000000000002</v>
      </c>
      <c r="BU22" s="6" t="s">
        <v>31</v>
      </c>
      <c r="BV22" s="6">
        <v>4.6500000000000004</v>
      </c>
      <c r="BW22" s="6">
        <f t="shared" si="33"/>
        <v>4.6500000000000004</v>
      </c>
      <c r="BX22" s="6">
        <v>16.21</v>
      </c>
      <c r="BY22" s="6" t="s">
        <v>31</v>
      </c>
      <c r="BZ22" s="6" t="s">
        <v>31</v>
      </c>
      <c r="CA22" s="6" t="s">
        <v>31</v>
      </c>
      <c r="CB22" s="6">
        <v>0.31</v>
      </c>
      <c r="CC22" s="6">
        <v>9.3000000000000007</v>
      </c>
      <c r="CD22" s="6">
        <v>9.43</v>
      </c>
      <c r="CE22" s="6">
        <f t="shared" si="34"/>
        <v>9.3650000000000002</v>
      </c>
      <c r="CF22" s="6">
        <v>825.923</v>
      </c>
      <c r="CG22" s="6">
        <v>831.49900000000002</v>
      </c>
      <c r="CH22" s="6">
        <f t="shared" si="35"/>
        <v>828.71100000000001</v>
      </c>
      <c r="CI22" s="6">
        <v>60.72</v>
      </c>
      <c r="CJ22" s="6">
        <v>64.97</v>
      </c>
      <c r="CK22" s="6">
        <f t="shared" si="36"/>
        <v>62.844999999999999</v>
      </c>
      <c r="CL22" s="6">
        <v>17.7</v>
      </c>
      <c r="CM22" s="6">
        <v>16.59</v>
      </c>
      <c r="CN22" s="6">
        <f t="shared" si="37"/>
        <v>17.145</v>
      </c>
      <c r="CO22" s="6">
        <v>20.04</v>
      </c>
      <c r="CP22" s="6">
        <v>26.23</v>
      </c>
      <c r="CQ22" s="6">
        <f t="shared" si="38"/>
        <v>23.134999999999998</v>
      </c>
      <c r="CR22" s="6">
        <v>183.97</v>
      </c>
      <c r="CS22" s="6">
        <v>191.29</v>
      </c>
      <c r="CT22" s="6">
        <f t="shared" si="39"/>
        <v>187.63</v>
      </c>
    </row>
    <row r="23" spans="1:98" ht="18" customHeight="1">
      <c r="A23" s="2">
        <v>383</v>
      </c>
      <c r="B23" s="2" t="s">
        <v>28</v>
      </c>
      <c r="C23" s="2" t="s">
        <v>29</v>
      </c>
      <c r="D23" s="2">
        <v>11</v>
      </c>
      <c r="E23" s="2" t="s">
        <v>30</v>
      </c>
      <c r="F23" s="2">
        <v>4</v>
      </c>
      <c r="G23" s="2" t="s">
        <v>41</v>
      </c>
      <c r="H23" s="2">
        <v>49</v>
      </c>
      <c r="I23" s="2">
        <v>50</v>
      </c>
      <c r="J23" s="2">
        <v>97.22</v>
      </c>
      <c r="K23" s="2">
        <v>104.64400000000001</v>
      </c>
      <c r="L23" s="2" t="s">
        <v>33</v>
      </c>
      <c r="M23" s="2" t="s">
        <v>33</v>
      </c>
      <c r="AD23" s="6">
        <v>1.0209999999999999</v>
      </c>
      <c r="AM23" s="6" t="s">
        <v>33</v>
      </c>
      <c r="AN23" s="6" t="s">
        <v>33</v>
      </c>
      <c r="AR23" s="6">
        <v>2.5819999999999999</v>
      </c>
      <c r="AV23" s="6">
        <v>0.12</v>
      </c>
      <c r="AZ23" s="6" t="s">
        <v>33</v>
      </c>
      <c r="BA23" s="6" t="s">
        <v>33</v>
      </c>
      <c r="BB23" s="6" t="s">
        <v>33</v>
      </c>
      <c r="BX23" s="6" t="s">
        <v>33</v>
      </c>
      <c r="BY23" s="6" t="s">
        <v>33</v>
      </c>
      <c r="BZ23" s="6" t="s">
        <v>33</v>
      </c>
      <c r="CA23" s="6" t="s">
        <v>33</v>
      </c>
      <c r="CB23" s="6" t="s">
        <v>33</v>
      </c>
      <c r="CC23" s="6" t="s">
        <v>33</v>
      </c>
      <c r="CD23" s="6" t="s">
        <v>33</v>
      </c>
    </row>
    <row r="24" spans="1:98" ht="18" customHeight="1">
      <c r="A24" s="2">
        <v>383</v>
      </c>
      <c r="B24" s="2" t="s">
        <v>28</v>
      </c>
      <c r="C24" s="2" t="s">
        <v>29</v>
      </c>
      <c r="D24" s="2">
        <v>12</v>
      </c>
      <c r="E24" s="2" t="s">
        <v>30</v>
      </c>
      <c r="F24" s="2">
        <v>5</v>
      </c>
      <c r="G24" s="2" t="s">
        <v>42</v>
      </c>
      <c r="H24" s="2">
        <v>56</v>
      </c>
      <c r="I24" s="2">
        <v>57</v>
      </c>
      <c r="J24" s="2">
        <v>108.17</v>
      </c>
      <c r="K24" s="2">
        <v>117.593</v>
      </c>
      <c r="L24" s="2">
        <v>15.01</v>
      </c>
      <c r="M24" s="2">
        <v>15.26</v>
      </c>
      <c r="N24" s="6">
        <f t="shared" si="0"/>
        <v>15.135</v>
      </c>
      <c r="O24" s="6">
        <f t="shared" si="1"/>
        <v>8.0109554999999997</v>
      </c>
      <c r="P24" s="6">
        <f t="shared" si="2"/>
        <v>80109.554999999993</v>
      </c>
      <c r="Q24" s="6">
        <v>6.1580000000000004</v>
      </c>
      <c r="R24" s="6">
        <v>6.1340000000000003</v>
      </c>
      <c r="S24" s="6">
        <f t="shared" si="3"/>
        <v>6.1460000000000008</v>
      </c>
      <c r="T24" s="6">
        <f t="shared" si="4"/>
        <v>4.3900878000000008</v>
      </c>
      <c r="U24" s="6">
        <f t="shared" si="5"/>
        <v>43900.878000000004</v>
      </c>
      <c r="V24" s="6">
        <v>5.27</v>
      </c>
      <c r="W24" s="6">
        <v>5.5</v>
      </c>
      <c r="X24" s="6">
        <v>5.5069999999999997</v>
      </c>
      <c r="Y24" s="6">
        <v>5.43</v>
      </c>
      <c r="Z24" s="6">
        <v>5.47</v>
      </c>
      <c r="AA24" s="6">
        <f t="shared" si="6"/>
        <v>5.4353999999999996</v>
      </c>
      <c r="AB24" s="6">
        <f t="shared" si="7"/>
        <v>3.80151876</v>
      </c>
      <c r="AC24" s="6">
        <f t="shared" si="8"/>
        <v>38015.187599999997</v>
      </c>
      <c r="AD24" s="6">
        <v>2.5129999999999999</v>
      </c>
      <c r="AE24" s="6">
        <f t="shared" si="9"/>
        <v>2.516</v>
      </c>
      <c r="AF24" s="6">
        <f t="shared" si="10"/>
        <v>2.0885316</v>
      </c>
      <c r="AG24" s="6">
        <f t="shared" si="11"/>
        <v>20885.315999999999</v>
      </c>
      <c r="AH24" s="6">
        <v>2.48</v>
      </c>
      <c r="AI24" s="6">
        <v>2.5379999999999998</v>
      </c>
      <c r="AJ24" s="6">
        <f t="shared" si="12"/>
        <v>2.5089999999999999</v>
      </c>
      <c r="AK24" s="6">
        <f t="shared" si="13"/>
        <v>1.5129269999999999</v>
      </c>
      <c r="AL24" s="6">
        <f t="shared" si="14"/>
        <v>15129.269999999999</v>
      </c>
      <c r="AM24" s="6">
        <v>8.5000000000000006E-2</v>
      </c>
      <c r="AN24" s="6">
        <v>8.5999999999999993E-2</v>
      </c>
      <c r="AO24" s="6">
        <f t="shared" si="15"/>
        <v>8.5499999999999993E-2</v>
      </c>
      <c r="AP24" s="6">
        <f t="shared" si="16"/>
        <v>6.6219749999999994E-2</v>
      </c>
      <c r="AQ24" s="6">
        <f t="shared" si="17"/>
        <v>662.19749999999999</v>
      </c>
      <c r="AR24" s="6">
        <v>3.0230000000000001</v>
      </c>
      <c r="AS24" s="6">
        <f t="shared" si="18"/>
        <v>3.0460000000000003</v>
      </c>
      <c r="AT24" s="6">
        <f t="shared" si="19"/>
        <v>2.2598274000000003</v>
      </c>
      <c r="AU24" s="6">
        <f t="shared" si="20"/>
        <v>22598.274000000001</v>
      </c>
      <c r="AV24" s="6">
        <v>0.185</v>
      </c>
      <c r="AW24" s="6">
        <f t="shared" si="21"/>
        <v>0.1825</v>
      </c>
      <c r="AX24" s="6">
        <f t="shared" si="22"/>
        <v>7.9661250000000003E-2</v>
      </c>
      <c r="AY24" s="6">
        <f t="shared" si="23"/>
        <v>796.61250000000007</v>
      </c>
      <c r="AZ24" s="6">
        <v>59.16</v>
      </c>
      <c r="BA24" s="6">
        <v>59.1</v>
      </c>
      <c r="BB24" s="6">
        <v>58.588999999999999</v>
      </c>
      <c r="BC24" s="6">
        <f t="shared" si="24"/>
        <v>58.949666666666666</v>
      </c>
      <c r="BD24" s="6">
        <f t="shared" si="25"/>
        <v>27.558969166666667</v>
      </c>
      <c r="BE24" s="6">
        <f t="shared" si="26"/>
        <v>275589.69166666665</v>
      </c>
      <c r="BF24" s="6">
        <v>0.71</v>
      </c>
      <c r="BG24" s="6">
        <v>0.72</v>
      </c>
      <c r="BH24" s="6">
        <f t="shared" si="27"/>
        <v>0.71499999999999997</v>
      </c>
      <c r="BI24" s="6">
        <f t="shared" si="28"/>
        <v>0.42864249999999998</v>
      </c>
      <c r="BJ24" s="6">
        <f t="shared" si="29"/>
        <v>4286.4250000000002</v>
      </c>
      <c r="BK24" s="6">
        <v>479.76299999999998</v>
      </c>
      <c r="BL24" s="6">
        <v>492.83600000000001</v>
      </c>
      <c r="BM24" s="6">
        <f t="shared" si="30"/>
        <v>486.29949999999997</v>
      </c>
      <c r="BN24" s="6">
        <v>67.63</v>
      </c>
      <c r="BO24" s="6">
        <v>13.59</v>
      </c>
      <c r="BP24" s="6">
        <v>19.14</v>
      </c>
      <c r="BQ24" s="6">
        <f t="shared" si="31"/>
        <v>16.365000000000002</v>
      </c>
      <c r="BR24" s="6">
        <v>69.81</v>
      </c>
      <c r="BS24" s="6">
        <v>66.78</v>
      </c>
      <c r="BT24" s="6">
        <f t="shared" si="32"/>
        <v>68.295000000000002</v>
      </c>
      <c r="BU24" s="6">
        <v>1.83</v>
      </c>
      <c r="BV24" s="6">
        <v>13.13</v>
      </c>
      <c r="BW24" s="6">
        <f t="shared" si="33"/>
        <v>7.48</v>
      </c>
      <c r="BX24" s="6">
        <v>26.43</v>
      </c>
      <c r="BY24" s="6">
        <v>1.83</v>
      </c>
      <c r="BZ24" s="6">
        <v>26.24</v>
      </c>
      <c r="CA24" s="6">
        <v>172.02</v>
      </c>
      <c r="CB24" s="6">
        <v>0.23</v>
      </c>
      <c r="CC24" s="6">
        <v>16.559999999999999</v>
      </c>
      <c r="CD24" s="6">
        <v>16.77</v>
      </c>
      <c r="CE24" s="6">
        <f t="shared" si="34"/>
        <v>16.664999999999999</v>
      </c>
      <c r="CF24" s="6">
        <v>346.05399999999997</v>
      </c>
      <c r="CG24" s="6">
        <v>345.66899999999998</v>
      </c>
      <c r="CH24" s="6">
        <f t="shared" si="35"/>
        <v>345.86149999999998</v>
      </c>
      <c r="CI24" s="6">
        <v>119.14</v>
      </c>
      <c r="CJ24" s="6">
        <v>113.84</v>
      </c>
      <c r="CK24" s="6">
        <f t="shared" si="36"/>
        <v>116.49000000000001</v>
      </c>
      <c r="CL24" s="6">
        <v>25.52</v>
      </c>
      <c r="CM24" s="6">
        <v>25.55</v>
      </c>
      <c r="CN24" s="6">
        <f t="shared" si="37"/>
        <v>25.535</v>
      </c>
      <c r="CO24" s="6">
        <v>62.43</v>
      </c>
      <c r="CP24" s="6">
        <v>59.95</v>
      </c>
      <c r="CQ24" s="6">
        <f t="shared" si="38"/>
        <v>61.19</v>
      </c>
      <c r="CR24" s="6">
        <v>190.43</v>
      </c>
      <c r="CS24" s="6">
        <v>190.92</v>
      </c>
      <c r="CT24" s="6">
        <f t="shared" si="39"/>
        <v>190.67500000000001</v>
      </c>
    </row>
    <row r="25" spans="1:98" ht="18" customHeight="1">
      <c r="A25" s="2">
        <v>383</v>
      </c>
      <c r="B25" s="2" t="s">
        <v>28</v>
      </c>
      <c r="C25" s="2" t="s">
        <v>29</v>
      </c>
      <c r="D25" s="2">
        <v>12</v>
      </c>
      <c r="E25" s="2" t="s">
        <v>30</v>
      </c>
      <c r="F25" s="2">
        <v>5</v>
      </c>
      <c r="G25" s="2" t="s">
        <v>42</v>
      </c>
      <c r="H25" s="2">
        <v>56</v>
      </c>
      <c r="I25" s="2">
        <v>57</v>
      </c>
      <c r="J25" s="2">
        <v>108.17</v>
      </c>
      <c r="K25" s="2">
        <v>117.593</v>
      </c>
      <c r="L25" s="2" t="s">
        <v>33</v>
      </c>
      <c r="M25" s="2" t="s">
        <v>33</v>
      </c>
      <c r="AD25" s="6">
        <v>2.5190000000000001</v>
      </c>
      <c r="AM25" s="6" t="s">
        <v>33</v>
      </c>
      <c r="AN25" s="6" t="s">
        <v>33</v>
      </c>
      <c r="AR25" s="6">
        <v>3.069</v>
      </c>
      <c r="AV25" s="6">
        <v>0.18</v>
      </c>
      <c r="AZ25" s="6" t="s">
        <v>33</v>
      </c>
      <c r="BA25" s="6" t="s">
        <v>33</v>
      </c>
      <c r="BB25" s="6" t="s">
        <v>33</v>
      </c>
      <c r="BX25" s="6" t="s">
        <v>33</v>
      </c>
      <c r="BY25" s="6" t="s">
        <v>33</v>
      </c>
      <c r="BZ25" s="6" t="s">
        <v>33</v>
      </c>
      <c r="CA25" s="6" t="s">
        <v>33</v>
      </c>
      <c r="CB25" s="6" t="s">
        <v>33</v>
      </c>
      <c r="CC25" s="6" t="s">
        <v>33</v>
      </c>
      <c r="CD25" s="6" t="s">
        <v>33</v>
      </c>
    </row>
    <row r="26" spans="1:98" ht="18" customHeight="1">
      <c r="A26" s="2">
        <v>383</v>
      </c>
      <c r="B26" s="2" t="s">
        <v>28</v>
      </c>
      <c r="C26" s="2" t="s">
        <v>29</v>
      </c>
      <c r="D26" s="2">
        <v>13</v>
      </c>
      <c r="E26" s="2" t="s">
        <v>30</v>
      </c>
      <c r="F26" s="2">
        <v>3</v>
      </c>
      <c r="G26" s="2" t="s">
        <v>43</v>
      </c>
      <c r="H26" s="2">
        <v>45</v>
      </c>
      <c r="I26" s="2">
        <v>46</v>
      </c>
      <c r="J26" s="2">
        <v>114.79</v>
      </c>
      <c r="K26" s="2">
        <v>125.486</v>
      </c>
      <c r="L26" s="2">
        <v>16.57</v>
      </c>
      <c r="M26" s="2">
        <v>16.96</v>
      </c>
      <c r="N26" s="6">
        <f t="shared" si="0"/>
        <v>16.765000000000001</v>
      </c>
      <c r="O26" s="6">
        <f t="shared" si="1"/>
        <v>8.8737145000000002</v>
      </c>
      <c r="P26" s="6">
        <f t="shared" si="2"/>
        <v>88737.145000000004</v>
      </c>
      <c r="Q26" s="6">
        <v>5.1059999999999999</v>
      </c>
      <c r="R26" s="6">
        <v>5.1040000000000001</v>
      </c>
      <c r="S26" s="6">
        <f t="shared" si="3"/>
        <v>5.1050000000000004</v>
      </c>
      <c r="T26" s="6">
        <f t="shared" si="4"/>
        <v>3.6465015000000007</v>
      </c>
      <c r="U26" s="6">
        <f t="shared" si="5"/>
        <v>36465.015000000007</v>
      </c>
      <c r="V26" s="6">
        <v>6.75</v>
      </c>
      <c r="W26" s="6">
        <v>6.7859999999999996</v>
      </c>
      <c r="X26" s="6">
        <v>6.7039999999999997</v>
      </c>
      <c r="Y26" s="6">
        <v>6.63</v>
      </c>
      <c r="Z26" s="6">
        <v>6.6669999999999998</v>
      </c>
      <c r="AA26" s="6">
        <f t="shared" si="6"/>
        <v>6.7073999999999998</v>
      </c>
      <c r="AB26" s="6">
        <f t="shared" si="7"/>
        <v>4.6911555600000003</v>
      </c>
      <c r="AC26" s="6">
        <f t="shared" si="8"/>
        <v>46911.555600000007</v>
      </c>
      <c r="AD26" s="6">
        <v>2.2919999999999998</v>
      </c>
      <c r="AE26" s="6">
        <f t="shared" si="9"/>
        <v>2.2909999999999999</v>
      </c>
      <c r="AF26" s="6">
        <f t="shared" si="10"/>
        <v>1.9017590999999998</v>
      </c>
      <c r="AG26" s="6">
        <f t="shared" si="11"/>
        <v>19017.590999999997</v>
      </c>
      <c r="AH26" s="6">
        <v>3.51</v>
      </c>
      <c r="AI26" s="6">
        <v>3.4740000000000002</v>
      </c>
      <c r="AJ26" s="6">
        <f t="shared" si="12"/>
        <v>3.492</v>
      </c>
      <c r="AK26" s="6">
        <f t="shared" si="13"/>
        <v>2.1056759999999999</v>
      </c>
      <c r="AL26" s="6">
        <f t="shared" si="14"/>
        <v>21056.76</v>
      </c>
      <c r="AM26" s="6">
        <v>0.127</v>
      </c>
      <c r="AN26" s="6">
        <v>0.127</v>
      </c>
      <c r="AO26" s="6">
        <f t="shared" si="15"/>
        <v>0.127</v>
      </c>
      <c r="AP26" s="6">
        <f t="shared" si="16"/>
        <v>9.8361499999999991E-2</v>
      </c>
      <c r="AQ26" s="6">
        <f t="shared" si="17"/>
        <v>983.6149999999999</v>
      </c>
      <c r="AR26" s="6">
        <v>3.5430000000000001</v>
      </c>
      <c r="AS26" s="6">
        <f t="shared" si="18"/>
        <v>3.5720000000000001</v>
      </c>
      <c r="AT26" s="6">
        <f t="shared" si="19"/>
        <v>2.6500668000000003</v>
      </c>
      <c r="AU26" s="6">
        <f t="shared" si="20"/>
        <v>26500.668000000001</v>
      </c>
      <c r="AV26" s="6">
        <v>0.25700000000000001</v>
      </c>
      <c r="AW26" s="6">
        <f t="shared" si="21"/>
        <v>0.2535</v>
      </c>
      <c r="AX26" s="6">
        <f t="shared" si="22"/>
        <v>0.11065275000000001</v>
      </c>
      <c r="AY26" s="6">
        <f t="shared" si="23"/>
        <v>1106.5275000000001</v>
      </c>
      <c r="AZ26" s="6">
        <v>59.08</v>
      </c>
      <c r="BA26" s="6">
        <v>59.14</v>
      </c>
      <c r="BB26" s="6">
        <v>58.292000000000002</v>
      </c>
      <c r="BC26" s="6">
        <f t="shared" si="24"/>
        <v>58.837333333333333</v>
      </c>
      <c r="BD26" s="6">
        <f t="shared" si="25"/>
        <v>27.506453333333337</v>
      </c>
      <c r="BE26" s="6">
        <f t="shared" si="26"/>
        <v>275064.53333333338</v>
      </c>
      <c r="BF26" s="6">
        <v>0.75</v>
      </c>
      <c r="BG26" s="6">
        <v>0.75</v>
      </c>
      <c r="BH26" s="6">
        <f t="shared" si="27"/>
        <v>0.75</v>
      </c>
      <c r="BI26" s="6">
        <f t="shared" si="28"/>
        <v>0.44962500000000005</v>
      </c>
      <c r="BJ26" s="6">
        <f t="shared" si="29"/>
        <v>4496.2500000000009</v>
      </c>
      <c r="BK26" s="6">
        <v>464.89600000000002</v>
      </c>
      <c r="BL26" s="6">
        <v>478.005</v>
      </c>
      <c r="BM26" s="6">
        <f t="shared" si="30"/>
        <v>471.45050000000003</v>
      </c>
      <c r="BN26" s="6">
        <v>45.95</v>
      </c>
      <c r="BO26" s="6">
        <v>16.61</v>
      </c>
      <c r="BP26" s="6">
        <v>28.05</v>
      </c>
      <c r="BQ26" s="6">
        <f t="shared" si="31"/>
        <v>22.33</v>
      </c>
      <c r="BR26" s="6">
        <v>72.94</v>
      </c>
      <c r="BS26" s="6">
        <v>74.400000000000006</v>
      </c>
      <c r="BT26" s="6">
        <f t="shared" si="32"/>
        <v>73.67</v>
      </c>
      <c r="BU26" s="6">
        <v>45.74</v>
      </c>
      <c r="BV26" s="6">
        <v>56.37</v>
      </c>
      <c r="BW26" s="6">
        <f t="shared" si="33"/>
        <v>51.055</v>
      </c>
      <c r="BX26" s="6">
        <v>23.62</v>
      </c>
      <c r="BY26" s="6">
        <v>3.82</v>
      </c>
      <c r="BZ26" s="6">
        <v>39.46</v>
      </c>
      <c r="CA26" s="6">
        <v>113.27</v>
      </c>
      <c r="CB26" s="6">
        <v>0.11</v>
      </c>
      <c r="CC26" s="6">
        <v>19.73</v>
      </c>
      <c r="CD26" s="6">
        <v>19.57</v>
      </c>
      <c r="CE26" s="6">
        <f t="shared" si="34"/>
        <v>19.649999999999999</v>
      </c>
      <c r="CF26" s="6">
        <v>396.93</v>
      </c>
      <c r="CG26" s="6">
        <v>396.13299999999998</v>
      </c>
      <c r="CH26" s="6">
        <f t="shared" si="35"/>
        <v>396.53149999999999</v>
      </c>
      <c r="CI26" s="6">
        <v>139.46</v>
      </c>
      <c r="CJ26" s="6">
        <v>139.94999999999999</v>
      </c>
      <c r="CK26" s="6">
        <f t="shared" si="36"/>
        <v>139.70499999999998</v>
      </c>
      <c r="CL26" s="6">
        <v>24.54</v>
      </c>
      <c r="CM26" s="6">
        <v>24.57</v>
      </c>
      <c r="CN26" s="6">
        <f t="shared" si="37"/>
        <v>24.555</v>
      </c>
      <c r="CO26" s="6">
        <v>85.43</v>
      </c>
      <c r="CP26" s="6">
        <v>85.89</v>
      </c>
      <c r="CQ26" s="6">
        <f t="shared" si="38"/>
        <v>85.66</v>
      </c>
      <c r="CR26" s="6">
        <v>129.33000000000001</v>
      </c>
      <c r="CS26" s="6">
        <v>130.76</v>
      </c>
      <c r="CT26" s="6">
        <f t="shared" si="39"/>
        <v>130.04500000000002</v>
      </c>
    </row>
    <row r="27" spans="1:98" ht="18" customHeight="1">
      <c r="A27" s="2">
        <v>383</v>
      </c>
      <c r="B27" s="2" t="s">
        <v>28</v>
      </c>
      <c r="C27" s="2" t="s">
        <v>29</v>
      </c>
      <c r="D27" s="2">
        <v>13</v>
      </c>
      <c r="E27" s="2" t="s">
        <v>30</v>
      </c>
      <c r="F27" s="2">
        <v>3</v>
      </c>
      <c r="G27" s="2" t="s">
        <v>43</v>
      </c>
      <c r="H27" s="2">
        <v>45</v>
      </c>
      <c r="I27" s="2">
        <v>46</v>
      </c>
      <c r="J27" s="2">
        <v>114.79</v>
      </c>
      <c r="K27" s="2">
        <v>125.486</v>
      </c>
      <c r="L27" s="2" t="s">
        <v>33</v>
      </c>
      <c r="M27" s="2" t="s">
        <v>33</v>
      </c>
      <c r="AD27" s="6">
        <v>2.29</v>
      </c>
      <c r="AM27" s="6" t="s">
        <v>33</v>
      </c>
      <c r="AN27" s="6" t="s">
        <v>33</v>
      </c>
      <c r="AR27" s="6">
        <v>3.601</v>
      </c>
      <c r="AV27" s="6">
        <v>0.25</v>
      </c>
      <c r="AZ27" s="6" t="s">
        <v>33</v>
      </c>
      <c r="BA27" s="6" t="s">
        <v>33</v>
      </c>
      <c r="BB27" s="6" t="s">
        <v>33</v>
      </c>
      <c r="BX27" s="6" t="s">
        <v>33</v>
      </c>
      <c r="BY27" s="6" t="s">
        <v>33</v>
      </c>
      <c r="BZ27" s="6" t="s">
        <v>33</v>
      </c>
      <c r="CA27" s="6" t="s">
        <v>33</v>
      </c>
      <c r="CB27" s="6" t="s">
        <v>33</v>
      </c>
      <c r="CC27" s="6" t="s">
        <v>33</v>
      </c>
      <c r="CD27" s="6" t="s">
        <v>33</v>
      </c>
    </row>
    <row r="28" spans="1:98" ht="18" customHeight="1">
      <c r="A28" s="2">
        <v>383</v>
      </c>
      <c r="B28" s="2" t="s">
        <v>28</v>
      </c>
      <c r="C28" s="2" t="s">
        <v>29</v>
      </c>
      <c r="D28" s="2">
        <v>14</v>
      </c>
      <c r="E28" s="2" t="s">
        <v>30</v>
      </c>
      <c r="F28" s="2">
        <v>5</v>
      </c>
      <c r="G28" s="2" t="s">
        <v>44</v>
      </c>
      <c r="H28" s="2">
        <v>20</v>
      </c>
      <c r="I28" s="2">
        <v>21</v>
      </c>
      <c r="J28" s="2">
        <v>126.79</v>
      </c>
      <c r="K28" s="2">
        <v>137.904</v>
      </c>
      <c r="L28" s="2">
        <v>13.2</v>
      </c>
      <c r="M28" s="2">
        <v>13.36</v>
      </c>
      <c r="N28" s="6">
        <f t="shared" si="0"/>
        <v>13.28</v>
      </c>
      <c r="O28" s="6">
        <f t="shared" si="1"/>
        <v>7.0291039999999994</v>
      </c>
      <c r="P28" s="6">
        <f t="shared" si="2"/>
        <v>70291.039999999994</v>
      </c>
      <c r="Q28" s="6">
        <v>10.852</v>
      </c>
      <c r="R28" s="6">
        <v>10.8</v>
      </c>
      <c r="S28" s="6">
        <f t="shared" si="3"/>
        <v>10.826000000000001</v>
      </c>
      <c r="T28" s="6">
        <f t="shared" si="4"/>
        <v>7.7330118000000008</v>
      </c>
      <c r="U28" s="6">
        <f t="shared" si="5"/>
        <v>77330.118000000002</v>
      </c>
      <c r="V28" s="6">
        <v>4.63</v>
      </c>
      <c r="W28" s="6">
        <v>4.6280000000000001</v>
      </c>
      <c r="X28" s="6">
        <v>4.5819999999999999</v>
      </c>
      <c r="Y28" s="6">
        <v>4.5999999999999996</v>
      </c>
      <c r="Z28" s="6">
        <v>4.617</v>
      </c>
      <c r="AA28" s="6">
        <f t="shared" si="6"/>
        <v>4.6113999999999997</v>
      </c>
      <c r="AB28" s="6">
        <f t="shared" si="7"/>
        <v>3.22521316</v>
      </c>
      <c r="AC28" s="6">
        <f t="shared" si="8"/>
        <v>32252.131600000001</v>
      </c>
      <c r="AD28" s="6">
        <v>1.806</v>
      </c>
      <c r="AE28" s="6">
        <f t="shared" si="9"/>
        <v>1.8195000000000001</v>
      </c>
      <c r="AF28" s="6">
        <f t="shared" si="10"/>
        <v>1.5103669500000001</v>
      </c>
      <c r="AG28" s="6">
        <f t="shared" si="11"/>
        <v>15103.669500000002</v>
      </c>
      <c r="AH28" s="6">
        <v>2.2000000000000002</v>
      </c>
      <c r="AI28" s="6">
        <v>2.1539999999999999</v>
      </c>
      <c r="AJ28" s="6">
        <f t="shared" si="12"/>
        <v>2.177</v>
      </c>
      <c r="AK28" s="6">
        <f t="shared" si="13"/>
        <v>1.3127310000000001</v>
      </c>
      <c r="AL28" s="6">
        <f t="shared" si="14"/>
        <v>13127.310000000001</v>
      </c>
      <c r="AM28" s="6">
        <v>7.8E-2</v>
      </c>
      <c r="AN28" s="6">
        <v>7.8E-2</v>
      </c>
      <c r="AO28" s="6">
        <f t="shared" si="15"/>
        <v>7.8E-2</v>
      </c>
      <c r="AP28" s="6">
        <f t="shared" si="16"/>
        <v>6.0410999999999999E-2</v>
      </c>
      <c r="AQ28" s="6">
        <f t="shared" si="17"/>
        <v>604.11</v>
      </c>
      <c r="AR28" s="6">
        <v>3.0249999999999999</v>
      </c>
      <c r="AS28" s="6">
        <f t="shared" si="18"/>
        <v>3.0169999999999999</v>
      </c>
      <c r="AT28" s="6">
        <f t="shared" si="19"/>
        <v>2.2383123</v>
      </c>
      <c r="AU28" s="6">
        <f t="shared" si="20"/>
        <v>22383.123</v>
      </c>
      <c r="AV28" s="6">
        <v>0.193</v>
      </c>
      <c r="AW28" s="6">
        <f t="shared" si="21"/>
        <v>0.1865</v>
      </c>
      <c r="AX28" s="6">
        <f t="shared" si="22"/>
        <v>8.140725E-2</v>
      </c>
      <c r="AY28" s="6">
        <f t="shared" si="23"/>
        <v>814.07249999999999</v>
      </c>
      <c r="AZ28" s="6">
        <v>58.15</v>
      </c>
      <c r="BA28" s="6">
        <v>58.12</v>
      </c>
      <c r="BB28" s="6">
        <v>57.85</v>
      </c>
      <c r="BC28" s="6">
        <f t="shared" si="24"/>
        <v>58.04</v>
      </c>
      <c r="BD28" s="6">
        <f t="shared" si="25"/>
        <v>27.133700000000001</v>
      </c>
      <c r="BE28" s="6">
        <f t="shared" si="26"/>
        <v>271337</v>
      </c>
      <c r="BF28" s="6">
        <v>0.64</v>
      </c>
      <c r="BG28" s="6">
        <v>0.64</v>
      </c>
      <c r="BH28" s="6">
        <f t="shared" si="27"/>
        <v>0.64</v>
      </c>
      <c r="BI28" s="6">
        <f t="shared" si="28"/>
        <v>0.38368000000000002</v>
      </c>
      <c r="BJ28" s="6">
        <f t="shared" si="29"/>
        <v>3836.8</v>
      </c>
      <c r="BK28" s="6">
        <v>382.43599999999998</v>
      </c>
      <c r="BL28" s="6">
        <v>382.57499999999999</v>
      </c>
      <c r="BM28" s="6">
        <f t="shared" si="30"/>
        <v>382.50549999999998</v>
      </c>
      <c r="BN28" s="6">
        <v>55.45</v>
      </c>
      <c r="BO28" s="6">
        <v>7.61</v>
      </c>
      <c r="BP28" s="6">
        <v>7.85</v>
      </c>
      <c r="BQ28" s="6">
        <f t="shared" si="31"/>
        <v>7.73</v>
      </c>
      <c r="BR28" s="6">
        <v>52.95</v>
      </c>
      <c r="BS28" s="6">
        <v>51.42</v>
      </c>
      <c r="BT28" s="6">
        <f t="shared" si="32"/>
        <v>52.185000000000002</v>
      </c>
      <c r="BU28" s="6">
        <v>0.34</v>
      </c>
      <c r="BV28" s="6">
        <v>13.04</v>
      </c>
      <c r="BW28" s="6">
        <f t="shared" si="33"/>
        <v>6.6899999999999995</v>
      </c>
      <c r="BX28" s="6">
        <v>26.57</v>
      </c>
      <c r="BY28" s="6">
        <v>0.92</v>
      </c>
      <c r="BZ28" s="6">
        <v>32.17</v>
      </c>
      <c r="CA28" s="6">
        <v>89.42</v>
      </c>
      <c r="CB28" s="6">
        <v>0.21</v>
      </c>
      <c r="CC28" s="6">
        <v>15.44</v>
      </c>
      <c r="CD28" s="6">
        <v>15.25</v>
      </c>
      <c r="CE28" s="6">
        <f t="shared" si="34"/>
        <v>15.344999999999999</v>
      </c>
      <c r="CF28" s="6">
        <v>526.22900000000004</v>
      </c>
      <c r="CG28" s="6">
        <v>531.76300000000003</v>
      </c>
      <c r="CH28" s="6">
        <f t="shared" si="35"/>
        <v>528.99600000000009</v>
      </c>
      <c r="CI28" s="6">
        <v>113.48</v>
      </c>
      <c r="CJ28" s="6">
        <v>110.73</v>
      </c>
      <c r="CK28" s="6">
        <f t="shared" si="36"/>
        <v>112.105</v>
      </c>
      <c r="CL28" s="6">
        <v>24.52</v>
      </c>
      <c r="CM28" s="6">
        <v>23.48</v>
      </c>
      <c r="CN28" s="6">
        <f t="shared" si="37"/>
        <v>24</v>
      </c>
      <c r="CO28" s="6">
        <v>47.62</v>
      </c>
      <c r="CP28" s="6">
        <v>51.54</v>
      </c>
      <c r="CQ28" s="6">
        <f t="shared" si="38"/>
        <v>49.58</v>
      </c>
      <c r="CR28" s="6">
        <v>195.37</v>
      </c>
      <c r="CS28" s="6">
        <v>197.95</v>
      </c>
      <c r="CT28" s="6">
        <f t="shared" si="39"/>
        <v>196.66</v>
      </c>
    </row>
    <row r="29" spans="1:98" ht="18" customHeight="1">
      <c r="A29" s="2">
        <v>383</v>
      </c>
      <c r="B29" s="2" t="s">
        <v>28</v>
      </c>
      <c r="C29" s="2" t="s">
        <v>29</v>
      </c>
      <c r="D29" s="2">
        <v>14</v>
      </c>
      <c r="E29" s="2" t="s">
        <v>30</v>
      </c>
      <c r="F29" s="2">
        <v>5</v>
      </c>
      <c r="G29" s="2" t="s">
        <v>44</v>
      </c>
      <c r="H29" s="2">
        <v>20</v>
      </c>
      <c r="I29" s="2">
        <v>21</v>
      </c>
      <c r="J29" s="2">
        <v>126.79</v>
      </c>
      <c r="K29" s="2">
        <v>137.904</v>
      </c>
      <c r="L29" s="2" t="s">
        <v>33</v>
      </c>
      <c r="M29" s="2" t="s">
        <v>33</v>
      </c>
      <c r="AD29" s="6">
        <v>1.833</v>
      </c>
      <c r="AM29" s="6" t="s">
        <v>33</v>
      </c>
      <c r="AN29" s="6" t="s">
        <v>33</v>
      </c>
      <c r="AR29" s="6">
        <v>3.0089999999999999</v>
      </c>
      <c r="AV29" s="6">
        <v>0.18</v>
      </c>
      <c r="AZ29" s="6" t="s">
        <v>33</v>
      </c>
      <c r="BA29" s="6" t="s">
        <v>33</v>
      </c>
      <c r="BB29" s="6" t="s">
        <v>33</v>
      </c>
      <c r="BX29" s="6" t="s">
        <v>33</v>
      </c>
      <c r="BY29" s="6" t="s">
        <v>33</v>
      </c>
      <c r="BZ29" s="6" t="s">
        <v>33</v>
      </c>
      <c r="CA29" s="6" t="s">
        <v>33</v>
      </c>
      <c r="CB29" s="6" t="s">
        <v>33</v>
      </c>
      <c r="CC29" s="6" t="s">
        <v>33</v>
      </c>
      <c r="CD29" s="6" t="s">
        <v>33</v>
      </c>
    </row>
    <row r="30" spans="1:98" ht="18" customHeight="1">
      <c r="A30" s="2">
        <v>383</v>
      </c>
      <c r="B30" s="2" t="s">
        <v>28</v>
      </c>
      <c r="C30" s="2" t="s">
        <v>29</v>
      </c>
      <c r="D30" s="2">
        <v>15</v>
      </c>
      <c r="E30" s="2" t="s">
        <v>30</v>
      </c>
      <c r="F30" s="2">
        <v>2</v>
      </c>
      <c r="G30" s="2" t="s">
        <v>45</v>
      </c>
      <c r="H30" s="2">
        <v>80</v>
      </c>
      <c r="I30" s="2">
        <v>81</v>
      </c>
      <c r="J30" s="2">
        <v>132.68</v>
      </c>
      <c r="K30" s="2">
        <v>144.46199999999999</v>
      </c>
      <c r="L30" s="2">
        <v>16.670000000000002</v>
      </c>
      <c r="M30" s="2">
        <v>16.88</v>
      </c>
      <c r="N30" s="6">
        <f t="shared" si="0"/>
        <v>16.774999999999999</v>
      </c>
      <c r="O30" s="6">
        <f t="shared" si="1"/>
        <v>8.8790074999999984</v>
      </c>
      <c r="P30" s="6">
        <f t="shared" si="2"/>
        <v>88790.074999999983</v>
      </c>
      <c r="Q30" s="6">
        <v>4.9660000000000002</v>
      </c>
      <c r="R30" s="6">
        <v>4.9640000000000004</v>
      </c>
      <c r="S30" s="6">
        <f t="shared" si="3"/>
        <v>4.9649999999999999</v>
      </c>
      <c r="T30" s="6">
        <f t="shared" si="4"/>
        <v>3.5464994999999999</v>
      </c>
      <c r="U30" s="6">
        <f t="shared" si="5"/>
        <v>35464.995000000003</v>
      </c>
      <c r="V30" s="6">
        <v>6.28</v>
      </c>
      <c r="W30" s="6">
        <v>6.4210000000000003</v>
      </c>
      <c r="X30" s="6">
        <v>6.3579999999999997</v>
      </c>
      <c r="Y30" s="6">
        <v>6.36</v>
      </c>
      <c r="Z30" s="6">
        <v>6.3970000000000002</v>
      </c>
      <c r="AA30" s="6">
        <f t="shared" si="6"/>
        <v>6.3632000000000009</v>
      </c>
      <c r="AB30" s="6">
        <f t="shared" si="7"/>
        <v>4.4504220800000009</v>
      </c>
      <c r="AC30" s="6">
        <f t="shared" si="8"/>
        <v>44504.22080000001</v>
      </c>
      <c r="AD30" s="6">
        <v>2.5379999999999998</v>
      </c>
      <c r="AE30" s="6">
        <f t="shared" si="9"/>
        <v>2.5219999999999998</v>
      </c>
      <c r="AF30" s="6">
        <f t="shared" si="10"/>
        <v>2.0935121999999997</v>
      </c>
      <c r="AG30" s="6">
        <f t="shared" si="11"/>
        <v>20935.121999999996</v>
      </c>
      <c r="AH30" s="6">
        <v>3.25</v>
      </c>
      <c r="AI30" s="6">
        <v>3.1869999999999998</v>
      </c>
      <c r="AJ30" s="6">
        <f t="shared" si="12"/>
        <v>3.2184999999999997</v>
      </c>
      <c r="AK30" s="6">
        <f t="shared" si="13"/>
        <v>1.9407554999999999</v>
      </c>
      <c r="AL30" s="6">
        <f t="shared" si="14"/>
        <v>19407.555</v>
      </c>
      <c r="AM30" s="6">
        <v>0.111</v>
      </c>
      <c r="AN30" s="6">
        <v>0.109</v>
      </c>
      <c r="AO30" s="6">
        <f t="shared" si="15"/>
        <v>0.11</v>
      </c>
      <c r="AP30" s="6">
        <f t="shared" si="16"/>
        <v>8.5194999999999993E-2</v>
      </c>
      <c r="AQ30" s="6">
        <f t="shared" si="17"/>
        <v>851.94999999999993</v>
      </c>
      <c r="AR30" s="6">
        <v>3.2080000000000002</v>
      </c>
      <c r="AS30" s="6">
        <f t="shared" si="18"/>
        <v>3.2205000000000004</v>
      </c>
      <c r="AT30" s="6">
        <f t="shared" si="19"/>
        <v>2.3892889500000001</v>
      </c>
      <c r="AU30" s="6">
        <f t="shared" si="20"/>
        <v>23892.889500000001</v>
      </c>
      <c r="AV30" s="6">
        <v>0.22800000000000001</v>
      </c>
      <c r="AW30" s="6">
        <f t="shared" si="21"/>
        <v>0.224</v>
      </c>
      <c r="AX30" s="6">
        <f t="shared" si="22"/>
        <v>9.7776000000000002E-2</v>
      </c>
      <c r="AY30" s="6">
        <f t="shared" si="23"/>
        <v>977.76</v>
      </c>
      <c r="AZ30" s="6">
        <v>60.04</v>
      </c>
      <c r="BA30" s="6">
        <v>59.49</v>
      </c>
      <c r="BB30" s="6">
        <v>59.231999999999999</v>
      </c>
      <c r="BC30" s="6">
        <f t="shared" si="24"/>
        <v>59.587333333333333</v>
      </c>
      <c r="BD30" s="6">
        <f t="shared" si="25"/>
        <v>27.857078333333334</v>
      </c>
      <c r="BE30" s="6">
        <f t="shared" si="26"/>
        <v>278570.78333333333</v>
      </c>
      <c r="BF30" s="6">
        <v>0.8</v>
      </c>
      <c r="BG30" s="6">
        <v>0.79</v>
      </c>
      <c r="BH30" s="6">
        <f t="shared" si="27"/>
        <v>0.79500000000000004</v>
      </c>
      <c r="BI30" s="6">
        <f t="shared" si="28"/>
        <v>0.47660250000000004</v>
      </c>
      <c r="BJ30" s="6">
        <f t="shared" si="29"/>
        <v>4766.0250000000005</v>
      </c>
      <c r="BK30" s="6">
        <v>510.70800000000003</v>
      </c>
      <c r="BL30" s="6">
        <v>520.84699999999998</v>
      </c>
      <c r="BM30" s="6">
        <f t="shared" si="30"/>
        <v>515.77750000000003</v>
      </c>
      <c r="BN30" s="6">
        <v>49.1</v>
      </c>
      <c r="BO30" s="6">
        <v>17.920000000000002</v>
      </c>
      <c r="BP30" s="6">
        <v>25.64</v>
      </c>
      <c r="BQ30" s="6">
        <f t="shared" si="31"/>
        <v>21.78</v>
      </c>
      <c r="BR30" s="6">
        <v>76.44</v>
      </c>
      <c r="BS30" s="6">
        <v>76.64</v>
      </c>
      <c r="BT30" s="6">
        <f t="shared" si="32"/>
        <v>76.539999999999992</v>
      </c>
      <c r="BU30" s="6">
        <v>38.54</v>
      </c>
      <c r="BV30" s="6">
        <v>47.84</v>
      </c>
      <c r="BW30" s="6">
        <f t="shared" si="33"/>
        <v>43.19</v>
      </c>
      <c r="BX30" s="6">
        <v>26.3</v>
      </c>
      <c r="BY30" s="6">
        <v>4.7</v>
      </c>
      <c r="BZ30" s="6">
        <v>33.94</v>
      </c>
      <c r="CA30" s="6">
        <v>120.83</v>
      </c>
      <c r="CB30" s="6">
        <v>0.18</v>
      </c>
      <c r="CC30" s="6">
        <v>19.54</v>
      </c>
      <c r="CD30" s="6">
        <v>19.84</v>
      </c>
      <c r="CE30" s="6">
        <f t="shared" si="34"/>
        <v>19.689999999999998</v>
      </c>
      <c r="CF30" s="6">
        <v>374.60700000000003</v>
      </c>
      <c r="CG30" s="6">
        <v>375.13</v>
      </c>
      <c r="CH30" s="6">
        <f t="shared" si="35"/>
        <v>374.86850000000004</v>
      </c>
      <c r="CI30" s="6">
        <v>145.6</v>
      </c>
      <c r="CJ30" s="6">
        <v>139.66</v>
      </c>
      <c r="CK30" s="6">
        <f t="shared" si="36"/>
        <v>142.63</v>
      </c>
      <c r="CL30" s="6">
        <v>25.8</v>
      </c>
      <c r="CM30" s="6">
        <v>26.04</v>
      </c>
      <c r="CN30" s="6">
        <f t="shared" si="37"/>
        <v>25.92</v>
      </c>
      <c r="CO30" s="6">
        <v>79.069999999999993</v>
      </c>
      <c r="CP30" s="6">
        <v>81.88</v>
      </c>
      <c r="CQ30" s="6">
        <f t="shared" si="38"/>
        <v>80.474999999999994</v>
      </c>
      <c r="CR30" s="6">
        <v>162.22999999999999</v>
      </c>
      <c r="CS30" s="6">
        <v>161.75</v>
      </c>
      <c r="CT30" s="6">
        <f t="shared" si="39"/>
        <v>161.99</v>
      </c>
    </row>
    <row r="31" spans="1:98" ht="18" customHeight="1">
      <c r="A31" s="2">
        <v>383</v>
      </c>
      <c r="B31" s="2" t="s">
        <v>28</v>
      </c>
      <c r="C31" s="2" t="s">
        <v>29</v>
      </c>
      <c r="D31" s="2">
        <v>15</v>
      </c>
      <c r="E31" s="2" t="s">
        <v>30</v>
      </c>
      <c r="F31" s="2">
        <v>2</v>
      </c>
      <c r="G31" s="2" t="s">
        <v>45</v>
      </c>
      <c r="H31" s="2">
        <v>80</v>
      </c>
      <c r="I31" s="2">
        <v>81</v>
      </c>
      <c r="J31" s="2">
        <v>132.68</v>
      </c>
      <c r="K31" s="2">
        <v>144.46199999999999</v>
      </c>
      <c r="L31" s="2" t="s">
        <v>33</v>
      </c>
      <c r="M31" s="2" t="s">
        <v>33</v>
      </c>
      <c r="AD31" s="6">
        <v>2.5059999999999998</v>
      </c>
      <c r="AM31" s="6" t="s">
        <v>33</v>
      </c>
      <c r="AN31" s="6" t="s">
        <v>33</v>
      </c>
      <c r="AR31" s="6">
        <v>3.2330000000000001</v>
      </c>
      <c r="AV31" s="6">
        <v>0.22</v>
      </c>
      <c r="AZ31" s="6" t="s">
        <v>33</v>
      </c>
      <c r="BA31" s="6" t="s">
        <v>33</v>
      </c>
      <c r="BB31" s="6" t="s">
        <v>33</v>
      </c>
      <c r="BX31" s="6" t="s">
        <v>33</v>
      </c>
      <c r="BY31" s="6" t="s">
        <v>33</v>
      </c>
      <c r="BZ31" s="6" t="s">
        <v>33</v>
      </c>
      <c r="CA31" s="6" t="s">
        <v>33</v>
      </c>
      <c r="CB31" s="6" t="s">
        <v>33</v>
      </c>
      <c r="CC31" s="6" t="s">
        <v>33</v>
      </c>
      <c r="CD31" s="6" t="s">
        <v>33</v>
      </c>
    </row>
    <row r="32" spans="1:98" ht="18" customHeight="1">
      <c r="A32" s="2">
        <v>383</v>
      </c>
      <c r="B32" s="2" t="s">
        <v>28</v>
      </c>
      <c r="C32" s="2" t="s">
        <v>29</v>
      </c>
      <c r="D32" s="2">
        <v>16</v>
      </c>
      <c r="E32" s="2" t="s">
        <v>30</v>
      </c>
      <c r="F32" s="2">
        <v>3</v>
      </c>
      <c r="G32" s="2" t="s">
        <v>46</v>
      </c>
      <c r="H32" s="2">
        <v>45</v>
      </c>
      <c r="I32" s="2">
        <v>46</v>
      </c>
      <c r="J32" s="2">
        <v>138.31</v>
      </c>
      <c r="K32" s="2">
        <v>149.643</v>
      </c>
      <c r="L32" s="2">
        <v>15.14</v>
      </c>
      <c r="M32" s="2">
        <v>15.4</v>
      </c>
      <c r="N32" s="6">
        <f t="shared" si="0"/>
        <v>15.27</v>
      </c>
      <c r="O32" s="6">
        <f t="shared" si="1"/>
        <v>8.0824110000000005</v>
      </c>
      <c r="P32" s="6">
        <f t="shared" si="2"/>
        <v>80824.11</v>
      </c>
      <c r="Q32" s="6">
        <v>4.6219999999999999</v>
      </c>
      <c r="R32" s="6">
        <v>4.6159999999999997</v>
      </c>
      <c r="S32" s="6">
        <f t="shared" si="3"/>
        <v>4.6189999999999998</v>
      </c>
      <c r="T32" s="6">
        <f t="shared" si="4"/>
        <v>3.2993516999999999</v>
      </c>
      <c r="U32" s="6">
        <f t="shared" si="5"/>
        <v>32993.517</v>
      </c>
      <c r="V32" s="6">
        <v>5.99</v>
      </c>
      <c r="W32" s="6">
        <v>5.9749999999999996</v>
      </c>
      <c r="X32" s="6">
        <v>5.9269999999999996</v>
      </c>
      <c r="Y32" s="6">
        <v>5.89</v>
      </c>
      <c r="Z32" s="6">
        <v>5.9139999999999997</v>
      </c>
      <c r="AA32" s="6">
        <f t="shared" si="6"/>
        <v>5.9391999999999996</v>
      </c>
      <c r="AB32" s="6">
        <f t="shared" si="7"/>
        <v>4.1538764800000001</v>
      </c>
      <c r="AC32" s="6">
        <f t="shared" si="8"/>
        <v>41538.764800000004</v>
      </c>
      <c r="AD32" s="6">
        <v>2.218</v>
      </c>
      <c r="AE32" s="6">
        <f t="shared" si="9"/>
        <v>2.2170000000000001</v>
      </c>
      <c r="AF32" s="6">
        <f t="shared" si="10"/>
        <v>1.8403316999999999</v>
      </c>
      <c r="AG32" s="6">
        <f t="shared" si="11"/>
        <v>18403.316999999999</v>
      </c>
      <c r="AH32" s="6">
        <v>2.77</v>
      </c>
      <c r="AI32" s="6">
        <v>2.8170000000000002</v>
      </c>
      <c r="AJ32" s="6">
        <f t="shared" si="12"/>
        <v>2.7934999999999999</v>
      </c>
      <c r="AK32" s="6">
        <f t="shared" si="13"/>
        <v>1.6844804999999998</v>
      </c>
      <c r="AL32" s="6">
        <f t="shared" si="14"/>
        <v>16844.804999999997</v>
      </c>
      <c r="AM32" s="6">
        <v>9.5000000000000001E-2</v>
      </c>
      <c r="AN32" s="6">
        <v>9.5000000000000001E-2</v>
      </c>
      <c r="AO32" s="6">
        <f t="shared" si="15"/>
        <v>9.5000000000000001E-2</v>
      </c>
      <c r="AP32" s="6">
        <f t="shared" si="16"/>
        <v>7.3577500000000004E-2</v>
      </c>
      <c r="AQ32" s="6">
        <f t="shared" si="17"/>
        <v>735.77500000000009</v>
      </c>
      <c r="AR32" s="6">
        <v>3.2330000000000001</v>
      </c>
      <c r="AS32" s="6">
        <f t="shared" si="18"/>
        <v>3.2534999999999998</v>
      </c>
      <c r="AT32" s="6">
        <f t="shared" si="19"/>
        <v>2.4137716499999997</v>
      </c>
      <c r="AU32" s="6">
        <f t="shared" si="20"/>
        <v>24137.716499999999</v>
      </c>
      <c r="AV32" s="6">
        <v>0.187</v>
      </c>
      <c r="AW32" s="6">
        <f t="shared" si="21"/>
        <v>0.1885</v>
      </c>
      <c r="AX32" s="6">
        <f t="shared" si="22"/>
        <v>8.2280249999999999E-2</v>
      </c>
      <c r="AY32" s="6">
        <f t="shared" si="23"/>
        <v>822.80250000000001</v>
      </c>
      <c r="AZ32" s="6">
        <v>59.87</v>
      </c>
      <c r="BA32" s="6">
        <v>59.51</v>
      </c>
      <c r="BB32" s="6">
        <v>59.167000000000002</v>
      </c>
      <c r="BC32" s="6">
        <f t="shared" si="24"/>
        <v>59.515666666666668</v>
      </c>
      <c r="BD32" s="6">
        <f t="shared" si="25"/>
        <v>27.82357416666667</v>
      </c>
      <c r="BE32" s="6">
        <f t="shared" si="26"/>
        <v>278235.7416666667</v>
      </c>
      <c r="BF32" s="6">
        <v>0.72</v>
      </c>
      <c r="BG32" s="6">
        <v>0.72</v>
      </c>
      <c r="BH32" s="6">
        <f t="shared" si="27"/>
        <v>0.72</v>
      </c>
      <c r="BI32" s="6">
        <f t="shared" si="28"/>
        <v>0.43164000000000002</v>
      </c>
      <c r="BJ32" s="6">
        <f t="shared" si="29"/>
        <v>4316.4000000000005</v>
      </c>
      <c r="BK32" s="6">
        <v>431.02699999999999</v>
      </c>
      <c r="BL32" s="6">
        <v>440.88900000000001</v>
      </c>
      <c r="BM32" s="6">
        <f t="shared" si="30"/>
        <v>435.95799999999997</v>
      </c>
      <c r="BN32" s="6">
        <v>56.85</v>
      </c>
      <c r="BO32" s="6">
        <v>12.01</v>
      </c>
      <c r="BP32" s="6">
        <v>19.34</v>
      </c>
      <c r="BQ32" s="6">
        <f t="shared" si="31"/>
        <v>15.675000000000001</v>
      </c>
      <c r="BR32" s="6">
        <v>58.57</v>
      </c>
      <c r="BS32" s="6">
        <v>61.59</v>
      </c>
      <c r="BT32" s="6">
        <f t="shared" si="32"/>
        <v>60.08</v>
      </c>
      <c r="BU32" s="6">
        <v>8.3000000000000007</v>
      </c>
      <c r="BV32" s="6">
        <v>25.1</v>
      </c>
      <c r="BW32" s="6">
        <f t="shared" si="33"/>
        <v>16.700000000000003</v>
      </c>
      <c r="BX32" s="6">
        <v>24.83</v>
      </c>
      <c r="BY32" s="6" t="s">
        <v>31</v>
      </c>
      <c r="BZ32" s="6">
        <v>28.96</v>
      </c>
      <c r="CA32" s="6">
        <v>82.93</v>
      </c>
      <c r="CB32" s="6">
        <v>0.2</v>
      </c>
      <c r="CC32" s="6">
        <v>18.37</v>
      </c>
      <c r="CD32" s="6">
        <v>18.649999999999999</v>
      </c>
      <c r="CE32" s="6">
        <f t="shared" si="34"/>
        <v>18.509999999999998</v>
      </c>
      <c r="CF32" s="6">
        <v>325.029</v>
      </c>
      <c r="CG32" s="6">
        <v>323.81599999999997</v>
      </c>
      <c r="CH32" s="6">
        <f t="shared" si="35"/>
        <v>324.42250000000001</v>
      </c>
      <c r="CI32" s="6">
        <v>133.36000000000001</v>
      </c>
      <c r="CJ32" s="6">
        <v>131.32</v>
      </c>
      <c r="CK32" s="6">
        <f t="shared" si="36"/>
        <v>132.34</v>
      </c>
      <c r="CL32" s="6">
        <v>24.41</v>
      </c>
      <c r="CM32" s="6">
        <v>24.53</v>
      </c>
      <c r="CN32" s="6">
        <f t="shared" si="37"/>
        <v>24.47</v>
      </c>
      <c r="CO32" s="6">
        <v>62.26</v>
      </c>
      <c r="CP32" s="6">
        <v>63.84</v>
      </c>
      <c r="CQ32" s="6">
        <f t="shared" si="38"/>
        <v>63.05</v>
      </c>
      <c r="CR32" s="6">
        <v>160.37</v>
      </c>
      <c r="CS32" s="6">
        <v>166.56</v>
      </c>
      <c r="CT32" s="6">
        <f t="shared" si="39"/>
        <v>163.465</v>
      </c>
    </row>
    <row r="33" spans="1:98" ht="18" customHeight="1">
      <c r="A33" s="2">
        <v>383</v>
      </c>
      <c r="B33" s="2" t="s">
        <v>28</v>
      </c>
      <c r="C33" s="2" t="s">
        <v>29</v>
      </c>
      <c r="D33" s="2">
        <v>16</v>
      </c>
      <c r="E33" s="2" t="s">
        <v>30</v>
      </c>
      <c r="F33" s="2">
        <v>3</v>
      </c>
      <c r="G33" s="2" t="s">
        <v>46</v>
      </c>
      <c r="H33" s="2">
        <v>45</v>
      </c>
      <c r="I33" s="2">
        <v>46</v>
      </c>
      <c r="J33" s="2">
        <v>138.31</v>
      </c>
      <c r="K33" s="2">
        <v>149.643</v>
      </c>
      <c r="L33" s="2" t="s">
        <v>33</v>
      </c>
      <c r="M33" s="2" t="s">
        <v>33</v>
      </c>
      <c r="AD33" s="6">
        <v>2.2160000000000002</v>
      </c>
      <c r="AM33" s="6" t="s">
        <v>33</v>
      </c>
      <c r="AN33" s="6" t="s">
        <v>33</v>
      </c>
      <c r="AR33" s="6">
        <v>3.274</v>
      </c>
      <c r="AV33" s="6">
        <v>0.19</v>
      </c>
      <c r="AZ33" s="6" t="s">
        <v>33</v>
      </c>
      <c r="BA33" s="6" t="s">
        <v>33</v>
      </c>
      <c r="BB33" s="6" t="s">
        <v>33</v>
      </c>
      <c r="BX33" s="6" t="s">
        <v>33</v>
      </c>
      <c r="BY33" s="6" t="s">
        <v>33</v>
      </c>
      <c r="BZ33" s="6" t="s">
        <v>33</v>
      </c>
      <c r="CA33" s="6" t="s">
        <v>33</v>
      </c>
      <c r="CB33" s="6" t="s">
        <v>33</v>
      </c>
      <c r="CC33" s="6" t="s">
        <v>33</v>
      </c>
      <c r="CD33" s="6" t="s">
        <v>33</v>
      </c>
    </row>
    <row r="34" spans="1:98" ht="18" customHeight="1">
      <c r="A34" s="2">
        <v>383</v>
      </c>
      <c r="B34" s="2" t="s">
        <v>28</v>
      </c>
      <c r="C34" s="2" t="s">
        <v>29</v>
      </c>
      <c r="D34" s="2">
        <v>17</v>
      </c>
      <c r="E34" s="2" t="s">
        <v>30</v>
      </c>
      <c r="F34" s="2">
        <v>4</v>
      </c>
      <c r="G34" s="2" t="s">
        <v>47</v>
      </c>
      <c r="H34" s="2">
        <v>45</v>
      </c>
      <c r="I34" s="2">
        <v>46</v>
      </c>
      <c r="J34" s="2">
        <v>150.11000000000001</v>
      </c>
      <c r="K34" s="2">
        <v>162.03899999999999</v>
      </c>
      <c r="L34" s="2">
        <v>15.25</v>
      </c>
      <c r="M34" s="2">
        <v>15.51</v>
      </c>
      <c r="N34" s="6">
        <f t="shared" si="0"/>
        <v>15.379999999999999</v>
      </c>
      <c r="O34" s="6">
        <f t="shared" si="1"/>
        <v>8.1406339999999986</v>
      </c>
      <c r="P34" s="6">
        <f t="shared" si="2"/>
        <v>81406.339999999982</v>
      </c>
      <c r="Q34" s="6">
        <v>6.1619999999999999</v>
      </c>
      <c r="R34" s="6">
        <v>6.0789999999999997</v>
      </c>
      <c r="S34" s="6">
        <f t="shared" si="3"/>
        <v>6.1204999999999998</v>
      </c>
      <c r="T34" s="6">
        <f t="shared" si="4"/>
        <v>4.3718731499999999</v>
      </c>
      <c r="U34" s="6">
        <f t="shared" si="5"/>
        <v>43718.731500000002</v>
      </c>
      <c r="V34" s="6">
        <v>5.58</v>
      </c>
      <c r="W34" s="6">
        <v>5.65</v>
      </c>
      <c r="X34" s="6">
        <v>5.6340000000000003</v>
      </c>
      <c r="Y34" s="6">
        <v>5.59</v>
      </c>
      <c r="Z34" s="6">
        <v>5.617</v>
      </c>
      <c r="AA34" s="6">
        <f t="shared" si="6"/>
        <v>5.6142000000000003</v>
      </c>
      <c r="AB34" s="6">
        <f t="shared" si="7"/>
        <v>3.9265714800000002</v>
      </c>
      <c r="AC34" s="6">
        <f t="shared" si="8"/>
        <v>39265.714800000002</v>
      </c>
      <c r="AD34" s="6">
        <v>2.0960000000000001</v>
      </c>
      <c r="AE34" s="6">
        <f t="shared" si="9"/>
        <v>2.0895000000000001</v>
      </c>
      <c r="AF34" s="6">
        <f t="shared" si="10"/>
        <v>1.7344939500000001</v>
      </c>
      <c r="AG34" s="6">
        <f t="shared" si="11"/>
        <v>17344.9395</v>
      </c>
      <c r="AH34" s="6">
        <v>2.56</v>
      </c>
      <c r="AI34" s="6">
        <v>2.5590000000000002</v>
      </c>
      <c r="AJ34" s="6">
        <f t="shared" si="12"/>
        <v>2.5594999999999999</v>
      </c>
      <c r="AK34" s="6">
        <f t="shared" si="13"/>
        <v>1.5433785</v>
      </c>
      <c r="AL34" s="6">
        <f t="shared" si="14"/>
        <v>15433.785</v>
      </c>
      <c r="AM34" s="6">
        <v>9.2999999999999999E-2</v>
      </c>
      <c r="AN34" s="6">
        <v>9.2999999999999999E-2</v>
      </c>
      <c r="AO34" s="6">
        <f t="shared" si="15"/>
        <v>9.2999999999999999E-2</v>
      </c>
      <c r="AP34" s="6">
        <f t="shared" si="16"/>
        <v>7.2028499999999995E-2</v>
      </c>
      <c r="AQ34" s="6">
        <f t="shared" si="17"/>
        <v>720.28499999999997</v>
      </c>
      <c r="AR34" s="6">
        <v>3.468</v>
      </c>
      <c r="AS34" s="6">
        <f t="shared" si="18"/>
        <v>3.4670000000000001</v>
      </c>
      <c r="AT34" s="6">
        <f t="shared" si="19"/>
        <v>2.5721673000000003</v>
      </c>
      <c r="AU34" s="6">
        <f t="shared" si="20"/>
        <v>25721.673000000003</v>
      </c>
      <c r="AV34" s="6">
        <v>0.21199999999999999</v>
      </c>
      <c r="AW34" s="6">
        <f t="shared" si="21"/>
        <v>0.191</v>
      </c>
      <c r="AX34" s="6">
        <f t="shared" si="22"/>
        <v>8.3371500000000001E-2</v>
      </c>
      <c r="AY34" s="6">
        <f t="shared" si="23"/>
        <v>833.71500000000003</v>
      </c>
      <c r="AZ34" s="6">
        <v>65.38</v>
      </c>
      <c r="BA34" s="6">
        <v>64.95</v>
      </c>
      <c r="BB34" s="6">
        <v>64.622</v>
      </c>
      <c r="BC34" s="6">
        <f t="shared" si="24"/>
        <v>64.983999999999995</v>
      </c>
      <c r="BD34" s="6">
        <f t="shared" si="25"/>
        <v>30.380019999999998</v>
      </c>
      <c r="BE34" s="6">
        <f t="shared" si="26"/>
        <v>303800.19999999995</v>
      </c>
      <c r="BF34" s="6">
        <v>0.74</v>
      </c>
      <c r="BG34" s="6">
        <v>0.74</v>
      </c>
      <c r="BH34" s="6">
        <f t="shared" si="27"/>
        <v>0.74</v>
      </c>
      <c r="BI34" s="6">
        <f t="shared" si="28"/>
        <v>0.44363000000000002</v>
      </c>
      <c r="BJ34" s="6">
        <f t="shared" si="29"/>
        <v>4436.3</v>
      </c>
      <c r="BK34" s="6">
        <v>410.678</v>
      </c>
      <c r="BL34" s="6">
        <v>422.762</v>
      </c>
      <c r="BM34" s="6">
        <f t="shared" si="30"/>
        <v>416.72</v>
      </c>
      <c r="BN34" s="6">
        <v>60.27</v>
      </c>
      <c r="BO34" s="6">
        <v>13.88</v>
      </c>
      <c r="BP34" s="6">
        <v>18.14</v>
      </c>
      <c r="BQ34" s="6">
        <f t="shared" si="31"/>
        <v>16.010000000000002</v>
      </c>
      <c r="BR34" s="6">
        <v>58.01</v>
      </c>
      <c r="BS34" s="6">
        <v>52.45</v>
      </c>
      <c r="BT34" s="6">
        <f t="shared" si="32"/>
        <v>55.230000000000004</v>
      </c>
      <c r="BU34" s="6">
        <v>3.08</v>
      </c>
      <c r="BV34" s="6">
        <v>15.63</v>
      </c>
      <c r="BW34" s="6">
        <f t="shared" si="33"/>
        <v>9.3550000000000004</v>
      </c>
      <c r="BX34" s="6">
        <v>26.96</v>
      </c>
      <c r="BY34" s="6" t="s">
        <v>31</v>
      </c>
      <c r="BZ34" s="6">
        <v>35.25</v>
      </c>
      <c r="CA34" s="6">
        <v>118.52</v>
      </c>
      <c r="CB34" s="6">
        <v>0.15</v>
      </c>
      <c r="CC34" s="6">
        <v>18.41</v>
      </c>
      <c r="CD34" s="6">
        <v>18.739999999999998</v>
      </c>
      <c r="CE34" s="6">
        <f t="shared" si="34"/>
        <v>18.574999999999999</v>
      </c>
      <c r="CF34" s="6">
        <v>383.83300000000003</v>
      </c>
      <c r="CG34" s="6">
        <v>383.81200000000001</v>
      </c>
      <c r="CH34" s="6">
        <f t="shared" si="35"/>
        <v>383.82249999999999</v>
      </c>
      <c r="CI34" s="6">
        <v>128.12</v>
      </c>
      <c r="CJ34" s="6">
        <v>132.19</v>
      </c>
      <c r="CK34" s="6">
        <f t="shared" si="36"/>
        <v>130.155</v>
      </c>
      <c r="CL34" s="6">
        <v>26.51</v>
      </c>
      <c r="CM34" s="6">
        <v>25.66</v>
      </c>
      <c r="CN34" s="6">
        <f t="shared" si="37"/>
        <v>26.085000000000001</v>
      </c>
      <c r="CO34" s="6">
        <v>57.93</v>
      </c>
      <c r="CP34" s="6">
        <v>60.85</v>
      </c>
      <c r="CQ34" s="6">
        <f t="shared" si="38"/>
        <v>59.39</v>
      </c>
      <c r="CR34" s="6">
        <v>217.65</v>
      </c>
      <c r="CS34" s="6">
        <v>215.46</v>
      </c>
      <c r="CT34" s="6">
        <f t="shared" si="39"/>
        <v>216.55500000000001</v>
      </c>
    </row>
    <row r="35" spans="1:98" ht="18" customHeight="1">
      <c r="A35" s="2">
        <v>383</v>
      </c>
      <c r="B35" s="2" t="s">
        <v>28</v>
      </c>
      <c r="C35" s="2" t="s">
        <v>29</v>
      </c>
      <c r="D35" s="2">
        <v>17</v>
      </c>
      <c r="E35" s="2" t="s">
        <v>30</v>
      </c>
      <c r="F35" s="2">
        <v>4</v>
      </c>
      <c r="G35" s="2" t="s">
        <v>47</v>
      </c>
      <c r="H35" s="2">
        <v>45</v>
      </c>
      <c r="I35" s="2">
        <v>46</v>
      </c>
      <c r="J35" s="2">
        <v>150.11000000000001</v>
      </c>
      <c r="K35" s="2">
        <v>162.03899999999999</v>
      </c>
      <c r="L35" s="2" t="s">
        <v>33</v>
      </c>
      <c r="M35" s="2" t="s">
        <v>33</v>
      </c>
      <c r="AD35" s="6">
        <v>2.0830000000000002</v>
      </c>
      <c r="AM35" s="6" t="s">
        <v>33</v>
      </c>
      <c r="AN35" s="6" t="s">
        <v>33</v>
      </c>
      <c r="AR35" s="6">
        <v>3.4660000000000002</v>
      </c>
      <c r="AV35" s="6">
        <v>0.17</v>
      </c>
      <c r="AZ35" s="6" t="s">
        <v>33</v>
      </c>
      <c r="BA35" s="6" t="s">
        <v>33</v>
      </c>
      <c r="BB35" s="6" t="s">
        <v>33</v>
      </c>
      <c r="BX35" s="6" t="s">
        <v>33</v>
      </c>
      <c r="BY35" s="6" t="s">
        <v>33</v>
      </c>
      <c r="BZ35" s="6" t="s">
        <v>33</v>
      </c>
      <c r="CA35" s="6" t="s">
        <v>33</v>
      </c>
      <c r="CB35" s="6" t="s">
        <v>33</v>
      </c>
      <c r="CC35" s="6" t="s">
        <v>33</v>
      </c>
      <c r="CD35" s="6" t="s">
        <v>33</v>
      </c>
    </row>
    <row r="36" spans="1:98" ht="18" customHeight="1">
      <c r="A36" s="2">
        <v>383</v>
      </c>
      <c r="B36" s="2" t="s">
        <v>28</v>
      </c>
      <c r="C36" s="2" t="s">
        <v>29</v>
      </c>
      <c r="D36" s="2">
        <v>18</v>
      </c>
      <c r="E36" s="2" t="s">
        <v>30</v>
      </c>
      <c r="F36" s="2">
        <v>2</v>
      </c>
      <c r="G36" s="2" t="s">
        <v>48</v>
      </c>
      <c r="H36" s="2">
        <v>40</v>
      </c>
      <c r="I36" s="2">
        <v>41</v>
      </c>
      <c r="J36" s="2">
        <v>156.93</v>
      </c>
      <c r="K36" s="2">
        <v>167.31899999999999</v>
      </c>
      <c r="L36" s="2">
        <v>16.72</v>
      </c>
      <c r="M36" s="2">
        <v>16.95</v>
      </c>
      <c r="N36" s="6">
        <f t="shared" si="0"/>
        <v>16.835000000000001</v>
      </c>
      <c r="O36" s="6">
        <f t="shared" si="1"/>
        <v>8.9107655000000001</v>
      </c>
      <c r="P36" s="6">
        <f t="shared" si="2"/>
        <v>89107.654999999999</v>
      </c>
      <c r="Q36" s="6">
        <v>4.726</v>
      </c>
      <c r="R36" s="6">
        <v>4.7469999999999999</v>
      </c>
      <c r="S36" s="6">
        <f t="shared" si="3"/>
        <v>4.7364999999999995</v>
      </c>
      <c r="T36" s="6">
        <f t="shared" si="4"/>
        <v>3.3832819499999998</v>
      </c>
      <c r="U36" s="6">
        <f t="shared" si="5"/>
        <v>33832.819499999998</v>
      </c>
      <c r="V36" s="6">
        <v>6.59</v>
      </c>
      <c r="W36" s="6">
        <v>6.53</v>
      </c>
      <c r="X36" s="6">
        <v>6.4390000000000001</v>
      </c>
      <c r="Y36" s="6">
        <v>6.46</v>
      </c>
      <c r="Z36" s="6">
        <v>6.4720000000000004</v>
      </c>
      <c r="AA36" s="6">
        <f t="shared" si="6"/>
        <v>6.4981999999999998</v>
      </c>
      <c r="AB36" s="6">
        <f t="shared" si="7"/>
        <v>4.5448410800000003</v>
      </c>
      <c r="AC36" s="6">
        <f t="shared" si="8"/>
        <v>45448.410800000005</v>
      </c>
      <c r="AD36" s="6">
        <v>2.3279999999999998</v>
      </c>
      <c r="AE36" s="6">
        <f t="shared" si="9"/>
        <v>2.3214999999999999</v>
      </c>
      <c r="AF36" s="6">
        <f t="shared" si="10"/>
        <v>1.9270771499999999</v>
      </c>
      <c r="AG36" s="6">
        <f t="shared" si="11"/>
        <v>19270.771499999999</v>
      </c>
      <c r="AH36" s="6">
        <v>3.19</v>
      </c>
      <c r="AI36" s="6">
        <v>3.2090000000000001</v>
      </c>
      <c r="AJ36" s="6">
        <f t="shared" si="12"/>
        <v>3.1995</v>
      </c>
      <c r="AK36" s="6">
        <f t="shared" si="13"/>
        <v>1.9292985</v>
      </c>
      <c r="AL36" s="6">
        <f t="shared" si="14"/>
        <v>19292.985000000001</v>
      </c>
      <c r="AM36" s="6">
        <v>0.121</v>
      </c>
      <c r="AN36" s="6">
        <v>0.11899999999999999</v>
      </c>
      <c r="AO36" s="6">
        <f t="shared" si="15"/>
        <v>0.12</v>
      </c>
      <c r="AP36" s="6">
        <f t="shared" si="16"/>
        <v>9.2939999999999995E-2</v>
      </c>
      <c r="AQ36" s="6">
        <f t="shared" si="17"/>
        <v>929.4</v>
      </c>
      <c r="AR36" s="6">
        <v>3.5179999999999998</v>
      </c>
      <c r="AS36" s="6">
        <f t="shared" si="18"/>
        <v>3.5285000000000002</v>
      </c>
      <c r="AT36" s="6">
        <f t="shared" si="19"/>
        <v>2.6177941500000004</v>
      </c>
      <c r="AU36" s="6">
        <f t="shared" si="20"/>
        <v>26177.941500000004</v>
      </c>
      <c r="AV36" s="6">
        <v>0.23599999999999999</v>
      </c>
      <c r="AW36" s="6">
        <f t="shared" si="21"/>
        <v>0.22799999999999998</v>
      </c>
      <c r="AX36" s="6">
        <f t="shared" si="22"/>
        <v>9.9521999999999985E-2</v>
      </c>
      <c r="AY36" s="6">
        <f t="shared" si="23"/>
        <v>995.2199999999998</v>
      </c>
      <c r="AZ36" s="6">
        <v>62.15</v>
      </c>
      <c r="BA36" s="6">
        <v>61.52</v>
      </c>
      <c r="BB36" s="6">
        <v>61.316000000000003</v>
      </c>
      <c r="BC36" s="6">
        <f t="shared" si="24"/>
        <v>61.661999999999999</v>
      </c>
      <c r="BD36" s="6">
        <f t="shared" si="25"/>
        <v>28.826985000000001</v>
      </c>
      <c r="BE36" s="6">
        <f t="shared" si="26"/>
        <v>288269.84999999998</v>
      </c>
      <c r="BF36" s="6">
        <v>0.74</v>
      </c>
      <c r="BG36" s="6">
        <v>0.74</v>
      </c>
      <c r="BH36" s="6">
        <f t="shared" si="27"/>
        <v>0.74</v>
      </c>
      <c r="BI36" s="6">
        <f t="shared" si="28"/>
        <v>0.44363000000000002</v>
      </c>
      <c r="BJ36" s="6">
        <f t="shared" si="29"/>
        <v>4436.3</v>
      </c>
      <c r="BK36" s="6">
        <v>477.59399999999999</v>
      </c>
      <c r="BL36" s="6">
        <v>481.08</v>
      </c>
      <c r="BM36" s="6">
        <f t="shared" si="30"/>
        <v>479.33699999999999</v>
      </c>
      <c r="BN36" s="6">
        <v>41.94</v>
      </c>
      <c r="BO36" s="6">
        <v>17.25</v>
      </c>
      <c r="BP36" s="6">
        <v>19.54</v>
      </c>
      <c r="BQ36" s="6">
        <f t="shared" si="31"/>
        <v>18.395</v>
      </c>
      <c r="BR36" s="6">
        <v>74.400000000000006</v>
      </c>
      <c r="BS36" s="6">
        <v>65.86</v>
      </c>
      <c r="BT36" s="6">
        <f t="shared" si="32"/>
        <v>70.13</v>
      </c>
      <c r="BU36" s="6">
        <v>23.11</v>
      </c>
      <c r="BV36" s="6">
        <v>33.229999999999997</v>
      </c>
      <c r="BW36" s="6">
        <f t="shared" si="33"/>
        <v>28.169999999999998</v>
      </c>
      <c r="BX36" s="6">
        <v>22.68</v>
      </c>
      <c r="BY36" s="6" t="s">
        <v>31</v>
      </c>
      <c r="BZ36" s="6">
        <v>27.51</v>
      </c>
      <c r="CA36" s="6">
        <v>105.57</v>
      </c>
      <c r="CB36" s="6">
        <v>0.12</v>
      </c>
      <c r="CC36" s="6">
        <v>19.12</v>
      </c>
      <c r="CD36" s="6">
        <v>19.41</v>
      </c>
      <c r="CE36" s="6">
        <f t="shared" si="34"/>
        <v>19.265000000000001</v>
      </c>
      <c r="CF36" s="6">
        <v>389.65300000000002</v>
      </c>
      <c r="CG36" s="6">
        <v>389.25900000000001</v>
      </c>
      <c r="CH36" s="6">
        <f t="shared" si="35"/>
        <v>389.45600000000002</v>
      </c>
      <c r="CI36" s="6">
        <v>137.43</v>
      </c>
      <c r="CJ36" s="6">
        <v>143.06</v>
      </c>
      <c r="CK36" s="6">
        <f t="shared" si="36"/>
        <v>140.245</v>
      </c>
      <c r="CL36" s="6">
        <v>25.03</v>
      </c>
      <c r="CM36" s="6">
        <v>25.25</v>
      </c>
      <c r="CN36" s="6">
        <f t="shared" si="37"/>
        <v>25.14</v>
      </c>
      <c r="CO36" s="6">
        <v>84.38</v>
      </c>
      <c r="CP36" s="6">
        <v>87.83</v>
      </c>
      <c r="CQ36" s="6">
        <f t="shared" si="38"/>
        <v>86.10499999999999</v>
      </c>
      <c r="CR36" s="6">
        <v>143.57</v>
      </c>
      <c r="CS36" s="6">
        <v>148.41</v>
      </c>
      <c r="CT36" s="6">
        <f t="shared" si="39"/>
        <v>145.99</v>
      </c>
    </row>
    <row r="37" spans="1:98" ht="18" customHeight="1">
      <c r="A37" s="2">
        <v>383</v>
      </c>
      <c r="B37" s="2" t="s">
        <v>28</v>
      </c>
      <c r="C37" s="2" t="s">
        <v>29</v>
      </c>
      <c r="D37" s="2">
        <v>18</v>
      </c>
      <c r="E37" s="2" t="s">
        <v>30</v>
      </c>
      <c r="F37" s="2">
        <v>2</v>
      </c>
      <c r="G37" s="2" t="s">
        <v>48</v>
      </c>
      <c r="H37" s="2">
        <v>40</v>
      </c>
      <c r="I37" s="2">
        <v>41</v>
      </c>
      <c r="J37" s="2">
        <v>156.93</v>
      </c>
      <c r="K37" s="2">
        <v>167.31899999999999</v>
      </c>
      <c r="L37" s="2" t="s">
        <v>33</v>
      </c>
      <c r="M37" s="2" t="s">
        <v>33</v>
      </c>
      <c r="AD37" s="6">
        <v>2.3149999999999999</v>
      </c>
      <c r="AM37" s="6" t="s">
        <v>33</v>
      </c>
      <c r="AN37" s="6" t="s">
        <v>33</v>
      </c>
      <c r="AR37" s="6">
        <v>3.5390000000000001</v>
      </c>
      <c r="AV37" s="6">
        <v>0.22</v>
      </c>
      <c r="AZ37" s="6" t="s">
        <v>33</v>
      </c>
      <c r="BA37" s="6" t="s">
        <v>33</v>
      </c>
      <c r="BB37" s="6" t="s">
        <v>33</v>
      </c>
      <c r="BX37" s="6" t="s">
        <v>33</v>
      </c>
      <c r="BY37" s="6" t="s">
        <v>33</v>
      </c>
      <c r="BZ37" s="6" t="s">
        <v>33</v>
      </c>
      <c r="CA37" s="6" t="s">
        <v>33</v>
      </c>
      <c r="CB37" s="6" t="s">
        <v>33</v>
      </c>
      <c r="CC37" s="6" t="s">
        <v>33</v>
      </c>
      <c r="CD37" s="6" t="s">
        <v>33</v>
      </c>
    </row>
    <row r="38" spans="1:98" ht="18" customHeight="1">
      <c r="A38" s="2">
        <v>383</v>
      </c>
      <c r="B38" s="2" t="s">
        <v>28</v>
      </c>
      <c r="C38" s="2" t="s">
        <v>29</v>
      </c>
      <c r="D38" s="2">
        <v>20</v>
      </c>
      <c r="E38" s="2" t="s">
        <v>49</v>
      </c>
      <c r="F38" s="2">
        <v>3</v>
      </c>
      <c r="G38" s="2" t="s">
        <v>50</v>
      </c>
      <c r="H38" s="2">
        <v>39</v>
      </c>
      <c r="I38" s="2">
        <v>40</v>
      </c>
      <c r="J38" s="2">
        <v>168.55</v>
      </c>
      <c r="K38" s="2">
        <v>178.30799999999999</v>
      </c>
      <c r="L38" s="2">
        <v>16.11</v>
      </c>
      <c r="M38" s="2">
        <v>16.34</v>
      </c>
      <c r="N38" s="6">
        <f t="shared" si="0"/>
        <v>16.225000000000001</v>
      </c>
      <c r="O38" s="6">
        <f t="shared" si="1"/>
        <v>8.5878925000000006</v>
      </c>
      <c r="P38" s="6">
        <f t="shared" si="2"/>
        <v>85878.925000000003</v>
      </c>
      <c r="Q38" s="6">
        <v>4.2480000000000002</v>
      </c>
      <c r="R38" s="6">
        <v>4.2809999999999997</v>
      </c>
      <c r="S38" s="6">
        <f t="shared" si="3"/>
        <v>4.2645</v>
      </c>
      <c r="T38" s="6">
        <f t="shared" si="4"/>
        <v>3.0461323500000002</v>
      </c>
      <c r="U38" s="6">
        <f t="shared" si="5"/>
        <v>30461.323500000002</v>
      </c>
      <c r="V38" s="6">
        <v>6.36</v>
      </c>
      <c r="W38" s="6">
        <v>6.4790000000000001</v>
      </c>
      <c r="X38" s="6">
        <v>6.45</v>
      </c>
      <c r="Y38" s="6">
        <v>6.39</v>
      </c>
      <c r="Z38" s="6">
        <v>6.4619999999999997</v>
      </c>
      <c r="AA38" s="6">
        <f t="shared" si="6"/>
        <v>6.4282000000000012</v>
      </c>
      <c r="AB38" s="6">
        <f t="shared" si="7"/>
        <v>4.4958830800000014</v>
      </c>
      <c r="AC38" s="6">
        <f t="shared" si="8"/>
        <v>44958.830800000011</v>
      </c>
      <c r="AD38" s="6">
        <v>2.3319999999999999</v>
      </c>
      <c r="AE38" s="6">
        <f t="shared" si="9"/>
        <v>2.3434999999999997</v>
      </c>
      <c r="AF38" s="6">
        <f t="shared" si="10"/>
        <v>1.9453393499999996</v>
      </c>
      <c r="AG38" s="6">
        <f t="shared" si="11"/>
        <v>19453.393499999995</v>
      </c>
      <c r="AH38" s="6">
        <v>3.18</v>
      </c>
      <c r="AI38" s="6">
        <v>3.2509999999999999</v>
      </c>
      <c r="AJ38" s="6">
        <f t="shared" si="12"/>
        <v>3.2155</v>
      </c>
      <c r="AK38" s="6">
        <f t="shared" si="13"/>
        <v>1.9389464999999999</v>
      </c>
      <c r="AL38" s="6">
        <f t="shared" si="14"/>
        <v>19389.465</v>
      </c>
      <c r="AM38" s="6">
        <v>0.127</v>
      </c>
      <c r="AN38" s="6">
        <v>0.125</v>
      </c>
      <c r="AO38" s="6">
        <f t="shared" si="15"/>
        <v>0.126</v>
      </c>
      <c r="AP38" s="6">
        <f t="shared" si="16"/>
        <v>9.7586999999999993E-2</v>
      </c>
      <c r="AQ38" s="6">
        <f t="shared" si="17"/>
        <v>975.86999999999989</v>
      </c>
      <c r="AR38" s="6">
        <v>3.298</v>
      </c>
      <c r="AS38" s="6">
        <f t="shared" si="18"/>
        <v>3.3295000000000003</v>
      </c>
      <c r="AT38" s="6">
        <f t="shared" si="19"/>
        <v>2.4701560500000004</v>
      </c>
      <c r="AU38" s="6">
        <f t="shared" si="20"/>
        <v>24701.560500000003</v>
      </c>
      <c r="AV38" s="6">
        <v>0.223</v>
      </c>
      <c r="AW38" s="6">
        <f t="shared" si="21"/>
        <v>0.21150000000000002</v>
      </c>
      <c r="AX38" s="6">
        <f t="shared" si="22"/>
        <v>9.2319750000000006E-2</v>
      </c>
      <c r="AY38" s="6">
        <f t="shared" si="23"/>
        <v>923.1975000000001</v>
      </c>
      <c r="AZ38" s="6">
        <v>56.14</v>
      </c>
      <c r="BA38" s="6">
        <v>56.46</v>
      </c>
      <c r="BB38" s="6">
        <v>55.845999999999997</v>
      </c>
      <c r="BC38" s="6">
        <f t="shared" si="24"/>
        <v>56.148666666666664</v>
      </c>
      <c r="BD38" s="6">
        <f t="shared" si="25"/>
        <v>26.249501666666667</v>
      </c>
      <c r="BE38" s="6">
        <f t="shared" si="26"/>
        <v>262495.01666666666</v>
      </c>
      <c r="BF38" s="6">
        <v>0.69</v>
      </c>
      <c r="BG38" s="6">
        <v>0.7</v>
      </c>
      <c r="BH38" s="6">
        <f t="shared" si="27"/>
        <v>0.69499999999999995</v>
      </c>
      <c r="BI38" s="6">
        <f t="shared" si="28"/>
        <v>0.41665249999999998</v>
      </c>
      <c r="BJ38" s="6">
        <f t="shared" si="29"/>
        <v>4166.5249999999996</v>
      </c>
      <c r="BK38" s="6">
        <v>472.94799999999998</v>
      </c>
      <c r="BL38" s="6">
        <v>485.58300000000003</v>
      </c>
      <c r="BM38" s="6">
        <f t="shared" si="30"/>
        <v>479.26549999999997</v>
      </c>
      <c r="BN38" s="6">
        <v>28.62</v>
      </c>
      <c r="BO38" s="6">
        <v>15</v>
      </c>
      <c r="BP38" s="6">
        <v>22.28</v>
      </c>
      <c r="BQ38" s="6">
        <f t="shared" si="31"/>
        <v>18.64</v>
      </c>
      <c r="BR38" s="6">
        <v>59.7</v>
      </c>
      <c r="BS38" s="6">
        <v>63.69</v>
      </c>
      <c r="BT38" s="6">
        <f t="shared" si="32"/>
        <v>61.695</v>
      </c>
      <c r="BU38" s="6">
        <v>24.94</v>
      </c>
      <c r="BV38" s="6">
        <v>37.81</v>
      </c>
      <c r="BW38" s="6">
        <f t="shared" si="33"/>
        <v>31.375</v>
      </c>
      <c r="BX38" s="6">
        <v>21.27</v>
      </c>
      <c r="BY38" s="6" t="s">
        <v>31</v>
      </c>
      <c r="BZ38" s="6">
        <v>26.95</v>
      </c>
      <c r="CA38" s="6">
        <v>100.27</v>
      </c>
      <c r="CB38" s="6">
        <v>0.14000000000000001</v>
      </c>
      <c r="CC38" s="6">
        <v>18.72</v>
      </c>
      <c r="CD38" s="6">
        <v>18.41</v>
      </c>
      <c r="CE38" s="6">
        <f t="shared" si="34"/>
        <v>18.564999999999998</v>
      </c>
      <c r="CF38" s="6">
        <v>356.267</v>
      </c>
      <c r="CG38" s="6">
        <v>355.57799999999997</v>
      </c>
      <c r="CH38" s="6">
        <f t="shared" si="35"/>
        <v>355.92250000000001</v>
      </c>
      <c r="CI38" s="6">
        <v>133.47999999999999</v>
      </c>
      <c r="CJ38" s="6">
        <v>134.18</v>
      </c>
      <c r="CK38" s="6">
        <f t="shared" si="36"/>
        <v>133.82999999999998</v>
      </c>
      <c r="CL38" s="6">
        <v>24.12</v>
      </c>
      <c r="CM38" s="6">
        <v>24.07</v>
      </c>
      <c r="CN38" s="6">
        <f t="shared" si="37"/>
        <v>24.094999999999999</v>
      </c>
      <c r="CO38" s="6">
        <v>82.65</v>
      </c>
      <c r="CP38" s="6">
        <v>87.64</v>
      </c>
      <c r="CQ38" s="6">
        <f t="shared" si="38"/>
        <v>85.14500000000001</v>
      </c>
      <c r="CR38" s="6">
        <v>124.75</v>
      </c>
      <c r="CS38" s="6">
        <v>124.05</v>
      </c>
      <c r="CT38" s="6">
        <f t="shared" si="39"/>
        <v>124.4</v>
      </c>
    </row>
    <row r="39" spans="1:98" ht="18" customHeight="1">
      <c r="A39" s="2">
        <v>383</v>
      </c>
      <c r="B39" s="2" t="s">
        <v>28</v>
      </c>
      <c r="C39" s="2" t="s">
        <v>29</v>
      </c>
      <c r="D39" s="2">
        <v>20</v>
      </c>
      <c r="E39" s="2" t="s">
        <v>49</v>
      </c>
      <c r="F39" s="2">
        <v>3</v>
      </c>
      <c r="G39" s="2" t="s">
        <v>50</v>
      </c>
      <c r="H39" s="2">
        <v>39</v>
      </c>
      <c r="I39" s="2">
        <v>40</v>
      </c>
      <c r="J39" s="2">
        <v>168.55</v>
      </c>
      <c r="K39" s="2">
        <v>178.30799999999999</v>
      </c>
      <c r="L39" s="2" t="s">
        <v>33</v>
      </c>
      <c r="M39" s="2" t="s">
        <v>33</v>
      </c>
      <c r="AD39" s="6">
        <v>2.355</v>
      </c>
      <c r="AM39" s="6" t="s">
        <v>33</v>
      </c>
      <c r="AN39" s="6" t="s">
        <v>33</v>
      </c>
      <c r="AR39" s="6">
        <v>3.3610000000000002</v>
      </c>
      <c r="AV39" s="6">
        <v>0.2</v>
      </c>
      <c r="AZ39" s="6" t="s">
        <v>33</v>
      </c>
      <c r="BA39" s="6" t="s">
        <v>33</v>
      </c>
      <c r="BB39" s="6" t="s">
        <v>33</v>
      </c>
      <c r="BX39" s="6" t="s">
        <v>33</v>
      </c>
      <c r="BY39" s="6" t="s">
        <v>33</v>
      </c>
      <c r="BZ39" s="6" t="s">
        <v>33</v>
      </c>
      <c r="CA39" s="6" t="s">
        <v>33</v>
      </c>
      <c r="CB39" s="6" t="s">
        <v>33</v>
      </c>
      <c r="CC39" s="6" t="s">
        <v>33</v>
      </c>
      <c r="CD39" s="6" t="s">
        <v>33</v>
      </c>
    </row>
    <row r="40" spans="1:98" ht="18" customHeight="1">
      <c r="A40" s="2">
        <v>383</v>
      </c>
      <c r="B40" s="2" t="s">
        <v>28</v>
      </c>
      <c r="C40" s="2" t="s">
        <v>51</v>
      </c>
      <c r="D40" s="2">
        <v>20</v>
      </c>
      <c r="E40" s="2" t="s">
        <v>30</v>
      </c>
      <c r="F40" s="2">
        <v>3</v>
      </c>
      <c r="G40" s="2" t="s">
        <v>52</v>
      </c>
      <c r="H40" s="2">
        <v>60</v>
      </c>
      <c r="I40" s="2">
        <v>61</v>
      </c>
      <c r="J40" s="2">
        <v>162.96</v>
      </c>
      <c r="K40" s="2">
        <v>173.828</v>
      </c>
      <c r="L40" s="2">
        <v>16.760000000000002</v>
      </c>
      <c r="M40" s="2">
        <v>17.079999999999998</v>
      </c>
      <c r="N40" s="6">
        <f t="shared" si="0"/>
        <v>16.920000000000002</v>
      </c>
      <c r="O40" s="6">
        <f t="shared" si="1"/>
        <v>8.9557560000000009</v>
      </c>
      <c r="P40" s="6">
        <f t="shared" si="2"/>
        <v>89557.560000000012</v>
      </c>
      <c r="Q40" s="6">
        <v>4.9029999999999996</v>
      </c>
      <c r="R40" s="6">
        <v>4.9560000000000004</v>
      </c>
      <c r="S40" s="6">
        <f t="shared" si="3"/>
        <v>4.9295</v>
      </c>
      <c r="T40" s="6">
        <f t="shared" si="4"/>
        <v>3.5211418500000002</v>
      </c>
      <c r="U40" s="6">
        <f t="shared" si="5"/>
        <v>35211.4185</v>
      </c>
      <c r="V40" s="6">
        <v>7.1</v>
      </c>
      <c r="W40" s="6">
        <v>6.89</v>
      </c>
      <c r="X40" s="6">
        <v>6.8650000000000002</v>
      </c>
      <c r="Y40" s="6">
        <v>6.88</v>
      </c>
      <c r="Z40" s="6">
        <v>6.9189999999999996</v>
      </c>
      <c r="AA40" s="6">
        <f t="shared" si="6"/>
        <v>6.9307999999999996</v>
      </c>
      <c r="AB40" s="6">
        <f t="shared" si="7"/>
        <v>4.84740152</v>
      </c>
      <c r="AC40" s="6">
        <f t="shared" si="8"/>
        <v>48474.015200000002</v>
      </c>
      <c r="AD40" s="6">
        <v>2.4700000000000002</v>
      </c>
      <c r="AE40" s="6">
        <f t="shared" si="9"/>
        <v>2.4645000000000001</v>
      </c>
      <c r="AF40" s="6">
        <f t="shared" si="10"/>
        <v>2.0457814499999998</v>
      </c>
      <c r="AG40" s="6">
        <f t="shared" si="11"/>
        <v>20457.814499999997</v>
      </c>
      <c r="AH40" s="6">
        <v>3.48</v>
      </c>
      <c r="AI40" s="6">
        <v>3.47</v>
      </c>
      <c r="AJ40" s="6">
        <f t="shared" si="12"/>
        <v>3.4750000000000001</v>
      </c>
      <c r="AK40" s="6">
        <f t="shared" si="13"/>
        <v>2.0954250000000001</v>
      </c>
      <c r="AL40" s="6">
        <f t="shared" si="14"/>
        <v>20954.25</v>
      </c>
      <c r="AM40" s="6">
        <v>0.129</v>
      </c>
      <c r="AN40" s="6">
        <v>0.129</v>
      </c>
      <c r="AO40" s="6">
        <f t="shared" si="15"/>
        <v>0.129</v>
      </c>
      <c r="AP40" s="6">
        <f t="shared" si="16"/>
        <v>9.9910499999999999E-2</v>
      </c>
      <c r="AQ40" s="6">
        <f t="shared" si="17"/>
        <v>999.10500000000002</v>
      </c>
      <c r="AR40" s="6">
        <v>3.488</v>
      </c>
      <c r="AS40" s="6">
        <f t="shared" si="18"/>
        <v>3.4885000000000002</v>
      </c>
      <c r="AT40" s="6">
        <f t="shared" si="19"/>
        <v>2.5881181500000001</v>
      </c>
      <c r="AU40" s="6">
        <f t="shared" si="20"/>
        <v>25881.181500000002</v>
      </c>
      <c r="AV40" s="6">
        <v>0.25700000000000001</v>
      </c>
      <c r="AW40" s="6">
        <f t="shared" si="21"/>
        <v>0.2535</v>
      </c>
      <c r="AX40" s="6">
        <f t="shared" si="22"/>
        <v>0.11065275000000001</v>
      </c>
      <c r="AY40" s="6">
        <f t="shared" si="23"/>
        <v>1106.5275000000001</v>
      </c>
      <c r="AZ40" s="6">
        <v>58.63</v>
      </c>
      <c r="BA40" s="6">
        <v>58.43</v>
      </c>
      <c r="BB40" s="6">
        <v>57.758000000000003</v>
      </c>
      <c r="BC40" s="6">
        <f t="shared" si="24"/>
        <v>58.272666666666673</v>
      </c>
      <c r="BD40" s="6">
        <f t="shared" si="25"/>
        <v>27.24247166666667</v>
      </c>
      <c r="BE40" s="6">
        <f t="shared" si="26"/>
        <v>272424.71666666673</v>
      </c>
      <c r="BF40" s="6">
        <v>0.75</v>
      </c>
      <c r="BG40" s="6">
        <v>0.74</v>
      </c>
      <c r="BH40" s="6">
        <f t="shared" si="27"/>
        <v>0.745</v>
      </c>
      <c r="BI40" s="6">
        <f t="shared" si="28"/>
        <v>0.44662750000000001</v>
      </c>
      <c r="BJ40" s="6">
        <f t="shared" si="29"/>
        <v>4466.2750000000005</v>
      </c>
      <c r="BK40" s="6">
        <v>483.65600000000001</v>
      </c>
      <c r="BL40" s="6">
        <v>501.75200000000001</v>
      </c>
      <c r="BM40" s="6">
        <f t="shared" si="30"/>
        <v>492.70400000000001</v>
      </c>
      <c r="BN40" s="6">
        <v>43.37</v>
      </c>
      <c r="BO40" s="6">
        <v>14.78</v>
      </c>
      <c r="BP40" s="6">
        <v>25.34</v>
      </c>
      <c r="BQ40" s="6">
        <f t="shared" si="31"/>
        <v>20.059999999999999</v>
      </c>
      <c r="BR40" s="6">
        <v>63.85</v>
      </c>
      <c r="BS40" s="6">
        <v>67.680000000000007</v>
      </c>
      <c r="BT40" s="6">
        <f t="shared" si="32"/>
        <v>65.765000000000001</v>
      </c>
      <c r="BU40" s="6">
        <v>32.619999999999997</v>
      </c>
      <c r="BV40" s="6">
        <v>44.38</v>
      </c>
      <c r="BW40" s="6">
        <f t="shared" si="33"/>
        <v>38.5</v>
      </c>
      <c r="BX40" s="6">
        <v>22.37</v>
      </c>
      <c r="BY40" s="6">
        <v>2.21</v>
      </c>
      <c r="BZ40" s="6">
        <v>48.01</v>
      </c>
      <c r="CA40" s="6">
        <v>152.09</v>
      </c>
      <c r="CB40" s="6">
        <v>0.23</v>
      </c>
      <c r="CC40" s="6">
        <v>19.809999999999999</v>
      </c>
      <c r="CD40" s="6">
        <v>20.14</v>
      </c>
      <c r="CE40" s="6">
        <f t="shared" si="34"/>
        <v>19.975000000000001</v>
      </c>
      <c r="CF40" s="6">
        <v>391.97500000000002</v>
      </c>
      <c r="CG40" s="6">
        <v>393.37400000000002</v>
      </c>
      <c r="CH40" s="6">
        <f t="shared" si="35"/>
        <v>392.67450000000002</v>
      </c>
      <c r="CI40" s="6">
        <v>140.94</v>
      </c>
      <c r="CJ40" s="6">
        <v>149.51</v>
      </c>
      <c r="CK40" s="6">
        <f t="shared" si="36"/>
        <v>145.22499999999999</v>
      </c>
      <c r="CL40" s="6">
        <v>24.31</v>
      </c>
      <c r="CM40" s="6">
        <v>24.96</v>
      </c>
      <c r="CN40" s="6">
        <f t="shared" si="37"/>
        <v>24.634999999999998</v>
      </c>
      <c r="CO40" s="6">
        <v>85.41</v>
      </c>
      <c r="CP40" s="6">
        <v>91.26</v>
      </c>
      <c r="CQ40" s="6">
        <f t="shared" si="38"/>
        <v>88.335000000000008</v>
      </c>
      <c r="CR40" s="6">
        <v>125.69</v>
      </c>
      <c r="CS40" s="6">
        <v>125.72</v>
      </c>
      <c r="CT40" s="6">
        <f t="shared" si="39"/>
        <v>125.705</v>
      </c>
    </row>
    <row r="41" spans="1:98" ht="18" customHeight="1">
      <c r="A41" s="2">
        <v>383</v>
      </c>
      <c r="B41" s="2" t="s">
        <v>28</v>
      </c>
      <c r="C41" s="2" t="s">
        <v>51</v>
      </c>
      <c r="D41" s="2">
        <v>20</v>
      </c>
      <c r="E41" s="2" t="s">
        <v>30</v>
      </c>
      <c r="F41" s="2">
        <v>3</v>
      </c>
      <c r="G41" s="2" t="s">
        <v>52</v>
      </c>
      <c r="H41" s="2">
        <v>60</v>
      </c>
      <c r="I41" s="2">
        <v>61</v>
      </c>
      <c r="J41" s="2">
        <v>162.96</v>
      </c>
      <c r="K41" s="2">
        <v>173.828</v>
      </c>
      <c r="L41" s="2" t="s">
        <v>33</v>
      </c>
      <c r="M41" s="2" t="s">
        <v>33</v>
      </c>
      <c r="AD41" s="6">
        <v>2.4590000000000001</v>
      </c>
      <c r="AM41" s="6" t="s">
        <v>33</v>
      </c>
      <c r="AN41" s="6" t="s">
        <v>33</v>
      </c>
      <c r="AR41" s="6">
        <v>3.4889999999999999</v>
      </c>
      <c r="AV41" s="6">
        <v>0.25</v>
      </c>
      <c r="AZ41" s="6" t="s">
        <v>33</v>
      </c>
      <c r="BA41" s="6" t="s">
        <v>33</v>
      </c>
      <c r="BB41" s="6" t="s">
        <v>33</v>
      </c>
      <c r="BX41" s="6" t="s">
        <v>33</v>
      </c>
      <c r="BY41" s="6" t="s">
        <v>33</v>
      </c>
      <c r="BZ41" s="6" t="s">
        <v>33</v>
      </c>
      <c r="CA41" s="6" t="s">
        <v>33</v>
      </c>
      <c r="CB41" s="6" t="s">
        <v>33</v>
      </c>
      <c r="CC41" s="6" t="s">
        <v>33</v>
      </c>
      <c r="CD41" s="6" t="s">
        <v>33</v>
      </c>
    </row>
    <row r="42" spans="1:98" ht="18" customHeight="1">
      <c r="A42" s="2">
        <v>383</v>
      </c>
      <c r="B42" s="2" t="s">
        <v>28</v>
      </c>
      <c r="C42" s="2" t="s">
        <v>51</v>
      </c>
      <c r="D42" s="2">
        <v>22</v>
      </c>
      <c r="E42" s="2" t="s">
        <v>30</v>
      </c>
      <c r="F42" s="2">
        <v>4</v>
      </c>
      <c r="G42" s="2" t="s">
        <v>53</v>
      </c>
      <c r="H42" s="2">
        <v>64</v>
      </c>
      <c r="I42" s="2">
        <v>65</v>
      </c>
      <c r="J42" s="2">
        <v>176.26</v>
      </c>
      <c r="K42" s="2">
        <v>185.78399999999999</v>
      </c>
      <c r="L42" s="2">
        <v>17.18</v>
      </c>
      <c r="M42" s="2">
        <v>17.510000000000002</v>
      </c>
      <c r="N42" s="6">
        <f t="shared" si="0"/>
        <v>17.344999999999999</v>
      </c>
      <c r="O42" s="6">
        <f t="shared" si="1"/>
        <v>9.1807084999999997</v>
      </c>
      <c r="P42" s="6">
        <f t="shared" si="2"/>
        <v>91807.084999999992</v>
      </c>
      <c r="Q42" s="6">
        <v>4.7069999999999999</v>
      </c>
      <c r="R42" s="6">
        <v>4.7229999999999999</v>
      </c>
      <c r="S42" s="6">
        <f t="shared" si="3"/>
        <v>4.7149999999999999</v>
      </c>
      <c r="T42" s="6">
        <f t="shared" si="4"/>
        <v>3.3679245</v>
      </c>
      <c r="U42" s="6">
        <f t="shared" si="5"/>
        <v>33679.245000000003</v>
      </c>
      <c r="V42" s="6">
        <v>6.69</v>
      </c>
      <c r="W42" s="6">
        <v>6.8230000000000004</v>
      </c>
      <c r="X42" s="6">
        <v>6.7809999999999997</v>
      </c>
      <c r="Y42" s="6">
        <v>6.77</v>
      </c>
      <c r="Z42" s="6">
        <v>6.74</v>
      </c>
      <c r="AA42" s="6">
        <f t="shared" si="6"/>
        <v>6.7608000000000006</v>
      </c>
      <c r="AB42" s="6">
        <f t="shared" si="7"/>
        <v>4.7285035200000003</v>
      </c>
      <c r="AC42" s="6">
        <f t="shared" si="8"/>
        <v>47285.035200000006</v>
      </c>
      <c r="AD42" s="6">
        <v>2.4569999999999999</v>
      </c>
      <c r="AE42" s="6">
        <f t="shared" si="9"/>
        <v>2.4790000000000001</v>
      </c>
      <c r="AF42" s="6">
        <f t="shared" si="10"/>
        <v>2.0578178999999999</v>
      </c>
      <c r="AG42" s="6">
        <f t="shared" si="11"/>
        <v>20578.179</v>
      </c>
      <c r="AH42" s="6">
        <v>3.13</v>
      </c>
      <c r="AI42" s="6">
        <v>3.0870000000000002</v>
      </c>
      <c r="AJ42" s="6">
        <f t="shared" si="12"/>
        <v>3.1085000000000003</v>
      </c>
      <c r="AK42" s="6">
        <f t="shared" si="13"/>
        <v>1.8744255000000001</v>
      </c>
      <c r="AL42" s="6">
        <f t="shared" si="14"/>
        <v>18744.255000000001</v>
      </c>
      <c r="AM42" s="6">
        <v>0.114</v>
      </c>
      <c r="AN42" s="6">
        <v>0.113</v>
      </c>
      <c r="AO42" s="6">
        <f t="shared" si="15"/>
        <v>0.1135</v>
      </c>
      <c r="AP42" s="6">
        <f t="shared" si="16"/>
        <v>8.7905750000000005E-2</v>
      </c>
      <c r="AQ42" s="6">
        <f t="shared" si="17"/>
        <v>879.0575</v>
      </c>
      <c r="AR42" s="6">
        <v>3.645</v>
      </c>
      <c r="AS42" s="6">
        <f t="shared" si="18"/>
        <v>3.6459999999999999</v>
      </c>
      <c r="AT42" s="6">
        <f t="shared" si="19"/>
        <v>2.7049674000000001</v>
      </c>
      <c r="AU42" s="6">
        <f t="shared" si="20"/>
        <v>27049.674000000003</v>
      </c>
      <c r="AV42" s="6">
        <v>0.224</v>
      </c>
      <c r="AW42" s="6">
        <f t="shared" si="21"/>
        <v>0.222</v>
      </c>
      <c r="AX42" s="6">
        <f t="shared" si="22"/>
        <v>9.6903000000000003E-2</v>
      </c>
      <c r="AY42" s="6">
        <f t="shared" si="23"/>
        <v>969.03000000000009</v>
      </c>
      <c r="AZ42" s="6">
        <v>67.36</v>
      </c>
      <c r="BA42" s="6">
        <v>66.94</v>
      </c>
      <c r="BB42" s="6">
        <v>66.888999999999996</v>
      </c>
      <c r="BC42" s="6">
        <f t="shared" si="24"/>
        <v>67.063000000000002</v>
      </c>
      <c r="BD42" s="6">
        <f t="shared" si="25"/>
        <v>31.351952500000003</v>
      </c>
      <c r="BE42" s="6">
        <f t="shared" si="26"/>
        <v>313519.52500000002</v>
      </c>
      <c r="BF42" s="6">
        <v>0.78</v>
      </c>
      <c r="BG42" s="6">
        <v>0.8</v>
      </c>
      <c r="BH42" s="6">
        <f t="shared" si="27"/>
        <v>0.79</v>
      </c>
      <c r="BI42" s="6">
        <f t="shared" si="28"/>
        <v>0.47360500000000005</v>
      </c>
      <c r="BJ42" s="6">
        <f t="shared" si="29"/>
        <v>4736.05</v>
      </c>
      <c r="BK42" s="6">
        <v>480.82799999999997</v>
      </c>
      <c r="BL42" s="6">
        <v>496.86599999999999</v>
      </c>
      <c r="BM42" s="6">
        <f t="shared" si="30"/>
        <v>488.84699999999998</v>
      </c>
      <c r="BN42" s="6">
        <v>69.260000000000005</v>
      </c>
      <c r="BO42" s="6">
        <v>13.92</v>
      </c>
      <c r="BP42" s="6">
        <v>21.95</v>
      </c>
      <c r="BQ42" s="6">
        <f t="shared" si="31"/>
        <v>17.934999999999999</v>
      </c>
      <c r="BR42" s="6">
        <v>72.91</v>
      </c>
      <c r="BS42" s="6">
        <v>70.540000000000006</v>
      </c>
      <c r="BT42" s="6">
        <f t="shared" si="32"/>
        <v>71.724999999999994</v>
      </c>
      <c r="BU42" s="6">
        <v>21.43</v>
      </c>
      <c r="BV42" s="6">
        <v>31.4</v>
      </c>
      <c r="BW42" s="6">
        <f t="shared" si="33"/>
        <v>26.414999999999999</v>
      </c>
      <c r="BX42" s="6">
        <v>27.36</v>
      </c>
      <c r="BY42" s="6" t="s">
        <v>31</v>
      </c>
      <c r="BZ42" s="6">
        <v>27.9</v>
      </c>
      <c r="CA42" s="6">
        <v>143.84</v>
      </c>
      <c r="CB42" s="6">
        <v>0.28999999999999998</v>
      </c>
      <c r="CC42" s="6">
        <v>20.91</v>
      </c>
      <c r="CD42" s="6">
        <v>20.54</v>
      </c>
      <c r="CE42" s="6">
        <f t="shared" si="34"/>
        <v>20.725000000000001</v>
      </c>
      <c r="CF42" s="6">
        <v>368.74099999999999</v>
      </c>
      <c r="CG42" s="6">
        <v>366.11700000000002</v>
      </c>
      <c r="CH42" s="6">
        <f t="shared" si="35"/>
        <v>367.42899999999997</v>
      </c>
      <c r="CI42" s="6">
        <v>146.57</v>
      </c>
      <c r="CJ42" s="6">
        <v>150.13</v>
      </c>
      <c r="CK42" s="6">
        <f t="shared" si="36"/>
        <v>148.35</v>
      </c>
      <c r="CL42" s="6">
        <v>27.61</v>
      </c>
      <c r="CM42" s="6">
        <v>27.46</v>
      </c>
      <c r="CN42" s="6">
        <f t="shared" si="37"/>
        <v>27.535</v>
      </c>
      <c r="CO42" s="6">
        <v>76.36</v>
      </c>
      <c r="CP42" s="6">
        <v>78.59</v>
      </c>
      <c r="CQ42" s="6">
        <f t="shared" si="38"/>
        <v>77.474999999999994</v>
      </c>
      <c r="CR42" s="6">
        <v>172.05</v>
      </c>
      <c r="CS42" s="6">
        <v>171.95</v>
      </c>
      <c r="CT42" s="6">
        <f t="shared" si="39"/>
        <v>172</v>
      </c>
    </row>
    <row r="43" spans="1:98" ht="18" customHeight="1">
      <c r="A43" s="2">
        <v>383</v>
      </c>
      <c r="B43" s="2" t="s">
        <v>28</v>
      </c>
      <c r="C43" s="2" t="s">
        <v>51</v>
      </c>
      <c r="D43" s="2">
        <v>22</v>
      </c>
      <c r="E43" s="2" t="s">
        <v>30</v>
      </c>
      <c r="F43" s="2">
        <v>4</v>
      </c>
      <c r="G43" s="2" t="s">
        <v>53</v>
      </c>
      <c r="H43" s="2">
        <v>64</v>
      </c>
      <c r="I43" s="2">
        <v>65</v>
      </c>
      <c r="J43" s="2">
        <v>176.26</v>
      </c>
      <c r="K43" s="2">
        <v>185.78399999999999</v>
      </c>
      <c r="L43" s="2" t="s">
        <v>33</v>
      </c>
      <c r="M43" s="2" t="s">
        <v>33</v>
      </c>
      <c r="AD43" s="6">
        <v>2.5009999999999999</v>
      </c>
      <c r="AM43" s="6" t="s">
        <v>33</v>
      </c>
      <c r="AN43" s="6" t="s">
        <v>33</v>
      </c>
      <c r="AR43" s="6">
        <v>3.6469999999999998</v>
      </c>
      <c r="AV43" s="6">
        <v>0.22</v>
      </c>
      <c r="AZ43" s="6" t="s">
        <v>33</v>
      </c>
      <c r="BA43" s="6" t="s">
        <v>33</v>
      </c>
      <c r="BB43" s="6" t="s">
        <v>33</v>
      </c>
      <c r="BX43" s="6" t="s">
        <v>33</v>
      </c>
      <c r="BY43" s="6" t="s">
        <v>33</v>
      </c>
      <c r="BZ43" s="6" t="s">
        <v>33</v>
      </c>
      <c r="CA43" s="6" t="s">
        <v>33</v>
      </c>
      <c r="CB43" s="6" t="s">
        <v>33</v>
      </c>
      <c r="CC43" s="6" t="s">
        <v>33</v>
      </c>
      <c r="CD43" s="6" t="s">
        <v>33</v>
      </c>
    </row>
    <row r="44" spans="1:98" ht="18" customHeight="1">
      <c r="A44" s="2">
        <v>383</v>
      </c>
      <c r="B44" s="2" t="s">
        <v>28</v>
      </c>
      <c r="C44" s="2" t="s">
        <v>51</v>
      </c>
      <c r="D44" s="2">
        <v>23</v>
      </c>
      <c r="E44" s="2" t="s">
        <v>30</v>
      </c>
      <c r="F44" s="2">
        <v>5</v>
      </c>
      <c r="G44" s="2" t="s">
        <v>54</v>
      </c>
      <c r="H44" s="2">
        <v>74</v>
      </c>
      <c r="I44" s="2">
        <v>75</v>
      </c>
      <c r="J44" s="2">
        <v>186.79</v>
      </c>
      <c r="K44" s="2">
        <v>195.292</v>
      </c>
      <c r="L44" s="2">
        <v>15.91</v>
      </c>
      <c r="M44" s="2">
        <v>16.18</v>
      </c>
      <c r="N44" s="6">
        <f t="shared" si="0"/>
        <v>16.045000000000002</v>
      </c>
      <c r="O44" s="6">
        <f t="shared" si="1"/>
        <v>8.4926185000000007</v>
      </c>
      <c r="P44" s="6">
        <f t="shared" si="2"/>
        <v>84926.185000000012</v>
      </c>
      <c r="Q44" s="6">
        <v>6.5119999999999996</v>
      </c>
      <c r="R44" s="6">
        <v>6.423</v>
      </c>
      <c r="S44" s="6">
        <f t="shared" si="3"/>
        <v>6.4674999999999994</v>
      </c>
      <c r="T44" s="6">
        <f t="shared" si="4"/>
        <v>4.6197352499999997</v>
      </c>
      <c r="U44" s="6">
        <f t="shared" si="5"/>
        <v>46197.352500000001</v>
      </c>
      <c r="V44" s="6">
        <v>5.26</v>
      </c>
      <c r="W44" s="6">
        <v>5.4180000000000001</v>
      </c>
      <c r="X44" s="6">
        <v>5.3719999999999999</v>
      </c>
      <c r="Y44" s="6">
        <v>5.37</v>
      </c>
      <c r="Z44" s="6">
        <v>5.3810000000000002</v>
      </c>
      <c r="AA44" s="6">
        <f t="shared" si="6"/>
        <v>5.3602000000000007</v>
      </c>
      <c r="AB44" s="6">
        <f t="shared" si="7"/>
        <v>3.7489238800000004</v>
      </c>
      <c r="AC44" s="6">
        <f t="shared" si="8"/>
        <v>37489.238800000006</v>
      </c>
      <c r="AD44" s="6">
        <v>2.3010000000000002</v>
      </c>
      <c r="AE44" s="6">
        <f t="shared" si="9"/>
        <v>2.3285</v>
      </c>
      <c r="AF44" s="6">
        <f t="shared" si="10"/>
        <v>1.93288785</v>
      </c>
      <c r="AG44" s="6">
        <f t="shared" si="11"/>
        <v>19328.878499999999</v>
      </c>
      <c r="AH44" s="6">
        <v>2.4700000000000002</v>
      </c>
      <c r="AI44" s="6">
        <v>2.4620000000000002</v>
      </c>
      <c r="AJ44" s="6">
        <f t="shared" si="12"/>
        <v>2.4660000000000002</v>
      </c>
      <c r="AK44" s="6">
        <f t="shared" si="13"/>
        <v>1.486998</v>
      </c>
      <c r="AL44" s="6">
        <f t="shared" si="14"/>
        <v>14869.98</v>
      </c>
      <c r="AM44" s="6">
        <v>9.0999999999999998E-2</v>
      </c>
      <c r="AN44" s="6">
        <v>0.09</v>
      </c>
      <c r="AO44" s="6">
        <f t="shared" si="15"/>
        <v>9.0499999999999997E-2</v>
      </c>
      <c r="AP44" s="6">
        <f t="shared" si="16"/>
        <v>7.0092249999999995E-2</v>
      </c>
      <c r="AQ44" s="6">
        <f t="shared" si="17"/>
        <v>700.9224999999999</v>
      </c>
      <c r="AR44" s="6">
        <v>3.6259999999999999</v>
      </c>
      <c r="AS44" s="6">
        <f t="shared" si="18"/>
        <v>3.5895000000000001</v>
      </c>
      <c r="AT44" s="6">
        <f t="shared" si="19"/>
        <v>2.6630500500000003</v>
      </c>
      <c r="AU44" s="6">
        <f t="shared" si="20"/>
        <v>26630.500500000002</v>
      </c>
      <c r="AV44" s="6">
        <v>0.219</v>
      </c>
      <c r="AW44" s="6">
        <f t="shared" si="21"/>
        <v>0.2145</v>
      </c>
      <c r="AX44" s="6">
        <f t="shared" si="22"/>
        <v>9.3629249999999997E-2</v>
      </c>
      <c r="AY44" s="6">
        <f t="shared" si="23"/>
        <v>936.29250000000002</v>
      </c>
      <c r="AZ44" s="6">
        <v>70.650000000000006</v>
      </c>
      <c r="BA44" s="6">
        <v>71.17</v>
      </c>
      <c r="BB44" s="6">
        <v>70.63</v>
      </c>
      <c r="BC44" s="6">
        <f t="shared" si="24"/>
        <v>70.816666666666663</v>
      </c>
      <c r="BD44" s="6">
        <f t="shared" si="25"/>
        <v>33.106791666666666</v>
      </c>
      <c r="BE44" s="6">
        <f t="shared" si="26"/>
        <v>331067.91666666669</v>
      </c>
      <c r="BF44" s="6">
        <v>0.72</v>
      </c>
      <c r="BG44" s="6">
        <v>0.71</v>
      </c>
      <c r="BH44" s="6">
        <f t="shared" si="27"/>
        <v>0.71499999999999997</v>
      </c>
      <c r="BI44" s="6">
        <f t="shared" si="28"/>
        <v>0.42864249999999998</v>
      </c>
      <c r="BJ44" s="6">
        <f t="shared" si="29"/>
        <v>4286.4250000000002</v>
      </c>
      <c r="BK44" s="6">
        <v>459.64</v>
      </c>
      <c r="BL44" s="6">
        <v>468.08100000000002</v>
      </c>
      <c r="BM44" s="6">
        <f t="shared" si="30"/>
        <v>463.8605</v>
      </c>
      <c r="BN44" s="6">
        <v>71.27</v>
      </c>
      <c r="BO44" s="6">
        <v>16.13</v>
      </c>
      <c r="BP44" s="6">
        <v>19.98</v>
      </c>
      <c r="BQ44" s="6">
        <f t="shared" si="31"/>
        <v>18.055</v>
      </c>
      <c r="BR44" s="6">
        <v>53.19</v>
      </c>
      <c r="BS44" s="6">
        <v>57.58</v>
      </c>
      <c r="BT44" s="6">
        <f t="shared" si="32"/>
        <v>55.384999999999998</v>
      </c>
      <c r="BU44" s="6">
        <v>2.98</v>
      </c>
      <c r="BV44" s="6">
        <v>16.309999999999999</v>
      </c>
      <c r="BW44" s="6">
        <f t="shared" si="33"/>
        <v>9.6449999999999996</v>
      </c>
      <c r="BX44" s="6">
        <v>27.7</v>
      </c>
      <c r="BY44" s="6" t="s">
        <v>31</v>
      </c>
      <c r="BZ44" s="6">
        <v>24.71</v>
      </c>
      <c r="CA44" s="6">
        <v>111.37</v>
      </c>
      <c r="CB44" s="6">
        <v>0.28000000000000003</v>
      </c>
      <c r="CC44" s="6">
        <v>17.97</v>
      </c>
      <c r="CD44" s="6">
        <v>16.93</v>
      </c>
      <c r="CE44" s="6">
        <f t="shared" si="34"/>
        <v>17.45</v>
      </c>
      <c r="CF44" s="6">
        <v>422.04500000000002</v>
      </c>
      <c r="CG44" s="6">
        <v>421.23399999999998</v>
      </c>
      <c r="CH44" s="6">
        <f t="shared" si="35"/>
        <v>421.6395</v>
      </c>
      <c r="CI44" s="6">
        <v>112.79</v>
      </c>
      <c r="CJ44" s="6">
        <v>111.68</v>
      </c>
      <c r="CK44" s="6">
        <f t="shared" si="36"/>
        <v>112.23500000000001</v>
      </c>
      <c r="CL44" s="6">
        <v>28.08</v>
      </c>
      <c r="CM44" s="6">
        <v>28.2</v>
      </c>
      <c r="CN44" s="6">
        <f t="shared" si="37"/>
        <v>28.14</v>
      </c>
      <c r="CO44" s="6">
        <v>61.4</v>
      </c>
      <c r="CP44" s="6">
        <v>66.540000000000006</v>
      </c>
      <c r="CQ44" s="6">
        <f t="shared" si="38"/>
        <v>63.97</v>
      </c>
      <c r="CR44" s="6">
        <v>244.01</v>
      </c>
      <c r="CS44" s="6">
        <v>248.33</v>
      </c>
      <c r="CT44" s="6">
        <f t="shared" si="39"/>
        <v>246.17000000000002</v>
      </c>
    </row>
    <row r="45" spans="1:98" ht="18" customHeight="1">
      <c r="A45" s="2">
        <v>383</v>
      </c>
      <c r="B45" s="2" t="s">
        <v>28</v>
      </c>
      <c r="C45" s="2" t="s">
        <v>51</v>
      </c>
      <c r="D45" s="2">
        <v>23</v>
      </c>
      <c r="E45" s="2" t="s">
        <v>30</v>
      </c>
      <c r="F45" s="2">
        <v>5</v>
      </c>
      <c r="G45" s="2" t="s">
        <v>54</v>
      </c>
      <c r="H45" s="2">
        <v>74</v>
      </c>
      <c r="I45" s="2">
        <v>75</v>
      </c>
      <c r="J45" s="2">
        <v>186.79</v>
      </c>
      <c r="K45" s="2">
        <v>195.292</v>
      </c>
      <c r="L45" s="2" t="s">
        <v>33</v>
      </c>
      <c r="M45" s="2" t="s">
        <v>33</v>
      </c>
      <c r="AD45" s="6">
        <v>2.3559999999999999</v>
      </c>
      <c r="AM45" s="6" t="s">
        <v>33</v>
      </c>
      <c r="AN45" s="6" t="s">
        <v>33</v>
      </c>
      <c r="AR45" s="6">
        <v>3.5529999999999999</v>
      </c>
      <c r="AV45" s="6">
        <v>0.21</v>
      </c>
      <c r="AZ45" s="6" t="s">
        <v>33</v>
      </c>
      <c r="BA45" s="6" t="s">
        <v>33</v>
      </c>
      <c r="BB45" s="6" t="s">
        <v>33</v>
      </c>
      <c r="BX45" s="6" t="s">
        <v>33</v>
      </c>
      <c r="BY45" s="6" t="s">
        <v>33</v>
      </c>
      <c r="BZ45" s="6" t="s">
        <v>33</v>
      </c>
      <c r="CA45" s="6" t="s">
        <v>33</v>
      </c>
      <c r="CB45" s="6" t="s">
        <v>33</v>
      </c>
      <c r="CC45" s="6" t="s">
        <v>33</v>
      </c>
      <c r="CD45" s="6" t="s">
        <v>33</v>
      </c>
    </row>
    <row r="46" spans="1:98" ht="18" customHeight="1">
      <c r="A46" s="2">
        <v>383</v>
      </c>
      <c r="B46" s="2" t="s">
        <v>28</v>
      </c>
      <c r="C46" s="2" t="s">
        <v>51</v>
      </c>
      <c r="D46" s="2">
        <v>24</v>
      </c>
      <c r="E46" s="2" t="s">
        <v>30</v>
      </c>
      <c r="F46" s="2">
        <v>3</v>
      </c>
      <c r="G46" s="2" t="s">
        <v>55</v>
      </c>
      <c r="H46" s="2">
        <v>78</v>
      </c>
      <c r="I46" s="2">
        <v>79</v>
      </c>
      <c r="J46" s="2">
        <v>193.77</v>
      </c>
      <c r="K46" s="2">
        <v>205.40199999999999</v>
      </c>
      <c r="L46" s="2">
        <v>15.33</v>
      </c>
      <c r="M46" s="2">
        <v>15.62</v>
      </c>
      <c r="N46" s="6">
        <f t="shared" si="0"/>
        <v>15.475</v>
      </c>
      <c r="O46" s="6">
        <f t="shared" si="1"/>
        <v>8.1909174999999994</v>
      </c>
      <c r="P46" s="6">
        <f t="shared" si="2"/>
        <v>81909.174999999988</v>
      </c>
      <c r="Q46" s="6">
        <v>6.7430000000000003</v>
      </c>
      <c r="R46" s="6">
        <v>6.782</v>
      </c>
      <c r="S46" s="6">
        <f t="shared" si="3"/>
        <v>6.7625000000000002</v>
      </c>
      <c r="T46" s="6">
        <f t="shared" si="4"/>
        <v>4.8304537500000002</v>
      </c>
      <c r="U46" s="6">
        <f t="shared" si="5"/>
        <v>48304.537499999999</v>
      </c>
      <c r="V46" s="6">
        <v>5.71</v>
      </c>
      <c r="W46" s="6">
        <v>5.7169999999999996</v>
      </c>
      <c r="X46" s="6">
        <v>5.633</v>
      </c>
      <c r="Y46" s="6">
        <v>5.69</v>
      </c>
      <c r="Z46" s="6">
        <v>5.6970000000000001</v>
      </c>
      <c r="AA46" s="6">
        <f t="shared" si="6"/>
        <v>5.6894</v>
      </c>
      <c r="AB46" s="6">
        <f t="shared" si="7"/>
        <v>3.9791663600000002</v>
      </c>
      <c r="AC46" s="6">
        <f t="shared" si="8"/>
        <v>39791.6636</v>
      </c>
      <c r="AD46" s="6">
        <v>1.91</v>
      </c>
      <c r="AE46" s="6">
        <f t="shared" si="9"/>
        <v>1.9245000000000001</v>
      </c>
      <c r="AF46" s="6">
        <f t="shared" si="10"/>
        <v>1.5975274500000001</v>
      </c>
      <c r="AG46" s="6">
        <f t="shared" si="11"/>
        <v>15975.274500000001</v>
      </c>
      <c r="AH46" s="6">
        <v>2.34</v>
      </c>
      <c r="AI46" s="6">
        <v>2.4289999999999998</v>
      </c>
      <c r="AJ46" s="6">
        <f t="shared" si="12"/>
        <v>2.3845000000000001</v>
      </c>
      <c r="AK46" s="6">
        <f t="shared" si="13"/>
        <v>1.4378534999999999</v>
      </c>
      <c r="AL46" s="6">
        <f t="shared" si="14"/>
        <v>14378.535</v>
      </c>
      <c r="AM46" s="6">
        <v>9.6000000000000002E-2</v>
      </c>
      <c r="AN46" s="6">
        <v>9.5000000000000001E-2</v>
      </c>
      <c r="AO46" s="6">
        <f t="shared" si="15"/>
        <v>9.5500000000000002E-2</v>
      </c>
      <c r="AP46" s="6">
        <f t="shared" si="16"/>
        <v>7.3964749999999996E-2</v>
      </c>
      <c r="AQ46" s="6">
        <f t="shared" si="17"/>
        <v>739.64749999999992</v>
      </c>
      <c r="AR46" s="6">
        <v>3.5649999999999999</v>
      </c>
      <c r="AS46" s="6">
        <f t="shared" si="18"/>
        <v>3.5680000000000001</v>
      </c>
      <c r="AT46" s="6">
        <f t="shared" si="19"/>
        <v>2.6470992</v>
      </c>
      <c r="AU46" s="6">
        <f t="shared" si="20"/>
        <v>26470.991999999998</v>
      </c>
      <c r="AV46" s="6">
        <v>0.214</v>
      </c>
      <c r="AW46" s="6">
        <f t="shared" si="21"/>
        <v>0.222</v>
      </c>
      <c r="AX46" s="6">
        <f t="shared" si="22"/>
        <v>9.6903000000000003E-2</v>
      </c>
      <c r="AY46" s="6">
        <f t="shared" si="23"/>
        <v>969.03000000000009</v>
      </c>
      <c r="AZ46" s="6">
        <v>67.8</v>
      </c>
      <c r="BA46" s="6">
        <v>67.92</v>
      </c>
      <c r="BB46" s="6">
        <v>66.638000000000005</v>
      </c>
      <c r="BC46" s="6">
        <f t="shared" si="24"/>
        <v>67.452666666666673</v>
      </c>
      <c r="BD46" s="6">
        <f t="shared" si="25"/>
        <v>31.534121666666671</v>
      </c>
      <c r="BE46" s="6">
        <f t="shared" si="26"/>
        <v>315341.21666666673</v>
      </c>
      <c r="BF46" s="6">
        <v>0.68</v>
      </c>
      <c r="BG46" s="6">
        <v>0.68</v>
      </c>
      <c r="BH46" s="6">
        <f t="shared" si="27"/>
        <v>0.68</v>
      </c>
      <c r="BI46" s="6">
        <f t="shared" si="28"/>
        <v>0.40766000000000008</v>
      </c>
      <c r="BJ46" s="6">
        <f t="shared" si="29"/>
        <v>4076.6000000000008</v>
      </c>
      <c r="BK46" s="6">
        <v>390.05799999999999</v>
      </c>
      <c r="BL46" s="6">
        <v>402.69499999999999</v>
      </c>
      <c r="BM46" s="6">
        <f t="shared" si="30"/>
        <v>396.37649999999996</v>
      </c>
      <c r="BN46" s="6">
        <v>65.430000000000007</v>
      </c>
      <c r="BO46" s="6">
        <v>10.99</v>
      </c>
      <c r="BP46" s="6">
        <v>25.4</v>
      </c>
      <c r="BQ46" s="6">
        <f t="shared" si="31"/>
        <v>18.195</v>
      </c>
      <c r="BR46" s="6">
        <v>61.37</v>
      </c>
      <c r="BS46" s="6">
        <v>56.62</v>
      </c>
      <c r="BT46" s="6">
        <f t="shared" si="32"/>
        <v>58.994999999999997</v>
      </c>
      <c r="BU46" s="6">
        <v>21.26</v>
      </c>
      <c r="BV46" s="6">
        <v>14.32</v>
      </c>
      <c r="BW46" s="6">
        <f t="shared" si="33"/>
        <v>17.79</v>
      </c>
      <c r="BX46" s="6">
        <v>24.29</v>
      </c>
      <c r="BY46" s="6" t="s">
        <v>31</v>
      </c>
      <c r="BZ46" s="6">
        <v>27.32</v>
      </c>
      <c r="CA46" s="6">
        <v>117.5</v>
      </c>
      <c r="CB46" s="6">
        <v>0.69</v>
      </c>
      <c r="CC46" s="6">
        <v>17.61</v>
      </c>
      <c r="CD46" s="6">
        <v>18.239999999999998</v>
      </c>
      <c r="CE46" s="6">
        <f t="shared" si="34"/>
        <v>17.924999999999997</v>
      </c>
      <c r="CF46" s="6">
        <v>427.697</v>
      </c>
      <c r="CG46" s="6">
        <v>425.86900000000003</v>
      </c>
      <c r="CH46" s="6">
        <f t="shared" si="35"/>
        <v>426.78300000000002</v>
      </c>
      <c r="CI46" s="6">
        <v>124.42</v>
      </c>
      <c r="CJ46" s="6">
        <v>118.83</v>
      </c>
      <c r="CK46" s="6">
        <f t="shared" si="36"/>
        <v>121.625</v>
      </c>
      <c r="CL46" s="6">
        <v>25.76</v>
      </c>
      <c r="CM46" s="6">
        <v>25.2</v>
      </c>
      <c r="CN46" s="6">
        <f t="shared" si="37"/>
        <v>25.48</v>
      </c>
      <c r="CO46" s="6">
        <v>52.39</v>
      </c>
      <c r="CP46" s="6">
        <v>58.48</v>
      </c>
      <c r="CQ46" s="6">
        <f t="shared" si="38"/>
        <v>55.435000000000002</v>
      </c>
      <c r="CR46" s="6">
        <v>207.28</v>
      </c>
      <c r="CS46" s="6">
        <v>206.33</v>
      </c>
      <c r="CT46" s="6">
        <f t="shared" si="39"/>
        <v>206.80500000000001</v>
      </c>
    </row>
    <row r="47" spans="1:98" ht="18" customHeight="1">
      <c r="A47" s="2">
        <v>383</v>
      </c>
      <c r="B47" s="2" t="s">
        <v>28</v>
      </c>
      <c r="C47" s="2" t="s">
        <v>51</v>
      </c>
      <c r="D47" s="2">
        <v>24</v>
      </c>
      <c r="E47" s="2" t="s">
        <v>30</v>
      </c>
      <c r="F47" s="2">
        <v>3</v>
      </c>
      <c r="G47" s="2" t="s">
        <v>55</v>
      </c>
      <c r="H47" s="2">
        <v>78</v>
      </c>
      <c r="I47" s="2">
        <v>79</v>
      </c>
      <c r="J47" s="2">
        <v>193.77</v>
      </c>
      <c r="K47" s="2">
        <v>205.40199999999999</v>
      </c>
      <c r="L47" s="2" t="s">
        <v>33</v>
      </c>
      <c r="M47" s="2" t="s">
        <v>33</v>
      </c>
      <c r="AD47" s="6">
        <v>1.9390000000000001</v>
      </c>
      <c r="AM47" s="6" t="s">
        <v>33</v>
      </c>
      <c r="AN47" s="6" t="s">
        <v>33</v>
      </c>
      <c r="AR47" s="6">
        <v>3.5710000000000002</v>
      </c>
      <c r="AV47" s="6">
        <v>0.23</v>
      </c>
      <c r="AZ47" s="6" t="s">
        <v>33</v>
      </c>
      <c r="BA47" s="6" t="s">
        <v>33</v>
      </c>
      <c r="BB47" s="6" t="s">
        <v>33</v>
      </c>
      <c r="BX47" s="6" t="s">
        <v>33</v>
      </c>
      <c r="BY47" s="6" t="s">
        <v>33</v>
      </c>
      <c r="BZ47" s="6" t="s">
        <v>33</v>
      </c>
      <c r="CA47" s="6" t="s">
        <v>33</v>
      </c>
      <c r="CB47" s="6" t="s">
        <v>33</v>
      </c>
      <c r="CC47" s="6" t="s">
        <v>33</v>
      </c>
      <c r="CD47" s="6" t="s">
        <v>33</v>
      </c>
    </row>
    <row r="48" spans="1:98" ht="18" customHeight="1">
      <c r="A48" s="2">
        <v>383</v>
      </c>
      <c r="B48" s="2" t="s">
        <v>28</v>
      </c>
      <c r="C48" s="2" t="s">
        <v>51</v>
      </c>
      <c r="D48" s="2">
        <v>25</v>
      </c>
      <c r="E48" s="2" t="s">
        <v>30</v>
      </c>
      <c r="F48" s="2">
        <v>2</v>
      </c>
      <c r="G48" s="2" t="s">
        <v>56</v>
      </c>
      <c r="H48" s="2">
        <v>45</v>
      </c>
      <c r="I48" s="2">
        <v>46</v>
      </c>
      <c r="J48" s="2">
        <v>202.69</v>
      </c>
      <c r="K48" s="2">
        <v>215.11500000000001</v>
      </c>
      <c r="L48" s="2">
        <v>15.49</v>
      </c>
      <c r="M48" s="2">
        <v>15.81</v>
      </c>
      <c r="N48" s="6">
        <f t="shared" si="0"/>
        <v>15.65</v>
      </c>
      <c r="O48" s="6">
        <f t="shared" si="1"/>
        <v>8.2835450000000002</v>
      </c>
      <c r="P48" s="6">
        <f t="shared" si="2"/>
        <v>82835.45</v>
      </c>
      <c r="Q48" s="6">
        <v>5.18</v>
      </c>
      <c r="R48" s="6">
        <v>5.282</v>
      </c>
      <c r="S48" s="6">
        <f t="shared" si="3"/>
        <v>5.2309999999999999</v>
      </c>
      <c r="T48" s="6">
        <f t="shared" si="4"/>
        <v>3.7365033000000003</v>
      </c>
      <c r="U48" s="6">
        <f t="shared" si="5"/>
        <v>37365.033000000003</v>
      </c>
      <c r="V48" s="6">
        <v>5.81</v>
      </c>
      <c r="W48" s="6">
        <v>5.593</v>
      </c>
      <c r="X48" s="6">
        <v>5.5190000000000001</v>
      </c>
      <c r="Y48" s="6">
        <v>5.51</v>
      </c>
      <c r="Z48" s="6">
        <v>5.5270000000000001</v>
      </c>
      <c r="AA48" s="6">
        <f t="shared" si="6"/>
        <v>5.5917999999999992</v>
      </c>
      <c r="AB48" s="6">
        <f t="shared" si="7"/>
        <v>3.9109049199999997</v>
      </c>
      <c r="AC48" s="6">
        <f t="shared" si="8"/>
        <v>39109.049199999994</v>
      </c>
      <c r="AD48" s="6">
        <v>2.19</v>
      </c>
      <c r="AE48" s="6">
        <f t="shared" si="9"/>
        <v>2.1944999999999997</v>
      </c>
      <c r="AF48" s="6">
        <f t="shared" si="10"/>
        <v>1.8216544499999996</v>
      </c>
      <c r="AG48" s="6">
        <f t="shared" si="11"/>
        <v>18216.544499999996</v>
      </c>
      <c r="AH48" s="6">
        <v>2.78</v>
      </c>
      <c r="AI48" s="6">
        <v>2.669</v>
      </c>
      <c r="AJ48" s="6">
        <f t="shared" si="12"/>
        <v>2.7244999999999999</v>
      </c>
      <c r="AK48" s="6">
        <f t="shared" si="13"/>
        <v>1.6428734999999999</v>
      </c>
      <c r="AL48" s="6">
        <f t="shared" si="14"/>
        <v>16428.734999999997</v>
      </c>
      <c r="AM48" s="6">
        <v>9.5000000000000001E-2</v>
      </c>
      <c r="AN48" s="6">
        <v>9.4E-2</v>
      </c>
      <c r="AO48" s="6">
        <f t="shared" si="15"/>
        <v>9.4500000000000001E-2</v>
      </c>
      <c r="AP48" s="6">
        <f t="shared" si="16"/>
        <v>7.3190249999999998E-2</v>
      </c>
      <c r="AQ48" s="6">
        <f t="shared" si="17"/>
        <v>731.90250000000003</v>
      </c>
      <c r="AR48" s="6">
        <v>3.3879999999999999</v>
      </c>
      <c r="AS48" s="6">
        <f t="shared" si="18"/>
        <v>3.3929999999999998</v>
      </c>
      <c r="AT48" s="6">
        <f t="shared" si="19"/>
        <v>2.5172667</v>
      </c>
      <c r="AU48" s="6">
        <f t="shared" si="20"/>
        <v>25172.667000000001</v>
      </c>
      <c r="AV48" s="6">
        <v>0.20899999999999999</v>
      </c>
      <c r="AW48" s="6">
        <f t="shared" si="21"/>
        <v>0.19950000000000001</v>
      </c>
      <c r="AX48" s="6">
        <f t="shared" si="22"/>
        <v>8.7081749999999999E-2</v>
      </c>
      <c r="AY48" s="6">
        <f t="shared" si="23"/>
        <v>870.8175</v>
      </c>
      <c r="AZ48" s="6">
        <v>64.44</v>
      </c>
      <c r="BA48" s="6">
        <v>63.71</v>
      </c>
      <c r="BB48" s="6">
        <v>63.564</v>
      </c>
      <c r="BC48" s="6">
        <f t="shared" si="24"/>
        <v>63.904666666666664</v>
      </c>
      <c r="BD48" s="6">
        <f t="shared" si="25"/>
        <v>29.875431666666667</v>
      </c>
      <c r="BE48" s="6">
        <f t="shared" si="26"/>
        <v>298754.31666666665</v>
      </c>
      <c r="BF48" s="6">
        <v>0.7</v>
      </c>
      <c r="BG48" s="6">
        <v>0.7</v>
      </c>
      <c r="BH48" s="6">
        <f t="shared" si="27"/>
        <v>0.7</v>
      </c>
      <c r="BI48" s="6">
        <f t="shared" si="28"/>
        <v>0.41965000000000002</v>
      </c>
      <c r="BJ48" s="6">
        <f t="shared" si="29"/>
        <v>4196.5</v>
      </c>
      <c r="BK48" s="6">
        <v>438.101</v>
      </c>
      <c r="BL48" s="6">
        <v>443.6</v>
      </c>
      <c r="BM48" s="6">
        <f t="shared" si="30"/>
        <v>440.85050000000001</v>
      </c>
      <c r="BN48" s="6">
        <v>49.46</v>
      </c>
      <c r="BO48" s="6">
        <v>13.89</v>
      </c>
      <c r="BP48" s="6">
        <v>19.059999999999999</v>
      </c>
      <c r="BQ48" s="6">
        <f t="shared" si="31"/>
        <v>16.475000000000001</v>
      </c>
      <c r="BR48" s="6">
        <v>55.54</v>
      </c>
      <c r="BS48" s="6">
        <v>53.47</v>
      </c>
      <c r="BT48" s="6">
        <f t="shared" si="32"/>
        <v>54.504999999999995</v>
      </c>
      <c r="BU48" s="6">
        <v>14.6</v>
      </c>
      <c r="BV48" s="6">
        <v>26.61</v>
      </c>
      <c r="BW48" s="6">
        <f t="shared" si="33"/>
        <v>20.605</v>
      </c>
      <c r="BX48" s="6">
        <v>24.52</v>
      </c>
      <c r="BY48" s="6" t="s">
        <v>31</v>
      </c>
      <c r="BZ48" s="6">
        <v>32.4</v>
      </c>
      <c r="CA48" s="6">
        <v>113.08</v>
      </c>
      <c r="CB48" s="6">
        <v>0.31</v>
      </c>
      <c r="CC48" s="6">
        <v>18.420000000000002</v>
      </c>
      <c r="CD48" s="6">
        <v>19.170000000000002</v>
      </c>
      <c r="CE48" s="6">
        <f t="shared" si="34"/>
        <v>18.795000000000002</v>
      </c>
      <c r="CF48" s="6">
        <v>354.01799999999997</v>
      </c>
      <c r="CG48" s="6">
        <v>352.80500000000001</v>
      </c>
      <c r="CH48" s="6">
        <f t="shared" si="35"/>
        <v>353.41149999999999</v>
      </c>
      <c r="CI48" s="6">
        <v>128.47</v>
      </c>
      <c r="CJ48" s="6">
        <v>115.64</v>
      </c>
      <c r="CK48" s="6">
        <f t="shared" si="36"/>
        <v>122.05500000000001</v>
      </c>
      <c r="CL48" s="6">
        <v>24.93</v>
      </c>
      <c r="CM48" s="6">
        <v>25.83</v>
      </c>
      <c r="CN48" s="6">
        <f t="shared" si="37"/>
        <v>25.38</v>
      </c>
      <c r="CO48" s="6">
        <v>59.84</v>
      </c>
      <c r="CP48" s="6">
        <v>64.209999999999994</v>
      </c>
      <c r="CQ48" s="6">
        <f t="shared" si="38"/>
        <v>62.024999999999999</v>
      </c>
      <c r="CR48" s="6">
        <v>176.45</v>
      </c>
      <c r="CS48" s="6">
        <v>176.5</v>
      </c>
      <c r="CT48" s="6">
        <f t="shared" si="39"/>
        <v>176.47499999999999</v>
      </c>
    </row>
    <row r="49" spans="1:98" ht="18" customHeight="1">
      <c r="A49" s="2">
        <v>383</v>
      </c>
      <c r="B49" s="2" t="s">
        <v>28</v>
      </c>
      <c r="C49" s="2" t="s">
        <v>51</v>
      </c>
      <c r="D49" s="2">
        <v>25</v>
      </c>
      <c r="E49" s="2" t="s">
        <v>30</v>
      </c>
      <c r="F49" s="2">
        <v>2</v>
      </c>
      <c r="G49" s="2" t="s">
        <v>56</v>
      </c>
      <c r="H49" s="2">
        <v>45</v>
      </c>
      <c r="I49" s="2">
        <v>46</v>
      </c>
      <c r="J49" s="2">
        <v>202.69</v>
      </c>
      <c r="K49" s="2">
        <v>215.11500000000001</v>
      </c>
      <c r="L49" s="2" t="s">
        <v>33</v>
      </c>
      <c r="M49" s="2" t="s">
        <v>33</v>
      </c>
      <c r="AD49" s="6">
        <v>2.1989999999999998</v>
      </c>
      <c r="AM49" s="6" t="s">
        <v>33</v>
      </c>
      <c r="AN49" s="6" t="s">
        <v>33</v>
      </c>
      <c r="AR49" s="6">
        <v>3.3980000000000001</v>
      </c>
      <c r="AV49" s="6">
        <v>0.19</v>
      </c>
      <c r="AZ49" s="6" t="s">
        <v>33</v>
      </c>
      <c r="BA49" s="6" t="s">
        <v>33</v>
      </c>
      <c r="BB49" s="6" t="s">
        <v>33</v>
      </c>
      <c r="BX49" s="6" t="s">
        <v>33</v>
      </c>
      <c r="BY49" s="6" t="s">
        <v>33</v>
      </c>
      <c r="BZ49" s="6" t="s">
        <v>33</v>
      </c>
      <c r="CA49" s="6" t="s">
        <v>33</v>
      </c>
      <c r="CB49" s="6" t="s">
        <v>33</v>
      </c>
      <c r="CC49" s="6" t="s">
        <v>33</v>
      </c>
      <c r="CD49" s="6" t="s">
        <v>33</v>
      </c>
    </row>
    <row r="50" spans="1:98" ht="18" customHeight="1">
      <c r="A50" s="2">
        <v>383</v>
      </c>
      <c r="B50" s="2" t="s">
        <v>28</v>
      </c>
      <c r="C50" s="2" t="s">
        <v>51</v>
      </c>
      <c r="D50" s="2">
        <v>26</v>
      </c>
      <c r="E50" s="2" t="s">
        <v>30</v>
      </c>
      <c r="F50" s="2">
        <v>2</v>
      </c>
      <c r="G50" s="2" t="s">
        <v>57</v>
      </c>
      <c r="H50" s="2">
        <v>37</v>
      </c>
      <c r="I50" s="2">
        <v>38</v>
      </c>
      <c r="J50" s="2">
        <v>209.71</v>
      </c>
      <c r="K50" s="2">
        <v>221.84899999999999</v>
      </c>
      <c r="L50" s="2">
        <v>16.61</v>
      </c>
      <c r="M50" s="2">
        <v>16.739999999999998</v>
      </c>
      <c r="N50" s="6">
        <f t="shared" si="0"/>
        <v>16.674999999999997</v>
      </c>
      <c r="O50" s="6">
        <f t="shared" si="1"/>
        <v>8.8260774999999985</v>
      </c>
      <c r="P50" s="6">
        <f t="shared" si="2"/>
        <v>88260.77499999998</v>
      </c>
      <c r="Q50" s="6">
        <v>4.88</v>
      </c>
      <c r="R50" s="6">
        <v>4.87</v>
      </c>
      <c r="S50" s="6">
        <f t="shared" si="3"/>
        <v>4.875</v>
      </c>
      <c r="T50" s="6">
        <f t="shared" si="4"/>
        <v>3.4822125000000002</v>
      </c>
      <c r="U50" s="6">
        <f t="shared" si="5"/>
        <v>34822.125</v>
      </c>
      <c r="V50" s="6">
        <v>6.75</v>
      </c>
      <c r="W50" s="6">
        <v>6.843</v>
      </c>
      <c r="X50" s="6">
        <v>6.774</v>
      </c>
      <c r="Y50" s="6">
        <v>6.73</v>
      </c>
      <c r="Z50" s="6">
        <v>6.766</v>
      </c>
      <c r="AA50" s="6">
        <f t="shared" si="6"/>
        <v>6.7725999999999997</v>
      </c>
      <c r="AB50" s="6">
        <f t="shared" si="7"/>
        <v>4.7367564399999997</v>
      </c>
      <c r="AC50" s="6">
        <f t="shared" si="8"/>
        <v>47367.564399999996</v>
      </c>
      <c r="AD50" s="6">
        <v>2.5369999999999999</v>
      </c>
      <c r="AE50" s="6">
        <f t="shared" si="9"/>
        <v>2.5309999999999997</v>
      </c>
      <c r="AF50" s="6">
        <f t="shared" si="10"/>
        <v>2.1009830999999997</v>
      </c>
      <c r="AG50" s="6">
        <f t="shared" si="11"/>
        <v>21009.830999999998</v>
      </c>
      <c r="AH50" s="6">
        <v>3.53</v>
      </c>
      <c r="AI50" s="6">
        <v>3.492</v>
      </c>
      <c r="AJ50" s="6">
        <f t="shared" si="12"/>
        <v>3.5110000000000001</v>
      </c>
      <c r="AK50" s="6">
        <f t="shared" si="13"/>
        <v>2.1171329999999999</v>
      </c>
      <c r="AL50" s="6">
        <f t="shared" si="14"/>
        <v>21171.329999999998</v>
      </c>
      <c r="AM50" s="6">
        <v>0.11700000000000001</v>
      </c>
      <c r="AN50" s="6">
        <v>0.11600000000000001</v>
      </c>
      <c r="AO50" s="6">
        <f t="shared" si="15"/>
        <v>0.11650000000000001</v>
      </c>
      <c r="AP50" s="6">
        <f t="shared" si="16"/>
        <v>9.0229249999999997E-2</v>
      </c>
      <c r="AQ50" s="6">
        <f t="shared" si="17"/>
        <v>902.29250000000002</v>
      </c>
      <c r="AR50" s="6">
        <v>3.1909999999999998</v>
      </c>
      <c r="AS50" s="6">
        <f t="shared" si="18"/>
        <v>3.194</v>
      </c>
      <c r="AT50" s="6">
        <f t="shared" si="19"/>
        <v>2.3696286</v>
      </c>
      <c r="AU50" s="6">
        <f t="shared" si="20"/>
        <v>23696.286</v>
      </c>
      <c r="AV50" s="6">
        <v>0.26900000000000002</v>
      </c>
      <c r="AW50" s="6">
        <f t="shared" si="21"/>
        <v>0.26950000000000002</v>
      </c>
      <c r="AX50" s="6">
        <f t="shared" si="22"/>
        <v>0.11763675000000001</v>
      </c>
      <c r="AY50" s="6">
        <f t="shared" si="23"/>
        <v>1176.3675000000001</v>
      </c>
      <c r="AZ50" s="6">
        <v>59.55</v>
      </c>
      <c r="BA50" s="6">
        <v>59.22</v>
      </c>
      <c r="BB50" s="6">
        <v>58.927</v>
      </c>
      <c r="BC50" s="6">
        <f t="shared" si="24"/>
        <v>59.232333333333337</v>
      </c>
      <c r="BD50" s="6">
        <f t="shared" si="25"/>
        <v>27.691115833333335</v>
      </c>
      <c r="BE50" s="6">
        <f t="shared" si="26"/>
        <v>276911.15833333333</v>
      </c>
      <c r="BF50" s="6">
        <v>0.8</v>
      </c>
      <c r="BG50" s="6">
        <v>0.79</v>
      </c>
      <c r="BH50" s="6">
        <f t="shared" si="27"/>
        <v>0.79500000000000004</v>
      </c>
      <c r="BI50" s="6">
        <f t="shared" si="28"/>
        <v>0.47660250000000004</v>
      </c>
      <c r="BJ50" s="6">
        <f t="shared" si="29"/>
        <v>4766.0250000000005</v>
      </c>
      <c r="BK50" s="6">
        <v>508.92200000000003</v>
      </c>
      <c r="BL50" s="6">
        <v>521.83799999999997</v>
      </c>
      <c r="BM50" s="6">
        <f t="shared" si="30"/>
        <v>515.38</v>
      </c>
      <c r="BN50" s="6">
        <v>37.869999999999997</v>
      </c>
      <c r="BO50" s="6">
        <v>13.68</v>
      </c>
      <c r="BP50" s="6">
        <v>28.63</v>
      </c>
      <c r="BQ50" s="6">
        <f t="shared" si="31"/>
        <v>21.155000000000001</v>
      </c>
      <c r="BR50" s="6">
        <v>72.349999999999994</v>
      </c>
      <c r="BS50" s="6">
        <v>77.069999999999993</v>
      </c>
      <c r="BT50" s="6">
        <f t="shared" si="32"/>
        <v>74.709999999999994</v>
      </c>
      <c r="BU50" s="6">
        <v>44.84</v>
      </c>
      <c r="BV50" s="6">
        <v>47.65</v>
      </c>
      <c r="BW50" s="6">
        <f t="shared" si="33"/>
        <v>46.245000000000005</v>
      </c>
      <c r="BX50" s="6">
        <v>24.13</v>
      </c>
      <c r="BY50" s="6" t="s">
        <v>31</v>
      </c>
      <c r="BZ50" s="6">
        <v>26.94</v>
      </c>
      <c r="CA50" s="6">
        <v>155.22999999999999</v>
      </c>
      <c r="CB50" s="6">
        <v>0.16</v>
      </c>
      <c r="CC50" s="6">
        <v>20.34</v>
      </c>
      <c r="CD50" s="6">
        <v>19.829999999999998</v>
      </c>
      <c r="CE50" s="6">
        <f t="shared" si="34"/>
        <v>20.085000000000001</v>
      </c>
      <c r="CF50" s="6">
        <v>345.14400000000001</v>
      </c>
      <c r="CG50" s="6">
        <v>344.726</v>
      </c>
      <c r="CH50" s="6">
        <f t="shared" si="35"/>
        <v>344.935</v>
      </c>
      <c r="CI50" s="6">
        <v>147.16999999999999</v>
      </c>
      <c r="CJ50" s="6">
        <v>156.44</v>
      </c>
      <c r="CK50" s="6">
        <f t="shared" si="36"/>
        <v>151.80500000000001</v>
      </c>
      <c r="CL50" s="6">
        <v>26.12</v>
      </c>
      <c r="CM50" s="6">
        <v>26.15</v>
      </c>
      <c r="CN50" s="6">
        <f t="shared" si="37"/>
        <v>26.134999999999998</v>
      </c>
      <c r="CO50" s="6">
        <v>82.24</v>
      </c>
      <c r="CP50" s="6">
        <v>85.63</v>
      </c>
      <c r="CQ50" s="6">
        <f t="shared" si="38"/>
        <v>83.935000000000002</v>
      </c>
      <c r="CR50" s="6">
        <v>143.54</v>
      </c>
      <c r="CS50" s="6">
        <v>147.99</v>
      </c>
      <c r="CT50" s="6">
        <f t="shared" si="39"/>
        <v>145.76499999999999</v>
      </c>
    </row>
    <row r="51" spans="1:98" ht="18" customHeight="1">
      <c r="A51" s="2">
        <v>383</v>
      </c>
      <c r="B51" s="2" t="s">
        <v>28</v>
      </c>
      <c r="C51" s="2" t="s">
        <v>51</v>
      </c>
      <c r="D51" s="2">
        <v>26</v>
      </c>
      <c r="E51" s="2" t="s">
        <v>30</v>
      </c>
      <c r="F51" s="2">
        <v>2</v>
      </c>
      <c r="G51" s="2" t="s">
        <v>57</v>
      </c>
      <c r="H51" s="2">
        <v>37</v>
      </c>
      <c r="I51" s="2">
        <v>38</v>
      </c>
      <c r="J51" s="2">
        <v>209.71</v>
      </c>
      <c r="K51" s="2">
        <v>221.84899999999999</v>
      </c>
      <c r="L51" s="2" t="s">
        <v>33</v>
      </c>
      <c r="M51" s="2" t="s">
        <v>33</v>
      </c>
      <c r="AD51" s="6">
        <v>2.5249999999999999</v>
      </c>
      <c r="AM51" s="6" t="s">
        <v>33</v>
      </c>
      <c r="AN51" s="6" t="s">
        <v>33</v>
      </c>
      <c r="AR51" s="6">
        <v>3.1970000000000001</v>
      </c>
      <c r="AV51" s="6">
        <v>0.27</v>
      </c>
      <c r="AZ51" s="6" t="s">
        <v>33</v>
      </c>
      <c r="BA51" s="6" t="s">
        <v>33</v>
      </c>
      <c r="BB51" s="6" t="s">
        <v>33</v>
      </c>
      <c r="BX51" s="6" t="s">
        <v>33</v>
      </c>
      <c r="BY51" s="6" t="s">
        <v>33</v>
      </c>
      <c r="BZ51" s="6" t="s">
        <v>33</v>
      </c>
      <c r="CA51" s="6" t="s">
        <v>33</v>
      </c>
      <c r="CB51" s="6" t="s">
        <v>33</v>
      </c>
      <c r="CC51" s="6" t="s">
        <v>33</v>
      </c>
      <c r="CD51" s="6" t="s">
        <v>33</v>
      </c>
    </row>
    <row r="52" spans="1:98" ht="18" customHeight="1">
      <c r="A52" s="2">
        <v>383</v>
      </c>
      <c r="B52" s="2" t="s">
        <v>28</v>
      </c>
      <c r="C52" s="2" t="s">
        <v>51</v>
      </c>
      <c r="D52" s="2">
        <v>27</v>
      </c>
      <c r="E52" s="2" t="s">
        <v>30</v>
      </c>
      <c r="F52" s="2">
        <v>4</v>
      </c>
      <c r="G52" s="2" t="s">
        <v>58</v>
      </c>
      <c r="H52" s="2">
        <v>82</v>
      </c>
      <c r="I52" s="2">
        <v>83</v>
      </c>
      <c r="J52" s="2">
        <v>215.47</v>
      </c>
      <c r="K52" s="2">
        <v>227.495</v>
      </c>
      <c r="L52" s="2">
        <v>16</v>
      </c>
      <c r="M52" s="2">
        <v>16.22</v>
      </c>
      <c r="N52" s="6">
        <f t="shared" si="0"/>
        <v>16.11</v>
      </c>
      <c r="O52" s="6">
        <f t="shared" si="1"/>
        <v>8.5270229999999998</v>
      </c>
      <c r="P52" s="6">
        <f t="shared" si="2"/>
        <v>85270.23</v>
      </c>
      <c r="Q52" s="6">
        <v>4.5979999999999999</v>
      </c>
      <c r="R52" s="6">
        <v>4.6260000000000003</v>
      </c>
      <c r="S52" s="6">
        <f t="shared" si="3"/>
        <v>4.6120000000000001</v>
      </c>
      <c r="T52" s="6">
        <f t="shared" si="4"/>
        <v>3.2943516000000002</v>
      </c>
      <c r="U52" s="6">
        <f t="shared" si="5"/>
        <v>32943.516000000003</v>
      </c>
      <c r="V52" s="6">
        <v>6.22</v>
      </c>
      <c r="W52" s="6">
        <v>6.1509999999999998</v>
      </c>
      <c r="X52" s="6">
        <v>6.2220000000000004</v>
      </c>
      <c r="Y52" s="6">
        <v>6.11</v>
      </c>
      <c r="Z52" s="6">
        <v>6.1050000000000004</v>
      </c>
      <c r="AA52" s="6">
        <f t="shared" si="6"/>
        <v>6.1616</v>
      </c>
      <c r="AB52" s="6">
        <f t="shared" si="7"/>
        <v>4.3094230400000004</v>
      </c>
      <c r="AC52" s="6">
        <f t="shared" si="8"/>
        <v>43094.230400000008</v>
      </c>
      <c r="AD52" s="6">
        <v>2.59</v>
      </c>
      <c r="AE52" s="6">
        <f t="shared" si="9"/>
        <v>2.5834999999999999</v>
      </c>
      <c r="AF52" s="6">
        <f t="shared" si="10"/>
        <v>2.1445633499999999</v>
      </c>
      <c r="AG52" s="6">
        <f t="shared" si="11"/>
        <v>21445.6335</v>
      </c>
      <c r="AH52" s="6">
        <v>3.05</v>
      </c>
      <c r="AI52" s="6">
        <v>2.9910000000000001</v>
      </c>
      <c r="AJ52" s="6">
        <f t="shared" si="12"/>
        <v>3.0205000000000002</v>
      </c>
      <c r="AK52" s="6">
        <f t="shared" si="13"/>
        <v>1.8213615000000001</v>
      </c>
      <c r="AL52" s="6">
        <f t="shared" si="14"/>
        <v>18213.615000000002</v>
      </c>
      <c r="AM52" s="6">
        <v>9.9000000000000005E-2</v>
      </c>
      <c r="AN52" s="6">
        <v>0.1</v>
      </c>
      <c r="AO52" s="6">
        <f t="shared" si="15"/>
        <v>9.9500000000000005E-2</v>
      </c>
      <c r="AP52" s="6">
        <f t="shared" si="16"/>
        <v>7.7062749999999999E-2</v>
      </c>
      <c r="AQ52" s="6">
        <f t="shared" si="17"/>
        <v>770.62749999999994</v>
      </c>
      <c r="AR52" s="6">
        <v>3.157</v>
      </c>
      <c r="AS52" s="6">
        <f t="shared" si="18"/>
        <v>3.1515</v>
      </c>
      <c r="AT52" s="6">
        <f t="shared" si="19"/>
        <v>2.33809785</v>
      </c>
      <c r="AU52" s="6">
        <f t="shared" si="20"/>
        <v>23380.978500000001</v>
      </c>
      <c r="AV52" s="6">
        <v>0.182</v>
      </c>
      <c r="AW52" s="6">
        <f t="shared" si="21"/>
        <v>0.191</v>
      </c>
      <c r="AX52" s="6">
        <f t="shared" si="22"/>
        <v>8.3371500000000001E-2</v>
      </c>
      <c r="AY52" s="6">
        <f t="shared" si="23"/>
        <v>833.71500000000003</v>
      </c>
      <c r="AZ52" s="6">
        <v>61.15</v>
      </c>
      <c r="BA52" s="6">
        <v>61.25</v>
      </c>
      <c r="BB52" s="6">
        <v>60.206000000000003</v>
      </c>
      <c r="BC52" s="6">
        <f t="shared" si="24"/>
        <v>60.868666666666662</v>
      </c>
      <c r="BD52" s="6">
        <f t="shared" si="25"/>
        <v>28.456101666666665</v>
      </c>
      <c r="BE52" s="6">
        <f t="shared" si="26"/>
        <v>284561.01666666666</v>
      </c>
      <c r="BF52" s="6">
        <v>0.8</v>
      </c>
      <c r="BG52" s="6">
        <v>0.81</v>
      </c>
      <c r="BH52" s="6">
        <f t="shared" si="27"/>
        <v>0.80500000000000005</v>
      </c>
      <c r="BI52" s="6">
        <f t="shared" si="28"/>
        <v>0.48259750000000007</v>
      </c>
      <c r="BJ52" s="6">
        <f t="shared" si="29"/>
        <v>4825.9750000000004</v>
      </c>
      <c r="BK52" s="6">
        <v>503.68900000000002</v>
      </c>
      <c r="BL52" s="6">
        <v>509.96499999999997</v>
      </c>
      <c r="BM52" s="6">
        <f t="shared" si="30"/>
        <v>506.827</v>
      </c>
      <c r="BN52" s="6">
        <v>62.58</v>
      </c>
      <c r="BO52" s="6">
        <v>16.52</v>
      </c>
      <c r="BP52" s="6">
        <v>17.5</v>
      </c>
      <c r="BQ52" s="6">
        <f t="shared" si="31"/>
        <v>17.009999999999998</v>
      </c>
      <c r="BR52" s="6">
        <v>70.47</v>
      </c>
      <c r="BS52" s="6">
        <v>70.63</v>
      </c>
      <c r="BT52" s="6">
        <f t="shared" si="32"/>
        <v>70.55</v>
      </c>
      <c r="BU52" s="6">
        <v>18.11</v>
      </c>
      <c r="BV52" s="6">
        <v>29.31</v>
      </c>
      <c r="BW52" s="6">
        <f t="shared" si="33"/>
        <v>23.71</v>
      </c>
      <c r="BX52" s="6">
        <v>26.26</v>
      </c>
      <c r="BY52" s="6" t="s">
        <v>31</v>
      </c>
      <c r="BZ52" s="6">
        <v>40.5</v>
      </c>
      <c r="CA52" s="6">
        <v>153.13999999999999</v>
      </c>
      <c r="CB52" s="6">
        <v>0.12</v>
      </c>
      <c r="CC52" s="6">
        <v>18.78</v>
      </c>
      <c r="CD52" s="6">
        <v>19.350000000000001</v>
      </c>
      <c r="CE52" s="6">
        <f t="shared" si="34"/>
        <v>19.065000000000001</v>
      </c>
      <c r="CF52" s="6">
        <v>332.02199999999999</v>
      </c>
      <c r="CG52" s="6">
        <v>332.61799999999999</v>
      </c>
      <c r="CH52" s="6">
        <f t="shared" si="35"/>
        <v>332.32</v>
      </c>
      <c r="CI52" s="6">
        <v>142.16999999999999</v>
      </c>
      <c r="CJ52" s="6">
        <v>147.6</v>
      </c>
      <c r="CK52" s="6">
        <f t="shared" si="36"/>
        <v>144.88499999999999</v>
      </c>
      <c r="CL52" s="6">
        <v>26.57</v>
      </c>
      <c r="CM52" s="6">
        <v>26.87</v>
      </c>
      <c r="CN52" s="6">
        <f t="shared" si="37"/>
        <v>26.72</v>
      </c>
      <c r="CO52" s="6">
        <v>69.819999999999993</v>
      </c>
      <c r="CP52" s="6">
        <v>74.239999999999995</v>
      </c>
      <c r="CQ52" s="6">
        <f t="shared" si="38"/>
        <v>72.03</v>
      </c>
      <c r="CR52" s="6">
        <v>176.05</v>
      </c>
      <c r="CS52" s="6">
        <v>177.14</v>
      </c>
      <c r="CT52" s="6">
        <f t="shared" si="39"/>
        <v>176.595</v>
      </c>
    </row>
    <row r="53" spans="1:98" ht="18" customHeight="1">
      <c r="A53" s="2">
        <v>383</v>
      </c>
      <c r="B53" s="2" t="s">
        <v>28</v>
      </c>
      <c r="C53" s="2" t="s">
        <v>51</v>
      </c>
      <c r="D53" s="2">
        <v>27</v>
      </c>
      <c r="E53" s="2" t="s">
        <v>30</v>
      </c>
      <c r="F53" s="2">
        <v>4</v>
      </c>
      <c r="G53" s="2" t="s">
        <v>58</v>
      </c>
      <c r="H53" s="2">
        <v>82</v>
      </c>
      <c r="I53" s="2">
        <v>83</v>
      </c>
      <c r="J53" s="2">
        <v>215.47</v>
      </c>
      <c r="K53" s="2">
        <v>227.495</v>
      </c>
      <c r="L53" s="2" t="s">
        <v>33</v>
      </c>
      <c r="M53" s="2" t="s">
        <v>33</v>
      </c>
      <c r="AD53" s="6">
        <v>2.577</v>
      </c>
      <c r="AM53" s="6" t="s">
        <v>33</v>
      </c>
      <c r="AN53" s="6" t="s">
        <v>33</v>
      </c>
      <c r="AR53" s="6">
        <v>3.1459999999999999</v>
      </c>
      <c r="AV53" s="6">
        <v>0.2</v>
      </c>
      <c r="AZ53" s="6" t="s">
        <v>33</v>
      </c>
      <c r="BA53" s="6" t="s">
        <v>33</v>
      </c>
      <c r="BB53" s="6" t="s">
        <v>33</v>
      </c>
      <c r="BX53" s="6" t="s">
        <v>33</v>
      </c>
      <c r="BY53" s="6" t="s">
        <v>33</v>
      </c>
      <c r="BZ53" s="6" t="s">
        <v>33</v>
      </c>
      <c r="CA53" s="6" t="s">
        <v>33</v>
      </c>
      <c r="CB53" s="6" t="s">
        <v>33</v>
      </c>
      <c r="CC53" s="6" t="s">
        <v>33</v>
      </c>
      <c r="CD53" s="6" t="s">
        <v>33</v>
      </c>
    </row>
    <row r="54" spans="1:98" ht="18" customHeight="1">
      <c r="A54" s="2">
        <v>383</v>
      </c>
      <c r="B54" s="2" t="s">
        <v>28</v>
      </c>
      <c r="C54" s="2" t="s">
        <v>51</v>
      </c>
      <c r="D54" s="2">
        <v>28</v>
      </c>
      <c r="E54" s="2" t="s">
        <v>30</v>
      </c>
      <c r="F54" s="2">
        <v>2</v>
      </c>
      <c r="G54" s="2" t="s">
        <v>59</v>
      </c>
      <c r="H54" s="2">
        <v>19</v>
      </c>
      <c r="I54" s="2">
        <v>20</v>
      </c>
      <c r="J54" s="2">
        <v>221.31</v>
      </c>
      <c r="K54" s="2">
        <v>234.33500000000001</v>
      </c>
      <c r="L54" s="2">
        <v>15.04</v>
      </c>
      <c r="M54" s="2">
        <v>15.38</v>
      </c>
      <c r="N54" s="6">
        <f t="shared" si="0"/>
        <v>15.21</v>
      </c>
      <c r="O54" s="6">
        <f t="shared" si="1"/>
        <v>8.0506530000000005</v>
      </c>
      <c r="P54" s="6">
        <f t="shared" si="2"/>
        <v>80506.53</v>
      </c>
      <c r="Q54" s="6">
        <v>7.5339999999999998</v>
      </c>
      <c r="R54" s="6">
        <v>7.43</v>
      </c>
      <c r="S54" s="6">
        <f t="shared" si="3"/>
        <v>7.4819999999999993</v>
      </c>
      <c r="T54" s="6">
        <f t="shared" si="4"/>
        <v>5.3443925999999999</v>
      </c>
      <c r="U54" s="6">
        <f t="shared" si="5"/>
        <v>53443.925999999999</v>
      </c>
      <c r="V54" s="6">
        <v>5.38</v>
      </c>
      <c r="W54" s="6">
        <v>5.3479999999999999</v>
      </c>
      <c r="X54" s="6">
        <v>5.33</v>
      </c>
      <c r="Y54" s="6">
        <v>5.27</v>
      </c>
      <c r="Z54" s="6">
        <v>5.2990000000000004</v>
      </c>
      <c r="AA54" s="6">
        <f t="shared" si="6"/>
        <v>5.3254000000000001</v>
      </c>
      <c r="AB54" s="6">
        <f t="shared" si="7"/>
        <v>3.7245847600000004</v>
      </c>
      <c r="AC54" s="6">
        <f t="shared" si="8"/>
        <v>37245.847600000001</v>
      </c>
      <c r="AD54" s="6">
        <v>2.1190000000000002</v>
      </c>
      <c r="AE54" s="6">
        <f t="shared" si="9"/>
        <v>2.1315</v>
      </c>
      <c r="AF54" s="6">
        <f t="shared" si="10"/>
        <v>1.7693581499999997</v>
      </c>
      <c r="AG54" s="6">
        <f t="shared" si="11"/>
        <v>17693.581499999997</v>
      </c>
      <c r="AH54" s="6">
        <v>2.57</v>
      </c>
      <c r="AI54" s="6">
        <v>2.548</v>
      </c>
      <c r="AJ54" s="6">
        <f t="shared" si="12"/>
        <v>2.5590000000000002</v>
      </c>
      <c r="AK54" s="6">
        <f t="shared" si="13"/>
        <v>1.543077</v>
      </c>
      <c r="AL54" s="6">
        <f t="shared" si="14"/>
        <v>15430.77</v>
      </c>
      <c r="AM54" s="6">
        <v>9.1999999999999998E-2</v>
      </c>
      <c r="AN54" s="6">
        <v>9.0999999999999998E-2</v>
      </c>
      <c r="AO54" s="6">
        <f t="shared" si="15"/>
        <v>9.1499999999999998E-2</v>
      </c>
      <c r="AP54" s="6">
        <f t="shared" si="16"/>
        <v>7.0866749999999992E-2</v>
      </c>
      <c r="AQ54" s="6">
        <f t="shared" si="17"/>
        <v>708.6674999999999</v>
      </c>
      <c r="AR54" s="6">
        <v>3.375</v>
      </c>
      <c r="AS54" s="6">
        <f t="shared" si="18"/>
        <v>3.3759999999999999</v>
      </c>
      <c r="AT54" s="6">
        <f t="shared" si="19"/>
        <v>2.5046543999999997</v>
      </c>
      <c r="AU54" s="6">
        <f t="shared" si="20"/>
        <v>25046.543999999998</v>
      </c>
      <c r="AV54" s="6">
        <v>0.20699999999999999</v>
      </c>
      <c r="AW54" s="6">
        <f t="shared" si="21"/>
        <v>0.1885</v>
      </c>
      <c r="AX54" s="6">
        <f t="shared" si="22"/>
        <v>8.2280249999999999E-2</v>
      </c>
      <c r="AY54" s="6">
        <f t="shared" si="23"/>
        <v>822.80250000000001</v>
      </c>
      <c r="AZ54" s="6">
        <v>64.790000000000006</v>
      </c>
      <c r="BA54" s="6">
        <v>65.05</v>
      </c>
      <c r="BB54" s="6">
        <v>64.153999999999996</v>
      </c>
      <c r="BC54" s="6">
        <f t="shared" si="24"/>
        <v>64.664666666666662</v>
      </c>
      <c r="BD54" s="6">
        <f t="shared" si="25"/>
        <v>30.230731666666667</v>
      </c>
      <c r="BE54" s="6">
        <f t="shared" si="26"/>
        <v>302307.31666666665</v>
      </c>
      <c r="BF54" s="6">
        <v>0.72</v>
      </c>
      <c r="BG54" s="6">
        <v>0.72</v>
      </c>
      <c r="BH54" s="6">
        <f t="shared" si="27"/>
        <v>0.72</v>
      </c>
      <c r="BI54" s="6">
        <f t="shared" si="28"/>
        <v>0.43164000000000002</v>
      </c>
      <c r="BJ54" s="6">
        <f t="shared" si="29"/>
        <v>4316.4000000000005</v>
      </c>
      <c r="BK54" s="6">
        <v>421.91199999999998</v>
      </c>
      <c r="BL54" s="6">
        <v>429.59399999999999</v>
      </c>
      <c r="BM54" s="6">
        <f t="shared" si="30"/>
        <v>425.75299999999999</v>
      </c>
      <c r="BN54" s="6">
        <v>57.31</v>
      </c>
      <c r="BO54" s="6">
        <v>13.04</v>
      </c>
      <c r="BP54" s="6">
        <v>22.23</v>
      </c>
      <c r="BQ54" s="6">
        <f t="shared" si="31"/>
        <v>17.634999999999998</v>
      </c>
      <c r="BR54" s="6">
        <v>62.63</v>
      </c>
      <c r="BS54" s="6">
        <v>59.95</v>
      </c>
      <c r="BT54" s="6">
        <f t="shared" si="32"/>
        <v>61.290000000000006</v>
      </c>
      <c r="BU54" s="6">
        <v>9.11</v>
      </c>
      <c r="BV54" s="6">
        <v>20.96</v>
      </c>
      <c r="BW54" s="6">
        <f t="shared" si="33"/>
        <v>15.035</v>
      </c>
      <c r="BX54" s="6">
        <v>24.87</v>
      </c>
      <c r="BY54" s="6" t="s">
        <v>31</v>
      </c>
      <c r="BZ54" s="6">
        <v>24.33</v>
      </c>
      <c r="CA54" s="6">
        <v>84.05</v>
      </c>
      <c r="CB54" s="6">
        <v>0.18</v>
      </c>
      <c r="CC54" s="6">
        <v>17.8</v>
      </c>
      <c r="CD54" s="6">
        <v>18.239999999999998</v>
      </c>
      <c r="CE54" s="6">
        <f t="shared" si="34"/>
        <v>18.02</v>
      </c>
      <c r="CF54" s="6">
        <v>416.41800000000001</v>
      </c>
      <c r="CG54" s="6">
        <v>416.23899999999998</v>
      </c>
      <c r="CH54" s="6">
        <f t="shared" si="35"/>
        <v>416.32849999999996</v>
      </c>
      <c r="CI54" s="6">
        <v>127.55</v>
      </c>
      <c r="CJ54" s="6">
        <v>127.94</v>
      </c>
      <c r="CK54" s="6">
        <f t="shared" si="36"/>
        <v>127.745</v>
      </c>
      <c r="CL54" s="6">
        <v>26.47</v>
      </c>
      <c r="CM54" s="6">
        <v>26.3</v>
      </c>
      <c r="CN54" s="6">
        <f t="shared" si="37"/>
        <v>26.384999999999998</v>
      </c>
      <c r="CO54" s="6">
        <v>56.26</v>
      </c>
      <c r="CP54" s="6">
        <v>57.68</v>
      </c>
      <c r="CQ54" s="6">
        <f t="shared" si="38"/>
        <v>56.97</v>
      </c>
      <c r="CR54" s="6">
        <v>216.24</v>
      </c>
      <c r="CS54" s="6">
        <v>214.68</v>
      </c>
      <c r="CT54" s="6">
        <f t="shared" si="39"/>
        <v>215.46</v>
      </c>
    </row>
    <row r="55" spans="1:98" ht="18" customHeight="1">
      <c r="A55" s="2">
        <v>383</v>
      </c>
      <c r="B55" s="2" t="s">
        <v>28</v>
      </c>
      <c r="C55" s="2" t="s">
        <v>51</v>
      </c>
      <c r="D55" s="2">
        <v>28</v>
      </c>
      <c r="E55" s="2" t="s">
        <v>30</v>
      </c>
      <c r="F55" s="2">
        <v>2</v>
      </c>
      <c r="G55" s="2" t="s">
        <v>59</v>
      </c>
      <c r="H55" s="2">
        <v>19</v>
      </c>
      <c r="I55" s="2">
        <v>20</v>
      </c>
      <c r="J55" s="2">
        <v>221.31</v>
      </c>
      <c r="K55" s="2">
        <v>234.33500000000001</v>
      </c>
      <c r="L55" s="2" t="s">
        <v>33</v>
      </c>
      <c r="M55" s="2" t="s">
        <v>33</v>
      </c>
      <c r="AD55" s="6">
        <v>2.1440000000000001</v>
      </c>
      <c r="AM55" s="6" t="s">
        <v>33</v>
      </c>
      <c r="AN55" s="6" t="s">
        <v>33</v>
      </c>
      <c r="AR55" s="6">
        <v>3.3769999999999998</v>
      </c>
      <c r="AV55" s="6">
        <v>0.17</v>
      </c>
      <c r="AZ55" s="6" t="s">
        <v>33</v>
      </c>
      <c r="BA55" s="6" t="s">
        <v>33</v>
      </c>
      <c r="BB55" s="6" t="s">
        <v>33</v>
      </c>
      <c r="BX55" s="6" t="s">
        <v>33</v>
      </c>
      <c r="BY55" s="6" t="s">
        <v>33</v>
      </c>
      <c r="BZ55" s="6" t="s">
        <v>33</v>
      </c>
      <c r="CA55" s="6" t="s">
        <v>33</v>
      </c>
      <c r="CB55" s="6" t="s">
        <v>33</v>
      </c>
      <c r="CC55" s="6" t="s">
        <v>33</v>
      </c>
      <c r="CD55" s="6" t="s">
        <v>33</v>
      </c>
    </row>
    <row r="56" spans="1:98" ht="18" customHeight="1">
      <c r="A56" s="2">
        <v>383</v>
      </c>
      <c r="B56" s="2" t="s">
        <v>28</v>
      </c>
      <c r="C56" s="2" t="s">
        <v>51</v>
      </c>
      <c r="D56" s="2">
        <v>30</v>
      </c>
      <c r="E56" s="2" t="s">
        <v>30</v>
      </c>
      <c r="F56" s="2">
        <v>5</v>
      </c>
      <c r="G56" s="2" t="s">
        <v>60</v>
      </c>
      <c r="H56" s="2">
        <v>70</v>
      </c>
      <c r="I56" s="2">
        <v>71</v>
      </c>
      <c r="J56" s="2">
        <v>233.16</v>
      </c>
      <c r="K56" s="2">
        <v>248.185</v>
      </c>
      <c r="L56" s="2">
        <v>15.2</v>
      </c>
      <c r="M56" s="2">
        <v>15.47</v>
      </c>
      <c r="N56" s="6">
        <f t="shared" si="0"/>
        <v>15.335000000000001</v>
      </c>
      <c r="O56" s="6">
        <f t="shared" si="1"/>
        <v>8.1168154999999995</v>
      </c>
      <c r="P56" s="6">
        <f t="shared" si="2"/>
        <v>81168.154999999999</v>
      </c>
      <c r="Q56" s="6">
        <v>8.0069999999999997</v>
      </c>
      <c r="R56" s="6">
        <v>8.0679999999999996</v>
      </c>
      <c r="S56" s="6">
        <f t="shared" si="3"/>
        <v>8.0374999999999996</v>
      </c>
      <c r="T56" s="6">
        <f t="shared" si="4"/>
        <v>5.7411862500000002</v>
      </c>
      <c r="U56" s="6">
        <f t="shared" si="5"/>
        <v>57411.862500000003</v>
      </c>
      <c r="V56" s="6">
        <v>5.9</v>
      </c>
      <c r="W56" s="6">
        <v>5.931</v>
      </c>
      <c r="X56" s="6">
        <v>5.9269999999999996</v>
      </c>
      <c r="Y56" s="6">
        <v>5.87</v>
      </c>
      <c r="Z56" s="6">
        <v>5.899</v>
      </c>
      <c r="AA56" s="6">
        <f t="shared" si="6"/>
        <v>5.9054000000000002</v>
      </c>
      <c r="AB56" s="6">
        <f t="shared" si="7"/>
        <v>4.1302367599999998</v>
      </c>
      <c r="AC56" s="6">
        <f t="shared" si="8"/>
        <v>41302.367599999998</v>
      </c>
      <c r="AD56" s="6">
        <v>2.2909999999999999</v>
      </c>
      <c r="AE56" s="6">
        <f t="shared" si="9"/>
        <v>2.2889999999999997</v>
      </c>
      <c r="AF56" s="6">
        <f t="shared" si="10"/>
        <v>1.9000988999999997</v>
      </c>
      <c r="AG56" s="6">
        <f t="shared" si="11"/>
        <v>19000.988999999998</v>
      </c>
      <c r="AH56" s="6">
        <v>2.83</v>
      </c>
      <c r="AI56" s="6">
        <v>2.83</v>
      </c>
      <c r="AJ56" s="6">
        <f t="shared" si="12"/>
        <v>2.83</v>
      </c>
      <c r="AK56" s="6">
        <f t="shared" si="13"/>
        <v>1.7064900000000001</v>
      </c>
      <c r="AL56" s="6">
        <f t="shared" si="14"/>
        <v>17064.900000000001</v>
      </c>
      <c r="AM56" s="6">
        <v>0.1</v>
      </c>
      <c r="AN56" s="6">
        <v>0.1</v>
      </c>
      <c r="AO56" s="6">
        <f t="shared" si="15"/>
        <v>0.1</v>
      </c>
      <c r="AP56" s="6">
        <f t="shared" si="16"/>
        <v>7.7450000000000005E-2</v>
      </c>
      <c r="AQ56" s="6">
        <f t="shared" si="17"/>
        <v>774.5</v>
      </c>
      <c r="AR56" s="6">
        <v>3.1539999999999999</v>
      </c>
      <c r="AS56" s="6">
        <f t="shared" si="18"/>
        <v>3.157</v>
      </c>
      <c r="AT56" s="6">
        <f t="shared" si="19"/>
        <v>2.3421783</v>
      </c>
      <c r="AU56" s="6">
        <f t="shared" si="20"/>
        <v>23421.782999999999</v>
      </c>
      <c r="AV56" s="6">
        <v>0.186</v>
      </c>
      <c r="AW56" s="6">
        <f t="shared" si="21"/>
        <v>0.188</v>
      </c>
      <c r="AX56" s="6">
        <f t="shared" si="22"/>
        <v>8.2061999999999996E-2</v>
      </c>
      <c r="AY56" s="6">
        <f t="shared" si="23"/>
        <v>820.62</v>
      </c>
      <c r="AZ56" s="6">
        <v>58.15</v>
      </c>
      <c r="BA56" s="6">
        <v>58.61</v>
      </c>
      <c r="BB56" s="6">
        <v>57.664000000000001</v>
      </c>
      <c r="BC56" s="6">
        <f t="shared" si="24"/>
        <v>58.141333333333328</v>
      </c>
      <c r="BD56" s="6">
        <f t="shared" si="25"/>
        <v>27.181073333333334</v>
      </c>
      <c r="BE56" s="6">
        <f t="shared" si="26"/>
        <v>271810.73333333334</v>
      </c>
      <c r="BF56" s="6">
        <v>0.7</v>
      </c>
      <c r="BG56" s="6">
        <v>0.7</v>
      </c>
      <c r="BH56" s="6">
        <f t="shared" si="27"/>
        <v>0.7</v>
      </c>
      <c r="BI56" s="6">
        <f t="shared" si="28"/>
        <v>0.41965000000000002</v>
      </c>
      <c r="BJ56" s="6">
        <f t="shared" si="29"/>
        <v>4196.5</v>
      </c>
      <c r="BK56" s="6">
        <v>423.012</v>
      </c>
      <c r="BL56" s="6">
        <v>443.39499999999998</v>
      </c>
      <c r="BM56" s="6">
        <f t="shared" si="30"/>
        <v>433.20349999999996</v>
      </c>
      <c r="BN56" s="6">
        <v>46.94</v>
      </c>
      <c r="BO56" s="6">
        <v>13.28</v>
      </c>
      <c r="BP56" s="6">
        <v>18.350000000000001</v>
      </c>
      <c r="BQ56" s="6">
        <f t="shared" si="31"/>
        <v>15.815000000000001</v>
      </c>
      <c r="BR56" s="6">
        <v>57.4</v>
      </c>
      <c r="BS56" s="6">
        <v>57.79</v>
      </c>
      <c r="BT56" s="6">
        <f t="shared" si="32"/>
        <v>57.594999999999999</v>
      </c>
      <c r="BU56" s="6">
        <v>11.23</v>
      </c>
      <c r="BV56" s="6">
        <v>24.72</v>
      </c>
      <c r="BW56" s="6">
        <f t="shared" si="33"/>
        <v>17.975000000000001</v>
      </c>
      <c r="BX56" s="6">
        <v>23.41</v>
      </c>
      <c r="BY56" s="6">
        <v>0.39</v>
      </c>
      <c r="BZ56" s="6">
        <v>31.93</v>
      </c>
      <c r="CA56" s="6">
        <v>135.16</v>
      </c>
      <c r="CB56" s="6">
        <v>0.24</v>
      </c>
      <c r="CC56" s="6">
        <v>18.04</v>
      </c>
      <c r="CD56" s="6">
        <v>18.04</v>
      </c>
      <c r="CE56" s="6">
        <f t="shared" si="34"/>
        <v>18.04</v>
      </c>
      <c r="CF56" s="6">
        <v>398.84</v>
      </c>
      <c r="CG56" s="6">
        <v>397.25799999999998</v>
      </c>
      <c r="CH56" s="6">
        <f t="shared" si="35"/>
        <v>398.04899999999998</v>
      </c>
      <c r="CI56" s="6">
        <v>134.35</v>
      </c>
      <c r="CJ56" s="6">
        <v>134.77000000000001</v>
      </c>
      <c r="CK56" s="6">
        <f t="shared" si="36"/>
        <v>134.56</v>
      </c>
      <c r="CL56" s="6">
        <v>23.48</v>
      </c>
      <c r="CM56" s="6">
        <v>25.15</v>
      </c>
      <c r="CN56" s="6">
        <f t="shared" si="37"/>
        <v>24.314999999999998</v>
      </c>
      <c r="CO56" s="6">
        <v>66.040000000000006</v>
      </c>
      <c r="CP56" s="6">
        <v>65.45</v>
      </c>
      <c r="CQ56" s="6">
        <f t="shared" si="38"/>
        <v>65.745000000000005</v>
      </c>
      <c r="CR56" s="6">
        <v>158.81</v>
      </c>
      <c r="CS56" s="6">
        <v>161.04</v>
      </c>
      <c r="CT56" s="6">
        <f t="shared" si="39"/>
        <v>159.92500000000001</v>
      </c>
    </row>
    <row r="57" spans="1:98" ht="18" customHeight="1">
      <c r="A57" s="2">
        <v>383</v>
      </c>
      <c r="B57" s="2" t="s">
        <v>28</v>
      </c>
      <c r="C57" s="2" t="s">
        <v>51</v>
      </c>
      <c r="D57" s="2">
        <v>30</v>
      </c>
      <c r="E57" s="2" t="s">
        <v>30</v>
      </c>
      <c r="F57" s="2">
        <v>5</v>
      </c>
      <c r="G57" s="2" t="s">
        <v>60</v>
      </c>
      <c r="H57" s="2">
        <v>70</v>
      </c>
      <c r="I57" s="2">
        <v>71</v>
      </c>
      <c r="J57" s="2">
        <v>233.16</v>
      </c>
      <c r="K57" s="2">
        <v>248.185</v>
      </c>
      <c r="L57" s="2" t="s">
        <v>33</v>
      </c>
      <c r="M57" s="2" t="s">
        <v>33</v>
      </c>
      <c r="Q57" s="6" t="s">
        <v>33</v>
      </c>
      <c r="R57" s="6" t="s">
        <v>33</v>
      </c>
      <c r="V57" s="6" t="s">
        <v>33</v>
      </c>
      <c r="W57" s="6" t="s">
        <v>33</v>
      </c>
      <c r="X57" s="6" t="s">
        <v>33</v>
      </c>
      <c r="Y57" s="6" t="s">
        <v>33</v>
      </c>
      <c r="Z57" s="6" t="s">
        <v>33</v>
      </c>
      <c r="AD57" s="6">
        <v>2.2869999999999999</v>
      </c>
      <c r="AH57" s="6" t="s">
        <v>33</v>
      </c>
      <c r="AI57" s="6" t="s">
        <v>33</v>
      </c>
      <c r="AM57" s="6" t="s">
        <v>33</v>
      </c>
      <c r="AN57" s="6" t="s">
        <v>33</v>
      </c>
      <c r="AR57" s="6">
        <v>3.16</v>
      </c>
      <c r="AV57" s="6">
        <v>0.19</v>
      </c>
      <c r="AZ57" s="6" t="s">
        <v>33</v>
      </c>
      <c r="BA57" s="6" t="s">
        <v>33</v>
      </c>
      <c r="BB57" s="6" t="s">
        <v>33</v>
      </c>
      <c r="BF57" s="6" t="s">
        <v>33</v>
      </c>
      <c r="BG57" s="6" t="s">
        <v>33</v>
      </c>
      <c r="BK57" s="6" t="s">
        <v>33</v>
      </c>
      <c r="BL57" s="6" t="s">
        <v>33</v>
      </c>
      <c r="BN57" s="6" t="s">
        <v>33</v>
      </c>
      <c r="BO57" s="6" t="s">
        <v>33</v>
      </c>
      <c r="BP57" s="6" t="s">
        <v>33</v>
      </c>
      <c r="BR57" s="6" t="s">
        <v>33</v>
      </c>
      <c r="BS57" s="6" t="s">
        <v>33</v>
      </c>
      <c r="BU57" s="6" t="s">
        <v>33</v>
      </c>
      <c r="BV57" s="6" t="s">
        <v>33</v>
      </c>
      <c r="BX57" s="6" t="s">
        <v>33</v>
      </c>
      <c r="BY57" s="6" t="s">
        <v>33</v>
      </c>
      <c r="BZ57" s="6" t="s">
        <v>33</v>
      </c>
      <c r="CA57" s="6" t="s">
        <v>33</v>
      </c>
      <c r="CB57" s="6" t="s">
        <v>33</v>
      </c>
      <c r="CC57" s="6" t="s">
        <v>33</v>
      </c>
      <c r="CD57" s="6" t="s">
        <v>33</v>
      </c>
      <c r="CF57" s="6" t="s">
        <v>33</v>
      </c>
      <c r="CG57" s="6" t="s">
        <v>33</v>
      </c>
      <c r="CI57" s="6" t="s">
        <v>33</v>
      </c>
      <c r="CJ57" s="6" t="s">
        <v>33</v>
      </c>
      <c r="CL57" s="6" t="s">
        <v>33</v>
      </c>
      <c r="CM57" s="6" t="s">
        <v>33</v>
      </c>
      <c r="CO57" s="6" t="s">
        <v>33</v>
      </c>
      <c r="CP57" s="6" t="s">
        <v>33</v>
      </c>
      <c r="CR57" s="6" t="s">
        <v>33</v>
      </c>
      <c r="CS57" s="6" t="s">
        <v>33</v>
      </c>
    </row>
    <row r="59" spans="1:98" ht="18" customHeight="1">
      <c r="A59" s="2" t="s">
        <v>81</v>
      </c>
    </row>
    <row r="60" spans="1:98" ht="15.5">
      <c r="A60" s="3" t="s">
        <v>82</v>
      </c>
      <c r="B60" s="3" t="s">
        <v>105</v>
      </c>
      <c r="C60" s="1" t="s">
        <v>106</v>
      </c>
      <c r="D60" s="1" t="s">
        <v>105</v>
      </c>
      <c r="E60" s="1" t="s">
        <v>113</v>
      </c>
      <c r="J60" s="1"/>
    </row>
    <row r="61" spans="1:98" ht="18" customHeight="1">
      <c r="A61" s="3" t="s">
        <v>83</v>
      </c>
      <c r="B61" s="3" t="s">
        <v>151</v>
      </c>
      <c r="C61" s="3" t="s">
        <v>84</v>
      </c>
      <c r="D61" s="3" t="s">
        <v>114</v>
      </c>
      <c r="E61" s="3">
        <v>0.71430000000000005</v>
      </c>
    </row>
    <row r="62" spans="1:98" ht="18" customHeight="1">
      <c r="A62" s="3" t="s">
        <v>85</v>
      </c>
      <c r="B62" s="3" t="s">
        <v>151</v>
      </c>
      <c r="C62" s="3" t="s">
        <v>86</v>
      </c>
      <c r="D62" s="3" t="s">
        <v>114</v>
      </c>
      <c r="E62" s="3">
        <v>0.83009999999999995</v>
      </c>
    </row>
    <row r="63" spans="1:98" ht="18" customHeight="1">
      <c r="A63" s="3" t="s">
        <v>87</v>
      </c>
      <c r="B63" s="3" t="s">
        <v>151</v>
      </c>
      <c r="C63" s="3" t="s">
        <v>88</v>
      </c>
      <c r="D63" s="3" t="s">
        <v>114</v>
      </c>
      <c r="E63" s="3">
        <v>0.60299999999999998</v>
      </c>
    </row>
    <row r="64" spans="1:98" ht="18" customHeight="1">
      <c r="A64" s="3" t="s">
        <v>89</v>
      </c>
      <c r="B64" s="3" t="s">
        <v>151</v>
      </c>
      <c r="C64" s="3" t="s">
        <v>90</v>
      </c>
      <c r="D64" s="3" t="s">
        <v>114</v>
      </c>
      <c r="E64" s="3">
        <v>0.52929999999999999</v>
      </c>
    </row>
    <row r="65" spans="1:5" ht="18" customHeight="1">
      <c r="A65" s="9" t="s">
        <v>91</v>
      </c>
      <c r="B65" s="9" t="s">
        <v>151</v>
      </c>
      <c r="C65" s="3" t="s">
        <v>92</v>
      </c>
      <c r="D65" s="9" t="s">
        <v>114</v>
      </c>
      <c r="E65" s="3">
        <v>0.69940000000000002</v>
      </c>
    </row>
    <row r="66" spans="1:5" ht="18" customHeight="1">
      <c r="A66" s="9"/>
      <c r="B66" s="9"/>
      <c r="C66" s="3"/>
      <c r="D66" s="9"/>
      <c r="E66" s="3"/>
    </row>
    <row r="67" spans="1:5" ht="18" customHeight="1">
      <c r="A67" s="9"/>
      <c r="B67" s="9"/>
      <c r="C67" s="3" t="s">
        <v>93</v>
      </c>
      <c r="D67" s="9"/>
      <c r="E67" s="3">
        <v>0.77729999999999999</v>
      </c>
    </row>
    <row r="68" spans="1:5" ht="18" customHeight="1">
      <c r="A68" s="3" t="s">
        <v>94</v>
      </c>
      <c r="B68" s="3" t="s">
        <v>151</v>
      </c>
      <c r="C68" s="3" t="s">
        <v>95</v>
      </c>
      <c r="D68" s="3" t="s">
        <v>114</v>
      </c>
      <c r="E68" s="3">
        <v>0.46750000000000003</v>
      </c>
    </row>
    <row r="69" spans="1:5" ht="18" customHeight="1">
      <c r="A69" s="3" t="s">
        <v>96</v>
      </c>
      <c r="B69" s="3" t="s">
        <v>151</v>
      </c>
      <c r="C69" s="3" t="s">
        <v>97</v>
      </c>
      <c r="D69" s="3" t="s">
        <v>114</v>
      </c>
      <c r="E69" s="3">
        <v>0.4365</v>
      </c>
    </row>
    <row r="70" spans="1:5" ht="18" customHeight="1">
      <c r="A70" s="3" t="s">
        <v>98</v>
      </c>
      <c r="B70" s="3" t="s">
        <v>151</v>
      </c>
      <c r="C70" s="3" t="s">
        <v>99</v>
      </c>
      <c r="D70" s="3" t="s">
        <v>114</v>
      </c>
      <c r="E70" s="3">
        <v>0.59950000000000003</v>
      </c>
    </row>
    <row r="71" spans="1:5" ht="18" customHeight="1">
      <c r="A71" s="3" t="s">
        <v>100</v>
      </c>
      <c r="B71" s="3" t="s">
        <v>151</v>
      </c>
      <c r="C71" s="3" t="s">
        <v>101</v>
      </c>
      <c r="D71" s="3" t="s">
        <v>114</v>
      </c>
      <c r="E71" s="3">
        <v>0.77449999999999997</v>
      </c>
    </row>
    <row r="72" spans="1:5" ht="18" customHeight="1">
      <c r="A72" s="3" t="s">
        <v>102</v>
      </c>
      <c r="B72" s="3" t="s">
        <v>151</v>
      </c>
      <c r="C72" s="3" t="s">
        <v>103</v>
      </c>
      <c r="D72" s="3" t="s">
        <v>114</v>
      </c>
      <c r="E72" s="3">
        <v>0.7419</v>
      </c>
    </row>
  </sheetData>
  <mergeCells count="3">
    <mergeCell ref="A65:A67"/>
    <mergeCell ref="B65:B67"/>
    <mergeCell ref="D65:D67"/>
  </mergeCells>
  <pageMargins left="0.7" right="0.7" top="0.75" bottom="0.75" header="0.3" footer="0.3"/>
  <pageSetup paperSize="151" scale="10" fitToHeight="0" orientation="landscape" r:id="rId1"/>
  <headerFooter>
    <oddHeader>&amp;L&amp;"-,Bold"&amp;16&amp;F&amp;R&amp;"-,Bold"&amp;16&amp;P of &amp;N</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ICP-AES Solids_10_7_2019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daq</dc:creator>
  <cp:lastModifiedBy>Lorri Peters</cp:lastModifiedBy>
  <cp:lastPrinted>2019-09-25T19:54:24Z</cp:lastPrinted>
  <dcterms:created xsi:type="dcterms:W3CDTF">2019-07-13T17:21:58Z</dcterms:created>
  <dcterms:modified xsi:type="dcterms:W3CDTF">2020-01-14T17:09:54Z</dcterms:modified>
</cp:coreProperties>
</file>