
<file path=[Content_Types].xml><?xml version="1.0" encoding="utf-8"?>
<Types xmlns="http://schemas.openxmlformats.org/package/2006/content-types"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ml.chartshapes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4.xml" ContentType="application/vnd.openxmlformats-officedocument.drawingml.chartshapes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5.xml" ContentType="application/vnd.openxmlformats-officedocument.drawingml.chartshapes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6.xml" ContentType="application/vnd.openxmlformats-officedocument.drawingml.chartshapes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7.xml" ContentType="application/vnd.openxmlformats-officedocument.drawingml.chartshapes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8.xml" ContentType="application/vnd.openxmlformats-officedocument.drawingml.chartshapes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9.xml" ContentType="application/vnd.openxmlformats-officedocument.drawingml.chartshapes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10.xml" ContentType="application/vnd.openxmlformats-officedocument.drawingml.chartshapes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11.xml" ContentType="application/vnd.openxmlformats-officedocument.drawingml.chartshapes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drawings/drawing12.xml" ContentType="application/vnd.openxmlformats-officedocument.drawingml.chartshapes+xml"/>
  <Override PartName="/xl/drawings/drawing13.xml" ContentType="application/vnd.openxmlformats-officedocument.drawing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drawings/drawing14.xml" ContentType="application/vnd.openxmlformats-officedocument.drawingml.chartshapes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drawings/drawing15.xml" ContentType="application/vnd.openxmlformats-officedocument.drawingml.chartshapes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drawings/drawing16.xml" ContentType="application/vnd.openxmlformats-officedocument.drawingml.chartshapes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drawings/drawing17.xml" ContentType="application/vnd.openxmlformats-officedocument.drawingml.chartshapes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drawings/drawing18.xml" ContentType="application/vnd.openxmlformats-officedocument.drawingml.chartshapes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drawings/drawing19.xml" ContentType="application/vnd.openxmlformats-officedocument.drawingml.chartshapes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drawings/drawing20.xml" ContentType="application/vnd.openxmlformats-officedocument.drawingml.chartshapes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drawings/drawing21.xml" ContentType="application/vnd.openxmlformats-officedocument.drawingml.chartshapes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drawings/drawing22.xml" ContentType="application/vnd.openxmlformats-officedocument.drawingml.chartshapes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drawings/drawing23.xml" ContentType="application/vnd.openxmlformats-officedocument.drawingml.chartshapes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drawings/drawing24.xml" ContentType="application/vnd.openxmlformats-officedocument.drawingml.chartshapes+xml"/>
  <Override PartName="/xl/charts/chart23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drawings/drawing25.xml" ContentType="application/vnd.openxmlformats-officedocument.drawingml.chartshapes+xml"/>
  <Override PartName="/xl/charts/chart24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drawings/drawing26.xml" ContentType="application/vnd.openxmlformats-officedocument.drawingml.chartshapes+xml"/>
  <Override PartName="/xl/charts/chart25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charts/chart26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drawings/drawing27.xml" ContentType="application/vnd.openxmlformats-officedocument.drawingml.chartshapes+xml"/>
  <Override PartName="/xl/charts/chart27.xml" ContentType="application/vnd.openxmlformats-officedocument.drawingml.chart+xml"/>
  <Override PartName="/xl/charts/style27.xml" ContentType="application/vnd.ms-office.chartstyle+xml"/>
  <Override PartName="/xl/charts/colors27.xml" ContentType="application/vnd.ms-office.chartcolorstyle+xml"/>
  <Override PartName="/xl/drawings/drawing28.xml" ContentType="application/vnd.openxmlformats-officedocument.drawingml.chartshapes+xml"/>
  <Override PartName="/xl/charts/chart28.xml" ContentType="application/vnd.openxmlformats-officedocument.drawingml.chart+xml"/>
  <Override PartName="/xl/charts/style28.xml" ContentType="application/vnd.ms-office.chartstyle+xml"/>
  <Override PartName="/xl/charts/colors28.xml" ContentType="application/vnd.ms-office.chartcolorstyle+xml"/>
  <Override PartName="/xl/drawings/drawing29.xml" ContentType="application/vnd.openxmlformats-officedocument.drawingml.chartshapes+xml"/>
  <Override PartName="/xl/charts/chart29.xml" ContentType="application/vnd.openxmlformats-officedocument.drawingml.chart+xml"/>
  <Override PartName="/xl/charts/style29.xml" ContentType="application/vnd.ms-office.chartstyle+xml"/>
  <Override PartName="/xl/charts/colors29.xml" ContentType="application/vnd.ms-office.chartcolorstyle+xml"/>
  <Override PartName="/xl/drawings/drawing30.xml" ContentType="application/vnd.openxmlformats-officedocument.drawingml.chartshapes+xml"/>
  <Override PartName="/xl/charts/chart30.xml" ContentType="application/vnd.openxmlformats-officedocument.drawingml.chart+xml"/>
  <Override PartName="/xl/charts/style30.xml" ContentType="application/vnd.ms-office.chartstyle+xml"/>
  <Override PartName="/xl/charts/colors30.xml" ContentType="application/vnd.ms-office.chartcolorstyle+xml"/>
  <Override PartName="/xl/drawings/drawing31.xml" ContentType="application/vnd.openxmlformats-officedocument.drawingml.chartshapes+xml"/>
  <Override PartName="/xl/charts/chart31.xml" ContentType="application/vnd.openxmlformats-officedocument.drawingml.chart+xml"/>
  <Override PartName="/xl/charts/style31.xml" ContentType="application/vnd.ms-office.chartstyle+xml"/>
  <Override PartName="/xl/charts/colors31.xml" ContentType="application/vnd.ms-office.chartcolorstyle+xml"/>
  <Override PartName="/xl/drawings/drawing32.xml" ContentType="application/vnd.openxmlformats-officedocument.drawingml.chartshapes+xml"/>
  <Override PartName="/xl/charts/chart32.xml" ContentType="application/vnd.openxmlformats-officedocument.drawingml.chart+xml"/>
  <Override PartName="/xl/charts/style32.xml" ContentType="application/vnd.ms-office.chartstyle+xml"/>
  <Override PartName="/xl/charts/colors32.xml" ContentType="application/vnd.ms-office.chartcolorstyle+xml"/>
  <Override PartName="/xl/drawings/drawing33.xml" ContentType="application/vnd.openxmlformats-officedocument.drawingml.chartshapes+xml"/>
  <Override PartName="/xl/charts/chart33.xml" ContentType="application/vnd.openxmlformats-officedocument.drawingml.chart+xml"/>
  <Override PartName="/xl/charts/style33.xml" ContentType="application/vnd.ms-office.chartstyle+xml"/>
  <Override PartName="/xl/charts/colors33.xml" ContentType="application/vnd.ms-office.chartcolorstyle+xml"/>
  <Override PartName="/xl/drawings/drawing34.xml" ContentType="application/vnd.openxmlformats-officedocument.drawingml.chartshapes+xml"/>
  <Override PartName="/xl/charts/chart34.xml" ContentType="application/vnd.openxmlformats-officedocument.drawingml.chart+xml"/>
  <Override PartName="/xl/charts/style34.xml" ContentType="application/vnd.ms-office.chartstyle+xml"/>
  <Override PartName="/xl/charts/colors34.xml" ContentType="application/vnd.ms-office.chartcolorstyle+xml"/>
  <Override PartName="/xl/drawings/drawing35.xml" ContentType="application/vnd.openxmlformats-officedocument.drawingml.chartshapes+xml"/>
  <Override PartName="/xl/charts/chart35.xml" ContentType="application/vnd.openxmlformats-officedocument.drawingml.chart+xml"/>
  <Override PartName="/xl/charts/style35.xml" ContentType="application/vnd.ms-office.chartstyle+xml"/>
  <Override PartName="/xl/charts/colors35.xml" ContentType="application/vnd.ms-office.chartcolorstyle+xml"/>
  <Override PartName="/xl/drawings/drawing36.xml" ContentType="application/vnd.openxmlformats-officedocument.drawingml.chartshapes+xml"/>
  <Override PartName="/xl/drawings/drawing37.xml" ContentType="application/vnd.openxmlformats-officedocument.drawing+xml"/>
  <Override PartName="/xl/charts/chart36.xml" ContentType="application/vnd.openxmlformats-officedocument.drawingml.chart+xml"/>
  <Override PartName="/xl/charts/style36.xml" ContentType="application/vnd.ms-office.chartstyle+xml"/>
  <Override PartName="/xl/charts/colors36.xml" ContentType="application/vnd.ms-office.chartcolorstyle+xml"/>
  <Override PartName="/xl/drawings/drawing38.xml" ContentType="application/vnd.openxmlformats-officedocument.drawingml.chartshapes+xml"/>
  <Override PartName="/xl/charts/chart37.xml" ContentType="application/vnd.openxmlformats-officedocument.drawingml.chart+xml"/>
  <Override PartName="/xl/charts/style37.xml" ContentType="application/vnd.ms-office.chartstyle+xml"/>
  <Override PartName="/xl/charts/colors37.xml" ContentType="application/vnd.ms-office.chartcolorstyle+xml"/>
  <Override PartName="/xl/drawings/drawing39.xml" ContentType="application/vnd.openxmlformats-officedocument.drawingml.chartshapes+xml"/>
  <Override PartName="/xl/charts/chart38.xml" ContentType="application/vnd.openxmlformats-officedocument.drawingml.chart+xml"/>
  <Override PartName="/xl/charts/style38.xml" ContentType="application/vnd.ms-office.chartstyle+xml"/>
  <Override PartName="/xl/charts/colors38.xml" ContentType="application/vnd.ms-office.chartcolorstyle+xml"/>
  <Override PartName="/xl/drawings/drawing40.xml" ContentType="application/vnd.openxmlformats-officedocument.drawingml.chartshapes+xml"/>
  <Override PartName="/xl/charts/chart39.xml" ContentType="application/vnd.openxmlformats-officedocument.drawingml.chart+xml"/>
  <Override PartName="/xl/charts/style39.xml" ContentType="application/vnd.ms-office.chartstyle+xml"/>
  <Override PartName="/xl/charts/colors39.xml" ContentType="application/vnd.ms-office.chartcolorstyle+xml"/>
  <Override PartName="/xl/drawings/drawing41.xml" ContentType="application/vnd.openxmlformats-officedocument.drawingml.chartshapes+xml"/>
  <Override PartName="/xl/charts/chart40.xml" ContentType="application/vnd.openxmlformats-officedocument.drawingml.chart+xml"/>
  <Override PartName="/xl/charts/style40.xml" ContentType="application/vnd.ms-office.chartstyle+xml"/>
  <Override PartName="/xl/charts/colors40.xml" ContentType="application/vnd.ms-office.chartcolorstyle+xml"/>
  <Override PartName="/xl/drawings/drawing42.xml" ContentType="application/vnd.openxmlformats-officedocument.drawingml.chartshapes+xml"/>
  <Override PartName="/xl/charts/chart41.xml" ContentType="application/vnd.openxmlformats-officedocument.drawingml.chart+xml"/>
  <Override PartName="/xl/charts/style41.xml" ContentType="application/vnd.ms-office.chartstyle+xml"/>
  <Override PartName="/xl/charts/colors41.xml" ContentType="application/vnd.ms-office.chartcolorstyle+xml"/>
  <Override PartName="/xl/drawings/drawing43.xml" ContentType="application/vnd.openxmlformats-officedocument.drawingml.chartshapes+xml"/>
  <Override PartName="/xl/charts/chart42.xml" ContentType="application/vnd.openxmlformats-officedocument.drawingml.chart+xml"/>
  <Override PartName="/xl/charts/style42.xml" ContentType="application/vnd.ms-office.chartstyle+xml"/>
  <Override PartName="/xl/charts/colors42.xml" ContentType="application/vnd.ms-office.chartcolorstyle+xml"/>
  <Override PartName="/xl/drawings/drawing44.xml" ContentType="application/vnd.openxmlformats-officedocument.drawingml.chartshapes+xml"/>
  <Override PartName="/xl/charts/chart43.xml" ContentType="application/vnd.openxmlformats-officedocument.drawingml.chart+xml"/>
  <Override PartName="/xl/charts/style43.xml" ContentType="application/vnd.ms-office.chartstyle+xml"/>
  <Override PartName="/xl/charts/colors43.xml" ContentType="application/vnd.ms-office.chartcolorstyle+xml"/>
  <Override PartName="/xl/drawings/drawing45.xml" ContentType="application/vnd.openxmlformats-officedocument.drawingml.chartshapes+xml"/>
  <Override PartName="/xl/charts/chart44.xml" ContentType="application/vnd.openxmlformats-officedocument.drawingml.chart+xml"/>
  <Override PartName="/xl/charts/style44.xml" ContentType="application/vnd.ms-office.chartstyle+xml"/>
  <Override PartName="/xl/charts/colors44.xml" ContentType="application/vnd.ms-office.chartcolorstyle+xml"/>
  <Override PartName="/xl/charts/chart45.xml" ContentType="application/vnd.openxmlformats-officedocument.drawingml.chart+xml"/>
  <Override PartName="/xl/charts/style45.xml" ContentType="application/vnd.ms-office.chartstyle+xml"/>
  <Override PartName="/xl/charts/colors45.xml" ContentType="application/vnd.ms-office.chartcolorstyle+xml"/>
  <Override PartName="/xl/drawings/drawing46.xml" ContentType="application/vnd.openxmlformats-officedocument.drawingml.chartshapes+xml"/>
  <Override PartName="/xl/charts/chart46.xml" ContentType="application/vnd.openxmlformats-officedocument.drawingml.chart+xml"/>
  <Override PartName="/xl/charts/style46.xml" ContentType="application/vnd.ms-office.chartstyle+xml"/>
  <Override PartName="/xl/charts/colors46.xml" ContentType="application/vnd.ms-office.chartcolorstyle+xml"/>
  <Override PartName="/xl/drawings/drawing47.xml" ContentType="application/vnd.openxmlformats-officedocument.drawingml.chartshapes+xml"/>
  <Override PartName="/xl/charts/chart47.xml" ContentType="application/vnd.openxmlformats-officedocument.drawingml.chart+xml"/>
  <Override PartName="/xl/charts/style47.xml" ContentType="application/vnd.ms-office.chartstyle+xml"/>
  <Override PartName="/xl/charts/colors47.xml" ContentType="application/vnd.ms-office.chartcolorstyle+xml"/>
  <Override PartName="/xl/drawings/drawing48.xml" ContentType="application/vnd.openxmlformats-officedocument.drawingml.chartshapes+xml"/>
  <Override PartName="/xl/charts/chart48.xml" ContentType="application/vnd.openxmlformats-officedocument.drawingml.chart+xml"/>
  <Override PartName="/xl/charts/style48.xml" ContentType="application/vnd.ms-office.chartstyle+xml"/>
  <Override PartName="/xl/charts/colors48.xml" ContentType="application/vnd.ms-office.chartcolorstyle+xml"/>
  <Override PartName="/xl/drawings/drawing49.xml" ContentType="application/vnd.openxmlformats-officedocument.drawingml.chartshapes+xml"/>
  <Override PartName="/xl/charts/chart49.xml" ContentType="application/vnd.openxmlformats-officedocument.drawingml.chart+xml"/>
  <Override PartName="/xl/charts/style49.xml" ContentType="application/vnd.ms-office.chartstyle+xml"/>
  <Override PartName="/xl/charts/colors49.xml" ContentType="application/vnd.ms-office.chartcolorstyle+xml"/>
  <Override PartName="/xl/drawings/drawing50.xml" ContentType="application/vnd.openxmlformats-officedocument.drawingml.chartshapes+xml"/>
  <Override PartName="/xl/charts/chart50.xml" ContentType="application/vnd.openxmlformats-officedocument.drawingml.chart+xml"/>
  <Override PartName="/xl/charts/style50.xml" ContentType="application/vnd.ms-office.chartstyle+xml"/>
  <Override PartName="/xl/charts/colors50.xml" ContentType="application/vnd.ms-office.chartcolorstyle+xml"/>
  <Override PartName="/xl/drawings/drawing51.xml" ContentType="application/vnd.openxmlformats-officedocument.drawingml.chartshapes+xml"/>
  <Override PartName="/xl/charts/chart51.xml" ContentType="application/vnd.openxmlformats-officedocument.drawingml.chart+xml"/>
  <Override PartName="/xl/charts/style51.xml" ContentType="application/vnd.ms-office.chartstyle+xml"/>
  <Override PartName="/xl/charts/colors51.xml" ContentType="application/vnd.ms-office.chartcolorstyle+xml"/>
  <Override PartName="/xl/drawings/drawing52.xml" ContentType="application/vnd.openxmlformats-officedocument.drawingml.chartshapes+xml"/>
  <Override PartName="/xl/charts/chart52.xml" ContentType="application/vnd.openxmlformats-officedocument.drawingml.chart+xml"/>
  <Override PartName="/xl/charts/style52.xml" ContentType="application/vnd.ms-office.chartstyle+xml"/>
  <Override PartName="/xl/charts/colors52.xml" ContentType="application/vnd.ms-office.chartcolorstyle+xml"/>
  <Override PartName="/xl/drawings/drawing53.xml" ContentType="application/vnd.openxmlformats-officedocument.drawingml.chartshapes+xml"/>
  <Override PartName="/xl/charts/chart53.xml" ContentType="application/vnd.openxmlformats-officedocument.drawingml.chart+xml"/>
  <Override PartName="/xl/charts/style53.xml" ContentType="application/vnd.ms-office.chartstyle+xml"/>
  <Override PartName="/xl/charts/colors53.xml" ContentType="application/vnd.ms-office.chartcolorstyle+xml"/>
  <Override PartName="/xl/drawings/drawing54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api.box.com/wopi/files/2073606890384/WOPIServiceId_TP_BOX_2/WOPIUserId_-/"/>
    </mc:Choice>
  </mc:AlternateContent>
  <xr:revisionPtr revIDLastSave="25" documentId="13_ncr:1_{29FD084C-DB50-C444-8E71-F779BE623152}" xr6:coauthVersionLast="47" xr6:coauthVersionMax="47" xr10:uidLastSave="{2EA18FFF-D0D5-8B46-B49F-829D4A935EBA}"/>
  <bookViews>
    <workbookView xWindow="0" yWindow="600" windowWidth="22940" windowHeight="14300" xr2:uid="{00000000-000D-0000-FFFF-FFFF00000000}"/>
  </bookViews>
  <sheets>
    <sheet name="Caption SuppTable2" sheetId="12" r:id="rId1"/>
    <sheet name="STable2A-10 KV XRF1" sheetId="5" r:id="rId2"/>
    <sheet name="STable2B-30 KV XRF1" sheetId="6" r:id="rId3"/>
    <sheet name="STable2C-50 KV XRF1" sheetId="3" r:id="rId4"/>
    <sheet name="All XRF1 USGS" sheetId="4" r:id="rId5"/>
    <sheet name="AVG USGS" sheetId="11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0" i="5" l="1" a="1"/>
  <c r="C30" i="5" s="1"/>
  <c r="H25" i="5"/>
  <c r="G42" i="5"/>
  <c r="G37" i="5" a="1"/>
  <c r="G37" i="5" s="1"/>
  <c r="G30" i="5" a="1"/>
  <c r="G30" i="5" s="1"/>
  <c r="O29" i="6" a="1"/>
  <c r="O29" i="6" s="1"/>
  <c r="G62" i="5"/>
  <c r="K62" i="5"/>
  <c r="O62" i="5"/>
  <c r="S62" i="5"/>
  <c r="W62" i="5"/>
  <c r="AA62" i="5"/>
  <c r="AE62" i="5"/>
  <c r="AI62" i="5"/>
  <c r="AM62" i="5"/>
  <c r="G63" i="5"/>
  <c r="K63" i="5"/>
  <c r="O63" i="5"/>
  <c r="S63" i="5"/>
  <c r="W63" i="5"/>
  <c r="AA63" i="5"/>
  <c r="AE63" i="5"/>
  <c r="AI63" i="5"/>
  <c r="AM63" i="5"/>
  <c r="G64" i="5"/>
  <c r="K64" i="5"/>
  <c r="O64" i="5"/>
  <c r="S64" i="5"/>
  <c r="W64" i="5"/>
  <c r="AA64" i="5"/>
  <c r="AE64" i="5"/>
  <c r="AI64" i="5"/>
  <c r="AM64" i="5"/>
  <c r="C64" i="5"/>
  <c r="C63" i="5"/>
  <c r="C62" i="5"/>
  <c r="F62" i="3"/>
  <c r="H62" i="3"/>
  <c r="L62" i="3"/>
  <c r="P62" i="3"/>
  <c r="T62" i="3"/>
  <c r="X62" i="3"/>
  <c r="AB62" i="3"/>
  <c r="AF62" i="3"/>
  <c r="AJ62" i="3"/>
  <c r="H63" i="3"/>
  <c r="L63" i="3"/>
  <c r="P63" i="3"/>
  <c r="T63" i="3"/>
  <c r="X63" i="3"/>
  <c r="AB63" i="3"/>
  <c r="AF63" i="3"/>
  <c r="AJ63" i="3"/>
  <c r="H64" i="3"/>
  <c r="L64" i="3"/>
  <c r="P64" i="3"/>
  <c r="T64" i="3"/>
  <c r="X64" i="3"/>
  <c r="AB64" i="3"/>
  <c r="AF64" i="3"/>
  <c r="AJ64" i="3"/>
  <c r="D64" i="3"/>
  <c r="D63" i="3"/>
  <c r="D62" i="3"/>
  <c r="E45" i="3"/>
  <c r="F45" i="3" s="1"/>
  <c r="I45" i="3"/>
  <c r="J45" i="3" s="1"/>
  <c r="M45" i="3"/>
  <c r="N45" i="3" s="1"/>
  <c r="Q45" i="3"/>
  <c r="R45" i="3" s="1"/>
  <c r="U45" i="3"/>
  <c r="Y45" i="3"/>
  <c r="AC45" i="3"/>
  <c r="AG45" i="3"/>
  <c r="AF30" i="3" s="1" a="1"/>
  <c r="AF30" i="3" s="1"/>
  <c r="AK45" i="3"/>
  <c r="AL45" i="3" s="1"/>
  <c r="H18" i="11"/>
  <c r="F18" i="11"/>
  <c r="E18" i="11"/>
  <c r="AK59" i="3"/>
  <c r="AL59" i="3" s="1"/>
  <c r="AK58" i="3"/>
  <c r="AL58" i="3" s="1"/>
  <c r="AK57" i="3"/>
  <c r="AL57" i="3" s="1"/>
  <c r="AK56" i="3"/>
  <c r="AL56" i="3" s="1"/>
  <c r="AK55" i="3"/>
  <c r="AL55" i="3" s="1"/>
  <c r="AK54" i="3"/>
  <c r="AL54" i="3" s="1"/>
  <c r="AK53" i="3"/>
  <c r="AL53" i="3" s="1"/>
  <c r="AK52" i="3"/>
  <c r="AL52" i="3" s="1"/>
  <c r="AK51" i="3"/>
  <c r="AL51" i="3" s="1"/>
  <c r="AL63" i="3" s="1"/>
  <c r="AK50" i="3"/>
  <c r="AL50" i="3" s="1"/>
  <c r="AK49" i="3"/>
  <c r="AL49" i="3" s="1"/>
  <c r="AK48" i="3"/>
  <c r="AL48" i="3" s="1"/>
  <c r="AK47" i="3"/>
  <c r="AL47" i="3" s="1"/>
  <c r="AK46" i="3"/>
  <c r="AL46" i="3" s="1"/>
  <c r="AG59" i="3"/>
  <c r="AG58" i="3"/>
  <c r="AG57" i="3"/>
  <c r="AG56" i="3"/>
  <c r="AG55" i="3"/>
  <c r="AG54" i="3"/>
  <c r="AG53" i="3"/>
  <c r="AG52" i="3"/>
  <c r="AG51" i="3"/>
  <c r="AG50" i="3"/>
  <c r="AG63" i="3" s="1"/>
  <c r="AG49" i="3"/>
  <c r="AG48" i="3"/>
  <c r="AG47" i="3"/>
  <c r="AG46" i="3"/>
  <c r="AC59" i="3"/>
  <c r="AC58" i="3"/>
  <c r="AC57" i="3"/>
  <c r="AC56" i="3"/>
  <c r="AC55" i="3"/>
  <c r="AC54" i="3"/>
  <c r="AC53" i="3"/>
  <c r="AC52" i="3"/>
  <c r="AC51" i="3"/>
  <c r="AC50" i="3"/>
  <c r="AC49" i="3"/>
  <c r="AC48" i="3"/>
  <c r="AC47" i="3"/>
  <c r="AC46" i="3"/>
  <c r="Y59" i="3"/>
  <c r="Y58" i="3"/>
  <c r="Y57" i="3"/>
  <c r="Y56" i="3"/>
  <c r="Y55" i="3"/>
  <c r="Y54" i="3"/>
  <c r="Y53" i="3"/>
  <c r="Y52" i="3"/>
  <c r="Y51" i="3"/>
  <c r="Y50" i="3"/>
  <c r="Y63" i="3" s="1"/>
  <c r="Y49" i="3"/>
  <c r="Y48" i="3"/>
  <c r="Y47" i="3"/>
  <c r="Y46" i="3"/>
  <c r="U59" i="3"/>
  <c r="U58" i="3"/>
  <c r="U57" i="3"/>
  <c r="U56" i="3"/>
  <c r="U55" i="3"/>
  <c r="U54" i="3"/>
  <c r="U53" i="3"/>
  <c r="U52" i="3"/>
  <c r="U51" i="3"/>
  <c r="U50" i="3"/>
  <c r="U63" i="3" s="1"/>
  <c r="U49" i="3"/>
  <c r="U48" i="3"/>
  <c r="U47" i="3"/>
  <c r="U46" i="3"/>
  <c r="Q59" i="3"/>
  <c r="R59" i="3" s="1"/>
  <c r="Q58" i="3"/>
  <c r="R58" i="3" s="1"/>
  <c r="Q57" i="3"/>
  <c r="R57" i="3" s="1"/>
  <c r="Q56" i="3"/>
  <c r="R56" i="3" s="1"/>
  <c r="Q55" i="3"/>
  <c r="R55" i="3" s="1"/>
  <c r="R64" i="3" s="1"/>
  <c r="Q54" i="3"/>
  <c r="R54" i="3" s="1"/>
  <c r="Q53" i="3"/>
  <c r="R53" i="3" s="1"/>
  <c r="Q52" i="3"/>
  <c r="R52" i="3" s="1"/>
  <c r="Q51" i="3"/>
  <c r="R51" i="3" s="1"/>
  <c r="Q50" i="3"/>
  <c r="R50" i="3" s="1"/>
  <c r="Q49" i="3"/>
  <c r="R49" i="3" s="1"/>
  <c r="Q48" i="3"/>
  <c r="R48" i="3" s="1"/>
  <c r="Q47" i="3"/>
  <c r="R47" i="3" s="1"/>
  <c r="Q46" i="3"/>
  <c r="R46" i="3" s="1"/>
  <c r="M59" i="3"/>
  <c r="N59" i="3" s="1"/>
  <c r="M58" i="3"/>
  <c r="N58" i="3" s="1"/>
  <c r="M57" i="3"/>
  <c r="N57" i="3" s="1"/>
  <c r="M56" i="3"/>
  <c r="N56" i="3" s="1"/>
  <c r="M55" i="3"/>
  <c r="N55" i="3" s="1"/>
  <c r="N64" i="3" s="1"/>
  <c r="M54" i="3"/>
  <c r="N54" i="3" s="1"/>
  <c r="M53" i="3"/>
  <c r="N53" i="3" s="1"/>
  <c r="M52" i="3"/>
  <c r="N52" i="3" s="1"/>
  <c r="M51" i="3"/>
  <c r="N51" i="3" s="1"/>
  <c r="M50" i="3"/>
  <c r="N50" i="3" s="1"/>
  <c r="N63" i="3" s="1"/>
  <c r="M49" i="3"/>
  <c r="N49" i="3" s="1"/>
  <c r="M48" i="3"/>
  <c r="N48" i="3" s="1"/>
  <c r="M47" i="3"/>
  <c r="N47" i="3" s="1"/>
  <c r="M46" i="3"/>
  <c r="N46" i="3" s="1"/>
  <c r="N62" i="3" s="1"/>
  <c r="I59" i="3"/>
  <c r="J59" i="3" s="1"/>
  <c r="I58" i="3"/>
  <c r="J58" i="3" s="1"/>
  <c r="I57" i="3"/>
  <c r="J57" i="3" s="1"/>
  <c r="I56" i="3"/>
  <c r="J56" i="3" s="1"/>
  <c r="I55" i="3"/>
  <c r="J55" i="3" s="1"/>
  <c r="I54" i="3"/>
  <c r="J54" i="3" s="1"/>
  <c r="I53" i="3"/>
  <c r="J53" i="3" s="1"/>
  <c r="I52" i="3"/>
  <c r="J52" i="3" s="1"/>
  <c r="I51" i="3"/>
  <c r="J51" i="3" s="1"/>
  <c r="I50" i="3"/>
  <c r="J50" i="3" s="1"/>
  <c r="J63" i="3" s="1"/>
  <c r="I49" i="3"/>
  <c r="J49" i="3" s="1"/>
  <c r="I48" i="3"/>
  <c r="J48" i="3" s="1"/>
  <c r="I47" i="3"/>
  <c r="J47" i="3" s="1"/>
  <c r="I46" i="3"/>
  <c r="J46" i="3" s="1"/>
  <c r="E46" i="3"/>
  <c r="F46" i="3" s="1"/>
  <c r="E47" i="3"/>
  <c r="F47" i="3" s="1"/>
  <c r="E48" i="3"/>
  <c r="F48" i="3" s="1"/>
  <c r="E49" i="3"/>
  <c r="F49" i="3" s="1"/>
  <c r="E50" i="3"/>
  <c r="F50" i="3" s="1"/>
  <c r="E51" i="3"/>
  <c r="F51" i="3" s="1"/>
  <c r="E52" i="3"/>
  <c r="F52" i="3" s="1"/>
  <c r="E53" i="3"/>
  <c r="F53" i="3" s="1"/>
  <c r="E54" i="3"/>
  <c r="F54" i="3" s="1"/>
  <c r="E55" i="3"/>
  <c r="F55" i="3" s="1"/>
  <c r="E56" i="3"/>
  <c r="F56" i="3" s="1"/>
  <c r="E57" i="3"/>
  <c r="F57" i="3" s="1"/>
  <c r="E58" i="3"/>
  <c r="F58" i="3" s="1"/>
  <c r="E59" i="3"/>
  <c r="F59" i="3" s="1"/>
  <c r="E2" i="3"/>
  <c r="BK3" i="6"/>
  <c r="AN3" i="6" s="1"/>
  <c r="BK4" i="6"/>
  <c r="AZ4" i="6" s="1"/>
  <c r="BK5" i="6"/>
  <c r="D5" i="6" s="1"/>
  <c r="BK6" i="6"/>
  <c r="D6" i="6" s="1"/>
  <c r="BK7" i="6"/>
  <c r="BD7" i="6" s="1"/>
  <c r="BK8" i="6"/>
  <c r="BD8" i="6" s="1"/>
  <c r="BK9" i="6"/>
  <c r="BD9" i="6" s="1"/>
  <c r="BK10" i="6"/>
  <c r="AJ10" i="6" s="1"/>
  <c r="BK11" i="6"/>
  <c r="AF11" i="6" s="1"/>
  <c r="BK12" i="6"/>
  <c r="AZ12" i="6" s="1"/>
  <c r="BK13" i="6"/>
  <c r="AR13" i="6" s="1"/>
  <c r="BK14" i="6"/>
  <c r="AZ14" i="6" s="1"/>
  <c r="BK15" i="6"/>
  <c r="D15" i="6" s="1"/>
  <c r="BK16" i="6"/>
  <c r="D16" i="6" s="1"/>
  <c r="BK2" i="6"/>
  <c r="D2" i="6" s="1"/>
  <c r="BH36" i="6"/>
  <c r="BI36" i="6"/>
  <c r="BJ36" i="6"/>
  <c r="BG36" i="6"/>
  <c r="AA60" i="6"/>
  <c r="AB60" i="6"/>
  <c r="AC60" i="6"/>
  <c r="AE60" i="6"/>
  <c r="AF60" i="6"/>
  <c r="AG60" i="6"/>
  <c r="AI60" i="6"/>
  <c r="AJ60" i="6"/>
  <c r="AK60" i="6"/>
  <c r="AM60" i="6"/>
  <c r="AN60" i="6"/>
  <c r="AO60" i="6"/>
  <c r="AQ60" i="6"/>
  <c r="AR60" i="6"/>
  <c r="AS60" i="6"/>
  <c r="AU60" i="6"/>
  <c r="AV60" i="6"/>
  <c r="AW60" i="6"/>
  <c r="AY60" i="6"/>
  <c r="AZ60" i="6"/>
  <c r="BA60" i="6"/>
  <c r="BC60" i="6"/>
  <c r="BD60" i="6"/>
  <c r="BE60" i="6"/>
  <c r="AA61" i="6"/>
  <c r="AB61" i="6"/>
  <c r="AC61" i="6"/>
  <c r="AE61" i="6"/>
  <c r="AF61" i="6"/>
  <c r="AG61" i="6"/>
  <c r="AI61" i="6"/>
  <c r="AJ61" i="6"/>
  <c r="AK61" i="6"/>
  <c r="AM61" i="6"/>
  <c r="AN61" i="6"/>
  <c r="AO61" i="6"/>
  <c r="AQ61" i="6"/>
  <c r="AR61" i="6"/>
  <c r="AS61" i="6"/>
  <c r="AU61" i="6"/>
  <c r="AV61" i="6"/>
  <c r="AW61" i="6"/>
  <c r="AY61" i="6"/>
  <c r="AZ61" i="6"/>
  <c r="BA61" i="6"/>
  <c r="BC61" i="6"/>
  <c r="BD61" i="6"/>
  <c r="BE61" i="6"/>
  <c r="AA62" i="6"/>
  <c r="AB62" i="6"/>
  <c r="AC62" i="6"/>
  <c r="AE62" i="6"/>
  <c r="AF62" i="6"/>
  <c r="AG62" i="6"/>
  <c r="AI62" i="6"/>
  <c r="AJ62" i="6"/>
  <c r="AK62" i="6"/>
  <c r="AM62" i="6"/>
  <c r="AN62" i="6"/>
  <c r="AO62" i="6"/>
  <c r="AQ62" i="6"/>
  <c r="AR62" i="6"/>
  <c r="AS62" i="6"/>
  <c r="AU62" i="6"/>
  <c r="AV62" i="6"/>
  <c r="AW62" i="6"/>
  <c r="AY62" i="6"/>
  <c r="AZ62" i="6"/>
  <c r="BA62" i="6"/>
  <c r="BC62" i="6"/>
  <c r="BD62" i="6"/>
  <c r="BE62" i="6"/>
  <c r="K60" i="6"/>
  <c r="L60" i="6"/>
  <c r="M60" i="6"/>
  <c r="O60" i="6"/>
  <c r="P60" i="6"/>
  <c r="Q60" i="6"/>
  <c r="S60" i="6"/>
  <c r="T60" i="6"/>
  <c r="U60" i="6"/>
  <c r="W60" i="6"/>
  <c r="X60" i="6"/>
  <c r="Y60" i="6"/>
  <c r="K61" i="6"/>
  <c r="L61" i="6"/>
  <c r="M61" i="6"/>
  <c r="O61" i="6"/>
  <c r="P61" i="6"/>
  <c r="Q61" i="6"/>
  <c r="S61" i="6"/>
  <c r="T61" i="6"/>
  <c r="U61" i="6"/>
  <c r="W61" i="6"/>
  <c r="X61" i="6"/>
  <c r="Y61" i="6"/>
  <c r="K62" i="6"/>
  <c r="L62" i="6"/>
  <c r="M62" i="6"/>
  <c r="O62" i="6"/>
  <c r="P62" i="6"/>
  <c r="Q62" i="6"/>
  <c r="S62" i="6"/>
  <c r="T62" i="6"/>
  <c r="U62" i="6"/>
  <c r="W62" i="6"/>
  <c r="X62" i="6"/>
  <c r="Y62" i="6"/>
  <c r="E62" i="3" l="1"/>
  <c r="M64" i="3"/>
  <c r="R63" i="3"/>
  <c r="AC63" i="3"/>
  <c r="AC62" i="3"/>
  <c r="Y64" i="3"/>
  <c r="AL62" i="3"/>
  <c r="AL64" i="3"/>
  <c r="AK63" i="3"/>
  <c r="J64" i="3"/>
  <c r="T30" i="3" a="1"/>
  <c r="T30" i="3" s="1"/>
  <c r="V49" i="3" s="1"/>
  <c r="F64" i="3"/>
  <c r="U64" i="3"/>
  <c r="F63" i="3"/>
  <c r="AG64" i="3"/>
  <c r="AG62" i="3"/>
  <c r="X30" i="3" a="1"/>
  <c r="X30" i="3" s="1"/>
  <c r="Z47" i="3" s="1"/>
  <c r="E63" i="3"/>
  <c r="AC64" i="3"/>
  <c r="R62" i="3"/>
  <c r="J62" i="3"/>
  <c r="AB30" i="3" a="1"/>
  <c r="AB30" i="3" s="1"/>
  <c r="AD53" i="3" s="1"/>
  <c r="Q64" i="3"/>
  <c r="I62" i="3"/>
  <c r="Q63" i="3"/>
  <c r="E64" i="3"/>
  <c r="Q62" i="3"/>
  <c r="AK64" i="3"/>
  <c r="Y62" i="3"/>
  <c r="AK62" i="3"/>
  <c r="M62" i="3"/>
  <c r="I64" i="3"/>
  <c r="U62" i="3"/>
  <c r="M63" i="3"/>
  <c r="I63" i="3"/>
  <c r="V58" i="3"/>
  <c r="Z55" i="3"/>
  <c r="Z56" i="3"/>
  <c r="Z53" i="3"/>
  <c r="Z54" i="3"/>
  <c r="AD52" i="3"/>
  <c r="AH55" i="3"/>
  <c r="AH58" i="3"/>
  <c r="AH54" i="3"/>
  <c r="AH46" i="3"/>
  <c r="AH56" i="3"/>
  <c r="AH57" i="3"/>
  <c r="AH45" i="3"/>
  <c r="AH59" i="3"/>
  <c r="AH47" i="3"/>
  <c r="AH50" i="3"/>
  <c r="AH51" i="3"/>
  <c r="AH48" i="3"/>
  <c r="AH49" i="3"/>
  <c r="AH52" i="3"/>
  <c r="AH53" i="3"/>
  <c r="AB11" i="6"/>
  <c r="AF13" i="6"/>
  <c r="T8" i="6"/>
  <c r="AJ8" i="6"/>
  <c r="AV3" i="6"/>
  <c r="AR8" i="6"/>
  <c r="T5" i="6"/>
  <c r="AV11" i="6"/>
  <c r="P11" i="6"/>
  <c r="L13" i="6"/>
  <c r="P3" i="6"/>
  <c r="AF12" i="6"/>
  <c r="AR15" i="6"/>
  <c r="AJ3" i="6"/>
  <c r="H4" i="6"/>
  <c r="BD3" i="6"/>
  <c r="H11" i="6"/>
  <c r="X14" i="6"/>
  <c r="AN11" i="6"/>
  <c r="BD11" i="6"/>
  <c r="AV4" i="6"/>
  <c r="H3" i="6"/>
  <c r="AZ11" i="6"/>
  <c r="AN4" i="6"/>
  <c r="H12" i="6"/>
  <c r="AB3" i="6"/>
  <c r="AN12" i="6"/>
  <c r="AF14" i="6"/>
  <c r="D3" i="6"/>
  <c r="T11" i="6"/>
  <c r="T13" i="6"/>
  <c r="L11" i="6"/>
  <c r="AB8" i="6"/>
  <c r="AN13" i="6"/>
  <c r="AZ13" i="6"/>
  <c r="L15" i="6"/>
  <c r="AZ15" i="6"/>
  <c r="AV5" i="6"/>
  <c r="P4" i="6"/>
  <c r="AJ5" i="6"/>
  <c r="BD4" i="6"/>
  <c r="AB13" i="6"/>
  <c r="AV13" i="6"/>
  <c r="D13" i="6"/>
  <c r="P12" i="6"/>
  <c r="X4" i="6"/>
  <c r="AB15" i="6"/>
  <c r="AV14" i="6"/>
  <c r="BD13" i="6"/>
  <c r="D12" i="6"/>
  <c r="L3" i="6"/>
  <c r="P13" i="6"/>
  <c r="X11" i="6"/>
  <c r="AF3" i="6"/>
  <c r="AJ13" i="6"/>
  <c r="AZ3" i="6"/>
  <c r="BD14" i="6"/>
  <c r="D14" i="6"/>
  <c r="X3" i="6"/>
  <c r="H14" i="6"/>
  <c r="AR5" i="6"/>
  <c r="D11" i="6"/>
  <c r="L5" i="6"/>
  <c r="P14" i="6"/>
  <c r="X12" i="6"/>
  <c r="AF4" i="6"/>
  <c r="AJ15" i="6"/>
  <c r="AR11" i="6"/>
  <c r="AZ5" i="6"/>
  <c r="AB5" i="6"/>
  <c r="T15" i="6"/>
  <c r="AN14" i="6"/>
  <c r="H13" i="6"/>
  <c r="AR3" i="6"/>
  <c r="AJ11" i="6"/>
  <c r="BK36" i="6"/>
  <c r="D4" i="6"/>
  <c r="L8" i="6"/>
  <c r="T3" i="6"/>
  <c r="X13" i="6"/>
  <c r="AZ8" i="6"/>
  <c r="H10" i="6"/>
  <c r="P10" i="6"/>
  <c r="X10" i="6"/>
  <c r="AF10" i="6"/>
  <c r="AN10" i="6"/>
  <c r="AV10" i="6"/>
  <c r="BD10" i="6"/>
  <c r="L6" i="6"/>
  <c r="L16" i="6"/>
  <c r="T6" i="6"/>
  <c r="T16" i="6"/>
  <c r="AB6" i="6"/>
  <c r="AB16" i="6"/>
  <c r="AJ6" i="6"/>
  <c r="AJ16" i="6"/>
  <c r="AR6" i="6"/>
  <c r="AR16" i="6"/>
  <c r="AZ6" i="6"/>
  <c r="AZ16" i="6"/>
  <c r="H2" i="6"/>
  <c r="L7" i="6"/>
  <c r="P2" i="6"/>
  <c r="T7" i="6"/>
  <c r="X2" i="6"/>
  <c r="AB7" i="6"/>
  <c r="AF2" i="6"/>
  <c r="AJ7" i="6"/>
  <c r="AN2" i="6"/>
  <c r="AR7" i="6"/>
  <c r="AV2" i="6"/>
  <c r="AV12" i="6"/>
  <c r="AZ7" i="6"/>
  <c r="BD2" i="6"/>
  <c r="BD12" i="6"/>
  <c r="AB9" i="6"/>
  <c r="AJ9" i="6"/>
  <c r="H5" i="6"/>
  <c r="P15" i="6"/>
  <c r="X15" i="6"/>
  <c r="AF15" i="6"/>
  <c r="BD15" i="6"/>
  <c r="D8" i="6"/>
  <c r="H6" i="6"/>
  <c r="H16" i="6"/>
  <c r="P6" i="6"/>
  <c r="P16" i="6"/>
  <c r="X6" i="6"/>
  <c r="X16" i="6"/>
  <c r="AF6" i="6"/>
  <c r="AF16" i="6"/>
  <c r="AN6" i="6"/>
  <c r="AN16" i="6"/>
  <c r="AV6" i="6"/>
  <c r="AV16" i="6"/>
  <c r="BD6" i="6"/>
  <c r="BD16" i="6"/>
  <c r="D7" i="6"/>
  <c r="H7" i="6"/>
  <c r="L2" i="6"/>
  <c r="L12" i="6"/>
  <c r="P7" i="6"/>
  <c r="T2" i="6"/>
  <c r="T12" i="6"/>
  <c r="X7" i="6"/>
  <c r="AB2" i="6"/>
  <c r="AB12" i="6"/>
  <c r="AF7" i="6"/>
  <c r="AJ2" i="6"/>
  <c r="AJ12" i="6"/>
  <c r="AN7" i="6"/>
  <c r="AR2" i="6"/>
  <c r="AR12" i="6"/>
  <c r="AV7" i="6"/>
  <c r="AZ2" i="6"/>
  <c r="T9" i="6"/>
  <c r="AR9" i="6"/>
  <c r="L10" i="6"/>
  <c r="X5" i="6"/>
  <c r="AF5" i="6"/>
  <c r="AN5" i="6"/>
  <c r="AR10" i="6"/>
  <c r="AZ10" i="6"/>
  <c r="D10" i="6"/>
  <c r="L9" i="6"/>
  <c r="AZ9" i="6"/>
  <c r="D9" i="6"/>
  <c r="H15" i="6"/>
  <c r="P5" i="6"/>
  <c r="T10" i="6"/>
  <c r="AB10" i="6"/>
  <c r="AN15" i="6"/>
  <c r="AV15" i="6"/>
  <c r="BD5" i="6"/>
  <c r="H8" i="6"/>
  <c r="P8" i="6"/>
  <c r="X8" i="6"/>
  <c r="AF8" i="6"/>
  <c r="AN8" i="6"/>
  <c r="AV8" i="6"/>
  <c r="H9" i="6"/>
  <c r="L4" i="6"/>
  <c r="L14" i="6"/>
  <c r="P9" i="6"/>
  <c r="T4" i="6"/>
  <c r="T14" i="6"/>
  <c r="X9" i="6"/>
  <c r="AB4" i="6"/>
  <c r="AB14" i="6"/>
  <c r="AF9" i="6"/>
  <c r="AJ4" i="6"/>
  <c r="AJ14" i="6"/>
  <c r="AN9" i="6"/>
  <c r="AR4" i="6"/>
  <c r="AR14" i="6"/>
  <c r="AV9" i="6"/>
  <c r="BL13" i="6"/>
  <c r="BL3" i="6"/>
  <c r="BL12" i="6"/>
  <c r="BL5" i="6"/>
  <c r="BL11" i="6"/>
  <c r="BL10" i="6"/>
  <c r="BL14" i="6"/>
  <c r="BL4" i="6"/>
  <c r="BL8" i="6"/>
  <c r="BL2" i="6"/>
  <c r="BL7" i="6"/>
  <c r="BL9" i="6"/>
  <c r="BL16" i="6"/>
  <c r="BL6" i="6"/>
  <c r="BL15" i="6"/>
  <c r="AD58" i="3" l="1"/>
  <c r="Z52" i="3"/>
  <c r="AD48" i="3"/>
  <c r="Z51" i="3"/>
  <c r="V45" i="3"/>
  <c r="V48" i="3"/>
  <c r="V50" i="3"/>
  <c r="AD51" i="3"/>
  <c r="AD45" i="3"/>
  <c r="AD62" i="3" s="1"/>
  <c r="V55" i="3"/>
  <c r="AD55" i="3"/>
  <c r="Z57" i="3"/>
  <c r="AD54" i="3"/>
  <c r="Z59" i="3"/>
  <c r="Z46" i="3"/>
  <c r="V59" i="3"/>
  <c r="V57" i="3"/>
  <c r="AD50" i="3"/>
  <c r="AD63" i="3" s="1"/>
  <c r="V52" i="3"/>
  <c r="V63" i="3" s="1"/>
  <c r="V56" i="3"/>
  <c r="AD49" i="3"/>
  <c r="V51" i="3"/>
  <c r="AD57" i="3"/>
  <c r="AD59" i="3"/>
  <c r="Z45" i="3"/>
  <c r="Z62" i="3" s="1"/>
  <c r="V53" i="3"/>
  <c r="AD47" i="3"/>
  <c r="AD56" i="3"/>
  <c r="AD64" i="3" s="1"/>
  <c r="Z58" i="3"/>
  <c r="Z64" i="3" s="1"/>
  <c r="V47" i="3"/>
  <c r="V62" i="3" s="1"/>
  <c r="V46" i="3"/>
  <c r="AD46" i="3"/>
  <c r="Z48" i="3"/>
  <c r="V54" i="3"/>
  <c r="Z50" i="3"/>
  <c r="Z63" i="3" s="1"/>
  <c r="Z49" i="3"/>
  <c r="V64" i="3"/>
  <c r="AH62" i="3"/>
  <c r="AH63" i="3"/>
  <c r="AH64" i="3"/>
  <c r="BL36" i="6"/>
  <c r="D49" i="6"/>
  <c r="H49" i="6"/>
  <c r="D55" i="6"/>
  <c r="H55" i="6"/>
  <c r="D46" i="6"/>
  <c r="H46" i="6"/>
  <c r="D43" i="6"/>
  <c r="H43" i="6"/>
  <c r="D45" i="6"/>
  <c r="H45" i="6"/>
  <c r="D51" i="6"/>
  <c r="H51" i="6"/>
  <c r="D56" i="6"/>
  <c r="H56" i="6"/>
  <c r="D52" i="6"/>
  <c r="H52" i="6"/>
  <c r="D47" i="6"/>
  <c r="H47" i="6"/>
  <c r="D57" i="6"/>
  <c r="H57" i="6"/>
  <c r="D53" i="6"/>
  <c r="H53" i="6"/>
  <c r="D50" i="6"/>
  <c r="H50" i="6"/>
  <c r="D44" i="6"/>
  <c r="H44" i="6"/>
  <c r="D48" i="6"/>
  <c r="H48" i="6"/>
  <c r="D54" i="6"/>
  <c r="H54" i="6"/>
  <c r="D62" i="6" l="1"/>
  <c r="D61" i="6"/>
  <c r="H61" i="6"/>
  <c r="H60" i="6"/>
  <c r="D60" i="6"/>
  <c r="H62" i="6"/>
  <c r="AE29" i="6" l="1" a="1"/>
  <c r="AE29" i="6" s="1"/>
  <c r="AT3" i="5"/>
  <c r="AF46" i="5" s="1"/>
  <c r="AT4" i="5"/>
  <c r="D47" i="5" s="1"/>
  <c r="AT5" i="5"/>
  <c r="AN48" i="5" s="1"/>
  <c r="AT6" i="5"/>
  <c r="AN49" i="5" s="1"/>
  <c r="AT7" i="5"/>
  <c r="AN50" i="5" s="1"/>
  <c r="AT8" i="5"/>
  <c r="H51" i="5" s="1"/>
  <c r="AT9" i="5"/>
  <c r="AJ52" i="5" s="1"/>
  <c r="AT10" i="5"/>
  <c r="X53" i="5" s="1"/>
  <c r="AT11" i="5"/>
  <c r="D54" i="5" s="1"/>
  <c r="AT12" i="5"/>
  <c r="T55" i="5" s="1"/>
  <c r="AT13" i="5"/>
  <c r="X56" i="5" s="1"/>
  <c r="AT14" i="5"/>
  <c r="AN57" i="5" s="1"/>
  <c r="AT15" i="5"/>
  <c r="AN58" i="5" s="1"/>
  <c r="AT16" i="5"/>
  <c r="AN59" i="5" s="1"/>
  <c r="AT2" i="5"/>
  <c r="L51" i="5" l="1"/>
  <c r="L52" i="5"/>
  <c r="T45" i="5"/>
  <c r="H45" i="5"/>
  <c r="AF51" i="5"/>
  <c r="T50" i="5"/>
  <c r="T52" i="5"/>
  <c r="AF52" i="5"/>
  <c r="T56" i="5"/>
  <c r="T64" i="5" s="1"/>
  <c r="D46" i="5"/>
  <c r="L47" i="5"/>
  <c r="P56" i="5"/>
  <c r="X57" i="5"/>
  <c r="AF47" i="5"/>
  <c r="AJ56" i="5"/>
  <c r="T46" i="5"/>
  <c r="T48" i="5"/>
  <c r="T49" i="5"/>
  <c r="H46" i="5"/>
  <c r="P57" i="5"/>
  <c r="AB46" i="5"/>
  <c r="AJ57" i="5"/>
  <c r="T47" i="5"/>
  <c r="D59" i="5"/>
  <c r="H47" i="5"/>
  <c r="P58" i="5"/>
  <c r="AB47" i="5"/>
  <c r="AJ58" i="5"/>
  <c r="D58" i="5"/>
  <c r="H48" i="5"/>
  <c r="L55" i="5"/>
  <c r="P59" i="5"/>
  <c r="AB48" i="5"/>
  <c r="AF55" i="5"/>
  <c r="AJ59" i="5"/>
  <c r="D57" i="5"/>
  <c r="H49" i="5"/>
  <c r="L56" i="5"/>
  <c r="X46" i="5"/>
  <c r="AB49" i="5"/>
  <c r="AF56" i="5"/>
  <c r="AN46" i="5"/>
  <c r="D56" i="5"/>
  <c r="H56" i="5"/>
  <c r="L57" i="5"/>
  <c r="X47" i="5"/>
  <c r="AB56" i="5"/>
  <c r="AF57" i="5"/>
  <c r="AN47" i="5"/>
  <c r="D55" i="5"/>
  <c r="H57" i="5"/>
  <c r="P46" i="5"/>
  <c r="X51" i="5"/>
  <c r="AB57" i="5"/>
  <c r="AJ46" i="5"/>
  <c r="AN51" i="5"/>
  <c r="D49" i="5"/>
  <c r="H58" i="5"/>
  <c r="P47" i="5"/>
  <c r="X52" i="5"/>
  <c r="AB58" i="5"/>
  <c r="AJ47" i="5"/>
  <c r="AN55" i="5"/>
  <c r="AN64" i="5" s="1"/>
  <c r="T57" i="5"/>
  <c r="D48" i="5"/>
  <c r="H59" i="5"/>
  <c r="P48" i="5"/>
  <c r="X55" i="5"/>
  <c r="AB59" i="5"/>
  <c r="AJ48" i="5"/>
  <c r="AN56" i="5"/>
  <c r="T58" i="5"/>
  <c r="L46" i="5"/>
  <c r="P49" i="5"/>
  <c r="AJ49" i="5"/>
  <c r="AN52" i="5"/>
  <c r="L53" i="5"/>
  <c r="AF53" i="5"/>
  <c r="AN53" i="5"/>
  <c r="AN54" i="5"/>
  <c r="T59" i="5"/>
  <c r="P51" i="5"/>
  <c r="T51" i="5"/>
  <c r="AF54" i="5"/>
  <c r="P50" i="5"/>
  <c r="AF45" i="5"/>
  <c r="AJ50" i="5"/>
  <c r="AB51" i="5"/>
  <c r="D53" i="5"/>
  <c r="H52" i="5"/>
  <c r="AB52" i="5"/>
  <c r="D52" i="5"/>
  <c r="H53" i="5"/>
  <c r="L48" i="5"/>
  <c r="L58" i="5"/>
  <c r="P53" i="5"/>
  <c r="X48" i="5"/>
  <c r="X58" i="5"/>
  <c r="AB53" i="5"/>
  <c r="AF48" i="5"/>
  <c r="AF58" i="5"/>
  <c r="AJ53" i="5"/>
  <c r="T53" i="5"/>
  <c r="L54" i="5"/>
  <c r="X54" i="5"/>
  <c r="L45" i="5"/>
  <c r="L62" i="5" s="1"/>
  <c r="X45" i="5"/>
  <c r="AB50" i="5"/>
  <c r="AJ51" i="5"/>
  <c r="P52" i="5"/>
  <c r="D51" i="5"/>
  <c r="H54" i="5"/>
  <c r="L49" i="5"/>
  <c r="L59" i="5"/>
  <c r="P54" i="5"/>
  <c r="X49" i="5"/>
  <c r="X59" i="5"/>
  <c r="AB54" i="5"/>
  <c r="AF49" i="5"/>
  <c r="AF59" i="5"/>
  <c r="AJ54" i="5"/>
  <c r="T54" i="5"/>
  <c r="H50" i="5"/>
  <c r="AN45" i="5"/>
  <c r="D45" i="5"/>
  <c r="D50" i="5"/>
  <c r="H55" i="5"/>
  <c r="H64" i="5" s="1"/>
  <c r="L50" i="5"/>
  <c r="P45" i="5"/>
  <c r="P55" i="5"/>
  <c r="X50" i="5"/>
  <c r="AB45" i="5"/>
  <c r="AB55" i="5"/>
  <c r="AF50" i="5"/>
  <c r="AJ45" i="5"/>
  <c r="AJ55" i="5"/>
  <c r="AJ64" i="5" s="1"/>
  <c r="AJ63" i="5" l="1"/>
  <c r="D63" i="5"/>
  <c r="X62" i="5"/>
  <c r="AN63" i="5"/>
  <c r="AF62" i="5"/>
  <c r="AJ62" i="5"/>
  <c r="AN62" i="5"/>
  <c r="AF64" i="5"/>
  <c r="H63" i="5"/>
  <c r="T62" i="5"/>
  <c r="D62" i="5"/>
  <c r="T63" i="5"/>
  <c r="AB64" i="5"/>
  <c r="P63" i="5"/>
  <c r="AF63" i="5"/>
  <c r="H62" i="5"/>
  <c r="AB62" i="5"/>
  <c r="X63" i="5"/>
  <c r="L64" i="5"/>
  <c r="P64" i="5"/>
  <c r="D64" i="5"/>
  <c r="P62" i="5"/>
  <c r="L63" i="5"/>
  <c r="AB63" i="5"/>
  <c r="X64" i="5"/>
  <c r="S30" i="5" a="1"/>
  <c r="S30" i="5" s="1"/>
  <c r="U52" i="5" s="1"/>
  <c r="AM30" i="5" a="1"/>
  <c r="AM30" i="5" s="1"/>
  <c r="AO54" i="5" s="1"/>
  <c r="E53" i="5"/>
  <c r="AI30" i="5" a="1"/>
  <c r="AI30" i="5" s="1"/>
  <c r="AK53" i="5" s="1"/>
  <c r="AA30" i="5" a="1"/>
  <c r="AA30" i="5" s="1"/>
  <c r="AC51" i="5" s="1"/>
  <c r="O30" i="5" a="1"/>
  <c r="O30" i="5" s="1"/>
  <c r="AE30" i="5" a="1"/>
  <c r="AE30" i="5" s="1"/>
  <c r="AG50" i="5" s="1"/>
  <c r="W30" i="5" a="1"/>
  <c r="W30" i="5" s="1"/>
  <c r="Y54" i="5" s="1"/>
  <c r="K30" i="5" a="1"/>
  <c r="K30" i="5" s="1"/>
  <c r="M50" i="5" s="1"/>
  <c r="D2" i="5"/>
  <c r="AO49" i="5" l="1"/>
  <c r="U47" i="5"/>
  <c r="U46" i="5"/>
  <c r="U57" i="5"/>
  <c r="AO47" i="5"/>
  <c r="U45" i="5"/>
  <c r="AO57" i="5"/>
  <c r="U55" i="5"/>
  <c r="U64" i="5" s="1"/>
  <c r="U56" i="5"/>
  <c r="U54" i="5"/>
  <c r="AO51" i="5"/>
  <c r="U51" i="5"/>
  <c r="AO59" i="5"/>
  <c r="U59" i="5"/>
  <c r="AO55" i="5"/>
  <c r="AO46" i="5"/>
  <c r="U53" i="5"/>
  <c r="U49" i="5"/>
  <c r="U58" i="5"/>
  <c r="U50" i="5"/>
  <c r="U48" i="5"/>
  <c r="I54" i="5"/>
  <c r="AK54" i="5"/>
  <c r="AO56" i="5"/>
  <c r="E52" i="5"/>
  <c r="AO52" i="5"/>
  <c r="AK51" i="5"/>
  <c r="AK45" i="5"/>
  <c r="AK55" i="5"/>
  <c r="AK50" i="5"/>
  <c r="AO58" i="5"/>
  <c r="AO48" i="5"/>
  <c r="AO45" i="5"/>
  <c r="AO50" i="5"/>
  <c r="AO53" i="5"/>
  <c r="Q59" i="5"/>
  <c r="Q46" i="5"/>
  <c r="Q56" i="5"/>
  <c r="Q48" i="5"/>
  <c r="Q47" i="5"/>
  <c r="Q57" i="5"/>
  <c r="Q50" i="5"/>
  <c r="Q49" i="5"/>
  <c r="Q52" i="5"/>
  <c r="Q51" i="5"/>
  <c r="Q58" i="5"/>
  <c r="Y59" i="5"/>
  <c r="E51" i="5"/>
  <c r="AC50" i="5"/>
  <c r="AC54" i="5"/>
  <c r="I55" i="5"/>
  <c r="Q53" i="5"/>
  <c r="Q45" i="5"/>
  <c r="M48" i="5"/>
  <c r="Y58" i="5"/>
  <c r="Q55" i="5"/>
  <c r="I56" i="5"/>
  <c r="I57" i="5"/>
  <c r="I51" i="5"/>
  <c r="I46" i="5"/>
  <c r="I58" i="5"/>
  <c r="I47" i="5"/>
  <c r="I48" i="5"/>
  <c r="I59" i="5"/>
  <c r="I49" i="5"/>
  <c r="M49" i="5"/>
  <c r="M54" i="5"/>
  <c r="Q54" i="5"/>
  <c r="I45" i="5"/>
  <c r="M59" i="5"/>
  <c r="E56" i="5"/>
  <c r="E57" i="5"/>
  <c r="E55" i="5"/>
  <c r="E46" i="5"/>
  <c r="E47" i="5"/>
  <c r="E49" i="5"/>
  <c r="E48" i="5"/>
  <c r="E59" i="5"/>
  <c r="E54" i="5"/>
  <c r="E58" i="5"/>
  <c r="E45" i="5"/>
  <c r="AC59" i="5"/>
  <c r="AC58" i="5"/>
  <c r="AC57" i="5"/>
  <c r="AC47" i="5"/>
  <c r="AC56" i="5"/>
  <c r="AC46" i="5"/>
  <c r="AC48" i="5"/>
  <c r="AC49" i="5"/>
  <c r="AC55" i="5"/>
  <c r="Y50" i="5"/>
  <c r="Y53" i="5"/>
  <c r="Y47" i="5"/>
  <c r="Y57" i="5"/>
  <c r="Y51" i="5"/>
  <c r="Y52" i="5"/>
  <c r="Y45" i="5"/>
  <c r="Y56" i="5"/>
  <c r="Y46" i="5"/>
  <c r="Y55" i="5"/>
  <c r="M58" i="5"/>
  <c r="M53" i="5"/>
  <c r="AC52" i="5"/>
  <c r="I50" i="5"/>
  <c r="AC45" i="5"/>
  <c r="E50" i="5"/>
  <c r="AG46" i="5"/>
  <c r="AG51" i="5"/>
  <c r="AG57" i="5"/>
  <c r="AG52" i="5"/>
  <c r="AG49" i="5"/>
  <c r="AG53" i="5"/>
  <c r="AG59" i="5"/>
  <c r="AG54" i="5"/>
  <c r="AG45" i="5"/>
  <c r="AG58" i="5"/>
  <c r="AG55" i="5"/>
  <c r="AG56" i="5"/>
  <c r="AG47" i="5"/>
  <c r="AG48" i="5"/>
  <c r="Y48" i="5"/>
  <c r="I52" i="5"/>
  <c r="M55" i="5"/>
  <c r="M51" i="5"/>
  <c r="M56" i="5"/>
  <c r="M47" i="5"/>
  <c r="M52" i="5"/>
  <c r="M46" i="5"/>
  <c r="M57" i="5"/>
  <c r="M45" i="5"/>
  <c r="I53" i="5"/>
  <c r="AK52" i="5"/>
  <c r="AK46" i="5"/>
  <c r="AK47" i="5"/>
  <c r="AK58" i="5"/>
  <c r="AK49" i="5"/>
  <c r="AK56" i="5"/>
  <c r="AK48" i="5"/>
  <c r="AK57" i="5"/>
  <c r="AK59" i="5"/>
  <c r="Y49" i="5"/>
  <c r="AC53" i="5"/>
  <c r="C18" i="11"/>
  <c r="AG63" i="5" l="1"/>
  <c r="Y62" i="5"/>
  <c r="M63" i="5"/>
  <c r="I63" i="5"/>
  <c r="AO62" i="5"/>
  <c r="E63" i="5"/>
  <c r="AG62" i="5"/>
  <c r="AO63" i="5"/>
  <c r="E64" i="5"/>
  <c r="Q63" i="5"/>
  <c r="E62" i="5"/>
  <c r="I64" i="5"/>
  <c r="Q64" i="5"/>
  <c r="U62" i="5"/>
  <c r="AC62" i="5"/>
  <c r="AO64" i="5"/>
  <c r="M64" i="5"/>
  <c r="Q62" i="5"/>
  <c r="M62" i="5"/>
  <c r="Y64" i="5"/>
  <c r="AC64" i="5"/>
  <c r="AK63" i="5"/>
  <c r="U63" i="5"/>
  <c r="AK62" i="5"/>
  <c r="AG64" i="5"/>
  <c r="Y63" i="5"/>
  <c r="I62" i="5"/>
  <c r="AC63" i="5"/>
  <c r="AK64" i="5"/>
  <c r="K18" i="11"/>
  <c r="G18" i="11"/>
  <c r="I18" i="11"/>
  <c r="D18" i="11"/>
  <c r="AK16" i="3"/>
  <c r="AK15" i="3"/>
  <c r="AK14" i="3"/>
  <c r="AK13" i="3"/>
  <c r="AK12" i="3"/>
  <c r="AK11" i="3"/>
  <c r="AK10" i="3"/>
  <c r="AK9" i="3"/>
  <c r="AK8" i="3"/>
  <c r="AK7" i="3"/>
  <c r="AK6" i="3"/>
  <c r="AK5" i="3"/>
  <c r="AK4" i="3"/>
  <c r="AK3" i="3"/>
  <c r="AK2" i="3"/>
  <c r="AG16" i="3"/>
  <c r="AG15" i="3"/>
  <c r="AG14" i="3"/>
  <c r="AG13" i="3"/>
  <c r="AG12" i="3"/>
  <c r="AG11" i="3"/>
  <c r="AG10" i="3"/>
  <c r="AG9" i="3"/>
  <c r="AG8" i="3"/>
  <c r="AG7" i="3"/>
  <c r="AG6" i="3"/>
  <c r="AG5" i="3"/>
  <c r="AG4" i="3"/>
  <c r="AG3" i="3"/>
  <c r="AG2" i="3"/>
  <c r="AC16" i="3"/>
  <c r="AC15" i="3"/>
  <c r="AC14" i="3"/>
  <c r="AC13" i="3"/>
  <c r="AC12" i="3"/>
  <c r="AC11" i="3"/>
  <c r="AC10" i="3"/>
  <c r="AC9" i="3"/>
  <c r="AC8" i="3"/>
  <c r="AC7" i="3"/>
  <c r="AC6" i="3"/>
  <c r="AC5" i="3"/>
  <c r="AC4" i="3"/>
  <c r="AC3" i="3"/>
  <c r="AC2" i="3"/>
  <c r="Y16" i="3"/>
  <c r="Y15" i="3"/>
  <c r="Y14" i="3"/>
  <c r="Y13" i="3"/>
  <c r="Y12" i="3"/>
  <c r="Y11" i="3"/>
  <c r="Y10" i="3"/>
  <c r="Y9" i="3"/>
  <c r="Y8" i="3"/>
  <c r="Y7" i="3"/>
  <c r="Y6" i="3"/>
  <c r="Y5" i="3"/>
  <c r="Y4" i="3"/>
  <c r="Y3" i="3"/>
  <c r="Y2" i="3"/>
  <c r="U16" i="3"/>
  <c r="U15" i="3"/>
  <c r="U14" i="3"/>
  <c r="U13" i="3"/>
  <c r="U12" i="3"/>
  <c r="U11" i="3"/>
  <c r="U10" i="3"/>
  <c r="U9" i="3"/>
  <c r="U8" i="3"/>
  <c r="U7" i="3"/>
  <c r="U6" i="3"/>
  <c r="U5" i="3"/>
  <c r="U4" i="3"/>
  <c r="U3" i="3"/>
  <c r="U2" i="3"/>
  <c r="Q16" i="3"/>
  <c r="Q15" i="3"/>
  <c r="Q14" i="3"/>
  <c r="Q13" i="3"/>
  <c r="Q12" i="3"/>
  <c r="Q11" i="3"/>
  <c r="Q10" i="3"/>
  <c r="Q9" i="3"/>
  <c r="Q8" i="3"/>
  <c r="Q7" i="3"/>
  <c r="Q6" i="3"/>
  <c r="Q5" i="3"/>
  <c r="Q4" i="3"/>
  <c r="Q3" i="3"/>
  <c r="Q2" i="3"/>
  <c r="M16" i="3"/>
  <c r="M15" i="3"/>
  <c r="M14" i="3"/>
  <c r="M13" i="3"/>
  <c r="M12" i="3"/>
  <c r="M11" i="3"/>
  <c r="M10" i="3"/>
  <c r="M9" i="3"/>
  <c r="M8" i="3"/>
  <c r="M7" i="3"/>
  <c r="M6" i="3"/>
  <c r="M5" i="3"/>
  <c r="M4" i="3"/>
  <c r="M3" i="3"/>
  <c r="M2" i="3"/>
  <c r="I16" i="3"/>
  <c r="I15" i="3"/>
  <c r="I14" i="3"/>
  <c r="I13" i="3"/>
  <c r="I12" i="3"/>
  <c r="I11" i="3"/>
  <c r="I10" i="3"/>
  <c r="I9" i="3"/>
  <c r="I8" i="3"/>
  <c r="I7" i="3"/>
  <c r="I6" i="3"/>
  <c r="I5" i="3"/>
  <c r="I4" i="3"/>
  <c r="I3" i="3"/>
  <c r="I2" i="3"/>
  <c r="E3" i="3"/>
  <c r="E4" i="3"/>
  <c r="E5" i="3"/>
  <c r="E6" i="3"/>
  <c r="E7" i="3"/>
  <c r="E8" i="3"/>
  <c r="E9" i="3"/>
  <c r="E10" i="3"/>
  <c r="E11" i="3"/>
  <c r="E12" i="3"/>
  <c r="E13" i="3"/>
  <c r="E14" i="3"/>
  <c r="E15" i="3"/>
  <c r="E16" i="3"/>
  <c r="T37" i="3" l="1" a="1"/>
  <c r="T37" i="3" s="1"/>
  <c r="W49" i="3" s="1"/>
  <c r="AB37" i="3" a="1"/>
  <c r="AB37" i="3" s="1"/>
  <c r="AE54" i="3" s="1"/>
  <c r="AJ37" i="3" a="1"/>
  <c r="AJ37" i="3" s="1"/>
  <c r="AM45" i="3" s="1"/>
  <c r="L37" i="3" a="1"/>
  <c r="L37" i="3" s="1"/>
  <c r="O46" i="3" s="1"/>
  <c r="P37" i="3" a="1"/>
  <c r="P37" i="3" s="1"/>
  <c r="S53" i="3" s="1"/>
  <c r="D37" i="3" a="1"/>
  <c r="D37" i="3" s="1"/>
  <c r="H37" i="3" a="1"/>
  <c r="H37" i="3" s="1"/>
  <c r="K51" i="3" s="1"/>
  <c r="X37" i="3" a="1"/>
  <c r="X37" i="3" s="1"/>
  <c r="AA45" i="3" s="1"/>
  <c r="AF37" i="3" a="1"/>
  <c r="AF37" i="3" s="1"/>
  <c r="AI55" i="3" s="1"/>
  <c r="J18" i="11"/>
  <c r="S45" i="3" l="1"/>
  <c r="AE45" i="3"/>
  <c r="AM46" i="3"/>
  <c r="K45" i="3"/>
  <c r="S47" i="3"/>
  <c r="W45" i="3"/>
  <c r="G51" i="3"/>
  <c r="G45" i="3"/>
  <c r="AI45" i="3"/>
  <c r="O45" i="3"/>
  <c r="S48" i="3"/>
  <c r="S59" i="3"/>
  <c r="AI57" i="3"/>
  <c r="AI56" i="3"/>
  <c r="AI49" i="3"/>
  <c r="AI46" i="3"/>
  <c r="AI53" i="3"/>
  <c r="AA50" i="3"/>
  <c r="AA49" i="3"/>
  <c r="AI51" i="3"/>
  <c r="AI48" i="3"/>
  <c r="AA48" i="3"/>
  <c r="AA51" i="3"/>
  <c r="S56" i="3"/>
  <c r="AA59" i="3"/>
  <c r="AA56" i="3"/>
  <c r="AA54" i="3"/>
  <c r="AA46" i="3"/>
  <c r="W47" i="3"/>
  <c r="AM53" i="3"/>
  <c r="AM58" i="3"/>
  <c r="AM47" i="3"/>
  <c r="AM57" i="3"/>
  <c r="K58" i="3"/>
  <c r="K55" i="3"/>
  <c r="K47" i="3"/>
  <c r="O54" i="3"/>
  <c r="AE49" i="3"/>
  <c r="K52" i="3"/>
  <c r="K57" i="3"/>
  <c r="AE57" i="3"/>
  <c r="W54" i="3"/>
  <c r="O48" i="3"/>
  <c r="AE50" i="3"/>
  <c r="AE46" i="3"/>
  <c r="K49" i="3"/>
  <c r="AE59" i="3"/>
  <c r="S49" i="3"/>
  <c r="AE47" i="3"/>
  <c r="S50" i="3"/>
  <c r="AM48" i="3"/>
  <c r="W56" i="3"/>
  <c r="K59" i="3"/>
  <c r="S46" i="3"/>
  <c r="O57" i="3"/>
  <c r="O55" i="3"/>
  <c r="AM49" i="3"/>
  <c r="K53" i="3"/>
  <c r="AI47" i="3"/>
  <c r="O51" i="3"/>
  <c r="W48" i="3"/>
  <c r="W46" i="3"/>
  <c r="AI58" i="3"/>
  <c r="K46" i="3"/>
  <c r="AM55" i="3"/>
  <c r="S58" i="3"/>
  <c r="W59" i="3"/>
  <c r="W57" i="3"/>
  <c r="AE52" i="3"/>
  <c r="K56" i="3"/>
  <c r="O50" i="3"/>
  <c r="AM54" i="3"/>
  <c r="O52" i="3"/>
  <c r="O49" i="3"/>
  <c r="K54" i="3"/>
  <c r="AE48" i="3"/>
  <c r="AA53" i="3"/>
  <c r="AA57" i="3"/>
  <c r="AA52" i="3"/>
  <c r="S51" i="3"/>
  <c r="AE53" i="3"/>
  <c r="AM50" i="3"/>
  <c r="K50" i="3"/>
  <c r="O53" i="3"/>
  <c r="O59" i="3"/>
  <c r="O47" i="3"/>
  <c r="AA47" i="3"/>
  <c r="S54" i="3"/>
  <c r="O56" i="3"/>
  <c r="AA58" i="3"/>
  <c r="AA55" i="3"/>
  <c r="AI50" i="3"/>
  <c r="K48" i="3"/>
  <c r="S52" i="3"/>
  <c r="AM59" i="3"/>
  <c r="W52" i="3"/>
  <c r="W50" i="3"/>
  <c r="AE58" i="3"/>
  <c r="AE51" i="3"/>
  <c r="W58" i="3"/>
  <c r="O58" i="3"/>
  <c r="AE56" i="3"/>
  <c r="W55" i="3"/>
  <c r="AM52" i="3"/>
  <c r="AI59" i="3"/>
  <c r="AI52" i="3"/>
  <c r="AM56" i="3"/>
  <c r="W53" i="3"/>
  <c r="S55" i="3"/>
  <c r="AE55" i="3"/>
  <c r="AM51" i="3"/>
  <c r="W51" i="3"/>
  <c r="S57" i="3"/>
  <c r="AI54" i="3"/>
  <c r="AI36" i="6" a="1"/>
  <c r="AI36" i="6" s="1"/>
  <c r="AL50" i="6" s="1"/>
  <c r="G56" i="3"/>
  <c r="G55" i="3"/>
  <c r="G58" i="3"/>
  <c r="G46" i="3"/>
  <c r="G47" i="3"/>
  <c r="G57" i="3"/>
  <c r="G48" i="3"/>
  <c r="G50" i="3"/>
  <c r="G52" i="3"/>
  <c r="G53" i="3"/>
  <c r="G54" i="3"/>
  <c r="G49" i="3"/>
  <c r="G59" i="3"/>
  <c r="AA62" i="3" l="1"/>
  <c r="G64" i="3"/>
  <c r="O64" i="3"/>
  <c r="W63" i="3"/>
  <c r="K64" i="3"/>
  <c r="AE63" i="3"/>
  <c r="AI64" i="3"/>
  <c r="AM62" i="3"/>
  <c r="W62" i="3"/>
  <c r="K62" i="3"/>
  <c r="AI63" i="3"/>
  <c r="S62" i="3"/>
  <c r="K63" i="3"/>
  <c r="G63" i="3"/>
  <c r="O63" i="3"/>
  <c r="AE64" i="3"/>
  <c r="O62" i="3"/>
  <c r="AM64" i="3"/>
  <c r="W64" i="3"/>
  <c r="AM63" i="3"/>
  <c r="AE62" i="3"/>
  <c r="AA64" i="3"/>
  <c r="S63" i="3"/>
  <c r="S64" i="3"/>
  <c r="AI62" i="3"/>
  <c r="AA63" i="3"/>
  <c r="G62" i="3"/>
  <c r="C36" i="6" a="1"/>
  <c r="C36" i="6" s="1"/>
  <c r="F52" i="6" s="1"/>
  <c r="AL55" i="6"/>
  <c r="AL46" i="6"/>
  <c r="AL56" i="6"/>
  <c r="AL47" i="6"/>
  <c r="AL51" i="6"/>
  <c r="AL57" i="6"/>
  <c r="AL52" i="6"/>
  <c r="AL48" i="6"/>
  <c r="AL53" i="6"/>
  <c r="AL43" i="6"/>
  <c r="AL44" i="6"/>
  <c r="AL54" i="6"/>
  <c r="AL49" i="6"/>
  <c r="AL45" i="6"/>
  <c r="W36" i="6" a="1"/>
  <c r="W36" i="6" s="1"/>
  <c r="Z43" i="6" s="1"/>
  <c r="AE36" i="6" a="1"/>
  <c r="AE36" i="6" s="1"/>
  <c r="AH52" i="6" s="1"/>
  <c r="AQ36" i="6" a="1"/>
  <c r="AQ36" i="6" s="1"/>
  <c r="AT56" i="6" s="1"/>
  <c r="S36" i="6" a="1"/>
  <c r="S36" i="6" s="1"/>
  <c r="V43" i="6" s="1"/>
  <c r="AU36" i="6" a="1"/>
  <c r="AU36" i="6" s="1"/>
  <c r="AX53" i="6" s="1"/>
  <c r="AY36" i="6" a="1"/>
  <c r="AY36" i="6" s="1"/>
  <c r="BB49" i="6" s="1"/>
  <c r="K36" i="6" a="1"/>
  <c r="K36" i="6" s="1"/>
  <c r="N57" i="6" s="1"/>
  <c r="AM36" i="6" a="1"/>
  <c r="AM36" i="6" s="1"/>
  <c r="AP46" i="6" s="1"/>
  <c r="O36" i="6" a="1"/>
  <c r="O36" i="6" s="1"/>
  <c r="R55" i="6" s="1"/>
  <c r="AA36" i="6" a="1"/>
  <c r="AA36" i="6" s="1"/>
  <c r="AD43" i="6" s="1"/>
  <c r="BC36" i="6" a="1"/>
  <c r="BC36" i="6" s="1"/>
  <c r="BF44" i="6" s="1"/>
  <c r="G36" i="6" a="1"/>
  <c r="G36" i="6" s="1"/>
  <c r="J44" i="6" s="1"/>
  <c r="J43" i="6" l="1"/>
  <c r="Z45" i="6"/>
  <c r="Z53" i="6"/>
  <c r="Z46" i="6"/>
  <c r="F43" i="6"/>
  <c r="Z49" i="6"/>
  <c r="Z52" i="6"/>
  <c r="Z47" i="6"/>
  <c r="AL60" i="6"/>
  <c r="AL62" i="6"/>
  <c r="Z55" i="6"/>
  <c r="AL61" i="6"/>
  <c r="Z51" i="6"/>
  <c r="Z50" i="6"/>
  <c r="Z57" i="6"/>
  <c r="Z48" i="6"/>
  <c r="Z44" i="6"/>
  <c r="Z54" i="6"/>
  <c r="Z56" i="6"/>
  <c r="AH49" i="6"/>
  <c r="AH50" i="6"/>
  <c r="AH47" i="6"/>
  <c r="AH44" i="6"/>
  <c r="AH56" i="6"/>
  <c r="AH57" i="6"/>
  <c r="AH51" i="6"/>
  <c r="AH43" i="6"/>
  <c r="AH45" i="6"/>
  <c r="AH54" i="6"/>
  <c r="AH48" i="6"/>
  <c r="AH55" i="6"/>
  <c r="AH53" i="6"/>
  <c r="AH46" i="6"/>
  <c r="J47" i="6"/>
  <c r="R52" i="6"/>
  <c r="J45" i="6"/>
  <c r="AT55" i="6"/>
  <c r="BB45" i="6"/>
  <c r="BF49" i="6"/>
  <c r="V56" i="6"/>
  <c r="J49" i="6"/>
  <c r="R44" i="6"/>
  <c r="R50" i="6"/>
  <c r="N49" i="6"/>
  <c r="BB46" i="6"/>
  <c r="R54" i="6"/>
  <c r="BB54" i="6"/>
  <c r="BF55" i="6"/>
  <c r="R49" i="6"/>
  <c r="AT52" i="6"/>
  <c r="N46" i="6"/>
  <c r="BB47" i="6"/>
  <c r="AX49" i="6"/>
  <c r="BF51" i="6"/>
  <c r="AT53" i="6"/>
  <c r="BF57" i="6"/>
  <c r="BB43" i="6"/>
  <c r="R53" i="6"/>
  <c r="AP53" i="6"/>
  <c r="BB44" i="6"/>
  <c r="V48" i="6"/>
  <c r="AT46" i="6"/>
  <c r="AT47" i="6"/>
  <c r="BB56" i="6"/>
  <c r="R45" i="6"/>
  <c r="N43" i="6"/>
  <c r="BF52" i="6"/>
  <c r="N45" i="6"/>
  <c r="BB50" i="6"/>
  <c r="AP50" i="6"/>
  <c r="AX55" i="6"/>
  <c r="AX44" i="6"/>
  <c r="AT57" i="6"/>
  <c r="BF54" i="6"/>
  <c r="AP51" i="6"/>
  <c r="BB48" i="6"/>
  <c r="AT54" i="6"/>
  <c r="N52" i="6"/>
  <c r="J51" i="6"/>
  <c r="AT51" i="6"/>
  <c r="BB52" i="6"/>
  <c r="N54" i="6"/>
  <c r="AT50" i="6"/>
  <c r="J46" i="6"/>
  <c r="AP49" i="6"/>
  <c r="N50" i="6"/>
  <c r="V47" i="6"/>
  <c r="J55" i="6"/>
  <c r="N44" i="6"/>
  <c r="BB55" i="6"/>
  <c r="V55" i="6"/>
  <c r="BF56" i="6"/>
  <c r="AP48" i="6"/>
  <c r="V49" i="6"/>
  <c r="AP43" i="6"/>
  <c r="AP47" i="6"/>
  <c r="V54" i="6"/>
  <c r="N56" i="6"/>
  <c r="BF50" i="6"/>
  <c r="AT48" i="6"/>
  <c r="AT49" i="6"/>
  <c r="AX50" i="6"/>
  <c r="N47" i="6"/>
  <c r="V46" i="6"/>
  <c r="V44" i="6"/>
  <c r="N51" i="6"/>
  <c r="AP54" i="6"/>
  <c r="AP45" i="6"/>
  <c r="R46" i="6"/>
  <c r="V53" i="6"/>
  <c r="V57" i="6"/>
  <c r="BB51" i="6"/>
  <c r="BF53" i="6"/>
  <c r="AP52" i="6"/>
  <c r="AP57" i="6"/>
  <c r="AX47" i="6"/>
  <c r="R57" i="6"/>
  <c r="AT43" i="6"/>
  <c r="N48" i="6"/>
  <c r="AX43" i="6"/>
  <c r="BB53" i="6"/>
  <c r="J56" i="6"/>
  <c r="BF48" i="6"/>
  <c r="AX56" i="6"/>
  <c r="BF45" i="6"/>
  <c r="BF46" i="6"/>
  <c r="V45" i="6"/>
  <c r="AP55" i="6"/>
  <c r="J54" i="6"/>
  <c r="J53" i="6"/>
  <c r="R56" i="6"/>
  <c r="BB57" i="6"/>
  <c r="R48" i="6"/>
  <c r="N53" i="6"/>
  <c r="N55" i="6"/>
  <c r="AX51" i="6"/>
  <c r="AT45" i="6"/>
  <c r="BF47" i="6"/>
  <c r="AX57" i="6"/>
  <c r="J48" i="6"/>
  <c r="R51" i="6"/>
  <c r="J57" i="6"/>
  <c r="R47" i="6"/>
  <c r="R43" i="6"/>
  <c r="AX52" i="6"/>
  <c r="AX46" i="6"/>
  <c r="AT44" i="6"/>
  <c r="V50" i="6"/>
  <c r="AX45" i="6"/>
  <c r="J52" i="6"/>
  <c r="AX48" i="6"/>
  <c r="BF43" i="6"/>
  <c r="J50" i="6"/>
  <c r="AP44" i="6"/>
  <c r="V51" i="6"/>
  <c r="V52" i="6"/>
  <c r="AP56" i="6"/>
  <c r="AX54" i="6"/>
  <c r="AD49" i="6"/>
  <c r="AD57" i="6"/>
  <c r="AD56" i="6"/>
  <c r="AD45" i="6"/>
  <c r="AD48" i="6"/>
  <c r="AD47" i="6"/>
  <c r="AD46" i="6"/>
  <c r="AD55" i="6"/>
  <c r="AD54" i="6"/>
  <c r="AD44" i="6"/>
  <c r="AD53" i="6"/>
  <c r="AD52" i="6"/>
  <c r="AD51" i="6"/>
  <c r="AD50" i="6"/>
  <c r="F49" i="6"/>
  <c r="F44" i="6"/>
  <c r="F53" i="6"/>
  <c r="F57" i="6"/>
  <c r="F54" i="6"/>
  <c r="F51" i="6"/>
  <c r="F50" i="6"/>
  <c r="F46" i="6"/>
  <c r="F56" i="6"/>
  <c r="F48" i="6"/>
  <c r="F45" i="6"/>
  <c r="F55" i="6"/>
  <c r="F47" i="6"/>
  <c r="Z60" i="6" l="1"/>
  <c r="BF60" i="6"/>
  <c r="F61" i="6"/>
  <c r="AP61" i="6"/>
  <c r="V61" i="6"/>
  <c r="N61" i="6"/>
  <c r="AX62" i="6"/>
  <c r="J60" i="6"/>
  <c r="V62" i="6"/>
  <c r="Z62" i="6"/>
  <c r="AD60" i="6"/>
  <c r="V60" i="6"/>
  <c r="AH62" i="6"/>
  <c r="J62" i="6"/>
  <c r="AH61" i="6"/>
  <c r="BB62" i="6"/>
  <c r="J61" i="6"/>
  <c r="AD62" i="6"/>
  <c r="AT60" i="6"/>
  <c r="AP62" i="6"/>
  <c r="AX61" i="6"/>
  <c r="AX60" i="6"/>
  <c r="R62" i="6"/>
  <c r="AT61" i="6"/>
  <c r="BB60" i="6"/>
  <c r="AH60" i="6"/>
  <c r="BB61" i="6"/>
  <c r="N60" i="6"/>
  <c r="Z61" i="6"/>
  <c r="F60" i="6"/>
  <c r="F62" i="6"/>
  <c r="R60" i="6"/>
  <c r="N62" i="6"/>
  <c r="AP60" i="6"/>
  <c r="AT62" i="6"/>
  <c r="AD61" i="6"/>
  <c r="R61" i="6"/>
  <c r="BF61" i="6"/>
  <c r="BF62" i="6"/>
  <c r="AN16" i="5"/>
  <c r="AN15" i="5"/>
  <c r="AN14" i="5"/>
  <c r="AN13" i="5"/>
  <c r="AN12" i="5"/>
  <c r="AN11" i="5"/>
  <c r="AN10" i="5"/>
  <c r="AN9" i="5"/>
  <c r="AN8" i="5"/>
  <c r="AN7" i="5"/>
  <c r="AN6" i="5"/>
  <c r="AN5" i="5"/>
  <c r="AN4" i="5"/>
  <c r="AN3" i="5"/>
  <c r="AN2" i="5"/>
  <c r="AJ16" i="5"/>
  <c r="AJ15" i="5"/>
  <c r="AJ14" i="5"/>
  <c r="AJ13" i="5"/>
  <c r="AJ12" i="5"/>
  <c r="AJ11" i="5"/>
  <c r="AJ10" i="5"/>
  <c r="AJ9" i="5"/>
  <c r="AJ8" i="5"/>
  <c r="AJ7" i="5"/>
  <c r="AJ6" i="5"/>
  <c r="AJ5" i="5"/>
  <c r="AJ4" i="5"/>
  <c r="AJ3" i="5"/>
  <c r="AJ2" i="5"/>
  <c r="AF16" i="5"/>
  <c r="AF15" i="5"/>
  <c r="AF14" i="5"/>
  <c r="AF13" i="5"/>
  <c r="AF12" i="5"/>
  <c r="AF11" i="5"/>
  <c r="AF10" i="5"/>
  <c r="AF9" i="5"/>
  <c r="AF8" i="5"/>
  <c r="AF7" i="5"/>
  <c r="AF6" i="5"/>
  <c r="AF5" i="5"/>
  <c r="AF4" i="5"/>
  <c r="AF3" i="5"/>
  <c r="AF2" i="5"/>
  <c r="AB16" i="5"/>
  <c r="AB15" i="5"/>
  <c r="AB14" i="5"/>
  <c r="AB13" i="5"/>
  <c r="AB12" i="5"/>
  <c r="AB11" i="5"/>
  <c r="AB10" i="5"/>
  <c r="AB9" i="5"/>
  <c r="AB8" i="5"/>
  <c r="AB7" i="5"/>
  <c r="AB6" i="5"/>
  <c r="AB5" i="5"/>
  <c r="AB4" i="5"/>
  <c r="AB3" i="5"/>
  <c r="AB2" i="5"/>
  <c r="X16" i="5"/>
  <c r="X15" i="5"/>
  <c r="X14" i="5"/>
  <c r="X13" i="5"/>
  <c r="X12" i="5"/>
  <c r="X11" i="5"/>
  <c r="X10" i="5"/>
  <c r="X9" i="5"/>
  <c r="X8" i="5"/>
  <c r="X7" i="5"/>
  <c r="X6" i="5"/>
  <c r="X5" i="5"/>
  <c r="X4" i="5"/>
  <c r="X3" i="5"/>
  <c r="X2" i="5"/>
  <c r="T16" i="5"/>
  <c r="T15" i="5"/>
  <c r="T14" i="5"/>
  <c r="T13" i="5"/>
  <c r="T12" i="5"/>
  <c r="T11" i="5"/>
  <c r="T10" i="5"/>
  <c r="T9" i="5"/>
  <c r="T8" i="5"/>
  <c r="T7" i="5"/>
  <c r="T6" i="5"/>
  <c r="T5" i="5"/>
  <c r="T4" i="5"/>
  <c r="T3" i="5"/>
  <c r="T2" i="5"/>
  <c r="P16" i="5"/>
  <c r="P15" i="5"/>
  <c r="P14" i="5"/>
  <c r="P13" i="5"/>
  <c r="P12" i="5"/>
  <c r="P11" i="5"/>
  <c r="P10" i="5"/>
  <c r="P9" i="5"/>
  <c r="P8" i="5"/>
  <c r="P7" i="5"/>
  <c r="P6" i="5"/>
  <c r="P5" i="5"/>
  <c r="P4" i="5"/>
  <c r="P3" i="5"/>
  <c r="P2" i="5"/>
  <c r="L16" i="5"/>
  <c r="L15" i="5"/>
  <c r="L14" i="5"/>
  <c r="L13" i="5"/>
  <c r="L12" i="5"/>
  <c r="L11" i="5"/>
  <c r="L10" i="5"/>
  <c r="L9" i="5"/>
  <c r="L8" i="5"/>
  <c r="L7" i="5"/>
  <c r="L6" i="5"/>
  <c r="L5" i="5"/>
  <c r="L4" i="5"/>
  <c r="L3" i="5"/>
  <c r="L2" i="5"/>
  <c r="H16" i="5"/>
  <c r="H15" i="5"/>
  <c r="H14" i="5"/>
  <c r="H13" i="5"/>
  <c r="H12" i="5"/>
  <c r="H11" i="5"/>
  <c r="H10" i="5"/>
  <c r="H9" i="5"/>
  <c r="H8" i="5"/>
  <c r="H7" i="5"/>
  <c r="H6" i="5"/>
  <c r="H5" i="5"/>
  <c r="H4" i="5"/>
  <c r="H3" i="5"/>
  <c r="H2" i="5"/>
  <c r="D3" i="5"/>
  <c r="D4" i="5"/>
  <c r="D5" i="5"/>
  <c r="D6" i="5"/>
  <c r="D7" i="5"/>
  <c r="D8" i="5"/>
  <c r="D9" i="5"/>
  <c r="D10" i="5"/>
  <c r="D11" i="5"/>
  <c r="D12" i="5"/>
  <c r="D13" i="5"/>
  <c r="D14" i="5"/>
  <c r="D15" i="5"/>
  <c r="D16" i="5"/>
  <c r="AA37" i="5" l="1" a="1"/>
  <c r="AA37" i="5" s="1"/>
  <c r="AD53" i="5" s="1"/>
  <c r="S37" i="5" a="1"/>
  <c r="S37" i="5" s="1"/>
  <c r="V53" i="5" s="1"/>
  <c r="K37" i="5" a="1"/>
  <c r="K37" i="5" s="1"/>
  <c r="N48" i="5" s="1"/>
  <c r="AI37" i="5" a="1"/>
  <c r="AI37" i="5" s="1"/>
  <c r="AL55" i="5" s="1"/>
  <c r="O37" i="5" a="1"/>
  <c r="AE37" i="5" a="1"/>
  <c r="AM37" i="5" a="1"/>
  <c r="AM37" i="5" s="1"/>
  <c r="AP52" i="5" s="1"/>
  <c r="W37" i="5" a="1"/>
  <c r="C37" i="5" a="1"/>
  <c r="AE37" i="5" l="1"/>
  <c r="AH53" i="5" s="1"/>
  <c r="J57" i="5"/>
  <c r="W37" i="5"/>
  <c r="Z56" i="5" s="1"/>
  <c r="C37" i="5"/>
  <c r="F53" i="5" s="1"/>
  <c r="O37" i="5"/>
  <c r="R53" i="5" s="1"/>
  <c r="AP50" i="5"/>
  <c r="AP45" i="5"/>
  <c r="AP56" i="5"/>
  <c r="N51" i="5"/>
  <c r="AP47" i="5"/>
  <c r="AP46" i="5"/>
  <c r="AP51" i="5"/>
  <c r="AL45" i="5"/>
  <c r="AH51" i="5"/>
  <c r="N47" i="5"/>
  <c r="N57" i="5"/>
  <c r="AD47" i="5"/>
  <c r="AD45" i="5"/>
  <c r="V57" i="5"/>
  <c r="V54" i="5"/>
  <c r="AD52" i="5"/>
  <c r="N45" i="5"/>
  <c r="AL50" i="5"/>
  <c r="V50" i="5"/>
  <c r="AL51" i="5"/>
  <c r="V56" i="5"/>
  <c r="AH56" i="5"/>
  <c r="AD55" i="5"/>
  <c r="AL57" i="5"/>
  <c r="N50" i="5"/>
  <c r="AP58" i="5"/>
  <c r="N53" i="5"/>
  <c r="AP57" i="5"/>
  <c r="V51" i="5"/>
  <c r="V45" i="5"/>
  <c r="N56" i="5"/>
  <c r="AL56" i="5"/>
  <c r="AD54" i="5"/>
  <c r="AD57" i="5"/>
  <c r="V47" i="5"/>
  <c r="V58" i="5"/>
  <c r="AP59" i="5"/>
  <c r="AP48" i="5"/>
  <c r="AL52" i="5"/>
  <c r="AH57" i="5"/>
  <c r="AL59" i="5"/>
  <c r="V49" i="5"/>
  <c r="AP55" i="5"/>
  <c r="AP64" i="5" s="1"/>
  <c r="V55" i="5"/>
  <c r="V64" i="5" s="1"/>
  <c r="N55" i="5"/>
  <c r="AD56" i="5"/>
  <c r="AP49" i="5"/>
  <c r="N54" i="5"/>
  <c r="N52" i="5"/>
  <c r="AL49" i="5"/>
  <c r="AL53" i="5"/>
  <c r="AH47" i="5"/>
  <c r="V52" i="5"/>
  <c r="AD49" i="5"/>
  <c r="AP54" i="5"/>
  <c r="AP53" i="5"/>
  <c r="V46" i="5"/>
  <c r="AL54" i="5"/>
  <c r="J59" i="5"/>
  <c r="AH46" i="5"/>
  <c r="V59" i="5"/>
  <c r="AD58" i="5"/>
  <c r="AD59" i="5"/>
  <c r="AL58" i="5"/>
  <c r="AH45" i="5"/>
  <c r="AL46" i="5"/>
  <c r="AH59" i="5"/>
  <c r="N59" i="5"/>
  <c r="AH48" i="5"/>
  <c r="N49" i="5"/>
  <c r="AD51" i="5"/>
  <c r="N58" i="5"/>
  <c r="V48" i="5"/>
  <c r="AD48" i="5"/>
  <c r="AL48" i="5"/>
  <c r="N46" i="5"/>
  <c r="AD50" i="5"/>
  <c r="AD46" i="5"/>
  <c r="AH49" i="5"/>
  <c r="AL47" i="5"/>
  <c r="AP63" i="5" l="1"/>
  <c r="AP62" i="5"/>
  <c r="AL64" i="5"/>
  <c r="V62" i="5"/>
  <c r="V63" i="5"/>
  <c r="N62" i="5"/>
  <c r="AD64" i="5"/>
  <c r="AL63" i="5"/>
  <c r="AD62" i="5"/>
  <c r="AL62" i="5"/>
  <c r="AD63" i="5"/>
  <c r="AH62" i="5"/>
  <c r="N64" i="5"/>
  <c r="N63" i="5"/>
  <c r="R52" i="5"/>
  <c r="J58" i="5"/>
  <c r="Z55" i="5"/>
  <c r="AH55" i="5"/>
  <c r="AH52" i="5"/>
  <c r="AH58" i="5"/>
  <c r="Z48" i="5"/>
  <c r="J54" i="5"/>
  <c r="J56" i="5"/>
  <c r="AH50" i="5"/>
  <c r="AH54" i="5"/>
  <c r="Z51" i="5"/>
  <c r="J45" i="5"/>
  <c r="J55" i="5"/>
  <c r="Z50" i="5"/>
  <c r="J52" i="5"/>
  <c r="Z53" i="5"/>
  <c r="J47" i="5"/>
  <c r="Z54" i="5"/>
  <c r="Z45" i="5"/>
  <c r="J49" i="5"/>
  <c r="R57" i="5"/>
  <c r="R51" i="5"/>
  <c r="R45" i="5"/>
  <c r="J51" i="5"/>
  <c r="Z47" i="5"/>
  <c r="J50" i="5"/>
  <c r="R54" i="5"/>
  <c r="R55" i="5"/>
  <c r="Z46" i="5"/>
  <c r="J48" i="5"/>
  <c r="F45" i="5"/>
  <c r="F58" i="5"/>
  <c r="Z52" i="5"/>
  <c r="Z49" i="5"/>
  <c r="F57" i="5"/>
  <c r="R46" i="5"/>
  <c r="R48" i="5"/>
  <c r="J46" i="5"/>
  <c r="F51" i="5"/>
  <c r="F47" i="5"/>
  <c r="F52" i="5"/>
  <c r="F48" i="5"/>
  <c r="F59" i="5"/>
  <c r="F46" i="5"/>
  <c r="F56" i="5"/>
  <c r="R59" i="5"/>
  <c r="F55" i="5"/>
  <c r="Z57" i="5"/>
  <c r="R56" i="5"/>
  <c r="R47" i="5"/>
  <c r="Z59" i="5"/>
  <c r="F50" i="5"/>
  <c r="F54" i="5"/>
  <c r="F49" i="5"/>
  <c r="J53" i="5"/>
  <c r="R50" i="5"/>
  <c r="R49" i="5"/>
  <c r="R58" i="5"/>
  <c r="Z58" i="5"/>
  <c r="F64" i="5" l="1"/>
  <c r="R63" i="5"/>
  <c r="Z63" i="5"/>
  <c r="J64" i="5"/>
  <c r="Z64" i="5"/>
  <c r="F62" i="5"/>
  <c r="R64" i="5"/>
  <c r="J63" i="5"/>
  <c r="R62" i="5"/>
  <c r="AH64" i="5"/>
  <c r="F63" i="5"/>
  <c r="J62" i="5"/>
  <c r="Z62" i="5"/>
  <c r="AH63" i="5"/>
  <c r="AA29" i="6" a="1"/>
  <c r="AA29" i="6" s="1"/>
  <c r="W29" i="6" l="1" a="1"/>
  <c r="AQ29" i="6" a="1"/>
  <c r="K29" i="6" a="1"/>
  <c r="AM29" i="6" a="1"/>
  <c r="AI29" i="6" a="1"/>
  <c r="S29" i="6" a="1"/>
  <c r="G29" i="6" a="1"/>
  <c r="AU29" i="6" a="1"/>
  <c r="BC29" i="6" a="1"/>
  <c r="AY29" i="6" a="1"/>
  <c r="C29" i="6" a="1"/>
  <c r="AI29" i="6" l="1"/>
  <c r="S29" i="6"/>
  <c r="W29" i="6"/>
  <c r="BC29" i="6"/>
  <c r="AU29" i="6"/>
  <c r="AM29" i="6"/>
  <c r="AY29" i="6"/>
  <c r="C29" i="6"/>
  <c r="G29" i="6"/>
  <c r="K29" i="6"/>
  <c r="AQ29" i="6"/>
  <c r="L18" i="11"/>
  <c r="M18" i="11"/>
  <c r="I44" i="6" l="1"/>
  <c r="I54" i="6"/>
  <c r="I49" i="6"/>
  <c r="I50" i="6"/>
  <c r="I48" i="6"/>
  <c r="I55" i="6"/>
  <c r="I51" i="6"/>
  <c r="I46" i="6"/>
  <c r="I57" i="6"/>
  <c r="I52" i="6"/>
  <c r="I53" i="6"/>
  <c r="I56" i="6"/>
  <c r="I45" i="6"/>
  <c r="I47" i="6"/>
  <c r="I43" i="6"/>
  <c r="E51" i="6"/>
  <c r="E45" i="6"/>
  <c r="E56" i="6"/>
  <c r="E48" i="6"/>
  <c r="E49" i="6"/>
  <c r="E52" i="6"/>
  <c r="E44" i="6"/>
  <c r="E55" i="6"/>
  <c r="E47" i="6"/>
  <c r="E43" i="6"/>
  <c r="E50" i="6"/>
  <c r="E53" i="6"/>
  <c r="E54" i="6"/>
  <c r="E46" i="6"/>
  <c r="E57" i="6"/>
  <c r="N18" i="11"/>
  <c r="I60" i="6" l="1"/>
  <c r="I62" i="6"/>
  <c r="I61" i="6"/>
  <c r="E60" i="6"/>
  <c r="E61" i="6"/>
  <c r="E62" i="6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2">
    <metadataType name="XLDAPR" minSupportedVersion="120000" copy="1" pasteAll="1" pasteValues="1" merge="1" splitFirst="1" rowColShift="1" clearFormats="1" clearComments="1" assign="1" coerce="1" cellMeta="1"/>
    <metadataType name="XLRICHVALUE" minSupportedVersion="120000" copy="1" pasteAll="1" pasteValues="1" merge="1" splitFirst="1" rowColShift="1" clearFormats="1" clearComments="1" assign="1" coerce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futureMetadata name="XLRICHVALUE" count="1">
    <bk>
      <extLst>
        <ext uri="{3e2802c4-a4d2-4d8b-9148-e3be6c30e623}">
          <xlrd:rvb i="0"/>
        </ext>
      </extLst>
    </bk>
  </futureMetadata>
  <cellMetadata count="1">
    <bk>
      <rc t="1" v="0"/>
    </bk>
  </cellMetadata>
  <valueMetadata count="1">
    <bk>
      <rc t="2" v="0"/>
    </bk>
  </valueMetadata>
</metadata>
</file>

<file path=xl/sharedStrings.xml><?xml version="1.0" encoding="utf-8"?>
<sst xmlns="http://schemas.openxmlformats.org/spreadsheetml/2006/main" count="1031" uniqueCount="207">
  <si>
    <t xml:space="preserve"> Mg-Ka Area </t>
  </si>
  <si>
    <t xml:space="preserve"> Al-Ka Area </t>
  </si>
  <si>
    <t xml:space="preserve"> Si-Ka Area </t>
  </si>
  <si>
    <t xml:space="preserve"> P -Ka Area </t>
  </si>
  <si>
    <t xml:space="preserve"> K -Ka Area </t>
  </si>
  <si>
    <t xml:space="preserve"> Ca-Ka Area </t>
  </si>
  <si>
    <t xml:space="preserve"> Ti-Ka Area </t>
  </si>
  <si>
    <t xml:space="preserve"> Cr-Ka Area </t>
  </si>
  <si>
    <t xml:space="preserve"> Mn-Ka Area </t>
  </si>
  <si>
    <t xml:space="preserve"> Fe-Ka Area </t>
  </si>
  <si>
    <t xml:space="preserve"> Rh-La-Coh Area </t>
  </si>
  <si>
    <t>BIR1</t>
  </si>
  <si>
    <t>BHVO1</t>
  </si>
  <si>
    <t>BCR1</t>
  </si>
  <si>
    <t>Al2O3</t>
  </si>
  <si>
    <t>MgO</t>
  </si>
  <si>
    <t>TiO2</t>
  </si>
  <si>
    <t>Cr ppm</t>
  </si>
  <si>
    <t>MnO</t>
  </si>
  <si>
    <t>CaO</t>
  </si>
  <si>
    <t>K2O</t>
  </si>
  <si>
    <t>FeO</t>
  </si>
  <si>
    <t>Avg</t>
  </si>
  <si>
    <t>%std</t>
  </si>
  <si>
    <t>stdev</t>
  </si>
  <si>
    <t xml:space="preserve">Total Counts </t>
  </si>
  <si>
    <t xml:space="preserve">/wt% or ppm </t>
  </si>
  <si>
    <t xml:space="preserve"> Mg-Ka Stdev </t>
  </si>
  <si>
    <t xml:space="preserve"> Al-Ka Stdev </t>
  </si>
  <si>
    <t>SiO2</t>
  </si>
  <si>
    <t xml:space="preserve"> Si-Ka Stdev </t>
  </si>
  <si>
    <t xml:space="preserve"> P -Ka  Stdev  </t>
  </si>
  <si>
    <t xml:space="preserve"> K -Ka  Stdev  </t>
  </si>
  <si>
    <t xml:space="preserve"> Ca-Ka  Stdev  </t>
  </si>
  <si>
    <t xml:space="preserve"> Ti-Ka  Stdev  </t>
  </si>
  <si>
    <t xml:space="preserve"> Cr-Ka  Stdev  </t>
  </si>
  <si>
    <t xml:space="preserve"> Mn-Ka  Stdev  </t>
  </si>
  <si>
    <t xml:space="preserve"> Fe-Ka  Stdev  </t>
  </si>
  <si>
    <t xml:space="preserve"> Rh-La Coh  Stdev  </t>
  </si>
  <si>
    <t xml:space="preserve">Element </t>
  </si>
  <si>
    <t>P2O5</t>
  </si>
  <si>
    <t xml:space="preserve"> Rh-La Coh </t>
  </si>
  <si>
    <t>Co ppm</t>
  </si>
  <si>
    <t xml:space="preserve"> Co-Ka Area </t>
  </si>
  <si>
    <t>Ni ppm</t>
  </si>
  <si>
    <t xml:space="preserve"> Ni-Ka Area </t>
  </si>
  <si>
    <t>Cu ppm</t>
  </si>
  <si>
    <t xml:space="preserve"> Cu-Ka Area </t>
  </si>
  <si>
    <t>Zn ppm</t>
  </si>
  <si>
    <t xml:space="preserve"> Zn-Ka Area </t>
  </si>
  <si>
    <t>Rb ppm</t>
  </si>
  <si>
    <t xml:space="preserve"> Rb-Ka Area </t>
  </si>
  <si>
    <t>Sr ppm</t>
  </si>
  <si>
    <t xml:space="preserve"> Sr-Ka Area </t>
  </si>
  <si>
    <t>Y ppm</t>
  </si>
  <si>
    <t xml:space="preserve"> Y -Ka Area </t>
  </si>
  <si>
    <t>Zr ppm</t>
  </si>
  <si>
    <t xml:space="preserve"> Zr-Ka Area </t>
  </si>
  <si>
    <t>Nb ppm</t>
  </si>
  <si>
    <t xml:space="preserve"> Nb-Ka Area </t>
  </si>
  <si>
    <t xml:space="preserve"> Rh-Ka-Coh Area </t>
  </si>
  <si>
    <t xml:space="preserve"> Rh-Ka-Inc Area </t>
  </si>
  <si>
    <t xml:space="preserve"> K -Ka Stdev </t>
  </si>
  <si>
    <t xml:space="preserve"> Ti-Ka Stdev </t>
  </si>
  <si>
    <t xml:space="preserve"> Mn-Ka Stdev </t>
  </si>
  <si>
    <t xml:space="preserve"> Fe-Ka Stdev </t>
  </si>
  <si>
    <t xml:space="preserve"> Co-Ka Stdev </t>
  </si>
  <si>
    <t xml:space="preserve"> Ni-Ka Stdev </t>
  </si>
  <si>
    <t xml:space="preserve"> Cu-Ka Stdev </t>
  </si>
  <si>
    <t xml:space="preserve"> Zn-Ka Stdev </t>
  </si>
  <si>
    <t xml:space="preserve"> Rb-Ka Stdev </t>
  </si>
  <si>
    <t xml:space="preserve"> Sr-Ka Stdev </t>
  </si>
  <si>
    <t xml:space="preserve"> Y -Ka Stdev </t>
  </si>
  <si>
    <t xml:space="preserve"> Zr-Ka Stdev </t>
  </si>
  <si>
    <t xml:space="preserve"> Nb-Ka Stdev </t>
  </si>
  <si>
    <t xml:space="preserve"> Rh-Ka-Coh Stdev </t>
  </si>
  <si>
    <t xml:space="preserve"> Rh-Ka-Inc Stdev </t>
  </si>
  <si>
    <t>StDev</t>
  </si>
  <si>
    <t>%StDev</t>
  </si>
  <si>
    <t xml:space="preserve"> Ca-Ka Stdev</t>
  </si>
  <si>
    <t xml:space="preserve"> Ca-Ka Area</t>
  </si>
  <si>
    <t xml:space="preserve"> Ba-Ka Area </t>
  </si>
  <si>
    <t>Ba ppm</t>
  </si>
  <si>
    <t xml:space="preserve"> Ca-Ka StDev </t>
  </si>
  <si>
    <t xml:space="preserve"> Fe-Ka StDev </t>
  </si>
  <si>
    <t xml:space="preserve"> Ni-Ka StDev </t>
  </si>
  <si>
    <t xml:space="preserve"> Rb-Ka StDev </t>
  </si>
  <si>
    <t xml:space="preserve"> Sr-Ka StDev </t>
  </si>
  <si>
    <t xml:space="preserve"> Y -Ka StDev </t>
  </si>
  <si>
    <t xml:space="preserve"> Zr-Ka StDev </t>
  </si>
  <si>
    <t xml:space="preserve"> Nb-Ka StDev </t>
  </si>
  <si>
    <t xml:space="preserve"> Ba-Ka StDev </t>
  </si>
  <si>
    <t>Element</t>
  </si>
  <si>
    <t>10 KV</t>
  </si>
  <si>
    <t>30 KV</t>
  </si>
  <si>
    <t>50 V</t>
  </si>
  <si>
    <t xml:space="preserve"> Rh-Ka-Coh </t>
  </si>
  <si>
    <t xml:space="preserve"> Rh-Ka-Inc </t>
  </si>
  <si>
    <t>ratio rh</t>
  </si>
  <si>
    <t>r2</t>
  </si>
  <si>
    <t>std err slope</t>
  </si>
  <si>
    <t>std err intercept</t>
  </si>
  <si>
    <t>std err y est</t>
  </si>
  <si>
    <t>F-stat</t>
  </si>
  <si>
    <t>deg freedom</t>
  </si>
  <si>
    <t>residual sum squares</t>
  </si>
  <si>
    <t>regression sum of squares.</t>
  </si>
  <si>
    <t>Al calc</t>
  </si>
  <si>
    <t>Mg calc</t>
  </si>
  <si>
    <t>K2O calc</t>
  </si>
  <si>
    <t>P2O5 calc</t>
  </si>
  <si>
    <t>CaO calc</t>
  </si>
  <si>
    <t>TiO2 calc</t>
  </si>
  <si>
    <t>FeO calc</t>
  </si>
  <si>
    <t>SiO2 calc</t>
  </si>
  <si>
    <t>K2O Slope Corr</t>
  </si>
  <si>
    <t>CaO Slope Corr</t>
  </si>
  <si>
    <t>TiO2 Slope Corr</t>
  </si>
  <si>
    <t>MnO calc</t>
  </si>
  <si>
    <t>MnO Slope Corr</t>
  </si>
  <si>
    <t>FeO Slope Corr</t>
  </si>
  <si>
    <t>Rb calc</t>
  </si>
  <si>
    <t>Rb slope</t>
  </si>
  <si>
    <t>Sr calc</t>
  </si>
  <si>
    <t xml:space="preserve">Sr slope </t>
  </si>
  <si>
    <t>Y Slope</t>
  </si>
  <si>
    <t>Zr calc</t>
  </si>
  <si>
    <t>Zr slope</t>
  </si>
  <si>
    <t>Nb calc</t>
  </si>
  <si>
    <t>Nb slope</t>
  </si>
  <si>
    <t>Y calcc</t>
  </si>
  <si>
    <t>Cr calc</t>
  </si>
  <si>
    <t>MnO slope</t>
  </si>
  <si>
    <t>Cr slope</t>
  </si>
  <si>
    <t>PDF VERSIONS</t>
  </si>
  <si>
    <t>Co calc</t>
  </si>
  <si>
    <t>Co slope</t>
  </si>
  <si>
    <t>Cu calc</t>
  </si>
  <si>
    <t>Cu slope</t>
  </si>
  <si>
    <t>Zn calc</t>
  </si>
  <si>
    <t>Zn slope</t>
  </si>
  <si>
    <t>CaO slope</t>
  </si>
  <si>
    <t>Ba calc</t>
  </si>
  <si>
    <t>Ba slope</t>
  </si>
  <si>
    <t>FeO slope</t>
  </si>
  <si>
    <t>Ni calc</t>
  </si>
  <si>
    <t>Ni slope</t>
  </si>
  <si>
    <t>Sr slope</t>
  </si>
  <si>
    <t>Y calc</t>
  </si>
  <si>
    <t>Y slope</t>
  </si>
  <si>
    <t xml:space="preserve">PDF VERSIONS </t>
  </si>
  <si>
    <t>Mg Slope</t>
  </si>
  <si>
    <t>Al Slope</t>
  </si>
  <si>
    <t>SiO2 slope</t>
  </si>
  <si>
    <t>P2O5 slope</t>
  </si>
  <si>
    <t>K2O slope</t>
  </si>
  <si>
    <t>TiO2 slope</t>
  </si>
  <si>
    <t>FeO* slope</t>
  </si>
  <si>
    <t xml:space="preserve"> Calculated</t>
  </si>
  <si>
    <t xml:space="preserve"> Slope Corrected</t>
  </si>
  <si>
    <t>10 KV  XRF-1</t>
  </si>
  <si>
    <t>30 KV  XRF-1</t>
  </si>
  <si>
    <t>Reference value</t>
  </si>
  <si>
    <t>BIR-1</t>
  </si>
  <si>
    <t>BHVO-1</t>
  </si>
  <si>
    <t>BCR-1</t>
  </si>
  <si>
    <t xml:space="preserve">Slope/ </t>
  </si>
  <si>
    <t>Intercept</t>
  </si>
  <si>
    <t>Counts /Rh</t>
  </si>
  <si>
    <t>Rh co/inc</t>
  </si>
  <si>
    <t>counts /rh</t>
  </si>
  <si>
    <t>TRAD</t>
  </si>
  <si>
    <t>Cr trad</t>
  </si>
  <si>
    <t>K2O trad</t>
  </si>
  <si>
    <t>counts /compton</t>
  </si>
  <si>
    <t>counts/rh</t>
  </si>
  <si>
    <t>MgO trad</t>
  </si>
  <si>
    <t>Al2O3 Trad</t>
  </si>
  <si>
    <t>SiO2 trad</t>
  </si>
  <si>
    <t>P2O5 trad</t>
  </si>
  <si>
    <t>CaO trad</t>
  </si>
  <si>
    <t>TiO2 trad</t>
  </si>
  <si>
    <t>MnO trad</t>
  </si>
  <si>
    <t>FeO* trad</t>
  </si>
  <si>
    <t>Slope</t>
  </si>
  <si>
    <t>Na2O</t>
  </si>
  <si>
    <t xml:space="preserve">Method #1: Sensitivity Counts/Unit Concentation </t>
  </si>
  <si>
    <t xml:space="preserve">Slope Correction </t>
  </si>
  <si>
    <t>Average</t>
  </si>
  <si>
    <t>Rh avg/co/inc</t>
  </si>
  <si>
    <t>Ro co/inc</t>
  </si>
  <si>
    <t>XRF1</t>
  </si>
  <si>
    <t>Rh-tube line Corrected Counts</t>
  </si>
  <si>
    <t>Calibration Data</t>
  </si>
  <si>
    <t>%StD</t>
  </si>
  <si>
    <t>Counts Peak</t>
  </si>
  <si>
    <t>Counts/ Conc</t>
  </si>
  <si>
    <t>Standards as Unknowns</t>
  </si>
  <si>
    <t>USGS Standards</t>
  </si>
  <si>
    <t>Rh-tube line</t>
  </si>
  <si>
    <t>Corrected Counts</t>
  </si>
  <si>
    <t>Average Compositions</t>
  </si>
  <si>
    <t>Traditional Regressed</t>
  </si>
  <si>
    <t>50 KV  XRF-1</t>
  </si>
  <si>
    <t xml:space="preserve">Table ##-A. USGS standards treated as unknowns using average counts on each standard. Columns compare USGS Reference Values to Calculated Values (mass absorption corrected), slope-corrected concentrations, and concentrations derived by traditional regression of tube-line normalized count data. </t>
  </si>
  <si>
    <t xml:space="preserve">Method #2: </t>
  </si>
  <si>
    <t>Method #3: Traditional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</si>
</sst>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"/>
    <numFmt numFmtId="165" formatCode="0.000"/>
    <numFmt numFmtId="166" formatCode="0.0%"/>
    <numFmt numFmtId="167" formatCode="0.0000"/>
    <numFmt numFmtId="168" formatCode="0.00000"/>
    <numFmt numFmtId="169" formatCode="0.000000"/>
  </numFmts>
  <fonts count="36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name val="Calibri"/>
      <family val="2"/>
      <scheme val="minor"/>
    </font>
    <font>
      <b/>
      <sz val="12"/>
      <color rgb="FFFF0000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2"/>
      <color rgb="FF0070C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rgb="FF0070C0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2"/>
      <name val="Calibri"/>
      <family val="2"/>
      <scheme val="minor"/>
    </font>
    <font>
      <sz val="8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name val="Calibri"/>
      <family val="2"/>
      <scheme val="minor"/>
    </font>
    <font>
      <b/>
      <sz val="12"/>
      <name val="Calibri"/>
      <family val="2"/>
      <scheme val="minor"/>
    </font>
    <font>
      <i/>
      <sz val="16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7" tint="0.79998168889431442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67">
    <xf numFmtId="0" fontId="0" fillId="0" borderId="0" xfId="0"/>
    <xf numFmtId="0" fontId="16" fillId="0" borderId="0" xfId="0" applyFont="1"/>
    <xf numFmtId="2" fontId="0" fillId="0" borderId="0" xfId="0" applyNumberFormat="1"/>
    <xf numFmtId="165" fontId="0" fillId="0" borderId="0" xfId="0" applyNumberFormat="1"/>
    <xf numFmtId="1" fontId="16" fillId="0" borderId="0" xfId="0" applyNumberFormat="1" applyFont="1"/>
    <xf numFmtId="165" fontId="16" fillId="0" borderId="0" xfId="0" applyNumberFormat="1" applyFont="1"/>
    <xf numFmtId="1" fontId="14" fillId="0" borderId="0" xfId="0" applyNumberFormat="1" applyFont="1"/>
    <xf numFmtId="2" fontId="16" fillId="0" borderId="0" xfId="0" applyNumberFormat="1" applyFont="1"/>
    <xf numFmtId="1" fontId="0" fillId="0" borderId="0" xfId="0" applyNumberFormat="1"/>
    <xf numFmtId="166" fontId="0" fillId="0" borderId="0" xfId="0" applyNumberFormat="1"/>
    <xf numFmtId="0" fontId="16" fillId="0" borderId="0" xfId="0" applyFont="1" applyAlignment="1">
      <alignment horizontal="left"/>
    </xf>
    <xf numFmtId="0" fontId="0" fillId="0" borderId="0" xfId="0" applyAlignment="1">
      <alignment horizontal="left"/>
    </xf>
    <xf numFmtId="0" fontId="16" fillId="0" borderId="0" xfId="0" applyFont="1" applyAlignment="1">
      <alignment horizontal="left" wrapText="1"/>
    </xf>
    <xf numFmtId="0" fontId="16" fillId="0" borderId="0" xfId="0" applyFont="1" applyAlignment="1">
      <alignment horizontal="right" vertical="center" wrapText="1"/>
    </xf>
    <xf numFmtId="164" fontId="0" fillId="0" borderId="0" xfId="0" applyNumberFormat="1"/>
    <xf numFmtId="1" fontId="18" fillId="0" borderId="0" xfId="0" applyNumberFormat="1" applyFont="1"/>
    <xf numFmtId="0" fontId="16" fillId="0" borderId="0" xfId="0" applyFont="1" applyAlignment="1">
      <alignment horizontal="right"/>
    </xf>
    <xf numFmtId="10" fontId="0" fillId="0" borderId="0" xfId="0" applyNumberFormat="1"/>
    <xf numFmtId="9" fontId="0" fillId="0" borderId="0" xfId="0" applyNumberFormat="1"/>
    <xf numFmtId="166" fontId="20" fillId="0" borderId="0" xfId="0" applyNumberFormat="1" applyFont="1"/>
    <xf numFmtId="0" fontId="21" fillId="0" borderId="0" xfId="0" applyFont="1"/>
    <xf numFmtId="0" fontId="16" fillId="33" borderId="0" xfId="0" applyFont="1" applyFill="1" applyAlignment="1">
      <alignment horizontal="left" wrapText="1"/>
    </xf>
    <xf numFmtId="0" fontId="16" fillId="33" borderId="0" xfId="0" applyFont="1" applyFill="1"/>
    <xf numFmtId="0" fontId="21" fillId="33" borderId="0" xfId="0" applyFont="1" applyFill="1"/>
    <xf numFmtId="1" fontId="21" fillId="33" borderId="0" xfId="0" applyNumberFormat="1" applyFont="1" applyFill="1"/>
    <xf numFmtId="0" fontId="16" fillId="33" borderId="0" xfId="0" applyFont="1" applyFill="1" applyAlignment="1">
      <alignment horizontal="left" vertical="center" wrapText="1"/>
    </xf>
    <xf numFmtId="0" fontId="16" fillId="33" borderId="0" xfId="0" applyFont="1" applyFill="1" applyAlignment="1">
      <alignment horizontal="right" vertical="center" wrapText="1"/>
    </xf>
    <xf numFmtId="1" fontId="0" fillId="33" borderId="0" xfId="0" applyNumberFormat="1" applyFill="1"/>
    <xf numFmtId="0" fontId="0" fillId="0" borderId="0" xfId="0" applyAlignment="1">
      <alignment horizontal="right"/>
    </xf>
    <xf numFmtId="0" fontId="0" fillId="33" borderId="13" xfId="0" applyFill="1" applyBorder="1" applyAlignment="1">
      <alignment horizontal="right"/>
    </xf>
    <xf numFmtId="0" fontId="0" fillId="33" borderId="14" xfId="0" applyFill="1" applyBorder="1" applyAlignment="1">
      <alignment horizontal="right"/>
    </xf>
    <xf numFmtId="0" fontId="0" fillId="33" borderId="15" xfId="0" applyFill="1" applyBorder="1" applyAlignment="1">
      <alignment horizontal="right"/>
    </xf>
    <xf numFmtId="1" fontId="0" fillId="33" borderId="16" xfId="0" applyNumberFormat="1" applyFill="1" applyBorder="1"/>
    <xf numFmtId="1" fontId="0" fillId="33" borderId="17" xfId="0" applyNumberFormat="1" applyFill="1" applyBorder="1"/>
    <xf numFmtId="166" fontId="0" fillId="33" borderId="18" xfId="0" applyNumberFormat="1" applyFill="1" applyBorder="1"/>
    <xf numFmtId="166" fontId="0" fillId="33" borderId="19" xfId="0" applyNumberFormat="1" applyFill="1" applyBorder="1"/>
    <xf numFmtId="166" fontId="0" fillId="33" borderId="20" xfId="0" applyNumberFormat="1" applyFill="1" applyBorder="1"/>
    <xf numFmtId="164" fontId="0" fillId="33" borderId="16" xfId="0" applyNumberFormat="1" applyFill="1" applyBorder="1"/>
    <xf numFmtId="164" fontId="0" fillId="33" borderId="0" xfId="0" applyNumberFormat="1" applyFill="1"/>
    <xf numFmtId="164" fontId="0" fillId="33" borderId="17" xfId="0" applyNumberFormat="1" applyFill="1" applyBorder="1"/>
    <xf numFmtId="0" fontId="0" fillId="33" borderId="10" xfId="0" applyFill="1" applyBorder="1" applyAlignment="1">
      <alignment horizontal="right"/>
    </xf>
    <xf numFmtId="1" fontId="0" fillId="33" borderId="11" xfId="0" applyNumberFormat="1" applyFill="1" applyBorder="1"/>
    <xf numFmtId="164" fontId="0" fillId="33" borderId="11" xfId="0" applyNumberFormat="1" applyFill="1" applyBorder="1"/>
    <xf numFmtId="166" fontId="0" fillId="33" borderId="12" xfId="0" applyNumberFormat="1" applyFill="1" applyBorder="1"/>
    <xf numFmtId="1" fontId="0" fillId="33" borderId="10" xfId="0" applyNumberFormat="1" applyFill="1" applyBorder="1"/>
    <xf numFmtId="1" fontId="0" fillId="33" borderId="12" xfId="0" applyNumberFormat="1" applyFill="1" applyBorder="1"/>
    <xf numFmtId="167" fontId="0" fillId="0" borderId="0" xfId="0" applyNumberFormat="1"/>
    <xf numFmtId="168" fontId="0" fillId="0" borderId="0" xfId="0" applyNumberFormat="1"/>
    <xf numFmtId="166" fontId="0" fillId="33" borderId="11" xfId="0" applyNumberFormat="1" applyFill="1" applyBorder="1"/>
    <xf numFmtId="0" fontId="0" fillId="33" borderId="11" xfId="0" applyFill="1" applyBorder="1"/>
    <xf numFmtId="0" fontId="0" fillId="33" borderId="11" xfId="0" applyFill="1" applyBorder="1" applyAlignment="1">
      <alignment horizontal="right"/>
    </xf>
    <xf numFmtId="0" fontId="0" fillId="0" borderId="21" xfId="0" applyBorder="1" applyAlignment="1">
      <alignment horizontal="left"/>
    </xf>
    <xf numFmtId="0" fontId="0" fillId="0" borderId="21" xfId="0" applyBorder="1"/>
    <xf numFmtId="0" fontId="16" fillId="0" borderId="0" xfId="0" applyFont="1" applyAlignment="1">
      <alignment horizontal="center" vertical="center" wrapText="1"/>
    </xf>
    <xf numFmtId="0" fontId="22" fillId="0" borderId="0" xfId="0" applyFont="1" applyAlignment="1">
      <alignment horizontal="left"/>
    </xf>
    <xf numFmtId="0" fontId="23" fillId="0" borderId="0" xfId="0" applyFont="1" applyAlignment="1">
      <alignment horizontal="left"/>
    </xf>
    <xf numFmtId="1" fontId="20" fillId="0" borderId="0" xfId="0" applyNumberFormat="1" applyFont="1"/>
    <xf numFmtId="164" fontId="16" fillId="0" borderId="0" xfId="0" applyNumberFormat="1" applyFont="1"/>
    <xf numFmtId="167" fontId="16" fillId="0" borderId="0" xfId="0" applyNumberFormat="1" applyFont="1"/>
    <xf numFmtId="0" fontId="0" fillId="0" borderId="19" xfId="0" applyBorder="1" applyAlignment="1">
      <alignment horizontal="left"/>
    </xf>
    <xf numFmtId="0" fontId="0" fillId="0" borderId="19" xfId="0" applyBorder="1"/>
    <xf numFmtId="1" fontId="14" fillId="0" borderId="19" xfId="0" applyNumberFormat="1" applyFont="1" applyBorder="1"/>
    <xf numFmtId="2" fontId="0" fillId="0" borderId="19" xfId="0" applyNumberFormat="1" applyBorder="1"/>
    <xf numFmtId="0" fontId="0" fillId="0" borderId="0" xfId="0" applyAlignment="1">
      <alignment horizontal="right" vertical="center"/>
    </xf>
    <xf numFmtId="0" fontId="25" fillId="0" borderId="25" xfId="0" applyFont="1" applyBorder="1" applyAlignment="1">
      <alignment horizontal="left" vertical="center" wrapText="1"/>
    </xf>
    <xf numFmtId="0" fontId="26" fillId="0" borderId="16" xfId="0" applyFont="1" applyBorder="1" applyAlignment="1">
      <alignment horizontal="right" vertical="center" wrapText="1"/>
    </xf>
    <xf numFmtId="0" fontId="26" fillId="0" borderId="26" xfId="0" applyFont="1" applyBorder="1" applyAlignment="1">
      <alignment horizontal="right" vertical="center" wrapText="1"/>
    </xf>
    <xf numFmtId="0" fontId="27" fillId="0" borderId="25" xfId="0" applyFont="1" applyBorder="1"/>
    <xf numFmtId="2" fontId="27" fillId="0" borderId="16" xfId="0" applyNumberFormat="1" applyFont="1" applyBorder="1"/>
    <xf numFmtId="2" fontId="27" fillId="0" borderId="26" xfId="0" applyNumberFormat="1" applyFont="1" applyBorder="1"/>
    <xf numFmtId="1" fontId="27" fillId="0" borderId="26" xfId="0" applyNumberFormat="1" applyFont="1" applyBorder="1"/>
    <xf numFmtId="1" fontId="27" fillId="0" borderId="16" xfId="0" applyNumberFormat="1" applyFont="1" applyBorder="1"/>
    <xf numFmtId="164" fontId="27" fillId="0" borderId="26" xfId="0" applyNumberFormat="1" applyFont="1" applyBorder="1"/>
    <xf numFmtId="0" fontId="27" fillId="0" borderId="27" xfId="0" applyFont="1" applyBorder="1"/>
    <xf numFmtId="1" fontId="27" fillId="0" borderId="28" xfId="0" applyNumberFormat="1" applyFont="1" applyBorder="1"/>
    <xf numFmtId="1" fontId="27" fillId="0" borderId="29" xfId="0" applyNumberFormat="1" applyFont="1" applyBorder="1"/>
    <xf numFmtId="0" fontId="27" fillId="0" borderId="0" xfId="0" applyFont="1"/>
    <xf numFmtId="0" fontId="18" fillId="0" borderId="0" xfId="0" applyFont="1" applyAlignment="1">
      <alignment horizontal="left"/>
    </xf>
    <xf numFmtId="0" fontId="18" fillId="0" borderId="0" xfId="0" applyFont="1"/>
    <xf numFmtId="167" fontId="18" fillId="0" borderId="0" xfId="0" applyNumberFormat="1" applyFont="1"/>
    <xf numFmtId="2" fontId="28" fillId="0" borderId="0" xfId="0" applyNumberFormat="1" applyFont="1"/>
    <xf numFmtId="165" fontId="28" fillId="0" borderId="0" xfId="0" applyNumberFormat="1" applyFont="1"/>
    <xf numFmtId="164" fontId="28" fillId="0" borderId="0" xfId="0" applyNumberFormat="1" applyFont="1"/>
    <xf numFmtId="1" fontId="28" fillId="0" borderId="0" xfId="0" applyNumberFormat="1" applyFont="1"/>
    <xf numFmtId="169" fontId="18" fillId="0" borderId="0" xfId="0" applyNumberFormat="1" applyFont="1"/>
    <xf numFmtId="10" fontId="16" fillId="0" borderId="0" xfId="0" applyNumberFormat="1" applyFont="1"/>
    <xf numFmtId="0" fontId="16" fillId="0" borderId="0" xfId="0" applyFont="1" applyAlignment="1">
      <alignment horizontal="left" indent="1"/>
    </xf>
    <xf numFmtId="1" fontId="18" fillId="33" borderId="10" xfId="0" applyNumberFormat="1" applyFont="1" applyFill="1" applyBorder="1"/>
    <xf numFmtId="1" fontId="18" fillId="33" borderId="12" xfId="0" applyNumberFormat="1" applyFont="1" applyFill="1" applyBorder="1"/>
    <xf numFmtId="0" fontId="19" fillId="33" borderId="0" xfId="0" applyFont="1" applyFill="1" applyAlignment="1">
      <alignment horizontal="center"/>
    </xf>
    <xf numFmtId="1" fontId="19" fillId="33" borderId="0" xfId="0" applyNumberFormat="1" applyFont="1" applyFill="1"/>
    <xf numFmtId="0" fontId="19" fillId="33" borderId="0" xfId="0" applyFont="1" applyFill="1"/>
    <xf numFmtId="0" fontId="0" fillId="0" borderId="0" xfId="0" applyAlignment="1">
      <alignment horizontal="center"/>
    </xf>
    <xf numFmtId="0" fontId="19" fillId="33" borderId="0" xfId="0" applyFont="1" applyFill="1" applyAlignment="1">
      <alignment horizontal="left" wrapText="1"/>
    </xf>
    <xf numFmtId="1" fontId="14" fillId="33" borderId="0" xfId="0" applyNumberFormat="1" applyFont="1" applyFill="1"/>
    <xf numFmtId="0" fontId="19" fillId="0" borderId="0" xfId="0" applyFont="1"/>
    <xf numFmtId="2" fontId="18" fillId="0" borderId="0" xfId="0" applyNumberFormat="1" applyFont="1"/>
    <xf numFmtId="1" fontId="30" fillId="0" borderId="0" xfId="0" applyNumberFormat="1" applyFont="1"/>
    <xf numFmtId="9" fontId="20" fillId="0" borderId="0" xfId="0" applyNumberFormat="1" applyFont="1"/>
    <xf numFmtId="0" fontId="16" fillId="33" borderId="0" xfId="0" applyFont="1" applyFill="1" applyAlignment="1">
      <alignment horizontal="right"/>
    </xf>
    <xf numFmtId="1" fontId="16" fillId="33" borderId="0" xfId="0" applyNumberFormat="1" applyFont="1" applyFill="1"/>
    <xf numFmtId="168" fontId="0" fillId="0" borderId="0" xfId="0" applyNumberFormat="1" applyAlignment="1">
      <alignment horizontal="right"/>
    </xf>
    <xf numFmtId="0" fontId="33" fillId="0" borderId="0" xfId="0" applyFont="1" applyAlignment="1">
      <alignment horizontal="left"/>
    </xf>
    <xf numFmtId="0" fontId="29" fillId="0" borderId="21" xfId="0" applyFont="1" applyBorder="1"/>
    <xf numFmtId="0" fontId="16" fillId="0" borderId="21" xfId="0" applyFont="1" applyBorder="1" applyAlignment="1">
      <alignment horizontal="left"/>
    </xf>
    <xf numFmtId="2" fontId="0" fillId="0" borderId="21" xfId="0" applyNumberFormat="1" applyBorder="1"/>
    <xf numFmtId="0" fontId="16" fillId="0" borderId="21" xfId="0" applyFont="1" applyBorder="1"/>
    <xf numFmtId="2" fontId="16" fillId="0" borderId="21" xfId="0" applyNumberFormat="1" applyFont="1" applyBorder="1"/>
    <xf numFmtId="168" fontId="0" fillId="0" borderId="21" xfId="0" applyNumberFormat="1" applyBorder="1"/>
    <xf numFmtId="0" fontId="0" fillId="0" borderId="0" xfId="0" applyAlignment="1">
      <alignment horizontal="right" wrapText="1"/>
    </xf>
    <xf numFmtId="0" fontId="29" fillId="0" borderId="0" xfId="0" applyFont="1"/>
    <xf numFmtId="0" fontId="22" fillId="0" borderId="0" xfId="0" applyFont="1"/>
    <xf numFmtId="167" fontId="0" fillId="0" borderId="21" xfId="0" applyNumberFormat="1" applyBorder="1"/>
    <xf numFmtId="1" fontId="0" fillId="0" borderId="21" xfId="0" applyNumberFormat="1" applyBorder="1"/>
    <xf numFmtId="0" fontId="18" fillId="0" borderId="21" xfId="0" applyFont="1" applyBorder="1"/>
    <xf numFmtId="1" fontId="18" fillId="0" borderId="21" xfId="0" applyNumberFormat="1" applyFont="1" applyBorder="1"/>
    <xf numFmtId="0" fontId="16" fillId="33" borderId="0" xfId="0" applyFont="1" applyFill="1" applyAlignment="1">
      <alignment horizontal="center" vertical="center" wrapText="1"/>
    </xf>
    <xf numFmtId="169" fontId="0" fillId="0" borderId="0" xfId="0" applyNumberFormat="1"/>
    <xf numFmtId="0" fontId="32" fillId="33" borderId="0" xfId="0" applyFont="1" applyFill="1" applyAlignment="1">
      <alignment horizontal="left" vertical="center" wrapText="1"/>
    </xf>
    <xf numFmtId="1" fontId="14" fillId="0" borderId="21" xfId="0" applyNumberFormat="1" applyFont="1" applyBorder="1"/>
    <xf numFmtId="0" fontId="32" fillId="33" borderId="0" xfId="0" applyFont="1" applyFill="1" applyAlignment="1">
      <alignment horizontal="right" vertical="center" wrapText="1"/>
    </xf>
    <xf numFmtId="0" fontId="32" fillId="0" borderId="0" xfId="0" applyFont="1" applyAlignment="1">
      <alignment horizontal="right" vertical="center" wrapText="1"/>
    </xf>
    <xf numFmtId="0" fontId="27" fillId="0" borderId="0" xfId="0" applyFont="1" applyAlignment="1">
      <alignment horizontal="right"/>
    </xf>
    <xf numFmtId="0" fontId="27" fillId="0" borderId="22" xfId="0" applyFont="1" applyBorder="1"/>
    <xf numFmtId="0" fontId="27" fillId="0" borderId="23" xfId="0" applyFont="1" applyBorder="1"/>
    <xf numFmtId="0" fontId="27" fillId="0" borderId="24" xfId="0" applyFont="1" applyBorder="1"/>
    <xf numFmtId="0" fontId="26" fillId="0" borderId="25" xfId="0" applyFont="1" applyBorder="1"/>
    <xf numFmtId="0" fontId="27" fillId="0" borderId="25" xfId="0" applyFont="1" applyBorder="1" applyAlignment="1">
      <alignment horizontal="left" vertical="center" wrapText="1"/>
    </xf>
    <xf numFmtId="2" fontId="27" fillId="0" borderId="26" xfId="0" applyNumberFormat="1" applyFont="1" applyBorder="1" applyAlignment="1">
      <alignment horizontal="right"/>
    </xf>
    <xf numFmtId="0" fontId="27" fillId="0" borderId="25" xfId="0" applyFont="1" applyBorder="1" applyAlignment="1">
      <alignment horizontal="left"/>
    </xf>
    <xf numFmtId="165" fontId="27" fillId="0" borderId="16" xfId="0" applyNumberFormat="1" applyFont="1" applyBorder="1"/>
    <xf numFmtId="2" fontId="27" fillId="0" borderId="16" xfId="0" applyNumberFormat="1" applyFont="1" applyBorder="1" applyAlignment="1">
      <alignment horizontal="right"/>
    </xf>
    <xf numFmtId="164" fontId="27" fillId="0" borderId="16" xfId="0" applyNumberFormat="1" applyFont="1" applyBorder="1"/>
    <xf numFmtId="1" fontId="27" fillId="0" borderId="30" xfId="0" applyNumberFormat="1" applyFont="1" applyBorder="1"/>
    <xf numFmtId="2" fontId="27" fillId="0" borderId="0" xfId="0" applyNumberFormat="1" applyFont="1"/>
    <xf numFmtId="2" fontId="26" fillId="0" borderId="26" xfId="0" applyNumberFormat="1" applyFont="1" applyBorder="1"/>
    <xf numFmtId="0" fontId="16" fillId="0" borderId="23" xfId="0" applyFont="1" applyBorder="1" applyAlignment="1">
      <alignment horizontal="right" vertical="center" wrapText="1"/>
    </xf>
    <xf numFmtId="0" fontId="0" fillId="0" borderId="23" xfId="0" applyBorder="1"/>
    <xf numFmtId="0" fontId="0" fillId="0" borderId="34" xfId="0" applyBorder="1"/>
    <xf numFmtId="0" fontId="26" fillId="0" borderId="0" xfId="0" applyFont="1" applyAlignment="1">
      <alignment horizontal="right" vertical="center" wrapText="1"/>
    </xf>
    <xf numFmtId="0" fontId="26" fillId="0" borderId="0" xfId="0" applyFont="1" applyAlignment="1">
      <alignment horizontal="right" vertical="center"/>
    </xf>
    <xf numFmtId="165" fontId="27" fillId="0" borderId="0" xfId="0" applyNumberFormat="1" applyFont="1"/>
    <xf numFmtId="165" fontId="26" fillId="0" borderId="0" xfId="0" applyNumberFormat="1" applyFont="1"/>
    <xf numFmtId="2" fontId="26" fillId="0" borderId="0" xfId="0" applyNumberFormat="1" applyFont="1"/>
    <xf numFmtId="1" fontId="27" fillId="0" borderId="0" xfId="0" applyNumberFormat="1" applyFont="1"/>
    <xf numFmtId="2" fontId="27" fillId="0" borderId="0" xfId="0" applyNumberFormat="1" applyFont="1" applyAlignment="1">
      <alignment horizontal="right"/>
    </xf>
    <xf numFmtId="2" fontId="27" fillId="0" borderId="0" xfId="0" applyNumberFormat="1" applyFont="1" applyAlignment="1">
      <alignment horizontal="right" vertical="center" wrapText="1"/>
    </xf>
    <xf numFmtId="164" fontId="27" fillId="0" borderId="0" xfId="0" applyNumberFormat="1" applyFont="1"/>
    <xf numFmtId="0" fontId="22" fillId="33" borderId="0" xfId="0" applyFont="1" applyFill="1" applyAlignment="1">
      <alignment horizontal="left" vertical="center" wrapText="1"/>
    </xf>
    <xf numFmtId="168" fontId="16" fillId="0" borderId="0" xfId="0" applyNumberFormat="1" applyFont="1"/>
    <xf numFmtId="0" fontId="34" fillId="0" borderId="0" xfId="0" applyFont="1"/>
    <xf numFmtId="1" fontId="34" fillId="0" borderId="0" xfId="0" applyNumberFormat="1" applyFont="1"/>
    <xf numFmtId="167" fontId="34" fillId="0" borderId="0" xfId="0" applyNumberFormat="1" applyFont="1"/>
    <xf numFmtId="168" fontId="34" fillId="0" borderId="0" xfId="0" applyNumberFormat="1" applyFont="1"/>
    <xf numFmtId="0" fontId="34" fillId="0" borderId="0" xfId="0" applyFont="1" applyAlignment="1">
      <alignment horizontal="left"/>
    </xf>
    <xf numFmtId="165" fontId="34" fillId="0" borderId="0" xfId="0" applyNumberFormat="1" applyFont="1"/>
    <xf numFmtId="0" fontId="20" fillId="0" borderId="0" xfId="0" applyFont="1" applyAlignment="1">
      <alignment horizontal="right" vertical="center"/>
    </xf>
    <xf numFmtId="0" fontId="35" fillId="0" borderId="0" xfId="0" applyFont="1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20" fillId="0" borderId="0" xfId="0" applyFont="1" applyAlignment="1">
      <alignment horizontal="right" vertical="center" wrapText="1"/>
    </xf>
    <xf numFmtId="0" fontId="20" fillId="0" borderId="0" xfId="0" applyFont="1" applyAlignment="1">
      <alignment vertical="center"/>
    </xf>
    <xf numFmtId="0" fontId="0" fillId="0" borderId="21" xfId="0" applyBorder="1" applyAlignment="1">
      <alignment horizontal="center"/>
    </xf>
    <xf numFmtId="166" fontId="0" fillId="0" borderId="21" xfId="0" applyNumberFormat="1" applyBorder="1"/>
    <xf numFmtId="0" fontId="24" fillId="0" borderId="31" xfId="0" applyFont="1" applyBorder="1" applyAlignment="1">
      <alignment horizontal="left" vertical="center" wrapText="1"/>
    </xf>
    <xf numFmtId="0" fontId="0" fillId="0" borderId="32" xfId="0" applyBorder="1" applyAlignment="1">
      <alignment horizontal="left" vertical="center" wrapText="1"/>
    </xf>
    <xf numFmtId="0" fontId="0" fillId="0" borderId="32" xfId="0" applyBorder="1" applyAlignment="1">
      <alignment horizontal="left" vertical="center"/>
    </xf>
    <xf numFmtId="0" fontId="0" fillId="0" borderId="33" xfId="0" applyBorder="1" applyAlignment="1">
      <alignment horizontal="left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microsoft.com/office/2017/06/relationships/rdRichValueStructure" Target="richData/rdrichvaluestructure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microsoft.com/office/2017/06/relationships/rdRichValue" Target="richData/rdrichvalue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22/10/relationships/richValueRel" Target="richData/richValueRel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Relationship Id="rId14" Type="http://schemas.microsoft.com/office/2017/06/relationships/rdRichValueTypes" Target="richData/rdRichValueType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5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6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7.xml"/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8.xml"/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9.xml"/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0.xml"/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1.xml"/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2.xml"/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4.xml"/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5.xml"/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6.xml"/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7.xml"/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8.xml"/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9.xml"/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0.xml"/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1.xml"/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2.xml"/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3.xml"/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4.xml"/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5.xml"/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6.xml"/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5.xml.rels><?xml version="1.0" encoding="UTF-8" standalone="yes"?>
<Relationships xmlns="http://schemas.openxmlformats.org/package/2006/relationships"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6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7.xml"/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_rels/chart27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8.xml"/><Relationship Id="rId2" Type="http://schemas.microsoft.com/office/2011/relationships/chartColorStyle" Target="colors27.xml"/><Relationship Id="rId1" Type="http://schemas.microsoft.com/office/2011/relationships/chartStyle" Target="style27.xml"/></Relationships>
</file>

<file path=xl/charts/_rels/chart28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9.xml"/><Relationship Id="rId2" Type="http://schemas.microsoft.com/office/2011/relationships/chartColorStyle" Target="colors28.xml"/><Relationship Id="rId1" Type="http://schemas.microsoft.com/office/2011/relationships/chartStyle" Target="style28.xml"/></Relationships>
</file>

<file path=xl/charts/_rels/chart29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0.xml"/><Relationship Id="rId2" Type="http://schemas.microsoft.com/office/2011/relationships/chartColorStyle" Target="colors29.xml"/><Relationship Id="rId1" Type="http://schemas.microsoft.com/office/2011/relationships/chartStyle" Target="style29.xml"/></Relationships>
</file>

<file path=xl/charts/_rels/chart30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1.xml"/><Relationship Id="rId2" Type="http://schemas.microsoft.com/office/2011/relationships/chartColorStyle" Target="colors30.xml"/><Relationship Id="rId1" Type="http://schemas.microsoft.com/office/2011/relationships/chartStyle" Target="style30.xml"/></Relationships>
</file>

<file path=xl/charts/_rels/chart3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2.xml"/><Relationship Id="rId2" Type="http://schemas.microsoft.com/office/2011/relationships/chartColorStyle" Target="colors31.xml"/><Relationship Id="rId1" Type="http://schemas.microsoft.com/office/2011/relationships/chartStyle" Target="style31.xml"/></Relationships>
</file>

<file path=xl/charts/_rels/chart3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3.xml"/><Relationship Id="rId2" Type="http://schemas.microsoft.com/office/2011/relationships/chartColorStyle" Target="colors32.xml"/><Relationship Id="rId1" Type="http://schemas.microsoft.com/office/2011/relationships/chartStyle" Target="style32.xml"/></Relationships>
</file>

<file path=xl/charts/_rels/chart3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4.xml"/><Relationship Id="rId2" Type="http://schemas.microsoft.com/office/2011/relationships/chartColorStyle" Target="colors33.xml"/><Relationship Id="rId1" Type="http://schemas.microsoft.com/office/2011/relationships/chartStyle" Target="style33.xml"/></Relationships>
</file>

<file path=xl/charts/_rels/chart3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5.xml"/><Relationship Id="rId2" Type="http://schemas.microsoft.com/office/2011/relationships/chartColorStyle" Target="colors34.xml"/><Relationship Id="rId1" Type="http://schemas.microsoft.com/office/2011/relationships/chartStyle" Target="style34.xml"/></Relationships>
</file>

<file path=xl/charts/_rels/chart35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6.xml"/><Relationship Id="rId2" Type="http://schemas.microsoft.com/office/2011/relationships/chartColorStyle" Target="colors35.xml"/><Relationship Id="rId1" Type="http://schemas.microsoft.com/office/2011/relationships/chartStyle" Target="style35.xml"/></Relationships>
</file>

<file path=xl/charts/_rels/chart36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8.xml"/><Relationship Id="rId2" Type="http://schemas.microsoft.com/office/2011/relationships/chartColorStyle" Target="colors36.xml"/><Relationship Id="rId1" Type="http://schemas.microsoft.com/office/2011/relationships/chartStyle" Target="style36.xml"/></Relationships>
</file>

<file path=xl/charts/_rels/chart37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9.xml"/><Relationship Id="rId2" Type="http://schemas.microsoft.com/office/2011/relationships/chartColorStyle" Target="colors37.xml"/><Relationship Id="rId1" Type="http://schemas.microsoft.com/office/2011/relationships/chartStyle" Target="style37.xml"/></Relationships>
</file>

<file path=xl/charts/_rels/chart38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0.xml"/><Relationship Id="rId2" Type="http://schemas.microsoft.com/office/2011/relationships/chartColorStyle" Target="colors38.xml"/><Relationship Id="rId1" Type="http://schemas.microsoft.com/office/2011/relationships/chartStyle" Target="style38.xml"/></Relationships>
</file>

<file path=xl/charts/_rels/chart39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1.xml"/><Relationship Id="rId2" Type="http://schemas.microsoft.com/office/2011/relationships/chartColorStyle" Target="colors39.xml"/><Relationship Id="rId1" Type="http://schemas.microsoft.com/office/2011/relationships/chartStyle" Target="style39.xml"/></Relationships>
</file>

<file path=xl/charts/_rels/chart40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2.xml"/><Relationship Id="rId2" Type="http://schemas.microsoft.com/office/2011/relationships/chartColorStyle" Target="colors40.xml"/><Relationship Id="rId1" Type="http://schemas.microsoft.com/office/2011/relationships/chartStyle" Target="style40.xml"/></Relationships>
</file>

<file path=xl/charts/_rels/chart4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3.xml"/><Relationship Id="rId2" Type="http://schemas.microsoft.com/office/2011/relationships/chartColorStyle" Target="colors41.xml"/><Relationship Id="rId1" Type="http://schemas.microsoft.com/office/2011/relationships/chartStyle" Target="style41.xml"/></Relationships>
</file>

<file path=xl/charts/_rels/chart4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4.xml"/><Relationship Id="rId2" Type="http://schemas.microsoft.com/office/2011/relationships/chartColorStyle" Target="colors42.xml"/><Relationship Id="rId1" Type="http://schemas.microsoft.com/office/2011/relationships/chartStyle" Target="style42.xml"/></Relationships>
</file>

<file path=xl/charts/_rels/chart4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5.xml"/><Relationship Id="rId2" Type="http://schemas.microsoft.com/office/2011/relationships/chartColorStyle" Target="colors43.xml"/><Relationship Id="rId1" Type="http://schemas.microsoft.com/office/2011/relationships/chartStyle" Target="style43.xml"/></Relationships>
</file>

<file path=xl/charts/_rels/chart44.xml.rels><?xml version="1.0" encoding="UTF-8" standalone="yes"?>
<Relationships xmlns="http://schemas.openxmlformats.org/package/2006/relationships"><Relationship Id="rId2" Type="http://schemas.microsoft.com/office/2011/relationships/chartColorStyle" Target="colors44.xml"/><Relationship Id="rId1" Type="http://schemas.microsoft.com/office/2011/relationships/chartStyle" Target="style44.xml"/></Relationships>
</file>

<file path=xl/charts/_rels/chart45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6.xml"/><Relationship Id="rId2" Type="http://schemas.microsoft.com/office/2011/relationships/chartColorStyle" Target="colors45.xml"/><Relationship Id="rId1" Type="http://schemas.microsoft.com/office/2011/relationships/chartStyle" Target="style45.xml"/></Relationships>
</file>

<file path=xl/charts/_rels/chart46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7.xml"/><Relationship Id="rId2" Type="http://schemas.microsoft.com/office/2011/relationships/chartColorStyle" Target="colors46.xml"/><Relationship Id="rId1" Type="http://schemas.microsoft.com/office/2011/relationships/chartStyle" Target="style46.xml"/></Relationships>
</file>

<file path=xl/charts/_rels/chart47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8.xml"/><Relationship Id="rId2" Type="http://schemas.microsoft.com/office/2011/relationships/chartColorStyle" Target="colors47.xml"/><Relationship Id="rId1" Type="http://schemas.microsoft.com/office/2011/relationships/chartStyle" Target="style47.xml"/></Relationships>
</file>

<file path=xl/charts/_rels/chart48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9.xml"/><Relationship Id="rId2" Type="http://schemas.microsoft.com/office/2011/relationships/chartColorStyle" Target="colors48.xml"/><Relationship Id="rId1" Type="http://schemas.microsoft.com/office/2011/relationships/chartStyle" Target="style48.xml"/></Relationships>
</file>

<file path=xl/charts/_rels/chart49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50.xml"/><Relationship Id="rId2" Type="http://schemas.microsoft.com/office/2011/relationships/chartColorStyle" Target="colors49.xml"/><Relationship Id="rId1" Type="http://schemas.microsoft.com/office/2011/relationships/chartStyle" Target="style49.xml"/></Relationships>
</file>

<file path=xl/charts/_rels/chart50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51.xml"/><Relationship Id="rId2" Type="http://schemas.microsoft.com/office/2011/relationships/chartColorStyle" Target="colors50.xml"/><Relationship Id="rId1" Type="http://schemas.microsoft.com/office/2011/relationships/chartStyle" Target="style50.xml"/></Relationships>
</file>

<file path=xl/charts/_rels/chart5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52.xml"/><Relationship Id="rId2" Type="http://schemas.microsoft.com/office/2011/relationships/chartColorStyle" Target="colors51.xml"/><Relationship Id="rId1" Type="http://schemas.microsoft.com/office/2011/relationships/chartStyle" Target="style51.xml"/></Relationships>
</file>

<file path=xl/charts/_rels/chart5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53.xml"/><Relationship Id="rId2" Type="http://schemas.microsoft.com/office/2011/relationships/chartColorStyle" Target="colors52.xml"/><Relationship Id="rId1" Type="http://schemas.microsoft.com/office/2011/relationships/chartStyle" Target="style52.xml"/></Relationships>
</file>

<file path=xl/charts/_rels/chart5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54.xml"/><Relationship Id="rId2" Type="http://schemas.microsoft.com/office/2011/relationships/chartColorStyle" Target="colors53.xml"/><Relationship Id="rId1" Type="http://schemas.microsoft.com/office/2011/relationships/chartStyle" Target="style5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MgO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'STable2A-10 KV XRF1'!$D$44</c:f>
              <c:strCache>
                <c:ptCount val="1"/>
                <c:pt idx="0">
                  <c:v>Mg calc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'STable2A-10 KV XRF1'!$C$45:$C$59</c:f>
              <c:numCache>
                <c:formatCode>0.00</c:formatCode>
                <c:ptCount val="15"/>
                <c:pt idx="0">
                  <c:v>9.68</c:v>
                </c:pt>
                <c:pt idx="1">
                  <c:v>9.68</c:v>
                </c:pt>
                <c:pt idx="2">
                  <c:v>9.68</c:v>
                </c:pt>
                <c:pt idx="3">
                  <c:v>9.68</c:v>
                </c:pt>
                <c:pt idx="4">
                  <c:v>9.68</c:v>
                </c:pt>
                <c:pt idx="5">
                  <c:v>7.23</c:v>
                </c:pt>
                <c:pt idx="6">
                  <c:v>7.23</c:v>
                </c:pt>
                <c:pt idx="7">
                  <c:v>7.23</c:v>
                </c:pt>
                <c:pt idx="8">
                  <c:v>7.23</c:v>
                </c:pt>
                <c:pt idx="9">
                  <c:v>7.23</c:v>
                </c:pt>
                <c:pt idx="10">
                  <c:v>3.48</c:v>
                </c:pt>
                <c:pt idx="11">
                  <c:v>3.48</c:v>
                </c:pt>
                <c:pt idx="12">
                  <c:v>3.48</c:v>
                </c:pt>
                <c:pt idx="13">
                  <c:v>3.48</c:v>
                </c:pt>
                <c:pt idx="14">
                  <c:v>3.48</c:v>
                </c:pt>
              </c:numCache>
            </c:numRef>
          </c:xVal>
          <c:yVal>
            <c:numRef>
              <c:f>'STable2A-10 KV XRF1'!$D$45:$D$59</c:f>
              <c:numCache>
                <c:formatCode>0.00</c:formatCode>
                <c:ptCount val="15"/>
                <c:pt idx="0">
                  <c:v>10.145615216619468</c:v>
                </c:pt>
                <c:pt idx="1">
                  <c:v>9.4678563637670674</c:v>
                </c:pt>
                <c:pt idx="2">
                  <c:v>11.036040460482768</c:v>
                </c:pt>
                <c:pt idx="3">
                  <c:v>10.946710876966849</c:v>
                </c:pt>
                <c:pt idx="4">
                  <c:v>10.39000062722244</c:v>
                </c:pt>
                <c:pt idx="5">
                  <c:v>6.2545000970405455</c:v>
                </c:pt>
                <c:pt idx="6">
                  <c:v>6.5272638317466436</c:v>
                </c:pt>
                <c:pt idx="7">
                  <c:v>6.5210075932818201</c:v>
                </c:pt>
                <c:pt idx="8">
                  <c:v>7.2661604165484563</c:v>
                </c:pt>
                <c:pt idx="9">
                  <c:v>6.6256992896812328</c:v>
                </c:pt>
                <c:pt idx="10">
                  <c:v>1.6584715985025378</c:v>
                </c:pt>
                <c:pt idx="11">
                  <c:v>1.9144419837182647</c:v>
                </c:pt>
                <c:pt idx="12">
                  <c:v>1.554571629703861</c:v>
                </c:pt>
                <c:pt idx="13">
                  <c:v>1.8154932728220881</c:v>
                </c:pt>
                <c:pt idx="14">
                  <c:v>1.7362562699182957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97B8-3A49-ADF3-1C42B448FF70}"/>
            </c:ext>
          </c:extLst>
        </c:ser>
        <c:ser>
          <c:idx val="1"/>
          <c:order val="1"/>
          <c:tx>
            <c:strRef>
              <c:f>'STable2A-10 KV XRF1'!$E$44</c:f>
              <c:strCache>
                <c:ptCount val="1"/>
                <c:pt idx="0">
                  <c:v>Mg Slope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'STable2A-10 KV XRF1'!$C$45:$C$59</c:f>
              <c:numCache>
                <c:formatCode>0.00</c:formatCode>
                <c:ptCount val="15"/>
                <c:pt idx="0">
                  <c:v>9.68</c:v>
                </c:pt>
                <c:pt idx="1">
                  <c:v>9.68</c:v>
                </c:pt>
                <c:pt idx="2">
                  <c:v>9.68</c:v>
                </c:pt>
                <c:pt idx="3">
                  <c:v>9.68</c:v>
                </c:pt>
                <c:pt idx="4">
                  <c:v>9.68</c:v>
                </c:pt>
                <c:pt idx="5">
                  <c:v>7.23</c:v>
                </c:pt>
                <c:pt idx="6">
                  <c:v>7.23</c:v>
                </c:pt>
                <c:pt idx="7">
                  <c:v>7.23</c:v>
                </c:pt>
                <c:pt idx="8">
                  <c:v>7.23</c:v>
                </c:pt>
                <c:pt idx="9">
                  <c:v>7.23</c:v>
                </c:pt>
                <c:pt idx="10">
                  <c:v>3.48</c:v>
                </c:pt>
                <c:pt idx="11">
                  <c:v>3.48</c:v>
                </c:pt>
                <c:pt idx="12">
                  <c:v>3.48</c:v>
                </c:pt>
                <c:pt idx="13">
                  <c:v>3.48</c:v>
                </c:pt>
                <c:pt idx="14">
                  <c:v>3.48</c:v>
                </c:pt>
              </c:numCache>
            </c:numRef>
          </c:xVal>
          <c:yVal>
            <c:numRef>
              <c:f>'STable2A-10 KV XRF1'!$E$45:$E$59</c:f>
              <c:numCache>
                <c:formatCode>0.00</c:formatCode>
                <c:ptCount val="15"/>
                <c:pt idx="0">
                  <c:v>9.5560413958792658</c:v>
                </c:pt>
                <c:pt idx="1">
                  <c:v>9.0750594151597603</c:v>
                </c:pt>
                <c:pt idx="2">
                  <c:v>10.187945347666211</c:v>
                </c:pt>
                <c:pt idx="3">
                  <c:v>10.124551236566798</c:v>
                </c:pt>
                <c:pt idx="4">
                  <c:v>9.7294732564238675</c:v>
                </c:pt>
                <c:pt idx="5">
                  <c:v>6.794651781348823</c:v>
                </c:pt>
                <c:pt idx="6">
                  <c:v>6.9882227555017193</c:v>
                </c:pt>
                <c:pt idx="7">
                  <c:v>6.9837829197754866</c:v>
                </c:pt>
                <c:pt idx="8">
                  <c:v>7.512592066812287</c:v>
                </c:pt>
                <c:pt idx="9">
                  <c:v>7.0580789902541721</c:v>
                </c:pt>
                <c:pt idx="10">
                  <c:v>3.5330095595370441</c:v>
                </c:pt>
                <c:pt idx="11">
                  <c:v>3.7146628752679227</c:v>
                </c:pt>
                <c:pt idx="12">
                  <c:v>3.4592753507116445</c:v>
                </c:pt>
                <c:pt idx="13">
                  <c:v>3.6444424026673987</c:v>
                </c:pt>
                <c:pt idx="14">
                  <c:v>3.5882106464276271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97B8-3A49-ADF3-1C42B448FF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04157071"/>
        <c:axId val="579340112"/>
      </c:scatterChart>
      <c:valAx>
        <c:axId val="30415707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79340112"/>
        <c:crosses val="autoZero"/>
        <c:crossBetween val="midCat"/>
      </c:valAx>
      <c:valAx>
        <c:axId val="5793401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04157071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Al2O3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'STable2A-10 KV XRF1'!$H$44</c:f>
              <c:strCache>
                <c:ptCount val="1"/>
                <c:pt idx="0">
                  <c:v>Al calc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'STable2A-10 KV XRF1'!$G$45:$G$59</c:f>
              <c:numCache>
                <c:formatCode>0.00</c:formatCode>
                <c:ptCount val="15"/>
                <c:pt idx="0">
                  <c:v>15.35</c:v>
                </c:pt>
                <c:pt idx="1">
                  <c:v>15.35</c:v>
                </c:pt>
                <c:pt idx="2">
                  <c:v>15.35</c:v>
                </c:pt>
                <c:pt idx="3">
                  <c:v>15.35</c:v>
                </c:pt>
                <c:pt idx="4">
                  <c:v>15.35</c:v>
                </c:pt>
                <c:pt idx="5">
                  <c:v>13.8</c:v>
                </c:pt>
                <c:pt idx="6">
                  <c:v>13.8</c:v>
                </c:pt>
                <c:pt idx="7">
                  <c:v>13.8</c:v>
                </c:pt>
                <c:pt idx="8">
                  <c:v>13.8</c:v>
                </c:pt>
                <c:pt idx="9">
                  <c:v>13.8</c:v>
                </c:pt>
                <c:pt idx="10">
                  <c:v>13.65</c:v>
                </c:pt>
                <c:pt idx="11">
                  <c:v>13.65</c:v>
                </c:pt>
                <c:pt idx="12">
                  <c:v>13.65</c:v>
                </c:pt>
                <c:pt idx="13">
                  <c:v>13.65</c:v>
                </c:pt>
                <c:pt idx="14">
                  <c:v>13.65</c:v>
                </c:pt>
              </c:numCache>
            </c:numRef>
          </c:xVal>
          <c:yVal>
            <c:numRef>
              <c:f>'STable2A-10 KV XRF1'!$H$45:$H$59</c:f>
              <c:numCache>
                <c:formatCode>0.00</c:formatCode>
                <c:ptCount val="15"/>
                <c:pt idx="0">
                  <c:v>15.499087051368861</c:v>
                </c:pt>
                <c:pt idx="1">
                  <c:v>15.588163115446205</c:v>
                </c:pt>
                <c:pt idx="2">
                  <c:v>15.704608123492296</c:v>
                </c:pt>
                <c:pt idx="3">
                  <c:v>15.747818612763476</c:v>
                </c:pt>
                <c:pt idx="4">
                  <c:v>15.760279118856309</c:v>
                </c:pt>
                <c:pt idx="5">
                  <c:v>13.181743379431342</c:v>
                </c:pt>
                <c:pt idx="6">
                  <c:v>13.401290691823084</c:v>
                </c:pt>
                <c:pt idx="7">
                  <c:v>13.148399211813544</c:v>
                </c:pt>
                <c:pt idx="8">
                  <c:v>13.376326799228389</c:v>
                </c:pt>
                <c:pt idx="9">
                  <c:v>13.585895249304089</c:v>
                </c:pt>
                <c:pt idx="10">
                  <c:v>13.59792427880986</c:v>
                </c:pt>
                <c:pt idx="11">
                  <c:v>13.892900927795836</c:v>
                </c:pt>
                <c:pt idx="12">
                  <c:v>13.887876060729806</c:v>
                </c:pt>
                <c:pt idx="13">
                  <c:v>13.908366006914934</c:v>
                </c:pt>
                <c:pt idx="14">
                  <c:v>13.898474972615448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3DD4-B042-9CEE-6FDAA4AAD987}"/>
            </c:ext>
          </c:extLst>
        </c:ser>
        <c:ser>
          <c:idx val="1"/>
          <c:order val="1"/>
          <c:tx>
            <c:strRef>
              <c:f>'STable2A-10 KV XRF1'!$I$44</c:f>
              <c:strCache>
                <c:ptCount val="1"/>
                <c:pt idx="0">
                  <c:v>Al Slope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'STable2A-10 KV XRF1'!$G$45:$G$59</c:f>
              <c:numCache>
                <c:formatCode>0.00</c:formatCode>
                <c:ptCount val="15"/>
                <c:pt idx="0">
                  <c:v>15.35</c:v>
                </c:pt>
                <c:pt idx="1">
                  <c:v>15.35</c:v>
                </c:pt>
                <c:pt idx="2">
                  <c:v>15.35</c:v>
                </c:pt>
                <c:pt idx="3">
                  <c:v>15.35</c:v>
                </c:pt>
                <c:pt idx="4">
                  <c:v>15.35</c:v>
                </c:pt>
                <c:pt idx="5">
                  <c:v>13.8</c:v>
                </c:pt>
                <c:pt idx="6">
                  <c:v>13.8</c:v>
                </c:pt>
                <c:pt idx="7">
                  <c:v>13.8</c:v>
                </c:pt>
                <c:pt idx="8">
                  <c:v>13.8</c:v>
                </c:pt>
                <c:pt idx="9">
                  <c:v>13.8</c:v>
                </c:pt>
                <c:pt idx="10">
                  <c:v>13.65</c:v>
                </c:pt>
                <c:pt idx="11">
                  <c:v>13.65</c:v>
                </c:pt>
                <c:pt idx="12">
                  <c:v>13.65</c:v>
                </c:pt>
                <c:pt idx="13">
                  <c:v>13.65</c:v>
                </c:pt>
                <c:pt idx="14">
                  <c:v>13.65</c:v>
                </c:pt>
              </c:numCache>
            </c:numRef>
          </c:xVal>
          <c:yVal>
            <c:numRef>
              <c:f>'STable2A-10 KV XRF1'!$I$45:$I$59</c:f>
              <c:numCache>
                <c:formatCode>0.00</c:formatCode>
                <c:ptCount val="15"/>
                <c:pt idx="0">
                  <c:v>15.153891335171098</c:v>
                </c:pt>
                <c:pt idx="1">
                  <c:v>15.218645110653126</c:v>
                </c:pt>
                <c:pt idx="2">
                  <c:v>15.303294718660863</c:v>
                </c:pt>
                <c:pt idx="3">
                  <c:v>15.334706550219845</c:v>
                </c:pt>
                <c:pt idx="4">
                  <c:v>15.343764705430061</c:v>
                </c:pt>
                <c:pt idx="5">
                  <c:v>13.469300155692792</c:v>
                </c:pt>
                <c:pt idx="6">
                  <c:v>13.628899903633531</c:v>
                </c:pt>
                <c:pt idx="7">
                  <c:v>13.44506063898398</c:v>
                </c:pt>
                <c:pt idx="8">
                  <c:v>13.610752421333116</c:v>
                </c:pt>
                <c:pt idx="9">
                  <c:v>13.76309804307652</c:v>
                </c:pt>
                <c:pt idx="10">
                  <c:v>13.771842536717449</c:v>
                </c:pt>
                <c:pt idx="11">
                  <c:v>13.986275582213189</c:v>
                </c:pt>
                <c:pt idx="12">
                  <c:v>13.982622759008763</c:v>
                </c:pt>
                <c:pt idx="13">
                  <c:v>13.997517909447364</c:v>
                </c:pt>
                <c:pt idx="14">
                  <c:v>13.990327629758335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3DD4-B042-9CEE-6FDAA4AAD9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05190559"/>
        <c:axId val="450009039"/>
      </c:scatterChart>
      <c:valAx>
        <c:axId val="305190559"/>
        <c:scaling>
          <c:orientation val="minMax"/>
          <c:max val="17"/>
          <c:min val="12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50009039"/>
        <c:crosses val="autoZero"/>
        <c:crossBetween val="midCat"/>
      </c:valAx>
      <c:valAx>
        <c:axId val="450009039"/>
        <c:scaling>
          <c:orientation val="minMax"/>
          <c:max val="17"/>
          <c:min val="1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05190559"/>
        <c:crosses val="autoZero"/>
        <c:crossBetween val="midCat"/>
        <c:majorUnit val="1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SiO2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'STable2A-10 KV XRF1'!$L$44</c:f>
              <c:strCache>
                <c:ptCount val="1"/>
                <c:pt idx="0">
                  <c:v>SiO2 calc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'STable2A-10 KV XRF1'!$K$45:$K$59</c:f>
              <c:numCache>
                <c:formatCode>0.00</c:formatCode>
                <c:ptCount val="15"/>
                <c:pt idx="0">
                  <c:v>47.77</c:v>
                </c:pt>
                <c:pt idx="1">
                  <c:v>47.77</c:v>
                </c:pt>
                <c:pt idx="2">
                  <c:v>47.77</c:v>
                </c:pt>
                <c:pt idx="3">
                  <c:v>47.77</c:v>
                </c:pt>
                <c:pt idx="4">
                  <c:v>47.77</c:v>
                </c:pt>
                <c:pt idx="5">
                  <c:v>49.94</c:v>
                </c:pt>
                <c:pt idx="6">
                  <c:v>49.94</c:v>
                </c:pt>
                <c:pt idx="7">
                  <c:v>49.94</c:v>
                </c:pt>
                <c:pt idx="8">
                  <c:v>49.94</c:v>
                </c:pt>
                <c:pt idx="9">
                  <c:v>49.94</c:v>
                </c:pt>
                <c:pt idx="10">
                  <c:v>54.11</c:v>
                </c:pt>
                <c:pt idx="11">
                  <c:v>54.11</c:v>
                </c:pt>
                <c:pt idx="12">
                  <c:v>54.11</c:v>
                </c:pt>
                <c:pt idx="13">
                  <c:v>54.11</c:v>
                </c:pt>
                <c:pt idx="14">
                  <c:v>54.11</c:v>
                </c:pt>
              </c:numCache>
            </c:numRef>
          </c:xVal>
          <c:yVal>
            <c:numRef>
              <c:f>'STable2A-10 KV XRF1'!$L$45:$L$59</c:f>
              <c:numCache>
                <c:formatCode>0.00</c:formatCode>
                <c:ptCount val="15"/>
                <c:pt idx="0">
                  <c:v>45.638495319376467</c:v>
                </c:pt>
                <c:pt idx="1">
                  <c:v>45.634772165329096</c:v>
                </c:pt>
                <c:pt idx="2">
                  <c:v>46.005548880580804</c:v>
                </c:pt>
                <c:pt idx="3">
                  <c:v>46.072930966412038</c:v>
                </c:pt>
                <c:pt idx="4">
                  <c:v>46.31642958875296</c:v>
                </c:pt>
                <c:pt idx="5">
                  <c:v>48.678341950151129</c:v>
                </c:pt>
                <c:pt idx="6">
                  <c:v>49.746410386774372</c:v>
                </c:pt>
                <c:pt idx="7">
                  <c:v>49.445248070869312</c:v>
                </c:pt>
                <c:pt idx="8">
                  <c:v>49.335779740583554</c:v>
                </c:pt>
                <c:pt idx="9">
                  <c:v>50.134047848618799</c:v>
                </c:pt>
                <c:pt idx="10">
                  <c:v>55.82132481179282</c:v>
                </c:pt>
                <c:pt idx="11">
                  <c:v>56.815746764370395</c:v>
                </c:pt>
                <c:pt idx="12">
                  <c:v>56.674150115885851</c:v>
                </c:pt>
                <c:pt idx="13">
                  <c:v>56.727387396671979</c:v>
                </c:pt>
                <c:pt idx="14">
                  <c:v>57.582082957228408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8693-A347-80E3-A185D3F8F17A}"/>
            </c:ext>
          </c:extLst>
        </c:ser>
        <c:ser>
          <c:idx val="1"/>
          <c:order val="1"/>
          <c:tx>
            <c:strRef>
              <c:f>'STable2A-10 KV XRF1'!$M$44</c:f>
              <c:strCache>
                <c:ptCount val="1"/>
                <c:pt idx="0">
                  <c:v>SiO2 slope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'STable2A-10 KV XRF1'!$K$45:$K$59</c:f>
              <c:numCache>
                <c:formatCode>0.00</c:formatCode>
                <c:ptCount val="15"/>
                <c:pt idx="0">
                  <c:v>47.77</c:v>
                </c:pt>
                <c:pt idx="1">
                  <c:v>47.77</c:v>
                </c:pt>
                <c:pt idx="2">
                  <c:v>47.77</c:v>
                </c:pt>
                <c:pt idx="3">
                  <c:v>47.77</c:v>
                </c:pt>
                <c:pt idx="4">
                  <c:v>47.77</c:v>
                </c:pt>
                <c:pt idx="5">
                  <c:v>49.94</c:v>
                </c:pt>
                <c:pt idx="6">
                  <c:v>49.94</c:v>
                </c:pt>
                <c:pt idx="7">
                  <c:v>49.94</c:v>
                </c:pt>
                <c:pt idx="8">
                  <c:v>49.94</c:v>
                </c:pt>
                <c:pt idx="9">
                  <c:v>49.94</c:v>
                </c:pt>
                <c:pt idx="10">
                  <c:v>54.11</c:v>
                </c:pt>
                <c:pt idx="11">
                  <c:v>54.11</c:v>
                </c:pt>
                <c:pt idx="12">
                  <c:v>54.11</c:v>
                </c:pt>
                <c:pt idx="13">
                  <c:v>54.11</c:v>
                </c:pt>
                <c:pt idx="14">
                  <c:v>54.11</c:v>
                </c:pt>
              </c:numCache>
            </c:numRef>
          </c:xVal>
          <c:yVal>
            <c:numRef>
              <c:f>'STable2A-10 KV XRF1'!$M$45:$M$59</c:f>
              <c:numCache>
                <c:formatCode>0.00</c:formatCode>
                <c:ptCount val="15"/>
                <c:pt idx="0">
                  <c:v>47.667265597182599</c:v>
                </c:pt>
                <c:pt idx="1">
                  <c:v>47.665107084235572</c:v>
                </c:pt>
                <c:pt idx="2">
                  <c:v>47.880066317763202</c:v>
                </c:pt>
                <c:pt idx="3">
                  <c:v>47.919131342420812</c:v>
                </c:pt>
                <c:pt idx="4">
                  <c:v>48.060300609719341</c:v>
                </c:pt>
                <c:pt idx="5">
                  <c:v>49.429628428811014</c:v>
                </c:pt>
                <c:pt idx="6">
                  <c:v>50.048845232476076</c:v>
                </c:pt>
                <c:pt idx="7">
                  <c:v>49.874245215993355</c:v>
                </c:pt>
                <c:pt idx="8">
                  <c:v>49.810780528471639</c:v>
                </c:pt>
                <c:pt idx="9">
                  <c:v>50.27357954899891</c:v>
                </c:pt>
                <c:pt idx="10">
                  <c:v>53.570800346786413</c:v>
                </c:pt>
                <c:pt idx="11">
                  <c:v>54.147320316720382</c:v>
                </c:pt>
                <c:pt idx="12">
                  <c:v>54.065229112563571</c:v>
                </c:pt>
                <c:pt idx="13">
                  <c:v>54.096093631833909</c:v>
                </c:pt>
                <c:pt idx="14">
                  <c:v>54.591606686023297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8693-A347-80E3-A185D3F8F1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65325343"/>
        <c:axId val="1826738639"/>
      </c:scatterChart>
      <c:valAx>
        <c:axId val="1865325343"/>
        <c:scaling>
          <c:orientation val="minMax"/>
          <c:max val="60"/>
          <c:min val="4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26738639"/>
        <c:crosses val="autoZero"/>
        <c:crossBetween val="midCat"/>
      </c:valAx>
      <c:valAx>
        <c:axId val="1826738639"/>
        <c:scaling>
          <c:orientation val="minMax"/>
          <c:min val="4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65325343"/>
        <c:crosses val="autoZero"/>
        <c:crossBetween val="midCat"/>
        <c:majorUnit val="5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P2O5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'STable2A-10 KV XRF1'!$P$44</c:f>
              <c:strCache>
                <c:ptCount val="1"/>
                <c:pt idx="0">
                  <c:v>P2O5 calc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'STable2A-10 KV XRF1'!$O$45:$O$59</c:f>
              <c:numCache>
                <c:formatCode>0.000</c:formatCode>
                <c:ptCount val="15"/>
                <c:pt idx="0">
                  <c:v>4.5999999999999999E-2</c:v>
                </c:pt>
                <c:pt idx="1">
                  <c:v>4.5999999999999999E-2</c:v>
                </c:pt>
                <c:pt idx="2">
                  <c:v>4.5999999999999999E-2</c:v>
                </c:pt>
                <c:pt idx="3">
                  <c:v>4.5999999999999999E-2</c:v>
                </c:pt>
                <c:pt idx="4">
                  <c:v>4.5999999999999999E-2</c:v>
                </c:pt>
                <c:pt idx="5">
                  <c:v>0.27300000000000002</c:v>
                </c:pt>
                <c:pt idx="6">
                  <c:v>0.27300000000000002</c:v>
                </c:pt>
                <c:pt idx="7">
                  <c:v>0.27300000000000002</c:v>
                </c:pt>
                <c:pt idx="8">
                  <c:v>0.27300000000000002</c:v>
                </c:pt>
                <c:pt idx="9">
                  <c:v>0.27300000000000002</c:v>
                </c:pt>
                <c:pt idx="10">
                  <c:v>0.36</c:v>
                </c:pt>
                <c:pt idx="11">
                  <c:v>0.36</c:v>
                </c:pt>
                <c:pt idx="12">
                  <c:v>0.36</c:v>
                </c:pt>
                <c:pt idx="13">
                  <c:v>0.36</c:v>
                </c:pt>
                <c:pt idx="14">
                  <c:v>0.36</c:v>
                </c:pt>
              </c:numCache>
            </c:numRef>
          </c:xVal>
          <c:yVal>
            <c:numRef>
              <c:f>'STable2A-10 KV XRF1'!$P$45:$P$59</c:f>
              <c:numCache>
                <c:formatCode>0.000</c:formatCode>
                <c:ptCount val="15"/>
                <c:pt idx="0">
                  <c:v>5.9227453622425416E-2</c:v>
                </c:pt>
                <c:pt idx="1">
                  <c:v>5.496252085894552E-2</c:v>
                </c:pt>
                <c:pt idx="2">
                  <c:v>6.8987892350785798E-2</c:v>
                </c:pt>
                <c:pt idx="3">
                  <c:v>5.2450195932402445E-2</c:v>
                </c:pt>
                <c:pt idx="4">
                  <c:v>6.6576902559160586E-2</c:v>
                </c:pt>
                <c:pt idx="5">
                  <c:v>0.24445963116725422</c:v>
                </c:pt>
                <c:pt idx="6">
                  <c:v>0.27794646353204155</c:v>
                </c:pt>
                <c:pt idx="7">
                  <c:v>0.24715770631254852</c:v>
                </c:pt>
                <c:pt idx="8">
                  <c:v>0.25331813911997275</c:v>
                </c:pt>
                <c:pt idx="9">
                  <c:v>0.26054602757036521</c:v>
                </c:pt>
                <c:pt idx="10">
                  <c:v>0.35422498503681066</c:v>
                </c:pt>
                <c:pt idx="11">
                  <c:v>0.38220251749974588</c:v>
                </c:pt>
                <c:pt idx="12">
                  <c:v>0.39455886412067881</c:v>
                </c:pt>
                <c:pt idx="13">
                  <c:v>0.39219164534354456</c:v>
                </c:pt>
                <c:pt idx="14">
                  <c:v>0.3824179112271141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70A3-8349-B952-1D24028D6977}"/>
            </c:ext>
          </c:extLst>
        </c:ser>
        <c:ser>
          <c:idx val="1"/>
          <c:order val="1"/>
          <c:tx>
            <c:strRef>
              <c:f>'STable2A-10 KV XRF1'!$Q$44</c:f>
              <c:strCache>
                <c:ptCount val="1"/>
                <c:pt idx="0">
                  <c:v>P2O5 slope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'STable2A-10 KV XRF1'!$O$45:$O$59</c:f>
              <c:numCache>
                <c:formatCode>0.000</c:formatCode>
                <c:ptCount val="15"/>
                <c:pt idx="0">
                  <c:v>4.5999999999999999E-2</c:v>
                </c:pt>
                <c:pt idx="1">
                  <c:v>4.5999999999999999E-2</c:v>
                </c:pt>
                <c:pt idx="2">
                  <c:v>4.5999999999999999E-2</c:v>
                </c:pt>
                <c:pt idx="3">
                  <c:v>4.5999999999999999E-2</c:v>
                </c:pt>
                <c:pt idx="4">
                  <c:v>4.5999999999999999E-2</c:v>
                </c:pt>
                <c:pt idx="5">
                  <c:v>0.27300000000000002</c:v>
                </c:pt>
                <c:pt idx="6">
                  <c:v>0.27300000000000002</c:v>
                </c:pt>
                <c:pt idx="7">
                  <c:v>0.27300000000000002</c:v>
                </c:pt>
                <c:pt idx="8">
                  <c:v>0.27300000000000002</c:v>
                </c:pt>
                <c:pt idx="9">
                  <c:v>0.27300000000000002</c:v>
                </c:pt>
                <c:pt idx="10">
                  <c:v>0.36</c:v>
                </c:pt>
                <c:pt idx="11">
                  <c:v>0.36</c:v>
                </c:pt>
                <c:pt idx="12">
                  <c:v>0.36</c:v>
                </c:pt>
                <c:pt idx="13">
                  <c:v>0.36</c:v>
                </c:pt>
                <c:pt idx="14">
                  <c:v>0.36</c:v>
                </c:pt>
              </c:numCache>
            </c:numRef>
          </c:xVal>
          <c:yVal>
            <c:numRef>
              <c:f>'STable2A-10 KV XRF1'!$Q$45:$Q$59</c:f>
              <c:numCache>
                <c:formatCode>0.000</c:formatCode>
                <c:ptCount val="15"/>
                <c:pt idx="0">
                  <c:v>5.493870920137079E-2</c:v>
                </c:pt>
                <c:pt idx="1">
                  <c:v>5.0726043462496248E-2</c:v>
                </c:pt>
                <c:pt idx="2">
                  <c:v>6.4579533126997921E-2</c:v>
                </c:pt>
                <c:pt idx="3">
                  <c:v>4.8244507239089754E-2</c:v>
                </c:pt>
                <c:pt idx="4">
                  <c:v>6.2198090169930373E-2</c:v>
                </c:pt>
                <c:pt idx="5">
                  <c:v>0.23790085452802712</c:v>
                </c:pt>
                <c:pt idx="6">
                  <c:v>0.27097730361405498</c:v>
                </c:pt>
                <c:pt idx="7">
                  <c:v>0.24056586458933846</c:v>
                </c:pt>
                <c:pt idx="8">
                  <c:v>0.24665080089752534</c:v>
                </c:pt>
                <c:pt idx="9">
                  <c:v>0.25379011111130029</c:v>
                </c:pt>
                <c:pt idx="10">
                  <c:v>0.34632102694463274</c:v>
                </c:pt>
                <c:pt idx="11">
                  <c:v>0.37395569295251879</c:v>
                </c:pt>
                <c:pt idx="12">
                  <c:v>0.38616061175297151</c:v>
                </c:pt>
                <c:pt idx="13">
                  <c:v>0.38382240339380447</c:v>
                </c:pt>
                <c:pt idx="14">
                  <c:v>0.37416844701594099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70A3-8349-B952-1D24028D69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27656623"/>
        <c:axId val="853290063"/>
      </c:scatterChart>
      <c:valAx>
        <c:axId val="427656623"/>
        <c:scaling>
          <c:orientation val="minMax"/>
          <c:max val="0.45"/>
          <c:min val="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53290063"/>
        <c:crosses val="autoZero"/>
        <c:crossBetween val="midCat"/>
        <c:majorUnit val="0.05"/>
      </c:valAx>
      <c:valAx>
        <c:axId val="85329006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27656623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K2O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'STable2A-10 KV XRF1'!$T$44</c:f>
              <c:strCache>
                <c:ptCount val="1"/>
                <c:pt idx="0">
                  <c:v>K2O calc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'STable2A-10 KV XRF1'!$S$45:$S$59</c:f>
              <c:numCache>
                <c:formatCode>0.000</c:formatCode>
                <c:ptCount val="15"/>
                <c:pt idx="0">
                  <c:v>2.7E-2</c:v>
                </c:pt>
                <c:pt idx="1">
                  <c:v>2.7E-2</c:v>
                </c:pt>
                <c:pt idx="2">
                  <c:v>2.7E-2</c:v>
                </c:pt>
                <c:pt idx="3">
                  <c:v>2.7E-2</c:v>
                </c:pt>
                <c:pt idx="4">
                  <c:v>2.7E-2</c:v>
                </c:pt>
                <c:pt idx="5" formatCode="0.00">
                  <c:v>0.52</c:v>
                </c:pt>
                <c:pt idx="6" formatCode="0.00">
                  <c:v>0.52</c:v>
                </c:pt>
                <c:pt idx="7" formatCode="0.00">
                  <c:v>0.52</c:v>
                </c:pt>
                <c:pt idx="8" formatCode="0.00">
                  <c:v>0.52</c:v>
                </c:pt>
                <c:pt idx="9" formatCode="0.00">
                  <c:v>0.52</c:v>
                </c:pt>
                <c:pt idx="10" formatCode="0.00">
                  <c:v>1.69</c:v>
                </c:pt>
                <c:pt idx="11" formatCode="0.00">
                  <c:v>1.69</c:v>
                </c:pt>
                <c:pt idx="12" formatCode="0.00">
                  <c:v>1.69</c:v>
                </c:pt>
                <c:pt idx="13" formatCode="0.00">
                  <c:v>1.69</c:v>
                </c:pt>
                <c:pt idx="14" formatCode="0.00">
                  <c:v>1.69</c:v>
                </c:pt>
              </c:numCache>
            </c:numRef>
          </c:xVal>
          <c:yVal>
            <c:numRef>
              <c:f>'STable2A-10 KV XRF1'!$T$45:$T$59</c:f>
              <c:numCache>
                <c:formatCode>0.000</c:formatCode>
                <c:ptCount val="15"/>
                <c:pt idx="0">
                  <c:v>1.8860481606758699E-3</c:v>
                </c:pt>
                <c:pt idx="1">
                  <c:v>0</c:v>
                </c:pt>
                <c:pt idx="2">
                  <c:v>0</c:v>
                </c:pt>
                <c:pt idx="3">
                  <c:v>1.0128217372556019E-2</c:v>
                </c:pt>
                <c:pt idx="4">
                  <c:v>1.4092273676520031E-3</c:v>
                </c:pt>
                <c:pt idx="5">
                  <c:v>0.49126816462101336</c:v>
                </c:pt>
                <c:pt idx="6">
                  <c:v>0.48416933207131335</c:v>
                </c:pt>
                <c:pt idx="7">
                  <c:v>0.48254466054740341</c:v>
                </c:pt>
                <c:pt idx="8">
                  <c:v>0.48913126254992817</c:v>
                </c:pt>
                <c:pt idx="9">
                  <c:v>0.48927074574958584</c:v>
                </c:pt>
                <c:pt idx="10">
                  <c:v>1.791301950278871</c:v>
                </c:pt>
                <c:pt idx="11">
                  <c:v>1.8009964305079584</c:v>
                </c:pt>
                <c:pt idx="12">
                  <c:v>1.7815399246490369</c:v>
                </c:pt>
                <c:pt idx="13">
                  <c:v>1.785537541922593</c:v>
                </c:pt>
                <c:pt idx="14">
                  <c:v>1.8163422495917478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C7E3-3845-98C3-FBDABACE45FE}"/>
            </c:ext>
          </c:extLst>
        </c:ser>
        <c:ser>
          <c:idx val="1"/>
          <c:order val="1"/>
          <c:tx>
            <c:strRef>
              <c:f>'STable2A-10 KV XRF1'!$U$44</c:f>
              <c:strCache>
                <c:ptCount val="1"/>
                <c:pt idx="0">
                  <c:v>K2O slope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'STable2A-10 KV XRF1'!$S$45:$S$59</c:f>
              <c:numCache>
                <c:formatCode>0.000</c:formatCode>
                <c:ptCount val="15"/>
                <c:pt idx="0">
                  <c:v>2.7E-2</c:v>
                </c:pt>
                <c:pt idx="1">
                  <c:v>2.7E-2</c:v>
                </c:pt>
                <c:pt idx="2">
                  <c:v>2.7E-2</c:v>
                </c:pt>
                <c:pt idx="3">
                  <c:v>2.7E-2</c:v>
                </c:pt>
                <c:pt idx="4">
                  <c:v>2.7E-2</c:v>
                </c:pt>
                <c:pt idx="5" formatCode="0.00">
                  <c:v>0.52</c:v>
                </c:pt>
                <c:pt idx="6" formatCode="0.00">
                  <c:v>0.52</c:v>
                </c:pt>
                <c:pt idx="7" formatCode="0.00">
                  <c:v>0.52</c:v>
                </c:pt>
                <c:pt idx="8" formatCode="0.00">
                  <c:v>0.52</c:v>
                </c:pt>
                <c:pt idx="9" formatCode="0.00">
                  <c:v>0.52</c:v>
                </c:pt>
                <c:pt idx="10" formatCode="0.00">
                  <c:v>1.69</c:v>
                </c:pt>
                <c:pt idx="11" formatCode="0.00">
                  <c:v>1.69</c:v>
                </c:pt>
                <c:pt idx="12" formatCode="0.00">
                  <c:v>1.69</c:v>
                </c:pt>
                <c:pt idx="13" formatCode="0.00">
                  <c:v>1.69</c:v>
                </c:pt>
                <c:pt idx="14" formatCode="0.00">
                  <c:v>1.69</c:v>
                </c:pt>
              </c:numCache>
            </c:numRef>
          </c:xVal>
          <c:yVal>
            <c:numRef>
              <c:f>'STable2A-10 KV XRF1'!$U$45:$U$59</c:f>
              <c:numCache>
                <c:formatCode>0.000</c:formatCode>
                <c:ptCount val="15"/>
                <c:pt idx="0">
                  <c:v>4.6065527924571345E-2</c:v>
                </c:pt>
                <c:pt idx="1">
                  <c:v>4.4328946941842085E-2</c:v>
                </c:pt>
                <c:pt idx="2">
                  <c:v>4.4328946941842085E-2</c:v>
                </c:pt>
                <c:pt idx="3">
                  <c:v>5.3654514573066317E-2</c:v>
                </c:pt>
                <c:pt idx="4">
                  <c:v>4.5626494638677732E-2</c:v>
                </c:pt>
                <c:pt idx="5">
                  <c:v>0.49666466661691056</c:v>
                </c:pt>
                <c:pt idx="6">
                  <c:v>0.49012840849666678</c:v>
                </c:pt>
                <c:pt idx="7">
                  <c:v>0.48863249034864198</c:v>
                </c:pt>
                <c:pt idx="8">
                  <c:v>0.49469711161170243</c:v>
                </c:pt>
                <c:pt idx="9">
                  <c:v>0.49482554092596182</c:v>
                </c:pt>
                <c:pt idx="10">
                  <c:v>1.6936722490054428</c:v>
                </c:pt>
                <c:pt idx="11">
                  <c:v>1.7025984526699585</c:v>
                </c:pt>
                <c:pt idx="12">
                  <c:v>1.6846838528365931</c:v>
                </c:pt>
                <c:pt idx="13">
                  <c:v>1.6883646634745353</c:v>
                </c:pt>
                <c:pt idx="14">
                  <c:v>1.7167281329935844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C7E3-3845-98C3-FBDABACE45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005990080"/>
        <c:axId val="2006936304"/>
      </c:scatterChart>
      <c:valAx>
        <c:axId val="200599008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06936304"/>
        <c:crosses val="autoZero"/>
        <c:crossBetween val="midCat"/>
      </c:valAx>
      <c:valAx>
        <c:axId val="20069363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05990080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CaO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'STable2A-10 KV XRF1'!$X$44</c:f>
              <c:strCache>
                <c:ptCount val="1"/>
                <c:pt idx="0">
                  <c:v>CaO calc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'STable2A-10 KV XRF1'!$W$45:$W$59</c:f>
              <c:numCache>
                <c:formatCode>0.00</c:formatCode>
                <c:ptCount val="15"/>
                <c:pt idx="0">
                  <c:v>13.24</c:v>
                </c:pt>
                <c:pt idx="1">
                  <c:v>13.24</c:v>
                </c:pt>
                <c:pt idx="2">
                  <c:v>13.24</c:v>
                </c:pt>
                <c:pt idx="3">
                  <c:v>13.24</c:v>
                </c:pt>
                <c:pt idx="4">
                  <c:v>13.24</c:v>
                </c:pt>
                <c:pt idx="5">
                  <c:v>11.4</c:v>
                </c:pt>
                <c:pt idx="6">
                  <c:v>11.4</c:v>
                </c:pt>
                <c:pt idx="7">
                  <c:v>11.4</c:v>
                </c:pt>
                <c:pt idx="8">
                  <c:v>11.4</c:v>
                </c:pt>
                <c:pt idx="9">
                  <c:v>11.4</c:v>
                </c:pt>
                <c:pt idx="10">
                  <c:v>6.95</c:v>
                </c:pt>
                <c:pt idx="11">
                  <c:v>6.95</c:v>
                </c:pt>
                <c:pt idx="12">
                  <c:v>6.95</c:v>
                </c:pt>
                <c:pt idx="13">
                  <c:v>6.95</c:v>
                </c:pt>
                <c:pt idx="14">
                  <c:v>6.95</c:v>
                </c:pt>
              </c:numCache>
            </c:numRef>
          </c:xVal>
          <c:yVal>
            <c:numRef>
              <c:f>'STable2A-10 KV XRF1'!$X$45:$X$59</c:f>
              <c:numCache>
                <c:formatCode>0.00</c:formatCode>
                <c:ptCount val="15"/>
                <c:pt idx="0">
                  <c:v>13.490494448756955</c:v>
                </c:pt>
                <c:pt idx="1">
                  <c:v>13.337207275847893</c:v>
                </c:pt>
                <c:pt idx="2">
                  <c:v>13.464765440083022</c:v>
                </c:pt>
                <c:pt idx="3">
                  <c:v>13.434887579757438</c:v>
                </c:pt>
                <c:pt idx="4">
                  <c:v>13.473688048887979</c:v>
                </c:pt>
                <c:pt idx="5">
                  <c:v>11.307767937834587</c:v>
                </c:pt>
                <c:pt idx="6">
                  <c:v>11.366954562540156</c:v>
                </c:pt>
                <c:pt idx="7">
                  <c:v>11.332588605653903</c:v>
                </c:pt>
                <c:pt idx="8">
                  <c:v>11.27782177958788</c:v>
                </c:pt>
                <c:pt idx="9">
                  <c:v>11.429176314365881</c:v>
                </c:pt>
                <c:pt idx="10">
                  <c:v>6.8781089618155207</c:v>
                </c:pt>
                <c:pt idx="11">
                  <c:v>6.861903323541517</c:v>
                </c:pt>
                <c:pt idx="12">
                  <c:v>6.8857214642161351</c:v>
                </c:pt>
                <c:pt idx="13">
                  <c:v>6.832350290562947</c:v>
                </c:pt>
                <c:pt idx="14">
                  <c:v>6.9420360149185267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DB28-A54C-8860-8CDF5A33EB7B}"/>
            </c:ext>
          </c:extLst>
        </c:ser>
        <c:ser>
          <c:idx val="1"/>
          <c:order val="1"/>
          <c:tx>
            <c:strRef>
              <c:f>'STable2A-10 KV XRF1'!$Y$44</c:f>
              <c:strCache>
                <c:ptCount val="1"/>
                <c:pt idx="0">
                  <c:v>CaO slope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'STable2A-10 KV XRF1'!$W$45:$W$59</c:f>
              <c:numCache>
                <c:formatCode>0.00</c:formatCode>
                <c:ptCount val="15"/>
                <c:pt idx="0">
                  <c:v>13.24</c:v>
                </c:pt>
                <c:pt idx="1">
                  <c:v>13.24</c:v>
                </c:pt>
                <c:pt idx="2">
                  <c:v>13.24</c:v>
                </c:pt>
                <c:pt idx="3">
                  <c:v>13.24</c:v>
                </c:pt>
                <c:pt idx="4">
                  <c:v>13.24</c:v>
                </c:pt>
                <c:pt idx="5">
                  <c:v>11.4</c:v>
                </c:pt>
                <c:pt idx="6">
                  <c:v>11.4</c:v>
                </c:pt>
                <c:pt idx="7">
                  <c:v>11.4</c:v>
                </c:pt>
                <c:pt idx="8">
                  <c:v>11.4</c:v>
                </c:pt>
                <c:pt idx="9">
                  <c:v>11.4</c:v>
                </c:pt>
                <c:pt idx="10">
                  <c:v>6.95</c:v>
                </c:pt>
                <c:pt idx="11">
                  <c:v>6.95</c:v>
                </c:pt>
                <c:pt idx="12">
                  <c:v>6.95</c:v>
                </c:pt>
                <c:pt idx="13">
                  <c:v>6.95</c:v>
                </c:pt>
                <c:pt idx="14">
                  <c:v>6.95</c:v>
                </c:pt>
              </c:numCache>
            </c:numRef>
          </c:xVal>
          <c:yVal>
            <c:numRef>
              <c:f>'STable2A-10 KV XRF1'!$Y$45:$Y$59</c:f>
              <c:numCache>
                <c:formatCode>0.00</c:formatCode>
                <c:ptCount val="15"/>
                <c:pt idx="0">
                  <c:v>13.361951628100128</c:v>
                </c:pt>
                <c:pt idx="1">
                  <c:v>13.214103300098934</c:v>
                </c:pt>
                <c:pt idx="2">
                  <c:v>13.337135520911394</c:v>
                </c:pt>
                <c:pt idx="3">
                  <c:v>13.308317769174192</c:v>
                </c:pt>
                <c:pt idx="4">
                  <c:v>13.345741542982166</c:v>
                </c:pt>
                <c:pt idx="5">
                  <c:v>11.256671329694454</c:v>
                </c:pt>
                <c:pt idx="6">
                  <c:v>11.31375792954938</c:v>
                </c:pt>
                <c:pt idx="7">
                  <c:v>11.280611325242131</c:v>
                </c:pt>
                <c:pt idx="8">
                  <c:v>11.227787703342615</c:v>
                </c:pt>
                <c:pt idx="9">
                  <c:v>11.373771965937122</c:v>
                </c:pt>
                <c:pt idx="10">
                  <c:v>6.9841828964422348</c:v>
                </c:pt>
                <c:pt idx="11">
                  <c:v>6.9685522570512601</c:v>
                </c:pt>
                <c:pt idx="12">
                  <c:v>6.9915252965300994</c:v>
                </c:pt>
                <c:pt idx="13">
                  <c:v>6.9400478073290524</c:v>
                </c:pt>
                <c:pt idx="14">
                  <c:v>7.045841727614822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DB28-A54C-8860-8CDF5A33EB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08959711"/>
        <c:axId val="2008992736"/>
      </c:scatterChart>
      <c:valAx>
        <c:axId val="1808959711"/>
        <c:scaling>
          <c:orientation val="minMax"/>
          <c:min val="4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08992736"/>
        <c:crosses val="autoZero"/>
        <c:crossBetween val="midCat"/>
      </c:valAx>
      <c:valAx>
        <c:axId val="2008992736"/>
        <c:scaling>
          <c:orientation val="minMax"/>
          <c:min val="4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08959711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TiO2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'STable2A-10 KV XRF1'!$AB$44</c:f>
              <c:strCache>
                <c:ptCount val="1"/>
                <c:pt idx="0">
                  <c:v>TiO2 calc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'STable2A-10 KV XRF1'!$AA$45:$AA$59</c:f>
              <c:numCache>
                <c:formatCode>0.00</c:formatCode>
                <c:ptCount val="15"/>
                <c:pt idx="0">
                  <c:v>0.96</c:v>
                </c:pt>
                <c:pt idx="1">
                  <c:v>0.96</c:v>
                </c:pt>
                <c:pt idx="2">
                  <c:v>0.96</c:v>
                </c:pt>
                <c:pt idx="3">
                  <c:v>0.96</c:v>
                </c:pt>
                <c:pt idx="4">
                  <c:v>0.96</c:v>
                </c:pt>
                <c:pt idx="5">
                  <c:v>2.71</c:v>
                </c:pt>
                <c:pt idx="6">
                  <c:v>2.71</c:v>
                </c:pt>
                <c:pt idx="7">
                  <c:v>2.71</c:v>
                </c:pt>
                <c:pt idx="8">
                  <c:v>2.71</c:v>
                </c:pt>
                <c:pt idx="9">
                  <c:v>2.71</c:v>
                </c:pt>
                <c:pt idx="10">
                  <c:v>2.2400000000000002</c:v>
                </c:pt>
                <c:pt idx="11">
                  <c:v>2.2400000000000002</c:v>
                </c:pt>
                <c:pt idx="12">
                  <c:v>2.2400000000000002</c:v>
                </c:pt>
                <c:pt idx="13">
                  <c:v>2.2400000000000002</c:v>
                </c:pt>
                <c:pt idx="14">
                  <c:v>2.2400000000000002</c:v>
                </c:pt>
              </c:numCache>
            </c:numRef>
          </c:xVal>
          <c:yVal>
            <c:numRef>
              <c:f>'STable2A-10 KV XRF1'!$AB$45:$AB$59</c:f>
              <c:numCache>
                <c:formatCode>0.00</c:formatCode>
                <c:ptCount val="15"/>
                <c:pt idx="0">
                  <c:v>0.91007071366841097</c:v>
                </c:pt>
                <c:pt idx="1">
                  <c:v>0.89750667143215934</c:v>
                </c:pt>
                <c:pt idx="2">
                  <c:v>0.91550770225204758</c:v>
                </c:pt>
                <c:pt idx="3">
                  <c:v>0.89835407618570351</c:v>
                </c:pt>
                <c:pt idx="4">
                  <c:v>0.91515872066697967</c:v>
                </c:pt>
                <c:pt idx="5">
                  <c:v>2.6962884425512779</c:v>
                </c:pt>
                <c:pt idx="6">
                  <c:v>2.7054870278169023</c:v>
                </c:pt>
                <c:pt idx="7">
                  <c:v>2.6768056487303964</c:v>
                </c:pt>
                <c:pt idx="8">
                  <c:v>2.6932730964251279</c:v>
                </c:pt>
                <c:pt idx="9">
                  <c:v>2.6863723217999085</c:v>
                </c:pt>
                <c:pt idx="10">
                  <c:v>2.4015177835788277</c:v>
                </c:pt>
                <c:pt idx="11">
                  <c:v>2.3664072743424809</c:v>
                </c:pt>
                <c:pt idx="12">
                  <c:v>2.3813417771124268</c:v>
                </c:pt>
                <c:pt idx="13">
                  <c:v>2.3623251133704186</c:v>
                </c:pt>
                <c:pt idx="14">
                  <c:v>2.385433528664024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39DC-7442-BE33-47D90535C27A}"/>
            </c:ext>
          </c:extLst>
        </c:ser>
        <c:ser>
          <c:idx val="1"/>
          <c:order val="1"/>
          <c:tx>
            <c:strRef>
              <c:f>'STable2A-10 KV XRF1'!$AC$44</c:f>
              <c:strCache>
                <c:ptCount val="1"/>
                <c:pt idx="0">
                  <c:v>TiO2 slope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'STable2A-10 KV XRF1'!$AA$45:$AA$59</c:f>
              <c:numCache>
                <c:formatCode>0.00</c:formatCode>
                <c:ptCount val="15"/>
                <c:pt idx="0">
                  <c:v>0.96</c:v>
                </c:pt>
                <c:pt idx="1">
                  <c:v>0.96</c:v>
                </c:pt>
                <c:pt idx="2">
                  <c:v>0.96</c:v>
                </c:pt>
                <c:pt idx="3">
                  <c:v>0.96</c:v>
                </c:pt>
                <c:pt idx="4">
                  <c:v>0.96</c:v>
                </c:pt>
                <c:pt idx="5">
                  <c:v>2.71</c:v>
                </c:pt>
                <c:pt idx="6">
                  <c:v>2.71</c:v>
                </c:pt>
                <c:pt idx="7">
                  <c:v>2.71</c:v>
                </c:pt>
                <c:pt idx="8">
                  <c:v>2.71</c:v>
                </c:pt>
                <c:pt idx="9">
                  <c:v>2.71</c:v>
                </c:pt>
                <c:pt idx="10">
                  <c:v>2.2400000000000002</c:v>
                </c:pt>
                <c:pt idx="11">
                  <c:v>2.2400000000000002</c:v>
                </c:pt>
                <c:pt idx="12">
                  <c:v>2.2400000000000002</c:v>
                </c:pt>
                <c:pt idx="13">
                  <c:v>2.2400000000000002</c:v>
                </c:pt>
                <c:pt idx="14">
                  <c:v>2.2400000000000002</c:v>
                </c:pt>
              </c:numCache>
            </c:numRef>
          </c:xVal>
          <c:yVal>
            <c:numRef>
              <c:f>'STable2A-10 KV XRF1'!$AC$45:$AC$59</c:f>
              <c:numCache>
                <c:formatCode>0.00</c:formatCode>
                <c:ptCount val="15"/>
                <c:pt idx="0">
                  <c:v>0.94605500762515637</c:v>
                </c:pt>
                <c:pt idx="1">
                  <c:v>0.93417299132182741</c:v>
                </c:pt>
                <c:pt idx="2">
                  <c:v>0.95119685495239492</c:v>
                </c:pt>
                <c:pt idx="3">
                  <c:v>0.93497439559187012</c:v>
                </c:pt>
                <c:pt idx="4">
                  <c:v>0.95086681746880752</c:v>
                </c:pt>
                <c:pt idx="5">
                  <c:v>2.63530976949178</c:v>
                </c:pt>
                <c:pt idx="6">
                  <c:v>2.6440090191471457</c:v>
                </c:pt>
                <c:pt idx="7">
                  <c:v>2.616884578819771</c:v>
                </c:pt>
                <c:pt idx="8">
                  <c:v>2.6324581082861438</c:v>
                </c:pt>
                <c:pt idx="9">
                  <c:v>2.6259319350163763</c:v>
                </c:pt>
                <c:pt idx="10">
                  <c:v>2.356540428399641</c:v>
                </c:pt>
                <c:pt idx="11">
                  <c:v>2.3233358565492903</c:v>
                </c:pt>
                <c:pt idx="12">
                  <c:v>2.3374596554077978</c:v>
                </c:pt>
                <c:pt idx="13">
                  <c:v>2.3194752914293399</c:v>
                </c:pt>
                <c:pt idx="14">
                  <c:v>2.341329290492673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39DC-7442-BE33-47D90535C2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86588064"/>
        <c:axId val="1986611120"/>
      </c:scatterChart>
      <c:valAx>
        <c:axId val="198658806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86611120"/>
        <c:crosses val="autoZero"/>
        <c:crossBetween val="midCat"/>
      </c:valAx>
      <c:valAx>
        <c:axId val="19866111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86588064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Cr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'STable2A-10 KV XRF1'!$AF$44</c:f>
              <c:strCache>
                <c:ptCount val="1"/>
                <c:pt idx="0">
                  <c:v>Cr calc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'STable2A-10 KV XRF1'!$AE$45:$AE$59</c:f>
              <c:numCache>
                <c:formatCode>General</c:formatCode>
                <c:ptCount val="15"/>
                <c:pt idx="0">
                  <c:v>382</c:v>
                </c:pt>
                <c:pt idx="1">
                  <c:v>382</c:v>
                </c:pt>
                <c:pt idx="2">
                  <c:v>382</c:v>
                </c:pt>
                <c:pt idx="3">
                  <c:v>382</c:v>
                </c:pt>
                <c:pt idx="4">
                  <c:v>382</c:v>
                </c:pt>
                <c:pt idx="5">
                  <c:v>289</c:v>
                </c:pt>
                <c:pt idx="6">
                  <c:v>289</c:v>
                </c:pt>
                <c:pt idx="7">
                  <c:v>289</c:v>
                </c:pt>
                <c:pt idx="8">
                  <c:v>289</c:v>
                </c:pt>
                <c:pt idx="9">
                  <c:v>289</c:v>
                </c:pt>
                <c:pt idx="10">
                  <c:v>16</c:v>
                </c:pt>
                <c:pt idx="11">
                  <c:v>16</c:v>
                </c:pt>
                <c:pt idx="12">
                  <c:v>16</c:v>
                </c:pt>
                <c:pt idx="13">
                  <c:v>16</c:v>
                </c:pt>
                <c:pt idx="14">
                  <c:v>16</c:v>
                </c:pt>
              </c:numCache>
            </c:numRef>
          </c:xVal>
          <c:yVal>
            <c:numRef>
              <c:f>'STable2A-10 KV XRF1'!$AF$45:$AF$59</c:f>
              <c:numCache>
                <c:formatCode>0</c:formatCode>
                <c:ptCount val="15"/>
                <c:pt idx="0">
                  <c:v>432.45061729900999</c:v>
                </c:pt>
                <c:pt idx="1">
                  <c:v>395.74560216214985</c:v>
                </c:pt>
                <c:pt idx="2">
                  <c:v>388.53975199157105</c:v>
                </c:pt>
                <c:pt idx="3">
                  <c:v>363.91861024642458</c:v>
                </c:pt>
                <c:pt idx="4">
                  <c:v>422.63588255330154</c:v>
                </c:pt>
                <c:pt idx="5">
                  <c:v>287.19890074236184</c:v>
                </c:pt>
                <c:pt idx="6">
                  <c:v>244.58972412838554</c:v>
                </c:pt>
                <c:pt idx="7">
                  <c:v>261.69953150300046</c:v>
                </c:pt>
                <c:pt idx="8">
                  <c:v>289.30492167387064</c:v>
                </c:pt>
                <c:pt idx="9">
                  <c:v>280.31844011152509</c:v>
                </c:pt>
                <c:pt idx="10">
                  <c:v>92.313907698877728</c:v>
                </c:pt>
                <c:pt idx="11">
                  <c:v>95.757363471845537</c:v>
                </c:pt>
                <c:pt idx="12">
                  <c:v>103.03061110085341</c:v>
                </c:pt>
                <c:pt idx="13">
                  <c:v>93.334700991331815</c:v>
                </c:pt>
                <c:pt idx="14">
                  <c:v>90.073180656194523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8B85-C546-A53A-A595655136E6}"/>
            </c:ext>
          </c:extLst>
        </c:ser>
        <c:ser>
          <c:idx val="1"/>
          <c:order val="1"/>
          <c:tx>
            <c:strRef>
              <c:f>'STable2A-10 KV XRF1'!$AG$44</c:f>
              <c:strCache>
                <c:ptCount val="1"/>
                <c:pt idx="0">
                  <c:v>Cr slope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'STable2A-10 KV XRF1'!$AE$45:$AE$59</c:f>
              <c:numCache>
                <c:formatCode>General</c:formatCode>
                <c:ptCount val="15"/>
                <c:pt idx="0">
                  <c:v>382</c:v>
                </c:pt>
                <c:pt idx="1">
                  <c:v>382</c:v>
                </c:pt>
                <c:pt idx="2">
                  <c:v>382</c:v>
                </c:pt>
                <c:pt idx="3">
                  <c:v>382</c:v>
                </c:pt>
                <c:pt idx="4">
                  <c:v>382</c:v>
                </c:pt>
                <c:pt idx="5">
                  <c:v>289</c:v>
                </c:pt>
                <c:pt idx="6">
                  <c:v>289</c:v>
                </c:pt>
                <c:pt idx="7">
                  <c:v>289</c:v>
                </c:pt>
                <c:pt idx="8">
                  <c:v>289</c:v>
                </c:pt>
                <c:pt idx="9">
                  <c:v>289</c:v>
                </c:pt>
                <c:pt idx="10">
                  <c:v>16</c:v>
                </c:pt>
                <c:pt idx="11">
                  <c:v>16</c:v>
                </c:pt>
                <c:pt idx="12">
                  <c:v>16</c:v>
                </c:pt>
                <c:pt idx="13">
                  <c:v>16</c:v>
                </c:pt>
                <c:pt idx="14">
                  <c:v>16</c:v>
                </c:pt>
              </c:numCache>
            </c:numRef>
          </c:xVal>
          <c:yVal>
            <c:numRef>
              <c:f>'STable2A-10 KV XRF1'!$AG$45:$AG$59</c:f>
              <c:numCache>
                <c:formatCode>0</c:formatCode>
                <c:ptCount val="15"/>
                <c:pt idx="0">
                  <c:v>439.79280225542385</c:v>
                </c:pt>
                <c:pt idx="1">
                  <c:v>395.92886286137656</c:v>
                </c:pt>
                <c:pt idx="2">
                  <c:v>387.3175879719285</c:v>
                </c:pt>
                <c:pt idx="3">
                  <c:v>357.89435342769838</c:v>
                </c:pt>
                <c:pt idx="4">
                  <c:v>428.06380749955269</c:v>
                </c:pt>
                <c:pt idx="5">
                  <c:v>266.21127754644982</c:v>
                </c:pt>
                <c:pt idx="6">
                  <c:v>215.2916325427127</c:v>
                </c:pt>
                <c:pt idx="7">
                  <c:v>235.73852654140933</c:v>
                </c:pt>
                <c:pt idx="8">
                  <c:v>268.72805554416624</c:v>
                </c:pt>
                <c:pt idx="9">
                  <c:v>257.98885597847527</c:v>
                </c:pt>
                <c:pt idx="10">
                  <c:v>33.316031711660059</c:v>
                </c:pt>
                <c:pt idx="11">
                  <c:v>37.43109704451318</c:v>
                </c:pt>
                <c:pt idx="12">
                  <c:v>46.122914552478676</c:v>
                </c:pt>
                <c:pt idx="13">
                  <c:v>34.535919918955486</c:v>
                </c:pt>
                <c:pt idx="14">
                  <c:v>30.63827460320006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8B85-C546-A53A-A595655136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05599903"/>
        <c:axId val="305355055"/>
      </c:scatterChart>
      <c:valAx>
        <c:axId val="305599903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05355055"/>
        <c:crosses val="autoZero"/>
        <c:crossBetween val="midCat"/>
      </c:valAx>
      <c:valAx>
        <c:axId val="3053550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05599903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FeO*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'STable2A-10 KV XRF1'!$AN$44</c:f>
              <c:strCache>
                <c:ptCount val="1"/>
                <c:pt idx="0">
                  <c:v>FeO calc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'STable2A-10 KV XRF1'!$AM$45:$AM$59</c:f>
              <c:numCache>
                <c:formatCode>0.00</c:formatCode>
                <c:ptCount val="15"/>
                <c:pt idx="0">
                  <c:v>10.251681814091604</c:v>
                </c:pt>
                <c:pt idx="1">
                  <c:v>10.251681814091604</c:v>
                </c:pt>
                <c:pt idx="2">
                  <c:v>10.251681814091604</c:v>
                </c:pt>
                <c:pt idx="3">
                  <c:v>10.251681814091604</c:v>
                </c:pt>
                <c:pt idx="4">
                  <c:v>10.251681814091604</c:v>
                </c:pt>
                <c:pt idx="5">
                  <c:v>11.117568613335733</c:v>
                </c:pt>
                <c:pt idx="6">
                  <c:v>11.117568613335733</c:v>
                </c:pt>
                <c:pt idx="7">
                  <c:v>11.117568613335733</c:v>
                </c:pt>
                <c:pt idx="8">
                  <c:v>11.117568613335733</c:v>
                </c:pt>
                <c:pt idx="9">
                  <c:v>11.117568613335733</c:v>
                </c:pt>
                <c:pt idx="10">
                  <c:v>12.110450823360029</c:v>
                </c:pt>
                <c:pt idx="11">
                  <c:v>12.110450823360029</c:v>
                </c:pt>
                <c:pt idx="12">
                  <c:v>12.110450823360029</c:v>
                </c:pt>
                <c:pt idx="13">
                  <c:v>12.110450823360029</c:v>
                </c:pt>
                <c:pt idx="14">
                  <c:v>12.110450823360029</c:v>
                </c:pt>
              </c:numCache>
            </c:numRef>
          </c:xVal>
          <c:yVal>
            <c:numRef>
              <c:f>'STable2A-10 KV XRF1'!$AN$45:$AN$59</c:f>
              <c:numCache>
                <c:formatCode>0.00</c:formatCode>
                <c:ptCount val="15"/>
                <c:pt idx="0">
                  <c:v>10.257314789318125</c:v>
                </c:pt>
                <c:pt idx="1">
                  <c:v>10.161207769199281</c:v>
                </c:pt>
                <c:pt idx="2">
                  <c:v>10.202218933078456</c:v>
                </c:pt>
                <c:pt idx="3">
                  <c:v>10.188234294059557</c:v>
                </c:pt>
                <c:pt idx="4">
                  <c:v>10.252584834851026</c:v>
                </c:pt>
                <c:pt idx="5">
                  <c:v>10.817044917702926</c:v>
                </c:pt>
                <c:pt idx="6">
                  <c:v>10.867500253198367</c:v>
                </c:pt>
                <c:pt idx="7">
                  <c:v>10.757884289519756</c:v>
                </c:pt>
                <c:pt idx="8">
                  <c:v>10.825692929523544</c:v>
                </c:pt>
                <c:pt idx="9">
                  <c:v>10.936924020501424</c:v>
                </c:pt>
                <c:pt idx="10">
                  <c:v>12.544191485817333</c:v>
                </c:pt>
                <c:pt idx="11">
                  <c:v>12.471694116643114</c:v>
                </c:pt>
                <c:pt idx="12">
                  <c:v>12.448343369256607</c:v>
                </c:pt>
                <c:pt idx="13">
                  <c:v>12.363818536447047</c:v>
                </c:pt>
                <c:pt idx="14">
                  <c:v>12.498186806597555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E282-9F4D-925D-92C45C0124A5}"/>
            </c:ext>
          </c:extLst>
        </c:ser>
        <c:ser>
          <c:idx val="1"/>
          <c:order val="1"/>
          <c:tx>
            <c:strRef>
              <c:f>'STable2A-10 KV XRF1'!$AO$44</c:f>
              <c:strCache>
                <c:ptCount val="1"/>
                <c:pt idx="0">
                  <c:v>FeO* slope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'STable2A-10 KV XRF1'!$AM$45:$AM$59</c:f>
              <c:numCache>
                <c:formatCode>0.00</c:formatCode>
                <c:ptCount val="15"/>
                <c:pt idx="0">
                  <c:v>10.251681814091604</c:v>
                </c:pt>
                <c:pt idx="1">
                  <c:v>10.251681814091604</c:v>
                </c:pt>
                <c:pt idx="2">
                  <c:v>10.251681814091604</c:v>
                </c:pt>
                <c:pt idx="3">
                  <c:v>10.251681814091604</c:v>
                </c:pt>
                <c:pt idx="4">
                  <c:v>10.251681814091604</c:v>
                </c:pt>
                <c:pt idx="5">
                  <c:v>11.117568613335733</c:v>
                </c:pt>
                <c:pt idx="6">
                  <c:v>11.117568613335733</c:v>
                </c:pt>
                <c:pt idx="7">
                  <c:v>11.117568613335733</c:v>
                </c:pt>
                <c:pt idx="8">
                  <c:v>11.117568613335733</c:v>
                </c:pt>
                <c:pt idx="9">
                  <c:v>11.117568613335733</c:v>
                </c:pt>
                <c:pt idx="10">
                  <c:v>12.110450823360029</c:v>
                </c:pt>
                <c:pt idx="11">
                  <c:v>12.110450823360029</c:v>
                </c:pt>
                <c:pt idx="12">
                  <c:v>12.110450823360029</c:v>
                </c:pt>
                <c:pt idx="13">
                  <c:v>12.110450823360029</c:v>
                </c:pt>
                <c:pt idx="14">
                  <c:v>12.110450823360029</c:v>
                </c:pt>
              </c:numCache>
            </c:numRef>
          </c:xVal>
          <c:yVal>
            <c:numRef>
              <c:f>'STable2A-10 KV XRF1'!$AO$45:$AO$59</c:f>
              <c:numCache>
                <c:formatCode>0.00</c:formatCode>
                <c:ptCount val="15"/>
                <c:pt idx="0">
                  <c:v>10.445807457232476</c:v>
                </c:pt>
                <c:pt idx="1">
                  <c:v>10.370847052481107</c:v>
                </c:pt>
                <c:pt idx="2">
                  <c:v>10.402834449862755</c:v>
                </c:pt>
                <c:pt idx="3">
                  <c:v>10.391926878284092</c:v>
                </c:pt>
                <c:pt idx="4">
                  <c:v>10.442118243886034</c:v>
                </c:pt>
                <c:pt idx="5">
                  <c:v>10.882379072119472</c:v>
                </c:pt>
                <c:pt idx="6">
                  <c:v>10.92173262158888</c:v>
                </c:pt>
                <c:pt idx="7">
                  <c:v>10.836235672516905</c:v>
                </c:pt>
                <c:pt idx="8">
                  <c:v>10.889124245006599</c:v>
                </c:pt>
                <c:pt idx="9">
                  <c:v>10.975880941763274</c:v>
                </c:pt>
                <c:pt idx="10">
                  <c:v>12.229498207128522</c:v>
                </c:pt>
                <c:pt idx="11">
                  <c:v>12.1729525757065</c:v>
                </c:pt>
                <c:pt idx="12">
                  <c:v>12.154739738879648</c:v>
                </c:pt>
                <c:pt idx="13">
                  <c:v>12.088813070139826</c:v>
                </c:pt>
                <c:pt idx="14">
                  <c:v>12.193616027340749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E282-9F4D-925D-92C45C0124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538559359"/>
        <c:axId val="2006922096"/>
      </c:scatterChart>
      <c:valAx>
        <c:axId val="1538559359"/>
        <c:scaling>
          <c:orientation val="minMax"/>
          <c:max val="13"/>
          <c:min val="1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06922096"/>
        <c:crosses val="autoZero"/>
        <c:crossBetween val="midCat"/>
        <c:majorUnit val="1"/>
      </c:valAx>
      <c:valAx>
        <c:axId val="2006922096"/>
        <c:scaling>
          <c:orientation val="minMax"/>
          <c:max val="13"/>
          <c:min val="1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38559359"/>
        <c:crosses val="autoZero"/>
        <c:crossBetween val="midCat"/>
        <c:majorUnit val="1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MgO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'STable2A-10 KV XRF1'!$D$44</c:f>
              <c:strCache>
                <c:ptCount val="1"/>
                <c:pt idx="0">
                  <c:v>Mg calc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'STable2A-10 KV XRF1'!$C$45:$C$59</c:f>
              <c:numCache>
                <c:formatCode>0.00</c:formatCode>
                <c:ptCount val="15"/>
                <c:pt idx="0">
                  <c:v>9.68</c:v>
                </c:pt>
                <c:pt idx="1">
                  <c:v>9.68</c:v>
                </c:pt>
                <c:pt idx="2">
                  <c:v>9.68</c:v>
                </c:pt>
                <c:pt idx="3">
                  <c:v>9.68</c:v>
                </c:pt>
                <c:pt idx="4">
                  <c:v>9.68</c:v>
                </c:pt>
                <c:pt idx="5">
                  <c:v>7.23</c:v>
                </c:pt>
                <c:pt idx="6">
                  <c:v>7.23</c:v>
                </c:pt>
                <c:pt idx="7">
                  <c:v>7.23</c:v>
                </c:pt>
                <c:pt idx="8">
                  <c:v>7.23</c:v>
                </c:pt>
                <c:pt idx="9">
                  <c:v>7.23</c:v>
                </c:pt>
                <c:pt idx="10">
                  <c:v>3.48</c:v>
                </c:pt>
                <c:pt idx="11">
                  <c:v>3.48</c:v>
                </c:pt>
                <c:pt idx="12">
                  <c:v>3.48</c:v>
                </c:pt>
                <c:pt idx="13">
                  <c:v>3.48</c:v>
                </c:pt>
                <c:pt idx="14">
                  <c:v>3.48</c:v>
                </c:pt>
              </c:numCache>
            </c:numRef>
          </c:xVal>
          <c:yVal>
            <c:numRef>
              <c:f>'STable2A-10 KV XRF1'!$D$45:$D$59</c:f>
              <c:numCache>
                <c:formatCode>0.00</c:formatCode>
                <c:ptCount val="15"/>
                <c:pt idx="0">
                  <c:v>10.145615216619468</c:v>
                </c:pt>
                <c:pt idx="1">
                  <c:v>9.4678563637670674</c:v>
                </c:pt>
                <c:pt idx="2">
                  <c:v>11.036040460482768</c:v>
                </c:pt>
                <c:pt idx="3">
                  <c:v>10.946710876966849</c:v>
                </c:pt>
                <c:pt idx="4">
                  <c:v>10.39000062722244</c:v>
                </c:pt>
                <c:pt idx="5">
                  <c:v>6.2545000970405455</c:v>
                </c:pt>
                <c:pt idx="6">
                  <c:v>6.5272638317466436</c:v>
                </c:pt>
                <c:pt idx="7">
                  <c:v>6.5210075932818201</c:v>
                </c:pt>
                <c:pt idx="8">
                  <c:v>7.2661604165484563</c:v>
                </c:pt>
                <c:pt idx="9">
                  <c:v>6.6256992896812328</c:v>
                </c:pt>
                <c:pt idx="10">
                  <c:v>1.6584715985025378</c:v>
                </c:pt>
                <c:pt idx="11">
                  <c:v>1.9144419837182647</c:v>
                </c:pt>
                <c:pt idx="12">
                  <c:v>1.554571629703861</c:v>
                </c:pt>
                <c:pt idx="13">
                  <c:v>1.8154932728220881</c:v>
                </c:pt>
                <c:pt idx="14">
                  <c:v>1.7362562699182957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D693-D042-955B-D90ABC97875F}"/>
            </c:ext>
          </c:extLst>
        </c:ser>
        <c:ser>
          <c:idx val="1"/>
          <c:order val="1"/>
          <c:tx>
            <c:strRef>
              <c:f>'STable2A-10 KV XRF1'!$E$44</c:f>
              <c:strCache>
                <c:ptCount val="1"/>
                <c:pt idx="0">
                  <c:v>Mg Slope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'STable2A-10 KV XRF1'!$C$45:$C$59</c:f>
              <c:numCache>
                <c:formatCode>0.00</c:formatCode>
                <c:ptCount val="15"/>
                <c:pt idx="0">
                  <c:v>9.68</c:v>
                </c:pt>
                <c:pt idx="1">
                  <c:v>9.68</c:v>
                </c:pt>
                <c:pt idx="2">
                  <c:v>9.68</c:v>
                </c:pt>
                <c:pt idx="3">
                  <c:v>9.68</c:v>
                </c:pt>
                <c:pt idx="4">
                  <c:v>9.68</c:v>
                </c:pt>
                <c:pt idx="5">
                  <c:v>7.23</c:v>
                </c:pt>
                <c:pt idx="6">
                  <c:v>7.23</c:v>
                </c:pt>
                <c:pt idx="7">
                  <c:v>7.23</c:v>
                </c:pt>
                <c:pt idx="8">
                  <c:v>7.23</c:v>
                </c:pt>
                <c:pt idx="9">
                  <c:v>7.23</c:v>
                </c:pt>
                <c:pt idx="10">
                  <c:v>3.48</c:v>
                </c:pt>
                <c:pt idx="11">
                  <c:v>3.48</c:v>
                </c:pt>
                <c:pt idx="12">
                  <c:v>3.48</c:v>
                </c:pt>
                <c:pt idx="13">
                  <c:v>3.48</c:v>
                </c:pt>
                <c:pt idx="14">
                  <c:v>3.48</c:v>
                </c:pt>
              </c:numCache>
            </c:numRef>
          </c:xVal>
          <c:yVal>
            <c:numRef>
              <c:f>'STable2A-10 KV XRF1'!$E$45:$E$59</c:f>
              <c:numCache>
                <c:formatCode>0.00</c:formatCode>
                <c:ptCount val="15"/>
                <c:pt idx="0">
                  <c:v>9.5560413958792658</c:v>
                </c:pt>
                <c:pt idx="1">
                  <c:v>9.0750594151597603</c:v>
                </c:pt>
                <c:pt idx="2">
                  <c:v>10.187945347666211</c:v>
                </c:pt>
                <c:pt idx="3">
                  <c:v>10.124551236566798</c:v>
                </c:pt>
                <c:pt idx="4">
                  <c:v>9.7294732564238675</c:v>
                </c:pt>
                <c:pt idx="5">
                  <c:v>6.794651781348823</c:v>
                </c:pt>
                <c:pt idx="6">
                  <c:v>6.9882227555017193</c:v>
                </c:pt>
                <c:pt idx="7">
                  <c:v>6.9837829197754866</c:v>
                </c:pt>
                <c:pt idx="8">
                  <c:v>7.512592066812287</c:v>
                </c:pt>
                <c:pt idx="9">
                  <c:v>7.0580789902541721</c:v>
                </c:pt>
                <c:pt idx="10">
                  <c:v>3.5330095595370441</c:v>
                </c:pt>
                <c:pt idx="11">
                  <c:v>3.7146628752679227</c:v>
                </c:pt>
                <c:pt idx="12">
                  <c:v>3.4592753507116445</c:v>
                </c:pt>
                <c:pt idx="13">
                  <c:v>3.6444424026673987</c:v>
                </c:pt>
                <c:pt idx="14">
                  <c:v>3.5882106464276271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D693-D042-955B-D90ABC97875F}"/>
            </c:ext>
          </c:extLst>
        </c:ser>
        <c:ser>
          <c:idx val="2"/>
          <c:order val="2"/>
          <c:tx>
            <c:strRef>
              <c:f>'STable2A-10 KV XRF1'!$F$44</c:f>
              <c:strCache>
                <c:ptCount val="1"/>
                <c:pt idx="0">
                  <c:v>MgO trad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7"/>
            <c:spPr>
              <a:noFill/>
              <a:ln w="15875">
                <a:solidFill>
                  <a:srgbClr val="00B050"/>
                </a:solidFill>
              </a:ln>
              <a:effectLst/>
            </c:spPr>
          </c:marker>
          <c:xVal>
            <c:numRef>
              <c:f>'STable2A-10 KV XRF1'!$C$45:$C$59</c:f>
              <c:numCache>
                <c:formatCode>0.00</c:formatCode>
                <c:ptCount val="15"/>
                <c:pt idx="0">
                  <c:v>9.68</c:v>
                </c:pt>
                <c:pt idx="1">
                  <c:v>9.68</c:v>
                </c:pt>
                <c:pt idx="2">
                  <c:v>9.68</c:v>
                </c:pt>
                <c:pt idx="3">
                  <c:v>9.68</c:v>
                </c:pt>
                <c:pt idx="4">
                  <c:v>9.68</c:v>
                </c:pt>
                <c:pt idx="5">
                  <c:v>7.23</c:v>
                </c:pt>
                <c:pt idx="6">
                  <c:v>7.23</c:v>
                </c:pt>
                <c:pt idx="7">
                  <c:v>7.23</c:v>
                </c:pt>
                <c:pt idx="8">
                  <c:v>7.23</c:v>
                </c:pt>
                <c:pt idx="9">
                  <c:v>7.23</c:v>
                </c:pt>
                <c:pt idx="10">
                  <c:v>3.48</c:v>
                </c:pt>
                <c:pt idx="11">
                  <c:v>3.48</c:v>
                </c:pt>
                <c:pt idx="12">
                  <c:v>3.48</c:v>
                </c:pt>
                <c:pt idx="13">
                  <c:v>3.48</c:v>
                </c:pt>
                <c:pt idx="14">
                  <c:v>3.48</c:v>
                </c:pt>
              </c:numCache>
            </c:numRef>
          </c:xVal>
          <c:yVal>
            <c:numRef>
              <c:f>'STable2A-10 KV XRF1'!$F$45:$F$59</c:f>
              <c:numCache>
                <c:formatCode>0.00</c:formatCode>
                <c:ptCount val="15"/>
                <c:pt idx="0">
                  <c:v>9.5560413958792694</c:v>
                </c:pt>
                <c:pt idx="1">
                  <c:v>9.0750594151597621</c:v>
                </c:pt>
                <c:pt idx="2">
                  <c:v>10.187945347666211</c:v>
                </c:pt>
                <c:pt idx="3">
                  <c:v>10.124551236566802</c:v>
                </c:pt>
                <c:pt idx="4">
                  <c:v>9.7294732564238711</c:v>
                </c:pt>
                <c:pt idx="5">
                  <c:v>6.7946517813488239</c:v>
                </c:pt>
                <c:pt idx="6">
                  <c:v>6.9882227555017211</c:v>
                </c:pt>
                <c:pt idx="7">
                  <c:v>6.9837829197754875</c:v>
                </c:pt>
                <c:pt idx="8">
                  <c:v>7.5125920668122887</c:v>
                </c:pt>
                <c:pt idx="9">
                  <c:v>7.058078990254173</c:v>
                </c:pt>
                <c:pt idx="10">
                  <c:v>3.533009559537045</c:v>
                </c:pt>
                <c:pt idx="11">
                  <c:v>3.714662875267924</c:v>
                </c:pt>
                <c:pt idx="12">
                  <c:v>3.4592753507116454</c:v>
                </c:pt>
                <c:pt idx="13">
                  <c:v>3.6444424026673996</c:v>
                </c:pt>
                <c:pt idx="14">
                  <c:v>3.588210646427628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D693-D042-955B-D90ABC9787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50667167"/>
        <c:axId val="746206879"/>
      </c:scatterChart>
      <c:valAx>
        <c:axId val="4506671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46206879"/>
        <c:crosses val="autoZero"/>
        <c:crossBetween val="midCat"/>
      </c:valAx>
      <c:valAx>
        <c:axId val="74620687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50667167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SiO2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'STable2A-10 KV XRF1'!$L$44</c:f>
              <c:strCache>
                <c:ptCount val="1"/>
                <c:pt idx="0">
                  <c:v>SiO2 calc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'STable2A-10 KV XRF1'!$K$45:$K$59</c:f>
              <c:numCache>
                <c:formatCode>0.00</c:formatCode>
                <c:ptCount val="15"/>
                <c:pt idx="0">
                  <c:v>47.77</c:v>
                </c:pt>
                <c:pt idx="1">
                  <c:v>47.77</c:v>
                </c:pt>
                <c:pt idx="2">
                  <c:v>47.77</c:v>
                </c:pt>
                <c:pt idx="3">
                  <c:v>47.77</c:v>
                </c:pt>
                <c:pt idx="4">
                  <c:v>47.77</c:v>
                </c:pt>
                <c:pt idx="5">
                  <c:v>49.94</c:v>
                </c:pt>
                <c:pt idx="6">
                  <c:v>49.94</c:v>
                </c:pt>
                <c:pt idx="7">
                  <c:v>49.94</c:v>
                </c:pt>
                <c:pt idx="8">
                  <c:v>49.94</c:v>
                </c:pt>
                <c:pt idx="9">
                  <c:v>49.94</c:v>
                </c:pt>
                <c:pt idx="10">
                  <c:v>54.11</c:v>
                </c:pt>
                <c:pt idx="11">
                  <c:v>54.11</c:v>
                </c:pt>
                <c:pt idx="12">
                  <c:v>54.11</c:v>
                </c:pt>
                <c:pt idx="13">
                  <c:v>54.11</c:v>
                </c:pt>
                <c:pt idx="14">
                  <c:v>54.11</c:v>
                </c:pt>
              </c:numCache>
            </c:numRef>
          </c:xVal>
          <c:yVal>
            <c:numRef>
              <c:f>'STable2A-10 KV XRF1'!$L$45:$L$59</c:f>
              <c:numCache>
                <c:formatCode>0.00</c:formatCode>
                <c:ptCount val="15"/>
                <c:pt idx="0">
                  <c:v>45.638495319376467</c:v>
                </c:pt>
                <c:pt idx="1">
                  <c:v>45.634772165329096</c:v>
                </c:pt>
                <c:pt idx="2">
                  <c:v>46.005548880580804</c:v>
                </c:pt>
                <c:pt idx="3">
                  <c:v>46.072930966412038</c:v>
                </c:pt>
                <c:pt idx="4">
                  <c:v>46.31642958875296</c:v>
                </c:pt>
                <c:pt idx="5">
                  <c:v>48.678341950151129</c:v>
                </c:pt>
                <c:pt idx="6">
                  <c:v>49.746410386774372</c:v>
                </c:pt>
                <c:pt idx="7">
                  <c:v>49.445248070869312</c:v>
                </c:pt>
                <c:pt idx="8">
                  <c:v>49.335779740583554</c:v>
                </c:pt>
                <c:pt idx="9">
                  <c:v>50.134047848618799</c:v>
                </c:pt>
                <c:pt idx="10">
                  <c:v>55.82132481179282</c:v>
                </c:pt>
                <c:pt idx="11">
                  <c:v>56.815746764370395</c:v>
                </c:pt>
                <c:pt idx="12">
                  <c:v>56.674150115885851</c:v>
                </c:pt>
                <c:pt idx="13">
                  <c:v>56.727387396671979</c:v>
                </c:pt>
                <c:pt idx="14">
                  <c:v>57.582082957228408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F1AF-9F48-A2D3-9033C3F855B5}"/>
            </c:ext>
          </c:extLst>
        </c:ser>
        <c:ser>
          <c:idx val="1"/>
          <c:order val="1"/>
          <c:tx>
            <c:strRef>
              <c:f>'STable2A-10 KV XRF1'!$M$44</c:f>
              <c:strCache>
                <c:ptCount val="1"/>
                <c:pt idx="0">
                  <c:v>SiO2 slope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'STable2A-10 KV XRF1'!$K$45:$K$59</c:f>
              <c:numCache>
                <c:formatCode>0.00</c:formatCode>
                <c:ptCount val="15"/>
                <c:pt idx="0">
                  <c:v>47.77</c:v>
                </c:pt>
                <c:pt idx="1">
                  <c:v>47.77</c:v>
                </c:pt>
                <c:pt idx="2">
                  <c:v>47.77</c:v>
                </c:pt>
                <c:pt idx="3">
                  <c:v>47.77</c:v>
                </c:pt>
                <c:pt idx="4">
                  <c:v>47.77</c:v>
                </c:pt>
                <c:pt idx="5">
                  <c:v>49.94</c:v>
                </c:pt>
                <c:pt idx="6">
                  <c:v>49.94</c:v>
                </c:pt>
                <c:pt idx="7">
                  <c:v>49.94</c:v>
                </c:pt>
                <c:pt idx="8">
                  <c:v>49.94</c:v>
                </c:pt>
                <c:pt idx="9">
                  <c:v>49.94</c:v>
                </c:pt>
                <c:pt idx="10">
                  <c:v>54.11</c:v>
                </c:pt>
                <c:pt idx="11">
                  <c:v>54.11</c:v>
                </c:pt>
                <c:pt idx="12">
                  <c:v>54.11</c:v>
                </c:pt>
                <c:pt idx="13">
                  <c:v>54.11</c:v>
                </c:pt>
                <c:pt idx="14">
                  <c:v>54.11</c:v>
                </c:pt>
              </c:numCache>
            </c:numRef>
          </c:xVal>
          <c:yVal>
            <c:numRef>
              <c:f>'STable2A-10 KV XRF1'!$M$45:$M$59</c:f>
              <c:numCache>
                <c:formatCode>0.00</c:formatCode>
                <c:ptCount val="15"/>
                <c:pt idx="0">
                  <c:v>47.667265597182599</c:v>
                </c:pt>
                <c:pt idx="1">
                  <c:v>47.665107084235572</c:v>
                </c:pt>
                <c:pt idx="2">
                  <c:v>47.880066317763202</c:v>
                </c:pt>
                <c:pt idx="3">
                  <c:v>47.919131342420812</c:v>
                </c:pt>
                <c:pt idx="4">
                  <c:v>48.060300609719341</c:v>
                </c:pt>
                <c:pt idx="5">
                  <c:v>49.429628428811014</c:v>
                </c:pt>
                <c:pt idx="6">
                  <c:v>50.048845232476076</c:v>
                </c:pt>
                <c:pt idx="7">
                  <c:v>49.874245215993355</c:v>
                </c:pt>
                <c:pt idx="8">
                  <c:v>49.810780528471639</c:v>
                </c:pt>
                <c:pt idx="9">
                  <c:v>50.27357954899891</c:v>
                </c:pt>
                <c:pt idx="10">
                  <c:v>53.570800346786413</c:v>
                </c:pt>
                <c:pt idx="11">
                  <c:v>54.147320316720382</c:v>
                </c:pt>
                <c:pt idx="12">
                  <c:v>54.065229112563571</c:v>
                </c:pt>
                <c:pt idx="13">
                  <c:v>54.096093631833909</c:v>
                </c:pt>
                <c:pt idx="14">
                  <c:v>54.591606686023297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F1AF-9F48-A2D3-9033C3F855B5}"/>
            </c:ext>
          </c:extLst>
        </c:ser>
        <c:ser>
          <c:idx val="2"/>
          <c:order val="2"/>
          <c:tx>
            <c:strRef>
              <c:f>'STable2A-10 KV XRF1'!$N$44</c:f>
              <c:strCache>
                <c:ptCount val="1"/>
                <c:pt idx="0">
                  <c:v>SiO2 trad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7"/>
            <c:spPr>
              <a:noFill/>
              <a:ln w="15875">
                <a:solidFill>
                  <a:srgbClr val="00B050"/>
                </a:solidFill>
              </a:ln>
              <a:effectLst/>
            </c:spPr>
          </c:marker>
          <c:xVal>
            <c:numRef>
              <c:f>'STable2A-10 KV XRF1'!$K$45:$K$59</c:f>
              <c:numCache>
                <c:formatCode>0.00</c:formatCode>
                <c:ptCount val="15"/>
                <c:pt idx="0">
                  <c:v>47.77</c:v>
                </c:pt>
                <c:pt idx="1">
                  <c:v>47.77</c:v>
                </c:pt>
                <c:pt idx="2">
                  <c:v>47.77</c:v>
                </c:pt>
                <c:pt idx="3">
                  <c:v>47.77</c:v>
                </c:pt>
                <c:pt idx="4">
                  <c:v>47.77</c:v>
                </c:pt>
                <c:pt idx="5">
                  <c:v>49.94</c:v>
                </c:pt>
                <c:pt idx="6">
                  <c:v>49.94</c:v>
                </c:pt>
                <c:pt idx="7">
                  <c:v>49.94</c:v>
                </c:pt>
                <c:pt idx="8">
                  <c:v>49.94</c:v>
                </c:pt>
                <c:pt idx="9">
                  <c:v>49.94</c:v>
                </c:pt>
                <c:pt idx="10">
                  <c:v>54.11</c:v>
                </c:pt>
                <c:pt idx="11">
                  <c:v>54.11</c:v>
                </c:pt>
                <c:pt idx="12">
                  <c:v>54.11</c:v>
                </c:pt>
                <c:pt idx="13">
                  <c:v>54.11</c:v>
                </c:pt>
                <c:pt idx="14">
                  <c:v>54.11</c:v>
                </c:pt>
              </c:numCache>
            </c:numRef>
          </c:xVal>
          <c:yVal>
            <c:numRef>
              <c:f>'STable2A-10 KV XRF1'!$N$45:$N$59</c:f>
              <c:numCache>
                <c:formatCode>0.00</c:formatCode>
                <c:ptCount val="15"/>
                <c:pt idx="0">
                  <c:v>47.667265597182606</c:v>
                </c:pt>
                <c:pt idx="1">
                  <c:v>47.665107084235558</c:v>
                </c:pt>
                <c:pt idx="2">
                  <c:v>47.880066317763195</c:v>
                </c:pt>
                <c:pt idx="3">
                  <c:v>47.919131342420812</c:v>
                </c:pt>
                <c:pt idx="4">
                  <c:v>48.060300609719334</c:v>
                </c:pt>
                <c:pt idx="5">
                  <c:v>49.429628428811014</c:v>
                </c:pt>
                <c:pt idx="6">
                  <c:v>50.048845232476076</c:v>
                </c:pt>
                <c:pt idx="7">
                  <c:v>49.874245215993355</c:v>
                </c:pt>
                <c:pt idx="8">
                  <c:v>49.810780528471632</c:v>
                </c:pt>
                <c:pt idx="9">
                  <c:v>50.273579548998917</c:v>
                </c:pt>
                <c:pt idx="10">
                  <c:v>53.570800346786399</c:v>
                </c:pt>
                <c:pt idx="11">
                  <c:v>54.147320316720382</c:v>
                </c:pt>
                <c:pt idx="12">
                  <c:v>54.065229112563557</c:v>
                </c:pt>
                <c:pt idx="13">
                  <c:v>54.096093631833909</c:v>
                </c:pt>
                <c:pt idx="14">
                  <c:v>54.591606686023297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F1AF-9F48-A2D3-9033C3F855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63654943"/>
        <c:axId val="491881311"/>
      </c:scatterChart>
      <c:valAx>
        <c:axId val="463654943"/>
        <c:scaling>
          <c:orientation val="minMax"/>
          <c:max val="60"/>
          <c:min val="4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91881311"/>
        <c:crosses val="autoZero"/>
        <c:crossBetween val="midCat"/>
      </c:valAx>
      <c:valAx>
        <c:axId val="491881311"/>
        <c:scaling>
          <c:orientation val="minMax"/>
          <c:min val="4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63654943"/>
        <c:crosses val="autoZero"/>
        <c:crossBetween val="midCat"/>
        <c:majorUnit val="5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Helvetica" pitchFamily="2" charset="0"/>
                <a:ea typeface="+mn-ea"/>
                <a:cs typeface="+mn-cs"/>
              </a:defRPr>
            </a:pPr>
            <a:r>
              <a:rPr lang="en-US">
                <a:latin typeface="Helvetica" pitchFamily="2" charset="0"/>
              </a:rPr>
              <a:t>K2O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Helvetica" pitchFamily="2" charset="0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'STable2B-30 KV XRF1'!$D$42</c:f>
              <c:strCache>
                <c:ptCount val="1"/>
                <c:pt idx="0">
                  <c:v>K2O calc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15875">
                <a:solidFill>
                  <a:srgbClr val="0070C0"/>
                </a:solidFill>
              </a:ln>
              <a:effectLst/>
            </c:spPr>
          </c:marker>
          <c:xVal>
            <c:numRef>
              <c:f>'STable2B-30 KV XRF1'!$C$43:$C$57</c:f>
              <c:numCache>
                <c:formatCode>0.00</c:formatCode>
                <c:ptCount val="15"/>
                <c:pt idx="0">
                  <c:v>2.7E-2</c:v>
                </c:pt>
                <c:pt idx="1">
                  <c:v>2.7E-2</c:v>
                </c:pt>
                <c:pt idx="2">
                  <c:v>2.7E-2</c:v>
                </c:pt>
                <c:pt idx="3">
                  <c:v>2.7E-2</c:v>
                </c:pt>
                <c:pt idx="4">
                  <c:v>2.7E-2</c:v>
                </c:pt>
                <c:pt idx="5">
                  <c:v>0.52</c:v>
                </c:pt>
                <c:pt idx="6">
                  <c:v>0.52</c:v>
                </c:pt>
                <c:pt idx="7">
                  <c:v>0.52</c:v>
                </c:pt>
                <c:pt idx="8">
                  <c:v>0.52</c:v>
                </c:pt>
                <c:pt idx="9">
                  <c:v>0.52</c:v>
                </c:pt>
                <c:pt idx="10">
                  <c:v>1.69</c:v>
                </c:pt>
                <c:pt idx="11">
                  <c:v>1.69</c:v>
                </c:pt>
                <c:pt idx="12">
                  <c:v>1.69</c:v>
                </c:pt>
                <c:pt idx="13">
                  <c:v>1.69</c:v>
                </c:pt>
                <c:pt idx="14">
                  <c:v>1.69</c:v>
                </c:pt>
              </c:numCache>
            </c:numRef>
          </c:xVal>
          <c:yVal>
            <c:numRef>
              <c:f>'STable2B-30 KV XRF1'!$D$43:$D$57</c:f>
              <c:numCache>
                <c:formatCode>0.000</c:formatCode>
                <c:ptCount val="15"/>
                <c:pt idx="0">
                  <c:v>0.10113673983135837</c:v>
                </c:pt>
                <c:pt idx="1">
                  <c:v>9.4400876442190737E-2</c:v>
                </c:pt>
                <c:pt idx="2">
                  <c:v>8.8127377635422846E-2</c:v>
                </c:pt>
                <c:pt idx="3">
                  <c:v>0.12724368340445691</c:v>
                </c:pt>
                <c:pt idx="4">
                  <c:v>9.503422374545098E-2</c:v>
                </c:pt>
                <c:pt idx="5">
                  <c:v>0.52666092528598574</c:v>
                </c:pt>
                <c:pt idx="6">
                  <c:v>0.45450954237816932</c:v>
                </c:pt>
                <c:pt idx="7">
                  <c:v>0.58455005131395943</c:v>
                </c:pt>
                <c:pt idx="8">
                  <c:v>0.46908889064453868</c:v>
                </c:pt>
                <c:pt idx="9">
                  <c:v>0.58081812445387238</c:v>
                </c:pt>
                <c:pt idx="10">
                  <c:v>1.6428985827760478</c:v>
                </c:pt>
                <c:pt idx="11">
                  <c:v>1.6492049408555345</c:v>
                </c:pt>
                <c:pt idx="12">
                  <c:v>1.6572353168306835</c:v>
                </c:pt>
                <c:pt idx="13">
                  <c:v>1.5951091085376548</c:v>
                </c:pt>
                <c:pt idx="14">
                  <c:v>1.635559645921407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26FE-E44D-BAC3-10536CE915BF}"/>
            </c:ext>
          </c:extLst>
        </c:ser>
        <c:ser>
          <c:idx val="1"/>
          <c:order val="1"/>
          <c:tx>
            <c:strRef>
              <c:f>'STable2B-30 KV XRF1'!$E$42</c:f>
              <c:strCache>
                <c:ptCount val="1"/>
                <c:pt idx="0">
                  <c:v>K2O Slope Corr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19050">
                <a:solidFill>
                  <a:schemeClr val="accent2"/>
                </a:solidFill>
              </a:ln>
              <a:effectLst/>
            </c:spPr>
          </c:marker>
          <c:xVal>
            <c:numRef>
              <c:f>'STable2B-30 KV XRF1'!$C$43:$C$57</c:f>
              <c:numCache>
                <c:formatCode>0.00</c:formatCode>
                <c:ptCount val="15"/>
                <c:pt idx="0">
                  <c:v>2.7E-2</c:v>
                </c:pt>
                <c:pt idx="1">
                  <c:v>2.7E-2</c:v>
                </c:pt>
                <c:pt idx="2">
                  <c:v>2.7E-2</c:v>
                </c:pt>
                <c:pt idx="3">
                  <c:v>2.7E-2</c:v>
                </c:pt>
                <c:pt idx="4">
                  <c:v>2.7E-2</c:v>
                </c:pt>
                <c:pt idx="5">
                  <c:v>0.52</c:v>
                </c:pt>
                <c:pt idx="6">
                  <c:v>0.52</c:v>
                </c:pt>
                <c:pt idx="7">
                  <c:v>0.52</c:v>
                </c:pt>
                <c:pt idx="8">
                  <c:v>0.52</c:v>
                </c:pt>
                <c:pt idx="9">
                  <c:v>0.52</c:v>
                </c:pt>
                <c:pt idx="10">
                  <c:v>1.69</c:v>
                </c:pt>
                <c:pt idx="11">
                  <c:v>1.69</c:v>
                </c:pt>
                <c:pt idx="12">
                  <c:v>1.69</c:v>
                </c:pt>
                <c:pt idx="13">
                  <c:v>1.69</c:v>
                </c:pt>
                <c:pt idx="14">
                  <c:v>1.69</c:v>
                </c:pt>
              </c:numCache>
            </c:numRef>
          </c:xVal>
          <c:yVal>
            <c:numRef>
              <c:f>'STable2B-30 KV XRF1'!$E$43:$E$57</c:f>
              <c:numCache>
                <c:formatCode>0.000</c:formatCode>
                <c:ptCount val="15"/>
                <c:pt idx="0">
                  <c:v>4.5172851883406209E-2</c:v>
                </c:pt>
                <c:pt idx="1">
                  <c:v>3.7939343292986732E-2</c:v>
                </c:pt>
                <c:pt idx="2">
                  <c:v>3.1202358753822934E-2</c:v>
                </c:pt>
                <c:pt idx="3">
                  <c:v>7.3208574951854677E-2</c:v>
                </c:pt>
                <c:pt idx="4">
                  <c:v>3.86194822587234E-2</c:v>
                </c:pt>
                <c:pt idx="5">
                  <c:v>0.50213473977847134</c:v>
                </c:pt>
                <c:pt idx="6">
                  <c:v>0.42465281683543077</c:v>
                </c:pt>
                <c:pt idx="7">
                  <c:v>0.56430071112056046</c:v>
                </c:pt>
                <c:pt idx="8">
                  <c:v>0.44030928651637713</c:v>
                </c:pt>
                <c:pt idx="9">
                  <c:v>0.56029306971787574</c:v>
                </c:pt>
                <c:pt idx="10">
                  <c:v>1.700839971447641</c:v>
                </c:pt>
                <c:pt idx="11">
                  <c:v>1.7076122429007092</c:v>
                </c:pt>
                <c:pt idx="12">
                  <c:v>1.7162359025927918</c:v>
                </c:pt>
                <c:pt idx="13">
                  <c:v>1.6495198135906743</c:v>
                </c:pt>
                <c:pt idx="14">
                  <c:v>1.692958834358673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26FE-E44D-BAC3-10536CE915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59933103"/>
        <c:axId val="259642511"/>
      </c:scatterChart>
      <c:valAx>
        <c:axId val="259933103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Helvetica" pitchFamily="2" charset="0"/>
                <a:ea typeface="+mn-ea"/>
                <a:cs typeface="+mn-cs"/>
              </a:defRPr>
            </a:pPr>
            <a:endParaRPr lang="en-US"/>
          </a:p>
        </c:txPr>
        <c:crossAx val="259642511"/>
        <c:crosses val="autoZero"/>
        <c:crossBetween val="midCat"/>
      </c:valAx>
      <c:valAx>
        <c:axId val="259642511"/>
        <c:scaling>
          <c:orientation val="minMax"/>
          <c:max val="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Helvetica" pitchFamily="2" charset="0"/>
                <a:ea typeface="+mn-ea"/>
                <a:cs typeface="+mn-cs"/>
              </a:defRPr>
            </a:pPr>
            <a:endParaRPr lang="en-US"/>
          </a:p>
        </c:txPr>
        <c:crossAx val="259933103"/>
        <c:crosses val="autoZero"/>
        <c:crossBetween val="midCat"/>
        <c:majorUnit val="0.5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Helvetica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Helvetica" pitchFamily="2" charset="0"/>
                <a:ea typeface="+mn-ea"/>
                <a:cs typeface="+mn-cs"/>
              </a:defRPr>
            </a:pPr>
            <a:r>
              <a:rPr lang="en-US">
                <a:latin typeface="Helvetica" pitchFamily="2" charset="0"/>
              </a:rPr>
              <a:t>Rb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Helvetica" pitchFamily="2" charset="0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'STable2B-30 KV XRF1'!$AN$42</c:f>
              <c:strCache>
                <c:ptCount val="1"/>
                <c:pt idx="0">
                  <c:v>Rb calc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'STable2B-30 KV XRF1'!$AM$43:$AM$57</c:f>
              <c:numCache>
                <c:formatCode>0.00</c:formatCode>
                <c:ptCount val="15"/>
                <c:pt idx="0">
                  <c:v>0.27</c:v>
                </c:pt>
                <c:pt idx="1">
                  <c:v>0.27</c:v>
                </c:pt>
                <c:pt idx="2">
                  <c:v>0.27</c:v>
                </c:pt>
                <c:pt idx="3">
                  <c:v>0.27</c:v>
                </c:pt>
                <c:pt idx="4">
                  <c:v>0.27</c:v>
                </c:pt>
                <c:pt idx="5" formatCode="0">
                  <c:v>11</c:v>
                </c:pt>
                <c:pt idx="6" formatCode="0">
                  <c:v>11</c:v>
                </c:pt>
                <c:pt idx="7" formatCode="0">
                  <c:v>11</c:v>
                </c:pt>
                <c:pt idx="8" formatCode="0">
                  <c:v>11</c:v>
                </c:pt>
                <c:pt idx="9" formatCode="0">
                  <c:v>11</c:v>
                </c:pt>
                <c:pt idx="10" formatCode="0">
                  <c:v>47.2</c:v>
                </c:pt>
                <c:pt idx="11" formatCode="0">
                  <c:v>47.2</c:v>
                </c:pt>
                <c:pt idx="12" formatCode="0">
                  <c:v>47.2</c:v>
                </c:pt>
                <c:pt idx="13" formatCode="0">
                  <c:v>47.2</c:v>
                </c:pt>
                <c:pt idx="14" formatCode="0">
                  <c:v>47.2</c:v>
                </c:pt>
              </c:numCache>
            </c:numRef>
          </c:xVal>
          <c:yVal>
            <c:numRef>
              <c:f>'STable2B-30 KV XRF1'!$AN$43:$AN$57</c:f>
              <c:numCache>
                <c:formatCode>0</c:formatCode>
                <c:ptCount val="15"/>
                <c:pt idx="0">
                  <c:v>7.1655118418864561</c:v>
                </c:pt>
                <c:pt idx="1">
                  <c:v>6.2747342641054855</c:v>
                </c:pt>
                <c:pt idx="2">
                  <c:v>9.3683348935177424</c:v>
                </c:pt>
                <c:pt idx="3">
                  <c:v>8.1602566867517243</c:v>
                </c:pt>
                <c:pt idx="4">
                  <c:v>7.3553549741457065</c:v>
                </c:pt>
                <c:pt idx="5">
                  <c:v>12.245965229306009</c:v>
                </c:pt>
                <c:pt idx="6">
                  <c:v>12.556472116544489</c:v>
                </c:pt>
                <c:pt idx="7">
                  <c:v>12.740957765683287</c:v>
                </c:pt>
                <c:pt idx="8">
                  <c:v>12.558466875899922</c:v>
                </c:pt>
                <c:pt idx="9">
                  <c:v>12.371504799246019</c:v>
                </c:pt>
                <c:pt idx="10">
                  <c:v>39.523132214186198</c:v>
                </c:pt>
                <c:pt idx="11">
                  <c:v>37.922196831747435</c:v>
                </c:pt>
                <c:pt idx="12">
                  <c:v>40.486101285451049</c:v>
                </c:pt>
                <c:pt idx="13">
                  <c:v>39.965779928895707</c:v>
                </c:pt>
                <c:pt idx="14">
                  <c:v>39.462748342751112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99F7-7F4B-B437-8EC4617C5672}"/>
            </c:ext>
          </c:extLst>
        </c:ser>
        <c:ser>
          <c:idx val="1"/>
          <c:order val="1"/>
          <c:tx>
            <c:strRef>
              <c:f>'STable2B-30 KV XRF1'!$AO$42</c:f>
              <c:strCache>
                <c:ptCount val="1"/>
                <c:pt idx="0">
                  <c:v>Rb slope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'STable2B-30 KV XRF1'!$AM$43:$AM$57</c:f>
              <c:numCache>
                <c:formatCode>0.00</c:formatCode>
                <c:ptCount val="15"/>
                <c:pt idx="0">
                  <c:v>0.27</c:v>
                </c:pt>
                <c:pt idx="1">
                  <c:v>0.27</c:v>
                </c:pt>
                <c:pt idx="2">
                  <c:v>0.27</c:v>
                </c:pt>
                <c:pt idx="3">
                  <c:v>0.27</c:v>
                </c:pt>
                <c:pt idx="4">
                  <c:v>0.27</c:v>
                </c:pt>
                <c:pt idx="5" formatCode="0">
                  <c:v>11</c:v>
                </c:pt>
                <c:pt idx="6" formatCode="0">
                  <c:v>11</c:v>
                </c:pt>
                <c:pt idx="7" formatCode="0">
                  <c:v>11</c:v>
                </c:pt>
                <c:pt idx="8" formatCode="0">
                  <c:v>11</c:v>
                </c:pt>
                <c:pt idx="9" formatCode="0">
                  <c:v>11</c:v>
                </c:pt>
                <c:pt idx="10" formatCode="0">
                  <c:v>47.2</c:v>
                </c:pt>
                <c:pt idx="11" formatCode="0">
                  <c:v>47.2</c:v>
                </c:pt>
                <c:pt idx="12" formatCode="0">
                  <c:v>47.2</c:v>
                </c:pt>
                <c:pt idx="13" formatCode="0">
                  <c:v>47.2</c:v>
                </c:pt>
                <c:pt idx="14" formatCode="0">
                  <c:v>47.2</c:v>
                </c:pt>
              </c:numCache>
            </c:numRef>
          </c:xVal>
          <c:yVal>
            <c:numRef>
              <c:f>'STable2B-30 KV XRF1'!$AO$43:$AO$57</c:f>
              <c:numCache>
                <c:formatCode>0.0</c:formatCode>
                <c:ptCount val="15"/>
                <c:pt idx="0">
                  <c:v>1.3569486945368041</c:v>
                </c:pt>
                <c:pt idx="1">
                  <c:v>8.6280820213932685E-2</c:v>
                </c:pt>
                <c:pt idx="2">
                  <c:v>4.4992106399918264</c:v>
                </c:pt>
                <c:pt idx="3">
                  <c:v>2.7759228010329835</c:v>
                </c:pt>
                <c:pt idx="4">
                  <c:v>1.6277543090242972</c:v>
                </c:pt>
                <c:pt idx="5">
                  <c:v>8.6040652221781855</c:v>
                </c:pt>
                <c:pt idx="6">
                  <c:v>9.046994115104301</c:v>
                </c:pt>
                <c:pt idx="7">
                  <c:v>9.3101574383417791</c:v>
                </c:pt>
                <c:pt idx="8">
                  <c:v>9.0498395803395937</c:v>
                </c:pt>
                <c:pt idx="9">
                  <c:v>8.7831437064800255</c:v>
                </c:pt>
                <c:pt idx="10" formatCode="0">
                  <c:v>47.5141373375656</c:v>
                </c:pt>
                <c:pt idx="11" formatCode="0">
                  <c:v>45.230450354335396</c:v>
                </c:pt>
                <c:pt idx="12" formatCode="0">
                  <c:v>48.887784242633572</c:v>
                </c:pt>
                <c:pt idx="13" formatCode="0">
                  <c:v>48.145561213461704</c:v>
                </c:pt>
                <c:pt idx="14" formatCode="0">
                  <c:v>47.42800153052054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99F7-7F4B-B437-8EC4617C56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59955103"/>
        <c:axId val="137080384"/>
      </c:scatterChart>
      <c:valAx>
        <c:axId val="259955103"/>
        <c:scaling>
          <c:orientation val="minMax"/>
          <c:max val="6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Helvetica" pitchFamily="2" charset="0"/>
                <a:ea typeface="+mn-ea"/>
                <a:cs typeface="+mn-cs"/>
              </a:defRPr>
            </a:pPr>
            <a:endParaRPr lang="en-US"/>
          </a:p>
        </c:txPr>
        <c:crossAx val="137080384"/>
        <c:crosses val="autoZero"/>
        <c:crossBetween val="midCat"/>
      </c:valAx>
      <c:valAx>
        <c:axId val="1370803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Helvetica" pitchFamily="2" charset="0"/>
                <a:ea typeface="+mn-ea"/>
                <a:cs typeface="+mn-cs"/>
              </a:defRPr>
            </a:pPr>
            <a:endParaRPr lang="en-US"/>
          </a:p>
        </c:txPr>
        <c:crossAx val="259955103"/>
        <c:crosses val="autoZero"/>
        <c:crossBetween val="midCat"/>
        <c:majorUnit val="1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Helvetica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Helvetica" pitchFamily="2" charset="0"/>
                <a:ea typeface="+mn-ea"/>
                <a:cs typeface="+mn-cs"/>
              </a:defRPr>
            </a:pPr>
            <a:r>
              <a:rPr lang="en-US">
                <a:latin typeface="Helvetica" pitchFamily="2" charset="0"/>
              </a:rPr>
              <a:t>Sr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Helvetica" pitchFamily="2" charset="0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'STable2B-30 KV XRF1'!$AR$42</c:f>
              <c:strCache>
                <c:ptCount val="1"/>
                <c:pt idx="0">
                  <c:v>Sr calc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'STable2B-30 KV XRF1'!$AQ$43:$AQ$57</c:f>
              <c:numCache>
                <c:formatCode>General</c:formatCode>
                <c:ptCount val="15"/>
                <c:pt idx="0">
                  <c:v>108</c:v>
                </c:pt>
                <c:pt idx="1">
                  <c:v>108</c:v>
                </c:pt>
                <c:pt idx="2">
                  <c:v>108</c:v>
                </c:pt>
                <c:pt idx="3">
                  <c:v>108</c:v>
                </c:pt>
                <c:pt idx="4">
                  <c:v>108</c:v>
                </c:pt>
                <c:pt idx="5">
                  <c:v>403</c:v>
                </c:pt>
                <c:pt idx="6">
                  <c:v>403</c:v>
                </c:pt>
                <c:pt idx="7">
                  <c:v>403</c:v>
                </c:pt>
                <c:pt idx="8">
                  <c:v>403</c:v>
                </c:pt>
                <c:pt idx="9">
                  <c:v>403</c:v>
                </c:pt>
                <c:pt idx="10">
                  <c:v>330</c:v>
                </c:pt>
                <c:pt idx="11">
                  <c:v>330</c:v>
                </c:pt>
                <c:pt idx="12">
                  <c:v>330</c:v>
                </c:pt>
                <c:pt idx="13">
                  <c:v>330</c:v>
                </c:pt>
                <c:pt idx="14">
                  <c:v>330</c:v>
                </c:pt>
              </c:numCache>
            </c:numRef>
          </c:xVal>
          <c:yVal>
            <c:numRef>
              <c:f>'STable2B-30 KV XRF1'!$AR$43:$AR$57</c:f>
              <c:numCache>
                <c:formatCode>0</c:formatCode>
                <c:ptCount val="15"/>
                <c:pt idx="0">
                  <c:v>115.24086483357176</c:v>
                </c:pt>
                <c:pt idx="1">
                  <c:v>112.1355257965366</c:v>
                </c:pt>
                <c:pt idx="2">
                  <c:v>117.65095933245794</c:v>
                </c:pt>
                <c:pt idx="3">
                  <c:v>111.31209559727084</c:v>
                </c:pt>
                <c:pt idx="4">
                  <c:v>114.59089295803442</c:v>
                </c:pt>
                <c:pt idx="5">
                  <c:v>380.76043857947201</c:v>
                </c:pt>
                <c:pt idx="6">
                  <c:v>383.67652272522804</c:v>
                </c:pt>
                <c:pt idx="7">
                  <c:v>378.87167729481138</c:v>
                </c:pt>
                <c:pt idx="8">
                  <c:v>371.23784591386067</c:v>
                </c:pt>
                <c:pt idx="9">
                  <c:v>381.16914817178628</c:v>
                </c:pt>
                <c:pt idx="10">
                  <c:v>334.84245202002182</c:v>
                </c:pt>
                <c:pt idx="11">
                  <c:v>326.61316944150497</c:v>
                </c:pt>
                <c:pt idx="12">
                  <c:v>335.76321166141167</c:v>
                </c:pt>
                <c:pt idx="13">
                  <c:v>324.31746375072657</c:v>
                </c:pt>
                <c:pt idx="14">
                  <c:v>334.21616885603004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9FA0-0744-9327-9E6CADA33FCB}"/>
            </c:ext>
          </c:extLst>
        </c:ser>
        <c:ser>
          <c:idx val="1"/>
          <c:order val="1"/>
          <c:tx>
            <c:strRef>
              <c:f>'STable2B-30 KV XRF1'!$AS$42</c:f>
              <c:strCache>
                <c:ptCount val="1"/>
                <c:pt idx="0">
                  <c:v>Sr slope 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'STable2B-30 KV XRF1'!$AQ$43:$AQ$57</c:f>
              <c:numCache>
                <c:formatCode>General</c:formatCode>
                <c:ptCount val="15"/>
                <c:pt idx="0">
                  <c:v>108</c:v>
                </c:pt>
                <c:pt idx="1">
                  <c:v>108</c:v>
                </c:pt>
                <c:pt idx="2">
                  <c:v>108</c:v>
                </c:pt>
                <c:pt idx="3">
                  <c:v>108</c:v>
                </c:pt>
                <c:pt idx="4">
                  <c:v>108</c:v>
                </c:pt>
                <c:pt idx="5">
                  <c:v>403</c:v>
                </c:pt>
                <c:pt idx="6">
                  <c:v>403</c:v>
                </c:pt>
                <c:pt idx="7">
                  <c:v>403</c:v>
                </c:pt>
                <c:pt idx="8">
                  <c:v>403</c:v>
                </c:pt>
                <c:pt idx="9">
                  <c:v>403</c:v>
                </c:pt>
                <c:pt idx="10">
                  <c:v>330</c:v>
                </c:pt>
                <c:pt idx="11">
                  <c:v>330</c:v>
                </c:pt>
                <c:pt idx="12">
                  <c:v>330</c:v>
                </c:pt>
                <c:pt idx="13">
                  <c:v>330</c:v>
                </c:pt>
                <c:pt idx="14">
                  <c:v>330</c:v>
                </c:pt>
              </c:numCache>
            </c:numRef>
          </c:xVal>
          <c:yVal>
            <c:numRef>
              <c:f>'STable2B-30 KV XRF1'!$AS$43:$AS$57</c:f>
              <c:numCache>
                <c:formatCode>0</c:formatCode>
                <c:ptCount val="15"/>
                <c:pt idx="0">
                  <c:v>107.23022073285294</c:v>
                </c:pt>
                <c:pt idx="1">
                  <c:v>103.86182756515925</c:v>
                </c:pt>
                <c:pt idx="2">
                  <c:v>109.84447500484225</c:v>
                </c:pt>
                <c:pt idx="3">
                  <c:v>102.96864436545053</c:v>
                </c:pt>
                <c:pt idx="4">
                  <c:v>106.52518955956008</c:v>
                </c:pt>
                <c:pt idx="5">
                  <c:v>395.24203117547052</c:v>
                </c:pt>
                <c:pt idx="6">
                  <c:v>398.40513761758143</c:v>
                </c:pt>
                <c:pt idx="7">
                  <c:v>393.19327239880261</c:v>
                </c:pt>
                <c:pt idx="8">
                  <c:v>384.91277704539658</c:v>
                </c:pt>
                <c:pt idx="9">
                  <c:v>395.68536267064815</c:v>
                </c:pt>
                <c:pt idx="10">
                  <c:v>345.43431924564061</c:v>
                </c:pt>
                <c:pt idx="11">
                  <c:v>336.50793185865751</c:v>
                </c:pt>
                <c:pt idx="12">
                  <c:v>346.43307669149647</c:v>
                </c:pt>
                <c:pt idx="13">
                  <c:v>334.01775630242054</c:v>
                </c:pt>
                <c:pt idx="14">
                  <c:v>344.75498346121509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9FA0-0744-9327-9E6CADA33FC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513216079"/>
        <c:axId val="248606895"/>
      </c:scatterChart>
      <c:valAx>
        <c:axId val="1513216079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Helvetica" pitchFamily="2" charset="0"/>
                <a:ea typeface="+mn-ea"/>
                <a:cs typeface="+mn-cs"/>
              </a:defRPr>
            </a:pPr>
            <a:endParaRPr lang="en-US"/>
          </a:p>
        </c:txPr>
        <c:crossAx val="248606895"/>
        <c:crosses val="autoZero"/>
        <c:crossBetween val="midCat"/>
      </c:valAx>
      <c:valAx>
        <c:axId val="248606895"/>
        <c:scaling>
          <c:orientation val="minMax"/>
          <c:max val="5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Helvetica" pitchFamily="2" charset="0"/>
                <a:ea typeface="+mn-ea"/>
                <a:cs typeface="+mn-cs"/>
              </a:defRPr>
            </a:pPr>
            <a:endParaRPr lang="en-US"/>
          </a:p>
        </c:txPr>
        <c:crossAx val="1513216079"/>
        <c:crosses val="autoZero"/>
        <c:crossBetween val="midCat"/>
        <c:majorUnit val="10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Helvetica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Helvetica" pitchFamily="2" charset="0"/>
                <a:ea typeface="+mn-ea"/>
                <a:cs typeface="+mn-cs"/>
              </a:defRPr>
            </a:pPr>
            <a:r>
              <a:rPr lang="en-US">
                <a:latin typeface="Helvetica" pitchFamily="2" charset="0"/>
              </a:rPr>
              <a:t>Zr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Helvetica" pitchFamily="2" charset="0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'STable2B-30 KV XRF1'!$AZ$42</c:f>
              <c:strCache>
                <c:ptCount val="1"/>
                <c:pt idx="0">
                  <c:v>Zr calc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'STable2B-30 KV XRF1'!$AY$43:$AY$57</c:f>
              <c:numCache>
                <c:formatCode>0</c:formatCode>
                <c:ptCount val="15"/>
                <c:pt idx="0">
                  <c:v>22</c:v>
                </c:pt>
                <c:pt idx="1">
                  <c:v>22</c:v>
                </c:pt>
                <c:pt idx="2">
                  <c:v>22</c:v>
                </c:pt>
                <c:pt idx="3">
                  <c:v>22</c:v>
                </c:pt>
                <c:pt idx="4">
                  <c:v>22</c:v>
                </c:pt>
                <c:pt idx="5">
                  <c:v>179</c:v>
                </c:pt>
                <c:pt idx="6">
                  <c:v>179</c:v>
                </c:pt>
                <c:pt idx="7">
                  <c:v>179</c:v>
                </c:pt>
                <c:pt idx="8">
                  <c:v>179</c:v>
                </c:pt>
                <c:pt idx="9">
                  <c:v>179</c:v>
                </c:pt>
                <c:pt idx="10">
                  <c:v>190</c:v>
                </c:pt>
                <c:pt idx="11">
                  <c:v>190</c:v>
                </c:pt>
                <c:pt idx="12">
                  <c:v>190</c:v>
                </c:pt>
                <c:pt idx="13">
                  <c:v>190</c:v>
                </c:pt>
                <c:pt idx="14">
                  <c:v>190</c:v>
                </c:pt>
              </c:numCache>
            </c:numRef>
          </c:xVal>
          <c:yVal>
            <c:numRef>
              <c:f>'STable2B-30 KV XRF1'!$AZ$43:$AZ$57</c:f>
              <c:numCache>
                <c:formatCode>0</c:formatCode>
                <c:ptCount val="15"/>
                <c:pt idx="0">
                  <c:v>25.127923610670912</c:v>
                </c:pt>
                <c:pt idx="1">
                  <c:v>22.969468764594332</c:v>
                </c:pt>
                <c:pt idx="2">
                  <c:v>21.872460485976411</c:v>
                </c:pt>
                <c:pt idx="3">
                  <c:v>20.778751083123151</c:v>
                </c:pt>
                <c:pt idx="4">
                  <c:v>20.953188968683758</c:v>
                </c:pt>
                <c:pt idx="5">
                  <c:v>175.3208262908004</c:v>
                </c:pt>
                <c:pt idx="6">
                  <c:v>178.39076917733075</c:v>
                </c:pt>
                <c:pt idx="7">
                  <c:v>174.72849488471988</c:v>
                </c:pt>
                <c:pt idx="8">
                  <c:v>170.52926703231199</c:v>
                </c:pt>
                <c:pt idx="9">
                  <c:v>171.58791554854128</c:v>
                </c:pt>
                <c:pt idx="10">
                  <c:v>196.54714372868941</c:v>
                </c:pt>
                <c:pt idx="11">
                  <c:v>190.83236418313493</c:v>
                </c:pt>
                <c:pt idx="12">
                  <c:v>198.11337889782874</c:v>
                </c:pt>
                <c:pt idx="13">
                  <c:v>185.90234344604522</c:v>
                </c:pt>
                <c:pt idx="14">
                  <c:v>190.27078310234072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F88C-D346-8E30-ED0B45DD23DE}"/>
            </c:ext>
          </c:extLst>
        </c:ser>
        <c:ser>
          <c:idx val="1"/>
          <c:order val="1"/>
          <c:tx>
            <c:strRef>
              <c:f>'STable2B-30 KV XRF1'!$BA$42</c:f>
              <c:strCache>
                <c:ptCount val="1"/>
                <c:pt idx="0">
                  <c:v>Zr slope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'STable2B-30 KV XRF1'!$AY$43:$AY$57</c:f>
              <c:numCache>
                <c:formatCode>0</c:formatCode>
                <c:ptCount val="15"/>
                <c:pt idx="0">
                  <c:v>22</c:v>
                </c:pt>
                <c:pt idx="1">
                  <c:v>22</c:v>
                </c:pt>
                <c:pt idx="2">
                  <c:v>22</c:v>
                </c:pt>
                <c:pt idx="3">
                  <c:v>22</c:v>
                </c:pt>
                <c:pt idx="4">
                  <c:v>22</c:v>
                </c:pt>
                <c:pt idx="5">
                  <c:v>179</c:v>
                </c:pt>
                <c:pt idx="6">
                  <c:v>179</c:v>
                </c:pt>
                <c:pt idx="7">
                  <c:v>179</c:v>
                </c:pt>
                <c:pt idx="8">
                  <c:v>179</c:v>
                </c:pt>
                <c:pt idx="9">
                  <c:v>179</c:v>
                </c:pt>
                <c:pt idx="10">
                  <c:v>190</c:v>
                </c:pt>
                <c:pt idx="11">
                  <c:v>190</c:v>
                </c:pt>
                <c:pt idx="12">
                  <c:v>190</c:v>
                </c:pt>
                <c:pt idx="13">
                  <c:v>190</c:v>
                </c:pt>
                <c:pt idx="14">
                  <c:v>190</c:v>
                </c:pt>
              </c:numCache>
            </c:numRef>
          </c:xVal>
          <c:yVal>
            <c:numRef>
              <c:f>'STable2B-30 KV XRF1'!$BA$43:$BA$57</c:f>
              <c:numCache>
                <c:formatCode>0</c:formatCode>
                <c:ptCount val="15"/>
                <c:pt idx="0">
                  <c:v>25.37314495588225</c:v>
                </c:pt>
                <c:pt idx="1">
                  <c:v>23.204435490778494</c:v>
                </c:pt>
                <c:pt idx="2">
                  <c:v>22.102215427449242</c:v>
                </c:pt>
                <c:pt idx="3">
                  <c:v>21.003309912537816</c:v>
                </c:pt>
                <c:pt idx="4">
                  <c:v>21.178576536333825</c:v>
                </c:pt>
                <c:pt idx="5">
                  <c:v>176.27960020365981</c:v>
                </c:pt>
                <c:pt idx="6">
                  <c:v>179.36412810446265</c:v>
                </c:pt>
                <c:pt idx="7">
                  <c:v>175.68445468593907</c:v>
                </c:pt>
                <c:pt idx="8">
                  <c:v>171.46527669099612</c:v>
                </c:pt>
                <c:pt idx="9">
                  <c:v>172.52895474825905</c:v>
                </c:pt>
                <c:pt idx="10">
                  <c:v>197.60676190941527</c:v>
                </c:pt>
                <c:pt idx="11">
                  <c:v>191.86483197562336</c:v>
                </c:pt>
                <c:pt idx="12">
                  <c:v>199.18043811675639</c:v>
                </c:pt>
                <c:pt idx="13">
                  <c:v>186.91138916669982</c:v>
                </c:pt>
                <c:pt idx="14">
                  <c:v>191.30058287513586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F88C-D346-8E30-ED0B45DD23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7988128"/>
        <c:axId val="97895552"/>
      </c:scatterChart>
      <c:valAx>
        <c:axId val="97988128"/>
        <c:scaling>
          <c:orientation val="minMax"/>
          <c:max val="25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Helvetica" pitchFamily="2" charset="0"/>
                <a:ea typeface="+mn-ea"/>
                <a:cs typeface="+mn-cs"/>
              </a:defRPr>
            </a:pPr>
            <a:endParaRPr lang="en-US"/>
          </a:p>
        </c:txPr>
        <c:crossAx val="97895552"/>
        <c:crosses val="autoZero"/>
        <c:crossBetween val="midCat"/>
      </c:valAx>
      <c:valAx>
        <c:axId val="978955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Helvetica" pitchFamily="2" charset="0"/>
                <a:ea typeface="+mn-ea"/>
                <a:cs typeface="+mn-cs"/>
              </a:defRPr>
            </a:pPr>
            <a:endParaRPr lang="en-US"/>
          </a:p>
        </c:txPr>
        <c:crossAx val="97988128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Helvetica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Helvetica" pitchFamily="2" charset="0"/>
                <a:ea typeface="+mn-ea"/>
                <a:cs typeface="+mn-cs"/>
              </a:defRPr>
            </a:pPr>
            <a:r>
              <a:rPr lang="en-US">
                <a:latin typeface="Helvetica" pitchFamily="2" charset="0"/>
              </a:rPr>
              <a:t>Y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Helvetica" pitchFamily="2" charset="0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'STable2B-30 KV XRF1'!$AV$42</c:f>
              <c:strCache>
                <c:ptCount val="1"/>
                <c:pt idx="0">
                  <c:v>Y calcc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'STable2B-30 KV XRF1'!$AU$43:$AU$57</c:f>
              <c:numCache>
                <c:formatCode>0</c:formatCode>
                <c:ptCount val="15"/>
                <c:pt idx="0">
                  <c:v>16</c:v>
                </c:pt>
                <c:pt idx="1">
                  <c:v>16</c:v>
                </c:pt>
                <c:pt idx="2">
                  <c:v>16</c:v>
                </c:pt>
                <c:pt idx="3">
                  <c:v>16</c:v>
                </c:pt>
                <c:pt idx="4">
                  <c:v>16</c:v>
                </c:pt>
                <c:pt idx="5">
                  <c:v>27.6</c:v>
                </c:pt>
                <c:pt idx="6">
                  <c:v>27.6</c:v>
                </c:pt>
                <c:pt idx="7">
                  <c:v>27.6</c:v>
                </c:pt>
                <c:pt idx="8">
                  <c:v>27.6</c:v>
                </c:pt>
                <c:pt idx="9">
                  <c:v>27.6</c:v>
                </c:pt>
                <c:pt idx="10">
                  <c:v>38</c:v>
                </c:pt>
                <c:pt idx="11">
                  <c:v>38</c:v>
                </c:pt>
                <c:pt idx="12">
                  <c:v>38</c:v>
                </c:pt>
                <c:pt idx="13">
                  <c:v>38</c:v>
                </c:pt>
                <c:pt idx="14">
                  <c:v>38</c:v>
                </c:pt>
              </c:numCache>
            </c:numRef>
          </c:xVal>
          <c:yVal>
            <c:numRef>
              <c:f>'STable2B-30 KV XRF1'!$AV$43:$AV$57</c:f>
              <c:numCache>
                <c:formatCode>0</c:formatCode>
                <c:ptCount val="15"/>
                <c:pt idx="0">
                  <c:v>19.389201302674397</c:v>
                </c:pt>
                <c:pt idx="1">
                  <c:v>19.874349198157375</c:v>
                </c:pt>
                <c:pt idx="2">
                  <c:v>19.285121857919226</c:v>
                </c:pt>
                <c:pt idx="3">
                  <c:v>15.755082503685724</c:v>
                </c:pt>
                <c:pt idx="4">
                  <c:v>17.42033621292931</c:v>
                </c:pt>
                <c:pt idx="5">
                  <c:v>25.785350580329919</c:v>
                </c:pt>
                <c:pt idx="6">
                  <c:v>26.776523063942289</c:v>
                </c:pt>
                <c:pt idx="7">
                  <c:v>26.299490623311865</c:v>
                </c:pt>
                <c:pt idx="8">
                  <c:v>23.275500089373949</c:v>
                </c:pt>
                <c:pt idx="9">
                  <c:v>21.609140876769739</c:v>
                </c:pt>
                <c:pt idx="10">
                  <c:v>38.070237629249469</c:v>
                </c:pt>
                <c:pt idx="11">
                  <c:v>38.062045062577134</c:v>
                </c:pt>
                <c:pt idx="12">
                  <c:v>37.095584991738917</c:v>
                </c:pt>
                <c:pt idx="13">
                  <c:v>34.595445146767545</c:v>
                </c:pt>
                <c:pt idx="14">
                  <c:v>35.138914542356751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F2B5-A446-9C8C-DDC379070BC0}"/>
            </c:ext>
          </c:extLst>
        </c:ser>
        <c:ser>
          <c:idx val="1"/>
          <c:order val="1"/>
          <c:tx>
            <c:strRef>
              <c:f>'STable2B-30 KV XRF1'!$AW$42</c:f>
              <c:strCache>
                <c:ptCount val="1"/>
                <c:pt idx="0">
                  <c:v>Y Slope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19050">
                <a:solidFill>
                  <a:schemeClr val="accent2"/>
                </a:solidFill>
              </a:ln>
              <a:effectLst/>
            </c:spPr>
          </c:marker>
          <c:xVal>
            <c:numRef>
              <c:f>'STable2B-30 KV XRF1'!$AU$43:$AU$57</c:f>
              <c:numCache>
                <c:formatCode>0</c:formatCode>
                <c:ptCount val="15"/>
                <c:pt idx="0">
                  <c:v>16</c:v>
                </c:pt>
                <c:pt idx="1">
                  <c:v>16</c:v>
                </c:pt>
                <c:pt idx="2">
                  <c:v>16</c:v>
                </c:pt>
                <c:pt idx="3">
                  <c:v>16</c:v>
                </c:pt>
                <c:pt idx="4">
                  <c:v>16</c:v>
                </c:pt>
                <c:pt idx="5">
                  <c:v>27.6</c:v>
                </c:pt>
                <c:pt idx="6">
                  <c:v>27.6</c:v>
                </c:pt>
                <c:pt idx="7">
                  <c:v>27.6</c:v>
                </c:pt>
                <c:pt idx="8">
                  <c:v>27.6</c:v>
                </c:pt>
                <c:pt idx="9">
                  <c:v>27.6</c:v>
                </c:pt>
                <c:pt idx="10">
                  <c:v>38</c:v>
                </c:pt>
                <c:pt idx="11">
                  <c:v>38</c:v>
                </c:pt>
                <c:pt idx="12">
                  <c:v>38</c:v>
                </c:pt>
                <c:pt idx="13">
                  <c:v>38</c:v>
                </c:pt>
                <c:pt idx="14">
                  <c:v>38</c:v>
                </c:pt>
              </c:numCache>
            </c:numRef>
          </c:xVal>
          <c:yVal>
            <c:numRef>
              <c:f>'STable2B-30 KV XRF1'!$AW$43:$AW$57</c:f>
              <c:numCache>
                <c:formatCode>0</c:formatCode>
                <c:ptCount val="15"/>
                <c:pt idx="0">
                  <c:v>19.178109868717147</c:v>
                </c:pt>
                <c:pt idx="1">
                  <c:v>19.720821637305871</c:v>
                </c:pt>
                <c:pt idx="2">
                  <c:v>19.061681167154752</c:v>
                </c:pt>
                <c:pt idx="3">
                  <c:v>15.112794819381065</c:v>
                </c:pt>
                <c:pt idx="4">
                  <c:v>16.97563457218018</c:v>
                </c:pt>
                <c:pt idx="5">
                  <c:v>26.333176434919991</c:v>
                </c:pt>
                <c:pt idx="6">
                  <c:v>27.441953730598527</c:v>
                </c:pt>
                <c:pt idx="7">
                  <c:v>26.90832033356812</c:v>
                </c:pt>
                <c:pt idx="8">
                  <c:v>23.525526620250666</c:v>
                </c:pt>
                <c:pt idx="9">
                  <c:v>21.661450193666894</c:v>
                </c:pt>
                <c:pt idx="10">
                  <c:v>40.075692561047937</c:v>
                </c:pt>
                <c:pt idx="11">
                  <c:v>40.066527928181507</c:v>
                </c:pt>
                <c:pt idx="12">
                  <c:v>38.985395227826636</c:v>
                </c:pt>
                <c:pt idx="13">
                  <c:v>36.188608248811157</c:v>
                </c:pt>
                <c:pt idx="14">
                  <c:v>36.796561492760482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F2B5-A446-9C8C-DDC379070B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08196912"/>
        <c:axId val="1513966063"/>
      </c:scatterChart>
      <c:valAx>
        <c:axId val="1908196912"/>
        <c:scaling>
          <c:orientation val="minMax"/>
          <c:max val="45"/>
          <c:min val="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Helvetica" pitchFamily="2" charset="0"/>
                <a:ea typeface="+mn-ea"/>
                <a:cs typeface="+mn-cs"/>
              </a:defRPr>
            </a:pPr>
            <a:endParaRPr lang="en-US"/>
          </a:p>
        </c:txPr>
        <c:crossAx val="1513966063"/>
        <c:crosses val="autoZero"/>
        <c:crossBetween val="midCat"/>
        <c:majorUnit val="5"/>
      </c:valAx>
      <c:valAx>
        <c:axId val="151396606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Helvetica" pitchFamily="2" charset="0"/>
                <a:ea typeface="+mn-ea"/>
                <a:cs typeface="+mn-cs"/>
              </a:defRPr>
            </a:pPr>
            <a:endParaRPr lang="en-US"/>
          </a:p>
        </c:txPr>
        <c:crossAx val="1908196912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Helvetica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Helvetica" pitchFamily="2" charset="0"/>
                <a:ea typeface="+mn-ea"/>
                <a:cs typeface="+mn-cs"/>
              </a:defRPr>
            </a:pPr>
            <a:r>
              <a:rPr lang="en-US">
                <a:latin typeface="Helvetica" pitchFamily="2" charset="0"/>
              </a:rPr>
              <a:t>Nb</a:t>
            </a:r>
            <a:r>
              <a:rPr lang="en-US" baseline="0">
                <a:latin typeface="Helvetica" pitchFamily="2" charset="0"/>
              </a:rPr>
              <a:t> ppm</a:t>
            </a:r>
            <a:endParaRPr lang="en-US">
              <a:latin typeface="Helvetica" pitchFamily="2" charset="0"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Helvetica" pitchFamily="2" charset="0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'STable2B-30 KV XRF1'!$BD$42</c:f>
              <c:strCache>
                <c:ptCount val="1"/>
                <c:pt idx="0">
                  <c:v>Nb calc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'STable2B-30 KV XRF1'!$BC$43:$BC$57</c:f>
              <c:numCache>
                <c:formatCode>0</c:formatCode>
                <c:ptCount val="15"/>
                <c:pt idx="0">
                  <c:v>2</c:v>
                </c:pt>
                <c:pt idx="1">
                  <c:v>2</c:v>
                </c:pt>
                <c:pt idx="2">
                  <c:v>2</c:v>
                </c:pt>
                <c:pt idx="3">
                  <c:v>2</c:v>
                </c:pt>
                <c:pt idx="4">
                  <c:v>2</c:v>
                </c:pt>
                <c:pt idx="5">
                  <c:v>19</c:v>
                </c:pt>
                <c:pt idx="6">
                  <c:v>19</c:v>
                </c:pt>
                <c:pt idx="7">
                  <c:v>19</c:v>
                </c:pt>
                <c:pt idx="8">
                  <c:v>19</c:v>
                </c:pt>
                <c:pt idx="9">
                  <c:v>19</c:v>
                </c:pt>
                <c:pt idx="10">
                  <c:v>14</c:v>
                </c:pt>
                <c:pt idx="11">
                  <c:v>14</c:v>
                </c:pt>
                <c:pt idx="12">
                  <c:v>14</c:v>
                </c:pt>
                <c:pt idx="13">
                  <c:v>14</c:v>
                </c:pt>
                <c:pt idx="14">
                  <c:v>14</c:v>
                </c:pt>
              </c:numCache>
            </c:numRef>
          </c:xVal>
          <c:yVal>
            <c:numRef>
              <c:f>'STable2B-30 KV XRF1'!$BD$43:$BD$57</c:f>
              <c:numCache>
                <c:formatCode>0</c:formatCode>
                <c:ptCount val="15"/>
                <c:pt idx="0">
                  <c:v>5.1896629967021104</c:v>
                </c:pt>
                <c:pt idx="1">
                  <c:v>5.0251083970241162</c:v>
                </c:pt>
                <c:pt idx="2">
                  <c:v>1.5465613770421962</c:v>
                </c:pt>
                <c:pt idx="3">
                  <c:v>1.7977927992067528</c:v>
                </c:pt>
                <c:pt idx="4">
                  <c:v>3.7580540902477924</c:v>
                </c:pt>
                <c:pt idx="5">
                  <c:v>18.66683535711503</c:v>
                </c:pt>
                <c:pt idx="6">
                  <c:v>18.649151015725824</c:v>
                </c:pt>
                <c:pt idx="7">
                  <c:v>22.67741323507293</c:v>
                </c:pt>
                <c:pt idx="8">
                  <c:v>19.382434402906579</c:v>
                </c:pt>
                <c:pt idx="9">
                  <c:v>20.72596289558016</c:v>
                </c:pt>
                <c:pt idx="10">
                  <c:v>12.44593569331704</c:v>
                </c:pt>
                <c:pt idx="11">
                  <c:v>14.711207382309134</c:v>
                </c:pt>
                <c:pt idx="12">
                  <c:v>12.475833115535693</c:v>
                </c:pt>
                <c:pt idx="13">
                  <c:v>13.159580931495272</c:v>
                </c:pt>
                <c:pt idx="14">
                  <c:v>11.511355061681765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815C-3F4B-89B4-A276DC75910F}"/>
            </c:ext>
          </c:extLst>
        </c:ser>
        <c:ser>
          <c:idx val="1"/>
          <c:order val="1"/>
          <c:tx>
            <c:strRef>
              <c:f>'STable2B-30 KV XRF1'!$BE$42</c:f>
              <c:strCache>
                <c:ptCount val="1"/>
                <c:pt idx="0">
                  <c:v>Nb slope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19050">
                <a:solidFill>
                  <a:schemeClr val="accent2"/>
                </a:solidFill>
              </a:ln>
              <a:effectLst/>
            </c:spPr>
          </c:marker>
          <c:xVal>
            <c:numRef>
              <c:f>'STable2B-30 KV XRF1'!$BC$43:$BC$57</c:f>
              <c:numCache>
                <c:formatCode>0</c:formatCode>
                <c:ptCount val="15"/>
                <c:pt idx="0">
                  <c:v>2</c:v>
                </c:pt>
                <c:pt idx="1">
                  <c:v>2</c:v>
                </c:pt>
                <c:pt idx="2">
                  <c:v>2</c:v>
                </c:pt>
                <c:pt idx="3">
                  <c:v>2</c:v>
                </c:pt>
                <c:pt idx="4">
                  <c:v>2</c:v>
                </c:pt>
                <c:pt idx="5">
                  <c:v>19</c:v>
                </c:pt>
                <c:pt idx="6">
                  <c:v>19</c:v>
                </c:pt>
                <c:pt idx="7">
                  <c:v>19</c:v>
                </c:pt>
                <c:pt idx="8">
                  <c:v>19</c:v>
                </c:pt>
                <c:pt idx="9">
                  <c:v>19</c:v>
                </c:pt>
                <c:pt idx="10">
                  <c:v>14</c:v>
                </c:pt>
                <c:pt idx="11">
                  <c:v>14</c:v>
                </c:pt>
                <c:pt idx="12">
                  <c:v>14</c:v>
                </c:pt>
                <c:pt idx="13">
                  <c:v>14</c:v>
                </c:pt>
                <c:pt idx="14">
                  <c:v>14</c:v>
                </c:pt>
              </c:numCache>
            </c:numRef>
          </c:xVal>
          <c:yVal>
            <c:numRef>
              <c:f>'STable2B-30 KV XRF1'!$BE$43:$BE$57</c:f>
              <c:numCache>
                <c:formatCode>0.0</c:formatCode>
                <c:ptCount val="15"/>
                <c:pt idx="0">
                  <c:v>4.7144140560166283</c:v>
                </c:pt>
                <c:pt idx="1">
                  <c:v>4.5492370802904407</c:v>
                </c:pt>
                <c:pt idx="2">
                  <c:v>1.0575335496306699</c:v>
                </c:pt>
                <c:pt idx="3">
                  <c:v>1.3097151756790126</c:v>
                </c:pt>
                <c:pt idx="4">
                  <c:v>3.2773905388768498</c:v>
                </c:pt>
                <c:pt idx="5" formatCode="0">
                  <c:v>18.24255958455074</c:v>
                </c:pt>
                <c:pt idx="6" formatCode="0">
                  <c:v>18.224808357699018</c:v>
                </c:pt>
                <c:pt idx="7" formatCode="0">
                  <c:v>22.268306212671455</c:v>
                </c:pt>
                <c:pt idx="8" formatCode="0">
                  <c:v>18.960865158795961</c:v>
                </c:pt>
                <c:pt idx="9" formatCode="0">
                  <c:v>20.309475125676535</c:v>
                </c:pt>
                <c:pt idx="10" formatCode="0">
                  <c:v>11.99813132321405</c:v>
                </c:pt>
                <c:pt idx="11" formatCode="0">
                  <c:v>14.271970690318085</c:v>
                </c:pt>
                <c:pt idx="12" formatCode="0">
                  <c:v>12.028141823034472</c:v>
                </c:pt>
                <c:pt idx="13" formatCode="0">
                  <c:v>12.714475700182804</c:v>
                </c:pt>
                <c:pt idx="14" formatCode="0">
                  <c:v>11.060015934109984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815C-3F4B-89B4-A276DC7591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512621839"/>
        <c:axId val="1317375680"/>
      </c:scatterChart>
      <c:valAx>
        <c:axId val="1512621839"/>
        <c:scaling>
          <c:orientation val="minMax"/>
          <c:max val="25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Helvetica" pitchFamily="2" charset="0"/>
                <a:ea typeface="+mn-ea"/>
                <a:cs typeface="+mn-cs"/>
              </a:defRPr>
            </a:pPr>
            <a:endParaRPr lang="en-US"/>
          </a:p>
        </c:txPr>
        <c:crossAx val="1317375680"/>
        <c:crosses val="autoZero"/>
        <c:crossBetween val="midCat"/>
      </c:valAx>
      <c:valAx>
        <c:axId val="13173756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Helvetica" pitchFamily="2" charset="0"/>
                <a:ea typeface="+mn-ea"/>
                <a:cs typeface="+mn-cs"/>
              </a:defRPr>
            </a:pPr>
            <a:endParaRPr lang="en-US"/>
          </a:p>
        </c:txPr>
        <c:crossAx val="1512621839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Helvetica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Helvetica" pitchFamily="2" charset="0"/>
                <a:ea typeface="+mn-ea"/>
                <a:cs typeface="+mn-cs"/>
              </a:defRPr>
            </a:pPr>
            <a:r>
              <a:rPr lang="en-US">
                <a:latin typeface="Helvetica" pitchFamily="2" charset="0"/>
              </a:rPr>
              <a:t>Cu  ppm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Helvetica" pitchFamily="2" charset="0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'STable2B-30 KV XRF1'!$AF$42</c:f>
              <c:strCache>
                <c:ptCount val="1"/>
                <c:pt idx="0">
                  <c:v>Cu calc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'STable2B-30 KV XRF1'!$AE$43:$AE$57</c:f>
              <c:numCache>
                <c:formatCode>General</c:formatCode>
                <c:ptCount val="15"/>
                <c:pt idx="0">
                  <c:v>126</c:v>
                </c:pt>
                <c:pt idx="1">
                  <c:v>126</c:v>
                </c:pt>
                <c:pt idx="2">
                  <c:v>126</c:v>
                </c:pt>
                <c:pt idx="3">
                  <c:v>126</c:v>
                </c:pt>
                <c:pt idx="4">
                  <c:v>126</c:v>
                </c:pt>
                <c:pt idx="5">
                  <c:v>136</c:v>
                </c:pt>
                <c:pt idx="6">
                  <c:v>136</c:v>
                </c:pt>
                <c:pt idx="7">
                  <c:v>136</c:v>
                </c:pt>
                <c:pt idx="8">
                  <c:v>136</c:v>
                </c:pt>
                <c:pt idx="9">
                  <c:v>136</c:v>
                </c:pt>
                <c:pt idx="10">
                  <c:v>19</c:v>
                </c:pt>
                <c:pt idx="11">
                  <c:v>19</c:v>
                </c:pt>
                <c:pt idx="12">
                  <c:v>19</c:v>
                </c:pt>
                <c:pt idx="13">
                  <c:v>19</c:v>
                </c:pt>
                <c:pt idx="14">
                  <c:v>19</c:v>
                </c:pt>
              </c:numCache>
            </c:numRef>
          </c:xVal>
          <c:yVal>
            <c:numRef>
              <c:f>'STable2B-30 KV XRF1'!$AF$43:$AF$57</c:f>
              <c:numCache>
                <c:formatCode>0</c:formatCode>
                <c:ptCount val="15"/>
                <c:pt idx="0">
                  <c:v>123.06006773534097</c:v>
                </c:pt>
                <c:pt idx="1">
                  <c:v>127.38039714808986</c:v>
                </c:pt>
                <c:pt idx="2">
                  <c:v>125.57384270787752</c:v>
                </c:pt>
                <c:pt idx="3">
                  <c:v>122.09950298316586</c:v>
                </c:pt>
                <c:pt idx="4">
                  <c:v>114.23852979625035</c:v>
                </c:pt>
                <c:pt idx="5">
                  <c:v>101.09305131598771</c:v>
                </c:pt>
                <c:pt idx="6">
                  <c:v>90.737055139742907</c:v>
                </c:pt>
                <c:pt idx="7">
                  <c:v>91.6338824435894</c:v>
                </c:pt>
                <c:pt idx="8">
                  <c:v>92.000695898731962</c:v>
                </c:pt>
                <c:pt idx="9">
                  <c:v>96.029782088449693</c:v>
                </c:pt>
                <c:pt idx="10">
                  <c:v>17.520716024455037</c:v>
                </c:pt>
                <c:pt idx="11">
                  <c:v>28.560237447869799</c:v>
                </c:pt>
                <c:pt idx="12">
                  <c:v>29.67132104449113</c:v>
                </c:pt>
                <c:pt idx="13">
                  <c:v>26.134675676569142</c:v>
                </c:pt>
                <c:pt idx="14">
                  <c:v>25.058353709985184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0DCD-6941-A230-D82D64D9AA1E}"/>
            </c:ext>
          </c:extLst>
        </c:ser>
        <c:ser>
          <c:idx val="1"/>
          <c:order val="1"/>
          <c:tx>
            <c:strRef>
              <c:f>'STable2B-30 KV XRF1'!$AG$42</c:f>
              <c:strCache>
                <c:ptCount val="1"/>
                <c:pt idx="0">
                  <c:v>Cu slope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'STable2B-30 KV XRF1'!$AE$43:$AE$57</c:f>
              <c:numCache>
                <c:formatCode>General</c:formatCode>
                <c:ptCount val="15"/>
                <c:pt idx="0">
                  <c:v>126</c:v>
                </c:pt>
                <c:pt idx="1">
                  <c:v>126</c:v>
                </c:pt>
                <c:pt idx="2">
                  <c:v>126</c:v>
                </c:pt>
                <c:pt idx="3">
                  <c:v>126</c:v>
                </c:pt>
                <c:pt idx="4">
                  <c:v>126</c:v>
                </c:pt>
                <c:pt idx="5">
                  <c:v>136</c:v>
                </c:pt>
                <c:pt idx="6">
                  <c:v>136</c:v>
                </c:pt>
                <c:pt idx="7">
                  <c:v>136</c:v>
                </c:pt>
                <c:pt idx="8">
                  <c:v>136</c:v>
                </c:pt>
                <c:pt idx="9">
                  <c:v>136</c:v>
                </c:pt>
                <c:pt idx="10">
                  <c:v>19</c:v>
                </c:pt>
                <c:pt idx="11">
                  <c:v>19</c:v>
                </c:pt>
                <c:pt idx="12">
                  <c:v>19</c:v>
                </c:pt>
                <c:pt idx="13">
                  <c:v>19</c:v>
                </c:pt>
                <c:pt idx="14">
                  <c:v>19</c:v>
                </c:pt>
              </c:numCache>
            </c:numRef>
          </c:xVal>
          <c:yVal>
            <c:numRef>
              <c:f>'STable2B-30 KV XRF1'!$AG$43:$AG$57</c:f>
              <c:numCache>
                <c:formatCode>0</c:formatCode>
                <c:ptCount val="15"/>
                <c:pt idx="0">
                  <c:v>144.61238637191343</c:v>
                </c:pt>
                <c:pt idx="1">
                  <c:v>149.81075996541344</c:v>
                </c:pt>
                <c:pt idx="2">
                  <c:v>147.63704958362922</c:v>
                </c:pt>
                <c:pt idx="3">
                  <c:v>143.45660079042074</c:v>
                </c:pt>
                <c:pt idx="4">
                  <c:v>133.99799901957275</c:v>
                </c:pt>
                <c:pt idx="5">
                  <c:v>118.18089303592492</c:v>
                </c:pt>
                <c:pt idx="6">
                  <c:v>105.72019110469763</c:v>
                </c:pt>
                <c:pt idx="7">
                  <c:v>106.79928552756459</c:v>
                </c:pt>
                <c:pt idx="8">
                  <c:v>107.24064848783487</c:v>
                </c:pt>
                <c:pt idx="9">
                  <c:v>112.0885879048521</c:v>
                </c:pt>
                <c:pt idx="10">
                  <c:v>17.623694863803902</c:v>
                </c:pt>
                <c:pt idx="11">
                  <c:v>30.906838617382441</c:v>
                </c:pt>
                <c:pt idx="12">
                  <c:v>32.243733811485797</c:v>
                </c:pt>
                <c:pt idx="13">
                  <c:v>27.988316658356688</c:v>
                </c:pt>
                <c:pt idx="14">
                  <c:v>26.693247890525381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0DCD-6941-A230-D82D64D9AA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51399039"/>
        <c:axId val="2117008848"/>
      </c:scatterChart>
      <c:valAx>
        <c:axId val="251399039"/>
        <c:scaling>
          <c:orientation val="minMax"/>
          <c:max val="16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Helvetica" pitchFamily="2" charset="0"/>
                <a:ea typeface="+mn-ea"/>
                <a:cs typeface="+mn-cs"/>
              </a:defRPr>
            </a:pPr>
            <a:endParaRPr lang="en-US"/>
          </a:p>
        </c:txPr>
        <c:crossAx val="2117008848"/>
        <c:crosses val="autoZero"/>
        <c:crossBetween val="midCat"/>
        <c:majorUnit val="20"/>
      </c:valAx>
      <c:valAx>
        <c:axId val="2117008848"/>
        <c:scaling>
          <c:orientation val="minMax"/>
          <c:max val="16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Helvetica" pitchFamily="2" charset="0"/>
                <a:ea typeface="+mn-ea"/>
                <a:cs typeface="+mn-cs"/>
              </a:defRPr>
            </a:pPr>
            <a:endParaRPr lang="en-US"/>
          </a:p>
        </c:txPr>
        <c:crossAx val="251399039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Helvetica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Helvetica" pitchFamily="2" charset="0"/>
                <a:ea typeface="+mn-ea"/>
                <a:cs typeface="+mn-cs"/>
              </a:defRPr>
            </a:pPr>
            <a:r>
              <a:rPr lang="en-US">
                <a:latin typeface="Helvetica" pitchFamily="2" charset="0"/>
              </a:rPr>
              <a:t>Zn ppm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Helvetica" pitchFamily="2" charset="0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'STable2B-30 KV XRF1'!$AJ$42</c:f>
              <c:strCache>
                <c:ptCount val="1"/>
                <c:pt idx="0">
                  <c:v>Zn calc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'STable2B-30 KV XRF1'!$AI$43:$AI$57</c:f>
              <c:numCache>
                <c:formatCode>0</c:formatCode>
                <c:ptCount val="15"/>
                <c:pt idx="0">
                  <c:v>71</c:v>
                </c:pt>
                <c:pt idx="1">
                  <c:v>71</c:v>
                </c:pt>
                <c:pt idx="2">
                  <c:v>71</c:v>
                </c:pt>
                <c:pt idx="3">
                  <c:v>71</c:v>
                </c:pt>
                <c:pt idx="4">
                  <c:v>71</c:v>
                </c:pt>
                <c:pt idx="5">
                  <c:v>105</c:v>
                </c:pt>
                <c:pt idx="6">
                  <c:v>105</c:v>
                </c:pt>
                <c:pt idx="7">
                  <c:v>105</c:v>
                </c:pt>
                <c:pt idx="8">
                  <c:v>105</c:v>
                </c:pt>
                <c:pt idx="9">
                  <c:v>105</c:v>
                </c:pt>
                <c:pt idx="10">
                  <c:v>129.5</c:v>
                </c:pt>
                <c:pt idx="11">
                  <c:v>129.5</c:v>
                </c:pt>
                <c:pt idx="12">
                  <c:v>129.5</c:v>
                </c:pt>
                <c:pt idx="13">
                  <c:v>129.5</c:v>
                </c:pt>
                <c:pt idx="14">
                  <c:v>129.5</c:v>
                </c:pt>
              </c:numCache>
            </c:numRef>
          </c:xVal>
          <c:yVal>
            <c:numRef>
              <c:f>'STable2B-30 KV XRF1'!$AJ$43:$AJ$57</c:f>
              <c:numCache>
                <c:formatCode>0</c:formatCode>
                <c:ptCount val="15"/>
                <c:pt idx="0">
                  <c:v>86.98881348191874</c:v>
                </c:pt>
                <c:pt idx="1">
                  <c:v>90.316080277144465</c:v>
                </c:pt>
                <c:pt idx="2">
                  <c:v>80.91540230708496</c:v>
                </c:pt>
                <c:pt idx="3">
                  <c:v>79.937337997190596</c:v>
                </c:pt>
                <c:pt idx="4">
                  <c:v>80.721506747900989</c:v>
                </c:pt>
                <c:pt idx="5">
                  <c:v>101.46852619314872</c:v>
                </c:pt>
                <c:pt idx="6">
                  <c:v>97.950733236534091</c:v>
                </c:pt>
                <c:pt idx="7">
                  <c:v>100.48178225940079</c:v>
                </c:pt>
                <c:pt idx="8">
                  <c:v>100.92809270110969</c:v>
                </c:pt>
                <c:pt idx="9">
                  <c:v>102.82743752219082</c:v>
                </c:pt>
                <c:pt idx="10">
                  <c:v>115.19230149523486</c:v>
                </c:pt>
                <c:pt idx="11">
                  <c:v>113.193177144855</c:v>
                </c:pt>
                <c:pt idx="12">
                  <c:v>114.88751591469882</c:v>
                </c:pt>
                <c:pt idx="13">
                  <c:v>110.34453093773185</c:v>
                </c:pt>
                <c:pt idx="14">
                  <c:v>106.87836621476113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0D09-9943-B7F1-4EC37CC5F2EF}"/>
            </c:ext>
          </c:extLst>
        </c:ser>
        <c:ser>
          <c:idx val="1"/>
          <c:order val="1"/>
          <c:tx>
            <c:strRef>
              <c:f>'STable2B-30 KV XRF1'!$AK$42</c:f>
              <c:strCache>
                <c:ptCount val="1"/>
                <c:pt idx="0">
                  <c:v>Zn slope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'STable2B-30 KV XRF1'!$AI$43:$AI$57</c:f>
              <c:numCache>
                <c:formatCode>0</c:formatCode>
                <c:ptCount val="15"/>
                <c:pt idx="0">
                  <c:v>71</c:v>
                </c:pt>
                <c:pt idx="1">
                  <c:v>71</c:v>
                </c:pt>
                <c:pt idx="2">
                  <c:v>71</c:v>
                </c:pt>
                <c:pt idx="3">
                  <c:v>71</c:v>
                </c:pt>
                <c:pt idx="4">
                  <c:v>71</c:v>
                </c:pt>
                <c:pt idx="5">
                  <c:v>105</c:v>
                </c:pt>
                <c:pt idx="6">
                  <c:v>105</c:v>
                </c:pt>
                <c:pt idx="7">
                  <c:v>105</c:v>
                </c:pt>
                <c:pt idx="8">
                  <c:v>105</c:v>
                </c:pt>
                <c:pt idx="9">
                  <c:v>105</c:v>
                </c:pt>
                <c:pt idx="10">
                  <c:v>129.5</c:v>
                </c:pt>
                <c:pt idx="11">
                  <c:v>129.5</c:v>
                </c:pt>
                <c:pt idx="12">
                  <c:v>129.5</c:v>
                </c:pt>
                <c:pt idx="13">
                  <c:v>129.5</c:v>
                </c:pt>
                <c:pt idx="14">
                  <c:v>129.5</c:v>
                </c:pt>
              </c:numCache>
            </c:numRef>
          </c:xVal>
          <c:yVal>
            <c:numRef>
              <c:f>'STable2B-30 KV XRF1'!$AK$43:$AK$57</c:f>
              <c:numCache>
                <c:formatCode>0</c:formatCode>
                <c:ptCount val="15"/>
                <c:pt idx="0">
                  <c:v>78.74520427673842</c:v>
                </c:pt>
                <c:pt idx="1">
                  <c:v>85.211486212344838</c:v>
                </c:pt>
                <c:pt idx="2">
                  <c:v>66.942006221298598</c:v>
                </c:pt>
                <c:pt idx="3">
                  <c:v>65.041214980870834</c:v>
                </c:pt>
                <c:pt idx="4">
                  <c:v>66.565185416443185</c:v>
                </c:pt>
                <c:pt idx="5">
                  <c:v>106.8853897502165</c:v>
                </c:pt>
                <c:pt idx="6">
                  <c:v>100.04883516998261</c:v>
                </c:pt>
                <c:pt idx="7">
                  <c:v>104.96773034189407</c:v>
                </c:pt>
                <c:pt idx="8">
                  <c:v>105.83509966467751</c:v>
                </c:pt>
                <c:pt idx="9">
                  <c:v>109.52632728840383</c:v>
                </c:pt>
                <c:pt idx="10">
                  <c:v>133.55647018522586</c:v>
                </c:pt>
                <c:pt idx="11">
                  <c:v>129.67132887571591</c:v>
                </c:pt>
                <c:pt idx="12">
                  <c:v>132.96414332508903</c:v>
                </c:pt>
                <c:pt idx="13">
                  <c:v>124.13520849712616</c:v>
                </c:pt>
                <c:pt idx="14">
                  <c:v>117.39898933786237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0D09-9943-B7F1-4EC37CC5F2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48288015"/>
        <c:axId val="1588779551"/>
      </c:scatterChart>
      <c:valAx>
        <c:axId val="248288015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Helvetica" pitchFamily="2" charset="0"/>
                <a:ea typeface="+mn-ea"/>
                <a:cs typeface="+mn-cs"/>
              </a:defRPr>
            </a:pPr>
            <a:endParaRPr lang="en-US"/>
          </a:p>
        </c:txPr>
        <c:crossAx val="1588779551"/>
        <c:crosses val="autoZero"/>
        <c:crossBetween val="midCat"/>
      </c:valAx>
      <c:valAx>
        <c:axId val="1588779551"/>
        <c:scaling>
          <c:orientation val="minMax"/>
          <c:max val="14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Helvetica" pitchFamily="2" charset="0"/>
                <a:ea typeface="+mn-ea"/>
                <a:cs typeface="+mn-cs"/>
              </a:defRPr>
            </a:pPr>
            <a:endParaRPr lang="en-US"/>
          </a:p>
        </c:txPr>
        <c:crossAx val="248288015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Helvetica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Helvetica" pitchFamily="2" charset="0"/>
                <a:ea typeface="+mn-ea"/>
                <a:cs typeface="+mn-cs"/>
              </a:defRPr>
            </a:pPr>
            <a:r>
              <a:rPr lang="en-US">
                <a:latin typeface="Helvetica" pitchFamily="2" charset="0"/>
              </a:rPr>
              <a:t>CaO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Helvetica" pitchFamily="2" charset="0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'STable2B-30 KV XRF1'!$H$42</c:f>
              <c:strCache>
                <c:ptCount val="1"/>
                <c:pt idx="0">
                  <c:v>CaO calc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19050">
                <a:solidFill>
                  <a:schemeClr val="accent1"/>
                </a:solidFill>
              </a:ln>
              <a:effectLst/>
            </c:spPr>
          </c:marker>
          <c:xVal>
            <c:numRef>
              <c:f>'STable2B-30 KV XRF1'!$G$43:$G$57</c:f>
              <c:numCache>
                <c:formatCode>0.00</c:formatCode>
                <c:ptCount val="15"/>
                <c:pt idx="0">
                  <c:v>13.24</c:v>
                </c:pt>
                <c:pt idx="1">
                  <c:v>13.24</c:v>
                </c:pt>
                <c:pt idx="2">
                  <c:v>13.24</c:v>
                </c:pt>
                <c:pt idx="3">
                  <c:v>13.24</c:v>
                </c:pt>
                <c:pt idx="4">
                  <c:v>13.24</c:v>
                </c:pt>
                <c:pt idx="5">
                  <c:v>11.4</c:v>
                </c:pt>
                <c:pt idx="6">
                  <c:v>11.4</c:v>
                </c:pt>
                <c:pt idx="7">
                  <c:v>11.4</c:v>
                </c:pt>
                <c:pt idx="8">
                  <c:v>11.4</c:v>
                </c:pt>
                <c:pt idx="9">
                  <c:v>11.4</c:v>
                </c:pt>
                <c:pt idx="10">
                  <c:v>6.95</c:v>
                </c:pt>
                <c:pt idx="11">
                  <c:v>6.95</c:v>
                </c:pt>
                <c:pt idx="12">
                  <c:v>6.95</c:v>
                </c:pt>
                <c:pt idx="13">
                  <c:v>6.95</c:v>
                </c:pt>
                <c:pt idx="14">
                  <c:v>6.95</c:v>
                </c:pt>
              </c:numCache>
            </c:numRef>
          </c:xVal>
          <c:yVal>
            <c:numRef>
              <c:f>'STable2B-30 KV XRF1'!$H$43:$H$57</c:f>
              <c:numCache>
                <c:formatCode>0.00</c:formatCode>
                <c:ptCount val="15"/>
                <c:pt idx="0">
                  <c:v>13.840670895503534</c:v>
                </c:pt>
                <c:pt idx="1">
                  <c:v>13.633279253790356</c:v>
                </c:pt>
                <c:pt idx="2">
                  <c:v>13.723839461074824</c:v>
                </c:pt>
                <c:pt idx="3">
                  <c:v>13.633188380125008</c:v>
                </c:pt>
                <c:pt idx="4">
                  <c:v>13.455297853682595</c:v>
                </c:pt>
                <c:pt idx="5">
                  <c:v>11.375189217930222</c:v>
                </c:pt>
                <c:pt idx="6">
                  <c:v>11.486498155916918</c:v>
                </c:pt>
                <c:pt idx="7">
                  <c:v>11.37736959163932</c:v>
                </c:pt>
                <c:pt idx="8">
                  <c:v>11.040880763808529</c:v>
                </c:pt>
                <c:pt idx="9">
                  <c:v>11.211246393536893</c:v>
                </c:pt>
                <c:pt idx="10">
                  <c:v>6.7870449019838919</c:v>
                </c:pt>
                <c:pt idx="11">
                  <c:v>6.6812235206542692</c:v>
                </c:pt>
                <c:pt idx="12">
                  <c:v>6.9882317429394272</c:v>
                </c:pt>
                <c:pt idx="13">
                  <c:v>6.695732300844969</c:v>
                </c:pt>
                <c:pt idx="14">
                  <c:v>6.8166057596721616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4F75-3042-AF96-83B797EE4EEE}"/>
            </c:ext>
          </c:extLst>
        </c:ser>
        <c:ser>
          <c:idx val="1"/>
          <c:order val="1"/>
          <c:tx>
            <c:strRef>
              <c:f>'STable2B-30 KV XRF1'!$I$42</c:f>
              <c:strCache>
                <c:ptCount val="1"/>
                <c:pt idx="0">
                  <c:v>CaO Slope Corr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19050">
                <a:solidFill>
                  <a:schemeClr val="accent2"/>
                </a:solidFill>
              </a:ln>
              <a:effectLst/>
            </c:spPr>
          </c:marker>
          <c:xVal>
            <c:numRef>
              <c:f>'STable2B-30 KV XRF1'!$G$43:$G$57</c:f>
              <c:numCache>
                <c:formatCode>0.00</c:formatCode>
                <c:ptCount val="15"/>
                <c:pt idx="0">
                  <c:v>13.24</c:v>
                </c:pt>
                <c:pt idx="1">
                  <c:v>13.24</c:v>
                </c:pt>
                <c:pt idx="2">
                  <c:v>13.24</c:v>
                </c:pt>
                <c:pt idx="3">
                  <c:v>13.24</c:v>
                </c:pt>
                <c:pt idx="4">
                  <c:v>13.24</c:v>
                </c:pt>
                <c:pt idx="5">
                  <c:v>11.4</c:v>
                </c:pt>
                <c:pt idx="6">
                  <c:v>11.4</c:v>
                </c:pt>
                <c:pt idx="7">
                  <c:v>11.4</c:v>
                </c:pt>
                <c:pt idx="8">
                  <c:v>11.4</c:v>
                </c:pt>
                <c:pt idx="9">
                  <c:v>11.4</c:v>
                </c:pt>
                <c:pt idx="10">
                  <c:v>6.95</c:v>
                </c:pt>
                <c:pt idx="11">
                  <c:v>6.95</c:v>
                </c:pt>
                <c:pt idx="12">
                  <c:v>6.95</c:v>
                </c:pt>
                <c:pt idx="13">
                  <c:v>6.95</c:v>
                </c:pt>
                <c:pt idx="14">
                  <c:v>6.95</c:v>
                </c:pt>
              </c:numCache>
            </c:numRef>
          </c:xVal>
          <c:yVal>
            <c:numRef>
              <c:f>'STable2B-30 KV XRF1'!$I$43:$I$57</c:f>
              <c:numCache>
                <c:formatCode>0.00</c:formatCode>
                <c:ptCount val="15"/>
                <c:pt idx="0">
                  <c:v>13.53974067913517</c:v>
                </c:pt>
                <c:pt idx="1">
                  <c:v>13.348127817073273</c:v>
                </c:pt>
                <c:pt idx="2">
                  <c:v>13.431798018839137</c:v>
                </c:pt>
                <c:pt idx="3">
                  <c:v>13.348043857261972</c:v>
                </c:pt>
                <c:pt idx="4">
                  <c:v>13.183687605371796</c:v>
                </c:pt>
                <c:pt idx="5">
                  <c:v>11.261837882771067</c:v>
                </c:pt>
                <c:pt idx="6">
                  <c:v>11.364678209432823</c:v>
                </c:pt>
                <c:pt idx="7">
                  <c:v>11.263852369195465</c:v>
                </c:pt>
                <c:pt idx="8">
                  <c:v>10.952964298587101</c:v>
                </c:pt>
                <c:pt idx="9">
                  <c:v>11.110368163273105</c:v>
                </c:pt>
                <c:pt idx="10">
                  <c:v>7.0227689566117339</c:v>
                </c:pt>
                <c:pt idx="11">
                  <c:v>6.924998682089508</c:v>
                </c:pt>
                <c:pt idx="12">
                  <c:v>7.2086490918295087</c:v>
                </c:pt>
                <c:pt idx="13">
                  <c:v>6.9384036046524518</c:v>
                </c:pt>
                <c:pt idx="14">
                  <c:v>7.0500807638758252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4F75-3042-AF96-83B797EE4E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518856464"/>
        <c:axId val="1980315472"/>
      </c:scatterChart>
      <c:valAx>
        <c:axId val="1518856464"/>
        <c:scaling>
          <c:orientation val="minMax"/>
          <c:max val="16"/>
          <c:min val="4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Helvetica" pitchFamily="2" charset="0"/>
                <a:ea typeface="+mn-ea"/>
                <a:cs typeface="+mn-cs"/>
              </a:defRPr>
            </a:pPr>
            <a:endParaRPr lang="en-US"/>
          </a:p>
        </c:txPr>
        <c:crossAx val="1980315472"/>
        <c:crosses val="autoZero"/>
        <c:crossBetween val="midCat"/>
      </c:valAx>
      <c:valAx>
        <c:axId val="1980315472"/>
        <c:scaling>
          <c:orientation val="minMax"/>
          <c:min val="4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Helvetica" pitchFamily="2" charset="0"/>
                <a:ea typeface="+mn-ea"/>
                <a:cs typeface="+mn-cs"/>
              </a:defRPr>
            </a:pPr>
            <a:endParaRPr lang="en-US"/>
          </a:p>
        </c:txPr>
        <c:crossAx val="1518856464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Helvetica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Helvetica" pitchFamily="2" charset="0"/>
                <a:ea typeface="+mn-ea"/>
                <a:cs typeface="+mn-cs"/>
              </a:defRPr>
            </a:pPr>
            <a:r>
              <a:rPr lang="en-US">
                <a:latin typeface="Helvetica" pitchFamily="2" charset="0"/>
              </a:rPr>
              <a:t>TiO2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Helvetica" pitchFamily="2" charset="0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'STable2B-30 KV XRF1'!$L$42</c:f>
              <c:strCache>
                <c:ptCount val="1"/>
                <c:pt idx="0">
                  <c:v>TiO2 calc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19050">
                <a:solidFill>
                  <a:schemeClr val="accent1"/>
                </a:solidFill>
              </a:ln>
              <a:effectLst/>
            </c:spPr>
          </c:marker>
          <c:xVal>
            <c:numRef>
              <c:f>'STable2B-30 KV XRF1'!$K$43:$K$57</c:f>
              <c:numCache>
                <c:formatCode>0.00</c:formatCode>
                <c:ptCount val="15"/>
                <c:pt idx="0">
                  <c:v>0.96</c:v>
                </c:pt>
                <c:pt idx="1">
                  <c:v>0.96</c:v>
                </c:pt>
                <c:pt idx="2">
                  <c:v>0.96</c:v>
                </c:pt>
                <c:pt idx="3">
                  <c:v>0.96</c:v>
                </c:pt>
                <c:pt idx="4">
                  <c:v>0.96</c:v>
                </c:pt>
                <c:pt idx="5">
                  <c:v>2.71</c:v>
                </c:pt>
                <c:pt idx="6">
                  <c:v>2.71</c:v>
                </c:pt>
                <c:pt idx="7">
                  <c:v>2.71</c:v>
                </c:pt>
                <c:pt idx="8">
                  <c:v>2.71</c:v>
                </c:pt>
                <c:pt idx="9">
                  <c:v>2.71</c:v>
                </c:pt>
                <c:pt idx="10">
                  <c:v>2.2400000000000002</c:v>
                </c:pt>
                <c:pt idx="11">
                  <c:v>2.2400000000000002</c:v>
                </c:pt>
                <c:pt idx="12">
                  <c:v>2.2400000000000002</c:v>
                </c:pt>
                <c:pt idx="13">
                  <c:v>2.2400000000000002</c:v>
                </c:pt>
                <c:pt idx="14">
                  <c:v>2.2400000000000002</c:v>
                </c:pt>
              </c:numCache>
            </c:numRef>
          </c:xVal>
          <c:yVal>
            <c:numRef>
              <c:f>'STable2B-30 KV XRF1'!$L$43:$L$57</c:f>
              <c:numCache>
                <c:formatCode>0.000</c:formatCode>
                <c:ptCount val="15"/>
                <c:pt idx="0">
                  <c:v>0.92053183907932645</c:v>
                </c:pt>
                <c:pt idx="1">
                  <c:v>0.87427004035527189</c:v>
                </c:pt>
                <c:pt idx="2">
                  <c:v>0.93405822059729093</c:v>
                </c:pt>
                <c:pt idx="3">
                  <c:v>0.88701434555355485</c:v>
                </c:pt>
                <c:pt idx="4">
                  <c:v>0.9204520777059817</c:v>
                </c:pt>
                <c:pt idx="5">
                  <c:v>2.6528825574437409</c:v>
                </c:pt>
                <c:pt idx="6">
                  <c:v>2.6448462775072925</c:v>
                </c:pt>
                <c:pt idx="7">
                  <c:v>2.6085296013329824</c:v>
                </c:pt>
                <c:pt idx="8">
                  <c:v>2.5474797201945472</c:v>
                </c:pt>
                <c:pt idx="9">
                  <c:v>2.6479017489555607</c:v>
                </c:pt>
                <c:pt idx="10">
                  <c:v>2.4298323072747552</c:v>
                </c:pt>
                <c:pt idx="11">
                  <c:v>2.4105149039722851</c:v>
                </c:pt>
                <c:pt idx="12">
                  <c:v>2.4441106931139807</c:v>
                </c:pt>
                <c:pt idx="13">
                  <c:v>2.3957795790769323</c:v>
                </c:pt>
                <c:pt idx="14">
                  <c:v>2.4803654579088672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C636-8545-8CE4-5B45CD5EF05E}"/>
            </c:ext>
          </c:extLst>
        </c:ser>
        <c:ser>
          <c:idx val="1"/>
          <c:order val="1"/>
          <c:tx>
            <c:strRef>
              <c:f>'STable2B-30 KV XRF1'!$M$42</c:f>
              <c:strCache>
                <c:ptCount val="1"/>
                <c:pt idx="0">
                  <c:v>TiO2 Slope Corr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19050">
                <a:solidFill>
                  <a:schemeClr val="accent2"/>
                </a:solidFill>
              </a:ln>
              <a:effectLst/>
            </c:spPr>
          </c:marker>
          <c:xVal>
            <c:numRef>
              <c:f>'STable2B-30 KV XRF1'!$K$43:$K$57</c:f>
              <c:numCache>
                <c:formatCode>0.00</c:formatCode>
                <c:ptCount val="15"/>
                <c:pt idx="0">
                  <c:v>0.96</c:v>
                </c:pt>
                <c:pt idx="1">
                  <c:v>0.96</c:v>
                </c:pt>
                <c:pt idx="2">
                  <c:v>0.96</c:v>
                </c:pt>
                <c:pt idx="3">
                  <c:v>0.96</c:v>
                </c:pt>
                <c:pt idx="4">
                  <c:v>0.96</c:v>
                </c:pt>
                <c:pt idx="5">
                  <c:v>2.71</c:v>
                </c:pt>
                <c:pt idx="6">
                  <c:v>2.71</c:v>
                </c:pt>
                <c:pt idx="7">
                  <c:v>2.71</c:v>
                </c:pt>
                <c:pt idx="8">
                  <c:v>2.71</c:v>
                </c:pt>
                <c:pt idx="9">
                  <c:v>2.71</c:v>
                </c:pt>
                <c:pt idx="10">
                  <c:v>2.2400000000000002</c:v>
                </c:pt>
                <c:pt idx="11">
                  <c:v>2.2400000000000002</c:v>
                </c:pt>
                <c:pt idx="12">
                  <c:v>2.2400000000000002</c:v>
                </c:pt>
                <c:pt idx="13">
                  <c:v>2.2400000000000002</c:v>
                </c:pt>
                <c:pt idx="14">
                  <c:v>2.2400000000000002</c:v>
                </c:pt>
              </c:numCache>
            </c:numRef>
          </c:xVal>
          <c:yVal>
            <c:numRef>
              <c:f>'STable2B-30 KV XRF1'!$M$43:$M$57</c:f>
              <c:numCache>
                <c:formatCode>0.000</c:formatCode>
                <c:ptCount val="15"/>
                <c:pt idx="0">
                  <c:v>0.95711731601061023</c:v>
                </c:pt>
                <c:pt idx="1">
                  <c:v>0.91316222556636195</c:v>
                </c:pt>
                <c:pt idx="2">
                  <c:v>0.96996924437059406</c:v>
                </c:pt>
                <c:pt idx="3">
                  <c:v>0.9252710735379035</c:v>
                </c:pt>
                <c:pt idx="4">
                  <c:v>0.957041531703125</c:v>
                </c:pt>
                <c:pt idx="5">
                  <c:v>2.6030894702942113</c:v>
                </c:pt>
                <c:pt idx="6">
                  <c:v>2.595453895777343</c:v>
                </c:pt>
                <c:pt idx="7">
                  <c:v>2.5609480436508836</c:v>
                </c:pt>
                <c:pt idx="8">
                  <c:v>2.5029422349477466</c:v>
                </c:pt>
                <c:pt idx="9">
                  <c:v>2.5983570151449999</c:v>
                </c:pt>
                <c:pt idx="10">
                  <c:v>2.3911609636170139</c:v>
                </c:pt>
                <c:pt idx="11">
                  <c:v>2.3728067657101652</c:v>
                </c:pt>
                <c:pt idx="12">
                  <c:v>2.4047273998186114</c:v>
                </c:pt>
                <c:pt idx="13">
                  <c:v>2.3588061743720719</c:v>
                </c:pt>
                <c:pt idx="14">
                  <c:v>2.439174427594156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C636-8545-8CE4-5B45CD5EF0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7164128"/>
        <c:axId val="265412799"/>
      </c:scatterChart>
      <c:valAx>
        <c:axId val="9716412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Helvetica" pitchFamily="2" charset="0"/>
                <a:ea typeface="+mn-ea"/>
                <a:cs typeface="+mn-cs"/>
              </a:defRPr>
            </a:pPr>
            <a:endParaRPr lang="en-US"/>
          </a:p>
        </c:txPr>
        <c:crossAx val="265412799"/>
        <c:crosses val="autoZero"/>
        <c:crossBetween val="midCat"/>
      </c:valAx>
      <c:valAx>
        <c:axId val="26541279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Helvetica" pitchFamily="2" charset="0"/>
                <a:ea typeface="+mn-ea"/>
                <a:cs typeface="+mn-cs"/>
              </a:defRPr>
            </a:pPr>
            <a:endParaRPr lang="en-US"/>
          </a:p>
        </c:txPr>
        <c:crossAx val="97164128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Helvetica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Helvetica" pitchFamily="2" charset="0"/>
                <a:ea typeface="+mn-ea"/>
                <a:cs typeface="+mn-cs"/>
              </a:defRPr>
            </a:pPr>
            <a:r>
              <a:rPr lang="en-US">
                <a:latin typeface="Helvetica" pitchFamily="2" charset="0"/>
              </a:rPr>
              <a:t>MnO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Helvetica" pitchFamily="2" charset="0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'STable2B-30 KV XRF1'!$P$42</c:f>
              <c:strCache>
                <c:ptCount val="1"/>
                <c:pt idx="0">
                  <c:v>MnO calc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'STable2B-30 KV XRF1'!$O$43:$O$57</c:f>
              <c:numCache>
                <c:formatCode>0.000</c:formatCode>
                <c:ptCount val="15"/>
                <c:pt idx="0">
                  <c:v>0.17100000000000001</c:v>
                </c:pt>
                <c:pt idx="1">
                  <c:v>0.17100000000000001</c:v>
                </c:pt>
                <c:pt idx="2">
                  <c:v>0.17100000000000001</c:v>
                </c:pt>
                <c:pt idx="3">
                  <c:v>0.17100000000000001</c:v>
                </c:pt>
                <c:pt idx="4">
                  <c:v>0.17100000000000001</c:v>
                </c:pt>
                <c:pt idx="5">
                  <c:v>0.16800000000000001</c:v>
                </c:pt>
                <c:pt idx="6">
                  <c:v>0.16800000000000001</c:v>
                </c:pt>
                <c:pt idx="7">
                  <c:v>0.16800000000000001</c:v>
                </c:pt>
                <c:pt idx="8">
                  <c:v>0.16800000000000001</c:v>
                </c:pt>
                <c:pt idx="9">
                  <c:v>0.16800000000000001</c:v>
                </c:pt>
                <c:pt idx="10">
                  <c:v>0.18</c:v>
                </c:pt>
                <c:pt idx="11">
                  <c:v>0.18</c:v>
                </c:pt>
                <c:pt idx="12">
                  <c:v>0.18</c:v>
                </c:pt>
                <c:pt idx="13">
                  <c:v>0.18</c:v>
                </c:pt>
                <c:pt idx="14">
                  <c:v>0.18</c:v>
                </c:pt>
              </c:numCache>
            </c:numRef>
          </c:xVal>
          <c:yVal>
            <c:numRef>
              <c:f>'STable2B-30 KV XRF1'!$P$43:$P$57</c:f>
              <c:numCache>
                <c:formatCode>0.000</c:formatCode>
                <c:ptCount val="15"/>
                <c:pt idx="0">
                  <c:v>0.17991569263136156</c:v>
                </c:pt>
                <c:pt idx="1">
                  <c:v>0.1799467865055116</c:v>
                </c:pt>
                <c:pt idx="2">
                  <c:v>0.16661020036479629</c:v>
                </c:pt>
                <c:pt idx="3">
                  <c:v>0.16774580854965282</c:v>
                </c:pt>
                <c:pt idx="4">
                  <c:v>0.17722090493733966</c:v>
                </c:pt>
                <c:pt idx="5">
                  <c:v>0.16189995255441364</c:v>
                </c:pt>
                <c:pt idx="6">
                  <c:v>0.16556469302638477</c:v>
                </c:pt>
                <c:pt idx="7">
                  <c:v>0.16634689386863102</c:v>
                </c:pt>
                <c:pt idx="8">
                  <c:v>0.15616994456994249</c:v>
                </c:pt>
                <c:pt idx="9">
                  <c:v>0.16177478670535567</c:v>
                </c:pt>
                <c:pt idx="10">
                  <c:v>0.18181157701209644</c:v>
                </c:pt>
                <c:pt idx="11">
                  <c:v>0.17934307464965427</c:v>
                </c:pt>
                <c:pt idx="12">
                  <c:v>0.18991202842892679</c:v>
                </c:pt>
                <c:pt idx="13">
                  <c:v>0.17716414874153624</c:v>
                </c:pt>
                <c:pt idx="14">
                  <c:v>0.18497902769341773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DEC2-C145-B400-D275BA6E89E1}"/>
            </c:ext>
          </c:extLst>
        </c:ser>
        <c:ser>
          <c:idx val="1"/>
          <c:order val="1"/>
          <c:tx>
            <c:strRef>
              <c:f>'STable2B-30 KV XRF1'!$Q$42</c:f>
              <c:strCache>
                <c:ptCount val="1"/>
                <c:pt idx="0">
                  <c:v>MnO Slope Corr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'STable2B-30 KV XRF1'!$O$43:$O$57</c:f>
              <c:numCache>
                <c:formatCode>0.000</c:formatCode>
                <c:ptCount val="15"/>
                <c:pt idx="0">
                  <c:v>0.17100000000000001</c:v>
                </c:pt>
                <c:pt idx="1">
                  <c:v>0.17100000000000001</c:v>
                </c:pt>
                <c:pt idx="2">
                  <c:v>0.17100000000000001</c:v>
                </c:pt>
                <c:pt idx="3">
                  <c:v>0.17100000000000001</c:v>
                </c:pt>
                <c:pt idx="4">
                  <c:v>0.17100000000000001</c:v>
                </c:pt>
                <c:pt idx="5">
                  <c:v>0.16800000000000001</c:v>
                </c:pt>
                <c:pt idx="6">
                  <c:v>0.16800000000000001</c:v>
                </c:pt>
                <c:pt idx="7">
                  <c:v>0.16800000000000001</c:v>
                </c:pt>
                <c:pt idx="8">
                  <c:v>0.16800000000000001</c:v>
                </c:pt>
                <c:pt idx="9">
                  <c:v>0.16800000000000001</c:v>
                </c:pt>
                <c:pt idx="10">
                  <c:v>0.18</c:v>
                </c:pt>
                <c:pt idx="11">
                  <c:v>0.18</c:v>
                </c:pt>
                <c:pt idx="12">
                  <c:v>0.18</c:v>
                </c:pt>
                <c:pt idx="13">
                  <c:v>0.18</c:v>
                </c:pt>
                <c:pt idx="14">
                  <c:v>0.18</c:v>
                </c:pt>
              </c:numCache>
            </c:numRef>
          </c:xVal>
          <c:yVal>
            <c:numRef>
              <c:f>'STable2B-30 KV XRF1'!$Q$43:$Q$57</c:f>
              <c:numCache>
                <c:formatCode>0.000</c:formatCode>
                <c:ptCount val="15"/>
                <c:pt idx="0">
                  <c:v>0.17604933521386096</c:v>
                </c:pt>
                <c:pt idx="1">
                  <c:v>0.17606322744068317</c:v>
                </c:pt>
                <c:pt idx="2">
                  <c:v>0.17010466213593139</c:v>
                </c:pt>
                <c:pt idx="3">
                  <c:v>0.17061203302220493</c:v>
                </c:pt>
                <c:pt idx="4">
                  <c:v>0.17484534880475661</c:v>
                </c:pt>
                <c:pt idx="5">
                  <c:v>0.16800020160280849</c:v>
                </c:pt>
                <c:pt idx="6">
                  <c:v>0.16963754681220522</c:v>
                </c:pt>
                <c:pt idx="7">
                  <c:v>0.16998702116424552</c:v>
                </c:pt>
                <c:pt idx="8">
                  <c:v>0.16544012915158451</c:v>
                </c:pt>
                <c:pt idx="9">
                  <c:v>0.16794427957916108</c:v>
                </c:pt>
                <c:pt idx="10">
                  <c:v>0.17689638488411952</c:v>
                </c:pt>
                <c:pt idx="11">
                  <c:v>0.17579349900490329</c:v>
                </c:pt>
                <c:pt idx="12">
                  <c:v>0.18051553211234445</c:v>
                </c:pt>
                <c:pt idx="13">
                  <c:v>0.17481999107860571</c:v>
                </c:pt>
                <c:pt idx="14">
                  <c:v>0.17831154926989998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DEC2-C145-B400-D275BA6E89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66105487"/>
        <c:axId val="1671920495"/>
      </c:scatterChart>
      <c:valAx>
        <c:axId val="266105487"/>
        <c:scaling>
          <c:orientation val="minMax"/>
          <c:min val="0.1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Helvetica" pitchFamily="2" charset="0"/>
                <a:ea typeface="+mn-ea"/>
                <a:cs typeface="+mn-cs"/>
              </a:defRPr>
            </a:pPr>
            <a:endParaRPr lang="en-US"/>
          </a:p>
        </c:txPr>
        <c:crossAx val="1671920495"/>
        <c:crosses val="autoZero"/>
        <c:crossBetween val="midCat"/>
      </c:valAx>
      <c:valAx>
        <c:axId val="1671920495"/>
        <c:scaling>
          <c:orientation val="minMax"/>
          <c:min val="0.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Helvetica" pitchFamily="2" charset="0"/>
                <a:ea typeface="+mn-ea"/>
                <a:cs typeface="+mn-cs"/>
              </a:defRPr>
            </a:pPr>
            <a:endParaRPr lang="en-US"/>
          </a:p>
        </c:txPr>
        <c:crossAx val="266105487"/>
        <c:crosses val="autoZero"/>
        <c:crossBetween val="midCat"/>
        <c:majorUnit val="0.02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Helvetica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Helvetica" pitchFamily="2" charset="0"/>
                <a:ea typeface="+mn-ea"/>
                <a:cs typeface="+mn-cs"/>
              </a:defRPr>
            </a:pPr>
            <a:r>
              <a:rPr lang="en-US">
                <a:latin typeface="Helvetica" pitchFamily="2" charset="0"/>
              </a:rPr>
              <a:t>FeO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Helvetica" pitchFamily="2" charset="0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'STable2B-30 KV XRF1'!$T$42</c:f>
              <c:strCache>
                <c:ptCount val="1"/>
                <c:pt idx="0">
                  <c:v>FeO calc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'STable2B-30 KV XRF1'!$S$43:$S$57</c:f>
              <c:numCache>
                <c:formatCode>0.00</c:formatCode>
                <c:ptCount val="15"/>
                <c:pt idx="0">
                  <c:v>10.251681814091604</c:v>
                </c:pt>
                <c:pt idx="1">
                  <c:v>10.251681814091604</c:v>
                </c:pt>
                <c:pt idx="2">
                  <c:v>10.251681814091604</c:v>
                </c:pt>
                <c:pt idx="3">
                  <c:v>10.251681814091604</c:v>
                </c:pt>
                <c:pt idx="4">
                  <c:v>10.251681814091604</c:v>
                </c:pt>
                <c:pt idx="5">
                  <c:v>11.117568613335733</c:v>
                </c:pt>
                <c:pt idx="6">
                  <c:v>11.117568613335733</c:v>
                </c:pt>
                <c:pt idx="7">
                  <c:v>11.117568613335733</c:v>
                </c:pt>
                <c:pt idx="8">
                  <c:v>11.117568613335733</c:v>
                </c:pt>
                <c:pt idx="9">
                  <c:v>11.117568613335733</c:v>
                </c:pt>
                <c:pt idx="10">
                  <c:v>12.110450823360029</c:v>
                </c:pt>
                <c:pt idx="11">
                  <c:v>12.110450823360029</c:v>
                </c:pt>
                <c:pt idx="12">
                  <c:v>12.110450823360029</c:v>
                </c:pt>
                <c:pt idx="13">
                  <c:v>12.110450823360029</c:v>
                </c:pt>
                <c:pt idx="14">
                  <c:v>12.110450823360029</c:v>
                </c:pt>
              </c:numCache>
            </c:numRef>
          </c:xVal>
          <c:yVal>
            <c:numRef>
              <c:f>'STable2B-30 KV XRF1'!$T$43:$T$57</c:f>
              <c:numCache>
                <c:formatCode>0.00</c:formatCode>
                <c:ptCount val="15"/>
                <c:pt idx="0">
                  <c:v>10.409626518453031</c:v>
                </c:pt>
                <c:pt idx="1">
                  <c:v>10.243888785831203</c:v>
                </c:pt>
                <c:pt idx="2">
                  <c:v>10.261878319781045</c:v>
                </c:pt>
                <c:pt idx="3">
                  <c:v>10.099920588466173</c:v>
                </c:pt>
                <c:pt idx="4">
                  <c:v>10.137185538199416</c:v>
                </c:pt>
                <c:pt idx="5">
                  <c:v>10.804319648041728</c:v>
                </c:pt>
                <c:pt idx="6">
                  <c:v>10.851906987581568</c:v>
                </c:pt>
                <c:pt idx="7">
                  <c:v>10.673615673538015</c:v>
                </c:pt>
                <c:pt idx="8">
                  <c:v>10.420571906783305</c:v>
                </c:pt>
                <c:pt idx="9">
                  <c:v>10.569879383373465</c:v>
                </c:pt>
                <c:pt idx="10">
                  <c:v>12.703898702154399</c:v>
                </c:pt>
                <c:pt idx="11">
                  <c:v>12.540109581496546</c:v>
                </c:pt>
                <c:pt idx="12">
                  <c:v>12.833691166933436</c:v>
                </c:pt>
                <c:pt idx="13">
                  <c:v>12.427977223011323</c:v>
                </c:pt>
                <c:pt idx="14">
                  <c:v>12.616031217649482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88FE-2044-8015-DD19AE9A23BA}"/>
            </c:ext>
          </c:extLst>
        </c:ser>
        <c:ser>
          <c:idx val="1"/>
          <c:order val="1"/>
          <c:tx>
            <c:strRef>
              <c:f>'STable2B-30 KV XRF1'!$U$42</c:f>
              <c:strCache>
                <c:ptCount val="1"/>
                <c:pt idx="0">
                  <c:v>FeO Slope Corr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'STable2B-30 KV XRF1'!$S$43:$S$57</c:f>
              <c:numCache>
                <c:formatCode>0.00</c:formatCode>
                <c:ptCount val="15"/>
                <c:pt idx="0">
                  <c:v>10.251681814091604</c:v>
                </c:pt>
                <c:pt idx="1">
                  <c:v>10.251681814091604</c:v>
                </c:pt>
                <c:pt idx="2">
                  <c:v>10.251681814091604</c:v>
                </c:pt>
                <c:pt idx="3">
                  <c:v>10.251681814091604</c:v>
                </c:pt>
                <c:pt idx="4">
                  <c:v>10.251681814091604</c:v>
                </c:pt>
                <c:pt idx="5">
                  <c:v>11.117568613335733</c:v>
                </c:pt>
                <c:pt idx="6">
                  <c:v>11.117568613335733</c:v>
                </c:pt>
                <c:pt idx="7">
                  <c:v>11.117568613335733</c:v>
                </c:pt>
                <c:pt idx="8">
                  <c:v>11.117568613335733</c:v>
                </c:pt>
                <c:pt idx="9">
                  <c:v>11.117568613335733</c:v>
                </c:pt>
                <c:pt idx="10">
                  <c:v>12.110450823360029</c:v>
                </c:pt>
                <c:pt idx="11">
                  <c:v>12.110450823360029</c:v>
                </c:pt>
                <c:pt idx="12">
                  <c:v>12.110450823360029</c:v>
                </c:pt>
                <c:pt idx="13">
                  <c:v>12.110450823360029</c:v>
                </c:pt>
                <c:pt idx="14">
                  <c:v>12.110450823360029</c:v>
                </c:pt>
              </c:numCache>
            </c:numRef>
          </c:xVal>
          <c:yVal>
            <c:numRef>
              <c:f>'STable2B-30 KV XRF1'!$U$43:$U$57</c:f>
              <c:numCache>
                <c:formatCode>0.00</c:formatCode>
                <c:ptCount val="15"/>
                <c:pt idx="0">
                  <c:v>10.637851928963414</c:v>
                </c:pt>
                <c:pt idx="1">
                  <c:v>10.524490273148338</c:v>
                </c:pt>
                <c:pt idx="2">
                  <c:v>10.536794793812614</c:v>
                </c:pt>
                <c:pt idx="3">
                  <c:v>10.426018591535248</c:v>
                </c:pt>
                <c:pt idx="4">
                  <c:v>10.451507153124691</c:v>
                </c:pt>
                <c:pt idx="5">
                  <c:v>10.907814996523307</c:v>
                </c:pt>
                <c:pt idx="6">
                  <c:v>10.940363888804701</c:v>
                </c:pt>
                <c:pt idx="7">
                  <c:v>10.818415806990764</c:v>
                </c:pt>
                <c:pt idx="8">
                  <c:v>10.645338379544285</c:v>
                </c:pt>
                <c:pt idx="9">
                  <c:v>10.747462033006178</c:v>
                </c:pt>
                <c:pt idx="10">
                  <c:v>12.207093220735544</c:v>
                </c:pt>
                <c:pt idx="11">
                  <c:v>12.095064380781302</c:v>
                </c:pt>
                <c:pt idx="12">
                  <c:v>12.295868953858697</c:v>
                </c:pt>
                <c:pt idx="13">
                  <c:v>12.018367845675808</c:v>
                </c:pt>
                <c:pt idx="14">
                  <c:v>12.146993427054216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88FE-2044-8015-DD19AE9A23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513621023"/>
        <c:axId val="2116805456"/>
      </c:scatterChart>
      <c:valAx>
        <c:axId val="1513621023"/>
        <c:scaling>
          <c:orientation val="minMax"/>
          <c:min val="8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Helvetica" pitchFamily="2" charset="0"/>
                <a:ea typeface="+mn-ea"/>
                <a:cs typeface="+mn-cs"/>
              </a:defRPr>
            </a:pPr>
            <a:endParaRPr lang="en-US"/>
          </a:p>
        </c:txPr>
        <c:crossAx val="2116805456"/>
        <c:crosses val="autoZero"/>
        <c:crossBetween val="midCat"/>
      </c:valAx>
      <c:valAx>
        <c:axId val="2116805456"/>
        <c:scaling>
          <c:orientation val="minMax"/>
          <c:max val="13"/>
          <c:min val="8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Helvetica" pitchFamily="2" charset="0"/>
                <a:ea typeface="+mn-ea"/>
                <a:cs typeface="+mn-cs"/>
              </a:defRPr>
            </a:pPr>
            <a:endParaRPr lang="en-US"/>
          </a:p>
        </c:txPr>
        <c:crossAx val="1513621023"/>
        <c:crosses val="autoZero"/>
        <c:crossBetween val="midCat"/>
        <c:majorUnit val="1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Helvetica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Co ppm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'STable2B-30 KV XRF1'!$X$42</c:f>
              <c:strCache>
                <c:ptCount val="1"/>
                <c:pt idx="0">
                  <c:v>Co calc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12700">
                <a:solidFill>
                  <a:schemeClr val="accent1"/>
                </a:solidFill>
              </a:ln>
              <a:effectLst/>
            </c:spPr>
          </c:marker>
          <c:xVal>
            <c:numRef>
              <c:f>'STable2B-30 KV XRF1'!$W$43:$W$57</c:f>
              <c:numCache>
                <c:formatCode>0.0</c:formatCode>
                <c:ptCount val="15"/>
                <c:pt idx="0">
                  <c:v>51.4</c:v>
                </c:pt>
                <c:pt idx="1">
                  <c:v>51.4</c:v>
                </c:pt>
                <c:pt idx="2">
                  <c:v>51.4</c:v>
                </c:pt>
                <c:pt idx="3">
                  <c:v>51.4</c:v>
                </c:pt>
                <c:pt idx="4">
                  <c:v>51.4</c:v>
                </c:pt>
                <c:pt idx="5" formatCode="0">
                  <c:v>45</c:v>
                </c:pt>
                <c:pt idx="6" formatCode="0">
                  <c:v>45</c:v>
                </c:pt>
                <c:pt idx="7" formatCode="0">
                  <c:v>45</c:v>
                </c:pt>
                <c:pt idx="8" formatCode="0">
                  <c:v>45</c:v>
                </c:pt>
                <c:pt idx="9" formatCode="0">
                  <c:v>45</c:v>
                </c:pt>
                <c:pt idx="10" formatCode="0">
                  <c:v>37</c:v>
                </c:pt>
                <c:pt idx="11" formatCode="0">
                  <c:v>37</c:v>
                </c:pt>
                <c:pt idx="12" formatCode="0">
                  <c:v>37</c:v>
                </c:pt>
                <c:pt idx="13" formatCode="0">
                  <c:v>37</c:v>
                </c:pt>
                <c:pt idx="14" formatCode="0">
                  <c:v>37</c:v>
                </c:pt>
              </c:numCache>
            </c:numRef>
          </c:xVal>
          <c:yVal>
            <c:numRef>
              <c:f>'STable2B-30 KV XRF1'!$X$43:$X$57</c:f>
              <c:numCache>
                <c:formatCode>0</c:formatCode>
                <c:ptCount val="15"/>
                <c:pt idx="0">
                  <c:v>40.822412584806763</c:v>
                </c:pt>
                <c:pt idx="1">
                  <c:v>39.453560522159876</c:v>
                </c:pt>
                <c:pt idx="2">
                  <c:v>41.191717170917869</c:v>
                </c:pt>
                <c:pt idx="3">
                  <c:v>40.419739702272487</c:v>
                </c:pt>
                <c:pt idx="4">
                  <c:v>39.471515768881055</c:v>
                </c:pt>
                <c:pt idx="5">
                  <c:v>44.991690494739281</c:v>
                </c:pt>
                <c:pt idx="6">
                  <c:v>45.587429329524973</c:v>
                </c:pt>
                <c:pt idx="7">
                  <c:v>44.006012662903935</c:v>
                </c:pt>
                <c:pt idx="8">
                  <c:v>41.355480360820799</c:v>
                </c:pt>
                <c:pt idx="9">
                  <c:v>42.28534544637445</c:v>
                </c:pt>
                <c:pt idx="10">
                  <c:v>44.91735281934676</c:v>
                </c:pt>
                <c:pt idx="11">
                  <c:v>47.776171434749585</c:v>
                </c:pt>
                <c:pt idx="12">
                  <c:v>47.090505624753639</c:v>
                </c:pt>
                <c:pt idx="13">
                  <c:v>43.575706563975004</c:v>
                </c:pt>
                <c:pt idx="14">
                  <c:v>46.021551396153853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4503-7A4A-9C3B-DFBE734D2BF3}"/>
            </c:ext>
          </c:extLst>
        </c:ser>
        <c:ser>
          <c:idx val="1"/>
          <c:order val="1"/>
          <c:tx>
            <c:strRef>
              <c:f>'STable2B-30 KV XRF1'!$Y$42</c:f>
              <c:strCache>
                <c:ptCount val="1"/>
                <c:pt idx="0">
                  <c:v>Co slope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12700">
                <a:solidFill>
                  <a:schemeClr val="accent2"/>
                </a:solidFill>
              </a:ln>
              <a:effectLst/>
            </c:spPr>
          </c:marker>
          <c:xVal>
            <c:numRef>
              <c:f>'STable2B-30 KV XRF1'!$W$43:$W$57</c:f>
              <c:numCache>
                <c:formatCode>0.0</c:formatCode>
                <c:ptCount val="15"/>
                <c:pt idx="0">
                  <c:v>51.4</c:v>
                </c:pt>
                <c:pt idx="1">
                  <c:v>51.4</c:v>
                </c:pt>
                <c:pt idx="2">
                  <c:v>51.4</c:v>
                </c:pt>
                <c:pt idx="3">
                  <c:v>51.4</c:v>
                </c:pt>
                <c:pt idx="4">
                  <c:v>51.4</c:v>
                </c:pt>
                <c:pt idx="5" formatCode="0">
                  <c:v>45</c:v>
                </c:pt>
                <c:pt idx="6" formatCode="0">
                  <c:v>45</c:v>
                </c:pt>
                <c:pt idx="7" formatCode="0">
                  <c:v>45</c:v>
                </c:pt>
                <c:pt idx="8" formatCode="0">
                  <c:v>45</c:v>
                </c:pt>
                <c:pt idx="9" formatCode="0">
                  <c:v>45</c:v>
                </c:pt>
                <c:pt idx="10" formatCode="0">
                  <c:v>37</c:v>
                </c:pt>
                <c:pt idx="11" formatCode="0">
                  <c:v>37</c:v>
                </c:pt>
                <c:pt idx="12" formatCode="0">
                  <c:v>37</c:v>
                </c:pt>
                <c:pt idx="13" formatCode="0">
                  <c:v>37</c:v>
                </c:pt>
                <c:pt idx="14" formatCode="0">
                  <c:v>37</c:v>
                </c:pt>
              </c:numCache>
            </c:numRef>
          </c:xVal>
          <c:yVal>
            <c:numRef>
              <c:f>'STable2B-30 KV XRF1'!$Y$43:$Y$57</c:f>
              <c:numCache>
                <c:formatCode>0</c:formatCode>
                <c:ptCount val="15"/>
                <c:pt idx="0">
                  <c:v>49.2693054723659</c:v>
                </c:pt>
                <c:pt idx="1">
                  <c:v>51.962627341641848</c:v>
                </c:pt>
                <c:pt idx="2">
                  <c:v>48.54267025345581</c:v>
                </c:pt>
                <c:pt idx="3">
                  <c:v>50.061595384686186</c:v>
                </c:pt>
                <c:pt idx="4">
                  <c:v>51.927299010712574</c:v>
                </c:pt>
                <c:pt idx="5">
                  <c:v>41.065930045369825</c:v>
                </c:pt>
                <c:pt idx="6">
                  <c:v>39.893768001063364</c:v>
                </c:pt>
                <c:pt idx="7">
                  <c:v>43.005327101476283</c:v>
                </c:pt>
                <c:pt idx="8">
                  <c:v>48.220453563439591</c:v>
                </c:pt>
                <c:pt idx="9">
                  <c:v>46.390872384626817</c:v>
                </c:pt>
                <c:pt idx="10">
                  <c:v>41.212195147574263</c:v>
                </c:pt>
                <c:pt idx="11">
                  <c:v>35.587249320872573</c:v>
                </c:pt>
                <c:pt idx="12">
                  <c:v>36.936349615542809</c:v>
                </c:pt>
                <c:pt idx="13">
                  <c:v>43.851987495505355</c:v>
                </c:pt>
                <c:pt idx="14">
                  <c:v>39.039599396659227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4503-7A4A-9C3B-DFBE734D2B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61224000"/>
        <c:axId val="1317114416"/>
      </c:scatterChart>
      <c:valAx>
        <c:axId val="461224000"/>
        <c:scaling>
          <c:orientation val="minMax"/>
          <c:max val="60"/>
          <c:min val="3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17114416"/>
        <c:crosses val="autoZero"/>
        <c:crossBetween val="midCat"/>
        <c:majorUnit val="10"/>
      </c:valAx>
      <c:valAx>
        <c:axId val="1317114416"/>
        <c:scaling>
          <c:orientation val="minMax"/>
          <c:max val="60"/>
          <c:min val="3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61224000"/>
        <c:crosses val="autoZero"/>
        <c:crossBetween val="midCat"/>
        <c:majorUnit val="1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Ni ppm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'STable2B-30 KV XRF1'!$AB$42</c:f>
              <c:strCache>
                <c:ptCount val="1"/>
                <c:pt idx="0">
                  <c:v>Ni calc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12700">
                <a:solidFill>
                  <a:schemeClr val="accent1"/>
                </a:solidFill>
              </a:ln>
              <a:effectLst/>
            </c:spPr>
          </c:marker>
          <c:xVal>
            <c:numRef>
              <c:f>'STable2B-30 KV XRF1'!$AA$43:$AA$57</c:f>
              <c:numCache>
                <c:formatCode>General</c:formatCode>
                <c:ptCount val="15"/>
                <c:pt idx="0">
                  <c:v>166</c:v>
                </c:pt>
                <c:pt idx="1">
                  <c:v>166</c:v>
                </c:pt>
                <c:pt idx="2">
                  <c:v>166</c:v>
                </c:pt>
                <c:pt idx="3">
                  <c:v>166</c:v>
                </c:pt>
                <c:pt idx="4">
                  <c:v>166</c:v>
                </c:pt>
                <c:pt idx="5">
                  <c:v>121</c:v>
                </c:pt>
                <c:pt idx="6">
                  <c:v>121</c:v>
                </c:pt>
                <c:pt idx="7">
                  <c:v>121</c:v>
                </c:pt>
                <c:pt idx="8">
                  <c:v>121</c:v>
                </c:pt>
                <c:pt idx="9">
                  <c:v>121</c:v>
                </c:pt>
                <c:pt idx="10">
                  <c:v>13</c:v>
                </c:pt>
                <c:pt idx="11">
                  <c:v>13</c:v>
                </c:pt>
                <c:pt idx="12">
                  <c:v>13</c:v>
                </c:pt>
                <c:pt idx="13">
                  <c:v>13</c:v>
                </c:pt>
                <c:pt idx="14">
                  <c:v>13</c:v>
                </c:pt>
              </c:numCache>
            </c:numRef>
          </c:xVal>
          <c:yVal>
            <c:numRef>
              <c:f>'STable2B-30 KV XRF1'!$AB$43:$AB$57</c:f>
              <c:numCache>
                <c:formatCode>0</c:formatCode>
                <c:ptCount val="15"/>
                <c:pt idx="0">
                  <c:v>148.24666812605457</c:v>
                </c:pt>
                <c:pt idx="1">
                  <c:v>145.8899796405604</c:v>
                </c:pt>
                <c:pt idx="2">
                  <c:v>147.73192408659946</c:v>
                </c:pt>
                <c:pt idx="3">
                  <c:v>136.56328781428215</c:v>
                </c:pt>
                <c:pt idx="4">
                  <c:v>143.74032808369532</c:v>
                </c:pt>
                <c:pt idx="5">
                  <c:v>135.28094897618536</c:v>
                </c:pt>
                <c:pt idx="6">
                  <c:v>136.934851111657</c:v>
                </c:pt>
                <c:pt idx="7">
                  <c:v>143.3273237664267</c:v>
                </c:pt>
                <c:pt idx="8">
                  <c:v>133.59956567215164</c:v>
                </c:pt>
                <c:pt idx="9">
                  <c:v>133.66842323250566</c:v>
                </c:pt>
                <c:pt idx="10">
                  <c:v>118.37936207577626</c:v>
                </c:pt>
                <c:pt idx="11">
                  <c:v>118.24816958615493</c:v>
                </c:pt>
                <c:pt idx="12">
                  <c:v>124.41544635391809</c:v>
                </c:pt>
                <c:pt idx="13">
                  <c:v>118.79441449328948</c:v>
                </c:pt>
                <c:pt idx="14">
                  <c:v>120.17343744117886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709D-7B48-B805-F45B43B61128}"/>
            </c:ext>
          </c:extLst>
        </c:ser>
        <c:ser>
          <c:idx val="1"/>
          <c:order val="1"/>
          <c:tx>
            <c:strRef>
              <c:f>'STable2B-30 KV XRF1'!$AC$42</c:f>
              <c:strCache>
                <c:ptCount val="1"/>
                <c:pt idx="0">
                  <c:v>Ni slope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12700">
                <a:solidFill>
                  <a:schemeClr val="accent2"/>
                </a:solidFill>
              </a:ln>
              <a:effectLst/>
            </c:spPr>
          </c:marker>
          <c:xVal>
            <c:numRef>
              <c:f>'STable2B-30 KV XRF1'!$AA$43:$AA$57</c:f>
              <c:numCache>
                <c:formatCode>General</c:formatCode>
                <c:ptCount val="15"/>
                <c:pt idx="0">
                  <c:v>166</c:v>
                </c:pt>
                <c:pt idx="1">
                  <c:v>166</c:v>
                </c:pt>
                <c:pt idx="2">
                  <c:v>166</c:v>
                </c:pt>
                <c:pt idx="3">
                  <c:v>166</c:v>
                </c:pt>
                <c:pt idx="4">
                  <c:v>166</c:v>
                </c:pt>
                <c:pt idx="5">
                  <c:v>121</c:v>
                </c:pt>
                <c:pt idx="6">
                  <c:v>121</c:v>
                </c:pt>
                <c:pt idx="7">
                  <c:v>121</c:v>
                </c:pt>
                <c:pt idx="8">
                  <c:v>121</c:v>
                </c:pt>
                <c:pt idx="9">
                  <c:v>121</c:v>
                </c:pt>
                <c:pt idx="10">
                  <c:v>13</c:v>
                </c:pt>
                <c:pt idx="11">
                  <c:v>13</c:v>
                </c:pt>
                <c:pt idx="12">
                  <c:v>13</c:v>
                </c:pt>
                <c:pt idx="13">
                  <c:v>13</c:v>
                </c:pt>
                <c:pt idx="14">
                  <c:v>13</c:v>
                </c:pt>
              </c:numCache>
            </c:numRef>
          </c:xVal>
          <c:yVal>
            <c:numRef>
              <c:f>'STable2B-30 KV XRF1'!$AC$43:$AC$57</c:f>
              <c:numCache>
                <c:formatCode>0</c:formatCode>
                <c:ptCount val="15"/>
                <c:pt idx="0">
                  <c:v>183.75962814823811</c:v>
                </c:pt>
                <c:pt idx="1">
                  <c:v>170.22212436775555</c:v>
                </c:pt>
                <c:pt idx="2">
                  <c:v>180.80278874286239</c:v>
                </c:pt>
                <c:pt idx="3">
                  <c:v>116.64689512774805</c:v>
                </c:pt>
                <c:pt idx="4">
                  <c:v>157.87390089362987</c:v>
                </c:pt>
                <c:pt idx="5">
                  <c:v>109.28076804924513</c:v>
                </c:pt>
                <c:pt idx="6">
                  <c:v>118.78126272612235</c:v>
                </c:pt>
                <c:pt idx="7">
                  <c:v>155.50148402954562</c:v>
                </c:pt>
                <c:pt idx="8">
                  <c:v>99.622413551016393</c:v>
                </c:pt>
                <c:pt idx="9">
                  <c:v>100.01795139547266</c:v>
                </c:pt>
                <c:pt idx="10">
                  <c:v>12.193139383523203</c:v>
                </c:pt>
                <c:pt idx="11">
                  <c:v>11.439531583785879</c:v>
                </c:pt>
                <c:pt idx="12">
                  <c:v>46.866162244888415</c:v>
                </c:pt>
                <c:pt idx="13">
                  <c:v>14.577321130821701</c:v>
                </c:pt>
                <c:pt idx="14">
                  <c:v>22.49882984329372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709D-7B48-B805-F45B43B611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61246336"/>
        <c:axId val="461290064"/>
      </c:scatterChart>
      <c:valAx>
        <c:axId val="46124633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61290064"/>
        <c:crosses val="autoZero"/>
        <c:crossBetween val="midCat"/>
      </c:valAx>
      <c:valAx>
        <c:axId val="4612900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61246336"/>
        <c:crosses val="autoZero"/>
        <c:crossBetween val="midCat"/>
        <c:majorUnit val="5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K2O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'STable2B-30 KV XRF1'!$D$42</c:f>
              <c:strCache>
                <c:ptCount val="1"/>
                <c:pt idx="0">
                  <c:v>K2O calc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'STable2B-30 KV XRF1'!$C$43:$C$57</c:f>
              <c:numCache>
                <c:formatCode>0.00</c:formatCode>
                <c:ptCount val="15"/>
                <c:pt idx="0">
                  <c:v>2.7E-2</c:v>
                </c:pt>
                <c:pt idx="1">
                  <c:v>2.7E-2</c:v>
                </c:pt>
                <c:pt idx="2">
                  <c:v>2.7E-2</c:v>
                </c:pt>
                <c:pt idx="3">
                  <c:v>2.7E-2</c:v>
                </c:pt>
                <c:pt idx="4">
                  <c:v>2.7E-2</c:v>
                </c:pt>
                <c:pt idx="5">
                  <c:v>0.52</c:v>
                </c:pt>
                <c:pt idx="6">
                  <c:v>0.52</c:v>
                </c:pt>
                <c:pt idx="7">
                  <c:v>0.52</c:v>
                </c:pt>
                <c:pt idx="8">
                  <c:v>0.52</c:v>
                </c:pt>
                <c:pt idx="9">
                  <c:v>0.52</c:v>
                </c:pt>
                <c:pt idx="10">
                  <c:v>1.69</c:v>
                </c:pt>
                <c:pt idx="11">
                  <c:v>1.69</c:v>
                </c:pt>
                <c:pt idx="12">
                  <c:v>1.69</c:v>
                </c:pt>
                <c:pt idx="13">
                  <c:v>1.69</c:v>
                </c:pt>
                <c:pt idx="14">
                  <c:v>1.69</c:v>
                </c:pt>
              </c:numCache>
            </c:numRef>
          </c:xVal>
          <c:yVal>
            <c:numRef>
              <c:f>'STable2B-30 KV XRF1'!$D$43:$D$57</c:f>
              <c:numCache>
                <c:formatCode>0.000</c:formatCode>
                <c:ptCount val="15"/>
                <c:pt idx="0">
                  <c:v>0.10113673983135837</c:v>
                </c:pt>
                <c:pt idx="1">
                  <c:v>9.4400876442190737E-2</c:v>
                </c:pt>
                <c:pt idx="2">
                  <c:v>8.8127377635422846E-2</c:v>
                </c:pt>
                <c:pt idx="3">
                  <c:v>0.12724368340445691</c:v>
                </c:pt>
                <c:pt idx="4">
                  <c:v>9.503422374545098E-2</c:v>
                </c:pt>
                <c:pt idx="5">
                  <c:v>0.52666092528598574</c:v>
                </c:pt>
                <c:pt idx="6">
                  <c:v>0.45450954237816932</c:v>
                </c:pt>
                <c:pt idx="7">
                  <c:v>0.58455005131395943</c:v>
                </c:pt>
                <c:pt idx="8">
                  <c:v>0.46908889064453868</c:v>
                </c:pt>
                <c:pt idx="9">
                  <c:v>0.58081812445387238</c:v>
                </c:pt>
                <c:pt idx="10">
                  <c:v>1.6428985827760478</c:v>
                </c:pt>
                <c:pt idx="11">
                  <c:v>1.6492049408555345</c:v>
                </c:pt>
                <c:pt idx="12">
                  <c:v>1.6572353168306835</c:v>
                </c:pt>
                <c:pt idx="13">
                  <c:v>1.5951091085376548</c:v>
                </c:pt>
                <c:pt idx="14">
                  <c:v>1.635559645921407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FA16-D747-AAD9-D13B903B7998}"/>
            </c:ext>
          </c:extLst>
        </c:ser>
        <c:ser>
          <c:idx val="1"/>
          <c:order val="1"/>
          <c:tx>
            <c:strRef>
              <c:f>'STable2B-30 KV XRF1'!$E$42</c:f>
              <c:strCache>
                <c:ptCount val="1"/>
                <c:pt idx="0">
                  <c:v>K2O Slope Corr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'STable2B-30 KV XRF1'!$C$43:$C$57</c:f>
              <c:numCache>
                <c:formatCode>0.00</c:formatCode>
                <c:ptCount val="15"/>
                <c:pt idx="0">
                  <c:v>2.7E-2</c:v>
                </c:pt>
                <c:pt idx="1">
                  <c:v>2.7E-2</c:v>
                </c:pt>
                <c:pt idx="2">
                  <c:v>2.7E-2</c:v>
                </c:pt>
                <c:pt idx="3">
                  <c:v>2.7E-2</c:v>
                </c:pt>
                <c:pt idx="4">
                  <c:v>2.7E-2</c:v>
                </c:pt>
                <c:pt idx="5">
                  <c:v>0.52</c:v>
                </c:pt>
                <c:pt idx="6">
                  <c:v>0.52</c:v>
                </c:pt>
                <c:pt idx="7">
                  <c:v>0.52</c:v>
                </c:pt>
                <c:pt idx="8">
                  <c:v>0.52</c:v>
                </c:pt>
                <c:pt idx="9">
                  <c:v>0.52</c:v>
                </c:pt>
                <c:pt idx="10">
                  <c:v>1.69</c:v>
                </c:pt>
                <c:pt idx="11">
                  <c:v>1.69</c:v>
                </c:pt>
                <c:pt idx="12">
                  <c:v>1.69</c:v>
                </c:pt>
                <c:pt idx="13">
                  <c:v>1.69</c:v>
                </c:pt>
                <c:pt idx="14">
                  <c:v>1.69</c:v>
                </c:pt>
              </c:numCache>
            </c:numRef>
          </c:xVal>
          <c:yVal>
            <c:numRef>
              <c:f>'STable2B-30 KV XRF1'!$E$43:$E$57</c:f>
              <c:numCache>
                <c:formatCode>0.000</c:formatCode>
                <c:ptCount val="15"/>
                <c:pt idx="0">
                  <c:v>4.5172851883406209E-2</c:v>
                </c:pt>
                <c:pt idx="1">
                  <c:v>3.7939343292986732E-2</c:v>
                </c:pt>
                <c:pt idx="2">
                  <c:v>3.1202358753822934E-2</c:v>
                </c:pt>
                <c:pt idx="3">
                  <c:v>7.3208574951854677E-2</c:v>
                </c:pt>
                <c:pt idx="4">
                  <c:v>3.86194822587234E-2</c:v>
                </c:pt>
                <c:pt idx="5">
                  <c:v>0.50213473977847134</c:v>
                </c:pt>
                <c:pt idx="6">
                  <c:v>0.42465281683543077</c:v>
                </c:pt>
                <c:pt idx="7">
                  <c:v>0.56430071112056046</c:v>
                </c:pt>
                <c:pt idx="8">
                  <c:v>0.44030928651637713</c:v>
                </c:pt>
                <c:pt idx="9">
                  <c:v>0.56029306971787574</c:v>
                </c:pt>
                <c:pt idx="10">
                  <c:v>1.700839971447641</c:v>
                </c:pt>
                <c:pt idx="11">
                  <c:v>1.7076122429007092</c:v>
                </c:pt>
                <c:pt idx="12">
                  <c:v>1.7162359025927918</c:v>
                </c:pt>
                <c:pt idx="13">
                  <c:v>1.6495198135906743</c:v>
                </c:pt>
                <c:pt idx="14">
                  <c:v>1.692958834358673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FA16-D747-AAD9-D13B903B79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33715343"/>
        <c:axId val="433312255"/>
      </c:scatterChart>
      <c:valAx>
        <c:axId val="433715343"/>
        <c:scaling>
          <c:orientation val="minMax"/>
          <c:max val="2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33312255"/>
        <c:crosses val="autoZero"/>
        <c:crossBetween val="midCat"/>
      </c:valAx>
      <c:valAx>
        <c:axId val="4333122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33715343"/>
        <c:crosses val="autoZero"/>
        <c:crossBetween val="midCat"/>
        <c:majorUnit val="0.5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Rb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'STable2B-30 KV XRF1'!$AN$42</c:f>
              <c:strCache>
                <c:ptCount val="1"/>
                <c:pt idx="0">
                  <c:v>Rb calc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'STable2B-30 KV XRF1'!$AM$43:$AM$57</c:f>
              <c:numCache>
                <c:formatCode>0.00</c:formatCode>
                <c:ptCount val="15"/>
                <c:pt idx="0">
                  <c:v>0.27</c:v>
                </c:pt>
                <c:pt idx="1">
                  <c:v>0.27</c:v>
                </c:pt>
                <c:pt idx="2">
                  <c:v>0.27</c:v>
                </c:pt>
                <c:pt idx="3">
                  <c:v>0.27</c:v>
                </c:pt>
                <c:pt idx="4">
                  <c:v>0.27</c:v>
                </c:pt>
                <c:pt idx="5" formatCode="0">
                  <c:v>11</c:v>
                </c:pt>
                <c:pt idx="6" formatCode="0">
                  <c:v>11</c:v>
                </c:pt>
                <c:pt idx="7" formatCode="0">
                  <c:v>11</c:v>
                </c:pt>
                <c:pt idx="8" formatCode="0">
                  <c:v>11</c:v>
                </c:pt>
                <c:pt idx="9" formatCode="0">
                  <c:v>11</c:v>
                </c:pt>
                <c:pt idx="10" formatCode="0">
                  <c:v>47.2</c:v>
                </c:pt>
                <c:pt idx="11" formatCode="0">
                  <c:v>47.2</c:v>
                </c:pt>
                <c:pt idx="12" formatCode="0">
                  <c:v>47.2</c:v>
                </c:pt>
                <c:pt idx="13" formatCode="0">
                  <c:v>47.2</c:v>
                </c:pt>
                <c:pt idx="14" formatCode="0">
                  <c:v>47.2</c:v>
                </c:pt>
              </c:numCache>
            </c:numRef>
          </c:xVal>
          <c:yVal>
            <c:numRef>
              <c:f>'STable2B-30 KV XRF1'!$AN$43:$AN$57</c:f>
              <c:numCache>
                <c:formatCode>0</c:formatCode>
                <c:ptCount val="15"/>
                <c:pt idx="0">
                  <c:v>7.1655118418864561</c:v>
                </c:pt>
                <c:pt idx="1">
                  <c:v>6.2747342641054855</c:v>
                </c:pt>
                <c:pt idx="2">
                  <c:v>9.3683348935177424</c:v>
                </c:pt>
                <c:pt idx="3">
                  <c:v>8.1602566867517243</c:v>
                </c:pt>
                <c:pt idx="4">
                  <c:v>7.3553549741457065</c:v>
                </c:pt>
                <c:pt idx="5">
                  <c:v>12.245965229306009</c:v>
                </c:pt>
                <c:pt idx="6">
                  <c:v>12.556472116544489</c:v>
                </c:pt>
                <c:pt idx="7">
                  <c:v>12.740957765683287</c:v>
                </c:pt>
                <c:pt idx="8">
                  <c:v>12.558466875899922</c:v>
                </c:pt>
                <c:pt idx="9">
                  <c:v>12.371504799246019</c:v>
                </c:pt>
                <c:pt idx="10">
                  <c:v>39.523132214186198</c:v>
                </c:pt>
                <c:pt idx="11">
                  <c:v>37.922196831747435</c:v>
                </c:pt>
                <c:pt idx="12">
                  <c:v>40.486101285451049</c:v>
                </c:pt>
                <c:pt idx="13">
                  <c:v>39.965779928895707</c:v>
                </c:pt>
                <c:pt idx="14">
                  <c:v>39.462748342751112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1200-F34E-976F-F6A9FC545050}"/>
            </c:ext>
          </c:extLst>
        </c:ser>
        <c:ser>
          <c:idx val="1"/>
          <c:order val="1"/>
          <c:tx>
            <c:strRef>
              <c:f>'STable2B-30 KV XRF1'!$AO$42</c:f>
              <c:strCache>
                <c:ptCount val="1"/>
                <c:pt idx="0">
                  <c:v>Rb slope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'STable2B-30 KV XRF1'!$AM$43:$AM$57</c:f>
              <c:numCache>
                <c:formatCode>0.00</c:formatCode>
                <c:ptCount val="15"/>
                <c:pt idx="0">
                  <c:v>0.27</c:v>
                </c:pt>
                <c:pt idx="1">
                  <c:v>0.27</c:v>
                </c:pt>
                <c:pt idx="2">
                  <c:v>0.27</c:v>
                </c:pt>
                <c:pt idx="3">
                  <c:v>0.27</c:v>
                </c:pt>
                <c:pt idx="4">
                  <c:v>0.27</c:v>
                </c:pt>
                <c:pt idx="5" formatCode="0">
                  <c:v>11</c:v>
                </c:pt>
                <c:pt idx="6" formatCode="0">
                  <c:v>11</c:v>
                </c:pt>
                <c:pt idx="7" formatCode="0">
                  <c:v>11</c:v>
                </c:pt>
                <c:pt idx="8" formatCode="0">
                  <c:v>11</c:v>
                </c:pt>
                <c:pt idx="9" formatCode="0">
                  <c:v>11</c:v>
                </c:pt>
                <c:pt idx="10" formatCode="0">
                  <c:v>47.2</c:v>
                </c:pt>
                <c:pt idx="11" formatCode="0">
                  <c:v>47.2</c:v>
                </c:pt>
                <c:pt idx="12" formatCode="0">
                  <c:v>47.2</c:v>
                </c:pt>
                <c:pt idx="13" formatCode="0">
                  <c:v>47.2</c:v>
                </c:pt>
                <c:pt idx="14" formatCode="0">
                  <c:v>47.2</c:v>
                </c:pt>
              </c:numCache>
            </c:numRef>
          </c:xVal>
          <c:yVal>
            <c:numRef>
              <c:f>'STable2B-30 KV XRF1'!$AO$43:$AO$57</c:f>
              <c:numCache>
                <c:formatCode>0.0</c:formatCode>
                <c:ptCount val="15"/>
                <c:pt idx="0">
                  <c:v>1.3569486945368041</c:v>
                </c:pt>
                <c:pt idx="1">
                  <c:v>8.6280820213932685E-2</c:v>
                </c:pt>
                <c:pt idx="2">
                  <c:v>4.4992106399918264</c:v>
                </c:pt>
                <c:pt idx="3">
                  <c:v>2.7759228010329835</c:v>
                </c:pt>
                <c:pt idx="4">
                  <c:v>1.6277543090242972</c:v>
                </c:pt>
                <c:pt idx="5">
                  <c:v>8.6040652221781855</c:v>
                </c:pt>
                <c:pt idx="6">
                  <c:v>9.046994115104301</c:v>
                </c:pt>
                <c:pt idx="7">
                  <c:v>9.3101574383417791</c:v>
                </c:pt>
                <c:pt idx="8">
                  <c:v>9.0498395803395937</c:v>
                </c:pt>
                <c:pt idx="9">
                  <c:v>8.7831437064800255</c:v>
                </c:pt>
                <c:pt idx="10" formatCode="0">
                  <c:v>47.5141373375656</c:v>
                </c:pt>
                <c:pt idx="11" formatCode="0">
                  <c:v>45.230450354335396</c:v>
                </c:pt>
                <c:pt idx="12" formatCode="0">
                  <c:v>48.887784242633572</c:v>
                </c:pt>
                <c:pt idx="13" formatCode="0">
                  <c:v>48.145561213461704</c:v>
                </c:pt>
                <c:pt idx="14" formatCode="0">
                  <c:v>47.42800153052054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1200-F34E-976F-F6A9FC5450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73061487"/>
        <c:axId val="484989007"/>
      </c:scatterChart>
      <c:valAx>
        <c:axId val="373061487"/>
        <c:scaling>
          <c:orientation val="minMax"/>
          <c:max val="6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84989007"/>
        <c:crosses val="autoZero"/>
        <c:crossBetween val="midCat"/>
      </c:valAx>
      <c:valAx>
        <c:axId val="48498900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73061487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FeO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'STable2B-30 KV XRF1'!$T$42</c:f>
              <c:strCache>
                <c:ptCount val="1"/>
                <c:pt idx="0">
                  <c:v>FeO calc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'STable2B-30 KV XRF1'!$S$43:$S$57</c:f>
              <c:numCache>
                <c:formatCode>0.00</c:formatCode>
                <c:ptCount val="15"/>
                <c:pt idx="0">
                  <c:v>10.251681814091604</c:v>
                </c:pt>
                <c:pt idx="1">
                  <c:v>10.251681814091604</c:v>
                </c:pt>
                <c:pt idx="2">
                  <c:v>10.251681814091604</c:v>
                </c:pt>
                <c:pt idx="3">
                  <c:v>10.251681814091604</c:v>
                </c:pt>
                <c:pt idx="4">
                  <c:v>10.251681814091604</c:v>
                </c:pt>
                <c:pt idx="5">
                  <c:v>11.117568613335733</c:v>
                </c:pt>
                <c:pt idx="6">
                  <c:v>11.117568613335733</c:v>
                </c:pt>
                <c:pt idx="7">
                  <c:v>11.117568613335733</c:v>
                </c:pt>
                <c:pt idx="8">
                  <c:v>11.117568613335733</c:v>
                </c:pt>
                <c:pt idx="9">
                  <c:v>11.117568613335733</c:v>
                </c:pt>
                <c:pt idx="10">
                  <c:v>12.110450823360029</c:v>
                </c:pt>
                <c:pt idx="11">
                  <c:v>12.110450823360029</c:v>
                </c:pt>
                <c:pt idx="12">
                  <c:v>12.110450823360029</c:v>
                </c:pt>
                <c:pt idx="13">
                  <c:v>12.110450823360029</c:v>
                </c:pt>
                <c:pt idx="14">
                  <c:v>12.110450823360029</c:v>
                </c:pt>
              </c:numCache>
            </c:numRef>
          </c:xVal>
          <c:yVal>
            <c:numRef>
              <c:f>'STable2B-30 KV XRF1'!$T$43:$T$57</c:f>
              <c:numCache>
                <c:formatCode>0.00</c:formatCode>
                <c:ptCount val="15"/>
                <c:pt idx="0">
                  <c:v>10.409626518453031</c:v>
                </c:pt>
                <c:pt idx="1">
                  <c:v>10.243888785831203</c:v>
                </c:pt>
                <c:pt idx="2">
                  <c:v>10.261878319781045</c:v>
                </c:pt>
                <c:pt idx="3">
                  <c:v>10.099920588466173</c:v>
                </c:pt>
                <c:pt idx="4">
                  <c:v>10.137185538199416</c:v>
                </c:pt>
                <c:pt idx="5">
                  <c:v>10.804319648041728</c:v>
                </c:pt>
                <c:pt idx="6">
                  <c:v>10.851906987581568</c:v>
                </c:pt>
                <c:pt idx="7">
                  <c:v>10.673615673538015</c:v>
                </c:pt>
                <c:pt idx="8">
                  <c:v>10.420571906783305</c:v>
                </c:pt>
                <c:pt idx="9">
                  <c:v>10.569879383373465</c:v>
                </c:pt>
                <c:pt idx="10">
                  <c:v>12.703898702154399</c:v>
                </c:pt>
                <c:pt idx="11">
                  <c:v>12.540109581496546</c:v>
                </c:pt>
                <c:pt idx="12">
                  <c:v>12.833691166933436</c:v>
                </c:pt>
                <c:pt idx="13">
                  <c:v>12.427977223011323</c:v>
                </c:pt>
                <c:pt idx="14">
                  <c:v>12.616031217649482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F78B-114F-847C-98C2F167814E}"/>
            </c:ext>
          </c:extLst>
        </c:ser>
        <c:ser>
          <c:idx val="1"/>
          <c:order val="1"/>
          <c:tx>
            <c:strRef>
              <c:f>'STable2B-30 KV XRF1'!$U$42</c:f>
              <c:strCache>
                <c:ptCount val="1"/>
                <c:pt idx="0">
                  <c:v>FeO Slope Corr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'STable2B-30 KV XRF1'!$S$43:$S$57</c:f>
              <c:numCache>
                <c:formatCode>0.00</c:formatCode>
                <c:ptCount val="15"/>
                <c:pt idx="0">
                  <c:v>10.251681814091604</c:v>
                </c:pt>
                <c:pt idx="1">
                  <c:v>10.251681814091604</c:v>
                </c:pt>
                <c:pt idx="2">
                  <c:v>10.251681814091604</c:v>
                </c:pt>
                <c:pt idx="3">
                  <c:v>10.251681814091604</c:v>
                </c:pt>
                <c:pt idx="4">
                  <c:v>10.251681814091604</c:v>
                </c:pt>
                <c:pt idx="5">
                  <c:v>11.117568613335733</c:v>
                </c:pt>
                <c:pt idx="6">
                  <c:v>11.117568613335733</c:v>
                </c:pt>
                <c:pt idx="7">
                  <c:v>11.117568613335733</c:v>
                </c:pt>
                <c:pt idx="8">
                  <c:v>11.117568613335733</c:v>
                </c:pt>
                <c:pt idx="9">
                  <c:v>11.117568613335733</c:v>
                </c:pt>
                <c:pt idx="10">
                  <c:v>12.110450823360029</c:v>
                </c:pt>
                <c:pt idx="11">
                  <c:v>12.110450823360029</c:v>
                </c:pt>
                <c:pt idx="12">
                  <c:v>12.110450823360029</c:v>
                </c:pt>
                <c:pt idx="13">
                  <c:v>12.110450823360029</c:v>
                </c:pt>
                <c:pt idx="14">
                  <c:v>12.110450823360029</c:v>
                </c:pt>
              </c:numCache>
            </c:numRef>
          </c:xVal>
          <c:yVal>
            <c:numRef>
              <c:f>'STable2B-30 KV XRF1'!$U$43:$U$57</c:f>
              <c:numCache>
                <c:formatCode>0.00</c:formatCode>
                <c:ptCount val="15"/>
                <c:pt idx="0">
                  <c:v>10.637851928963414</c:v>
                </c:pt>
                <c:pt idx="1">
                  <c:v>10.524490273148338</c:v>
                </c:pt>
                <c:pt idx="2">
                  <c:v>10.536794793812614</c:v>
                </c:pt>
                <c:pt idx="3">
                  <c:v>10.426018591535248</c:v>
                </c:pt>
                <c:pt idx="4">
                  <c:v>10.451507153124691</c:v>
                </c:pt>
                <c:pt idx="5">
                  <c:v>10.907814996523307</c:v>
                </c:pt>
                <c:pt idx="6">
                  <c:v>10.940363888804701</c:v>
                </c:pt>
                <c:pt idx="7">
                  <c:v>10.818415806990764</c:v>
                </c:pt>
                <c:pt idx="8">
                  <c:v>10.645338379544285</c:v>
                </c:pt>
                <c:pt idx="9">
                  <c:v>10.747462033006178</c:v>
                </c:pt>
                <c:pt idx="10">
                  <c:v>12.207093220735544</c:v>
                </c:pt>
                <c:pt idx="11">
                  <c:v>12.095064380781302</c:v>
                </c:pt>
                <c:pt idx="12">
                  <c:v>12.295868953858697</c:v>
                </c:pt>
                <c:pt idx="13">
                  <c:v>12.018367845675808</c:v>
                </c:pt>
                <c:pt idx="14">
                  <c:v>12.146993427054216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F78B-114F-847C-98C2F16781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05463295"/>
        <c:axId val="421074959"/>
      </c:scatterChart>
      <c:valAx>
        <c:axId val="305463295"/>
        <c:scaling>
          <c:orientation val="minMax"/>
          <c:max val="13"/>
          <c:min val="1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21074959"/>
        <c:crosses val="autoZero"/>
        <c:crossBetween val="midCat"/>
      </c:valAx>
      <c:valAx>
        <c:axId val="421074959"/>
        <c:scaling>
          <c:orientation val="minMax"/>
          <c:min val="1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05463295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Nb ppm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'STable2B-30 KV XRF1'!$BD$42</c:f>
              <c:strCache>
                <c:ptCount val="1"/>
                <c:pt idx="0">
                  <c:v>Nb calc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'STable2B-30 KV XRF1'!$BC$43:$BC$57</c:f>
              <c:numCache>
                <c:formatCode>0</c:formatCode>
                <c:ptCount val="15"/>
                <c:pt idx="0">
                  <c:v>2</c:v>
                </c:pt>
                <c:pt idx="1">
                  <c:v>2</c:v>
                </c:pt>
                <c:pt idx="2">
                  <c:v>2</c:v>
                </c:pt>
                <c:pt idx="3">
                  <c:v>2</c:v>
                </c:pt>
                <c:pt idx="4">
                  <c:v>2</c:v>
                </c:pt>
                <c:pt idx="5">
                  <c:v>19</c:v>
                </c:pt>
                <c:pt idx="6">
                  <c:v>19</c:v>
                </c:pt>
                <c:pt idx="7">
                  <c:v>19</c:v>
                </c:pt>
                <c:pt idx="8">
                  <c:v>19</c:v>
                </c:pt>
                <c:pt idx="9">
                  <c:v>19</c:v>
                </c:pt>
                <c:pt idx="10">
                  <c:v>14</c:v>
                </c:pt>
                <c:pt idx="11">
                  <c:v>14</c:v>
                </c:pt>
                <c:pt idx="12">
                  <c:v>14</c:v>
                </c:pt>
                <c:pt idx="13">
                  <c:v>14</c:v>
                </c:pt>
                <c:pt idx="14">
                  <c:v>14</c:v>
                </c:pt>
              </c:numCache>
            </c:numRef>
          </c:xVal>
          <c:yVal>
            <c:numRef>
              <c:f>'STable2B-30 KV XRF1'!$BD$43:$BD$57</c:f>
              <c:numCache>
                <c:formatCode>0</c:formatCode>
                <c:ptCount val="15"/>
                <c:pt idx="0">
                  <c:v>5.1896629967021104</c:v>
                </c:pt>
                <c:pt idx="1">
                  <c:v>5.0251083970241162</c:v>
                </c:pt>
                <c:pt idx="2">
                  <c:v>1.5465613770421962</c:v>
                </c:pt>
                <c:pt idx="3">
                  <c:v>1.7977927992067528</c:v>
                </c:pt>
                <c:pt idx="4">
                  <c:v>3.7580540902477924</c:v>
                </c:pt>
                <c:pt idx="5">
                  <c:v>18.66683535711503</c:v>
                </c:pt>
                <c:pt idx="6">
                  <c:v>18.649151015725824</c:v>
                </c:pt>
                <c:pt idx="7">
                  <c:v>22.67741323507293</c:v>
                </c:pt>
                <c:pt idx="8">
                  <c:v>19.382434402906579</c:v>
                </c:pt>
                <c:pt idx="9">
                  <c:v>20.72596289558016</c:v>
                </c:pt>
                <c:pt idx="10">
                  <c:v>12.44593569331704</c:v>
                </c:pt>
                <c:pt idx="11">
                  <c:v>14.711207382309134</c:v>
                </c:pt>
                <c:pt idx="12">
                  <c:v>12.475833115535693</c:v>
                </c:pt>
                <c:pt idx="13">
                  <c:v>13.159580931495272</c:v>
                </c:pt>
                <c:pt idx="14">
                  <c:v>11.511355061681765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2962-5F4F-858E-D850199AAC06}"/>
            </c:ext>
          </c:extLst>
        </c:ser>
        <c:ser>
          <c:idx val="1"/>
          <c:order val="1"/>
          <c:tx>
            <c:strRef>
              <c:f>'STable2B-30 KV XRF1'!$BE$42</c:f>
              <c:strCache>
                <c:ptCount val="1"/>
                <c:pt idx="0">
                  <c:v>Nb slope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6"/>
            <c:spPr>
              <a:solidFill>
                <a:schemeClr val="accent2"/>
              </a:solidFill>
              <a:ln w="15875">
                <a:noFill/>
              </a:ln>
              <a:effectLst/>
            </c:spPr>
          </c:marker>
          <c:xVal>
            <c:numRef>
              <c:f>'STable2B-30 KV XRF1'!$BC$43:$BC$57</c:f>
              <c:numCache>
                <c:formatCode>0</c:formatCode>
                <c:ptCount val="15"/>
                <c:pt idx="0">
                  <c:v>2</c:v>
                </c:pt>
                <c:pt idx="1">
                  <c:v>2</c:v>
                </c:pt>
                <c:pt idx="2">
                  <c:v>2</c:v>
                </c:pt>
                <c:pt idx="3">
                  <c:v>2</c:v>
                </c:pt>
                <c:pt idx="4">
                  <c:v>2</c:v>
                </c:pt>
                <c:pt idx="5">
                  <c:v>19</c:v>
                </c:pt>
                <c:pt idx="6">
                  <c:v>19</c:v>
                </c:pt>
                <c:pt idx="7">
                  <c:v>19</c:v>
                </c:pt>
                <c:pt idx="8">
                  <c:v>19</c:v>
                </c:pt>
                <c:pt idx="9">
                  <c:v>19</c:v>
                </c:pt>
                <c:pt idx="10">
                  <c:v>14</c:v>
                </c:pt>
                <c:pt idx="11">
                  <c:v>14</c:v>
                </c:pt>
                <c:pt idx="12">
                  <c:v>14</c:v>
                </c:pt>
                <c:pt idx="13">
                  <c:v>14</c:v>
                </c:pt>
                <c:pt idx="14">
                  <c:v>14</c:v>
                </c:pt>
              </c:numCache>
            </c:numRef>
          </c:xVal>
          <c:yVal>
            <c:numRef>
              <c:f>'STable2B-30 KV XRF1'!$BE$43:$BE$57</c:f>
              <c:numCache>
                <c:formatCode>0.0</c:formatCode>
                <c:ptCount val="15"/>
                <c:pt idx="0">
                  <c:v>4.7144140560166283</c:v>
                </c:pt>
                <c:pt idx="1">
                  <c:v>4.5492370802904407</c:v>
                </c:pt>
                <c:pt idx="2">
                  <c:v>1.0575335496306699</c:v>
                </c:pt>
                <c:pt idx="3">
                  <c:v>1.3097151756790126</c:v>
                </c:pt>
                <c:pt idx="4">
                  <c:v>3.2773905388768498</c:v>
                </c:pt>
                <c:pt idx="5" formatCode="0">
                  <c:v>18.24255958455074</c:v>
                </c:pt>
                <c:pt idx="6" formatCode="0">
                  <c:v>18.224808357699018</c:v>
                </c:pt>
                <c:pt idx="7" formatCode="0">
                  <c:v>22.268306212671455</c:v>
                </c:pt>
                <c:pt idx="8" formatCode="0">
                  <c:v>18.960865158795961</c:v>
                </c:pt>
                <c:pt idx="9" formatCode="0">
                  <c:v>20.309475125676535</c:v>
                </c:pt>
                <c:pt idx="10" formatCode="0">
                  <c:v>11.99813132321405</c:v>
                </c:pt>
                <c:pt idx="11" formatCode="0">
                  <c:v>14.271970690318085</c:v>
                </c:pt>
                <c:pt idx="12" formatCode="0">
                  <c:v>12.028141823034472</c:v>
                </c:pt>
                <c:pt idx="13" formatCode="0">
                  <c:v>12.714475700182804</c:v>
                </c:pt>
                <c:pt idx="14" formatCode="0">
                  <c:v>11.060015934109984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2962-5F4F-858E-D850199AAC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07691568"/>
        <c:axId val="1986205280"/>
      </c:scatterChart>
      <c:valAx>
        <c:axId val="1107691568"/>
        <c:scaling>
          <c:orientation val="minMax"/>
          <c:max val="25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86205280"/>
        <c:crosses val="autoZero"/>
        <c:crossBetween val="midCat"/>
      </c:valAx>
      <c:valAx>
        <c:axId val="19862052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07691568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CaO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'STable2B-30 KV XRF1'!$H$42</c:f>
              <c:strCache>
                <c:ptCount val="1"/>
                <c:pt idx="0">
                  <c:v>CaO calc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'STable2B-30 KV XRF1'!$G$43:$G$57</c:f>
              <c:numCache>
                <c:formatCode>0.00</c:formatCode>
                <c:ptCount val="15"/>
                <c:pt idx="0">
                  <c:v>13.24</c:v>
                </c:pt>
                <c:pt idx="1">
                  <c:v>13.24</c:v>
                </c:pt>
                <c:pt idx="2">
                  <c:v>13.24</c:v>
                </c:pt>
                <c:pt idx="3">
                  <c:v>13.24</c:v>
                </c:pt>
                <c:pt idx="4">
                  <c:v>13.24</c:v>
                </c:pt>
                <c:pt idx="5">
                  <c:v>11.4</c:v>
                </c:pt>
                <c:pt idx="6">
                  <c:v>11.4</c:v>
                </c:pt>
                <c:pt idx="7">
                  <c:v>11.4</c:v>
                </c:pt>
                <c:pt idx="8">
                  <c:v>11.4</c:v>
                </c:pt>
                <c:pt idx="9">
                  <c:v>11.4</c:v>
                </c:pt>
                <c:pt idx="10">
                  <c:v>6.95</c:v>
                </c:pt>
                <c:pt idx="11">
                  <c:v>6.95</c:v>
                </c:pt>
                <c:pt idx="12">
                  <c:v>6.95</c:v>
                </c:pt>
                <c:pt idx="13">
                  <c:v>6.95</c:v>
                </c:pt>
                <c:pt idx="14">
                  <c:v>6.95</c:v>
                </c:pt>
              </c:numCache>
            </c:numRef>
          </c:xVal>
          <c:yVal>
            <c:numRef>
              <c:f>'STable2B-30 KV XRF1'!$H$43:$H$57</c:f>
              <c:numCache>
                <c:formatCode>0.00</c:formatCode>
                <c:ptCount val="15"/>
                <c:pt idx="0">
                  <c:v>13.840670895503534</c:v>
                </c:pt>
                <c:pt idx="1">
                  <c:v>13.633279253790356</c:v>
                </c:pt>
                <c:pt idx="2">
                  <c:v>13.723839461074824</c:v>
                </c:pt>
                <c:pt idx="3">
                  <c:v>13.633188380125008</c:v>
                </c:pt>
                <c:pt idx="4">
                  <c:v>13.455297853682595</c:v>
                </c:pt>
                <c:pt idx="5">
                  <c:v>11.375189217930222</c:v>
                </c:pt>
                <c:pt idx="6">
                  <c:v>11.486498155916918</c:v>
                </c:pt>
                <c:pt idx="7">
                  <c:v>11.37736959163932</c:v>
                </c:pt>
                <c:pt idx="8">
                  <c:v>11.040880763808529</c:v>
                </c:pt>
                <c:pt idx="9">
                  <c:v>11.211246393536893</c:v>
                </c:pt>
                <c:pt idx="10">
                  <c:v>6.7870449019838919</c:v>
                </c:pt>
                <c:pt idx="11">
                  <c:v>6.6812235206542692</c:v>
                </c:pt>
                <c:pt idx="12">
                  <c:v>6.9882317429394272</c:v>
                </c:pt>
                <c:pt idx="13">
                  <c:v>6.695732300844969</c:v>
                </c:pt>
                <c:pt idx="14">
                  <c:v>6.8166057596721616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0C3C-1742-9977-F38D689395AB}"/>
            </c:ext>
          </c:extLst>
        </c:ser>
        <c:ser>
          <c:idx val="1"/>
          <c:order val="1"/>
          <c:tx>
            <c:strRef>
              <c:f>'STable2B-30 KV XRF1'!$I$42</c:f>
              <c:strCache>
                <c:ptCount val="1"/>
                <c:pt idx="0">
                  <c:v>CaO Slope Corr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'STable2B-30 KV XRF1'!$G$43:$G$57</c:f>
              <c:numCache>
                <c:formatCode>0.00</c:formatCode>
                <c:ptCount val="15"/>
                <c:pt idx="0">
                  <c:v>13.24</c:v>
                </c:pt>
                <c:pt idx="1">
                  <c:v>13.24</c:v>
                </c:pt>
                <c:pt idx="2">
                  <c:v>13.24</c:v>
                </c:pt>
                <c:pt idx="3">
                  <c:v>13.24</c:v>
                </c:pt>
                <c:pt idx="4">
                  <c:v>13.24</c:v>
                </c:pt>
                <c:pt idx="5">
                  <c:v>11.4</c:v>
                </c:pt>
                <c:pt idx="6">
                  <c:v>11.4</c:v>
                </c:pt>
                <c:pt idx="7">
                  <c:v>11.4</c:v>
                </c:pt>
                <c:pt idx="8">
                  <c:v>11.4</c:v>
                </c:pt>
                <c:pt idx="9">
                  <c:v>11.4</c:v>
                </c:pt>
                <c:pt idx="10">
                  <c:v>6.95</c:v>
                </c:pt>
                <c:pt idx="11">
                  <c:v>6.95</c:v>
                </c:pt>
                <c:pt idx="12">
                  <c:v>6.95</c:v>
                </c:pt>
                <c:pt idx="13">
                  <c:v>6.95</c:v>
                </c:pt>
                <c:pt idx="14">
                  <c:v>6.95</c:v>
                </c:pt>
              </c:numCache>
            </c:numRef>
          </c:xVal>
          <c:yVal>
            <c:numRef>
              <c:f>'STable2B-30 KV XRF1'!$I$43:$I$57</c:f>
              <c:numCache>
                <c:formatCode>0.00</c:formatCode>
                <c:ptCount val="15"/>
                <c:pt idx="0">
                  <c:v>13.53974067913517</c:v>
                </c:pt>
                <c:pt idx="1">
                  <c:v>13.348127817073273</c:v>
                </c:pt>
                <c:pt idx="2">
                  <c:v>13.431798018839137</c:v>
                </c:pt>
                <c:pt idx="3">
                  <c:v>13.348043857261972</c:v>
                </c:pt>
                <c:pt idx="4">
                  <c:v>13.183687605371796</c:v>
                </c:pt>
                <c:pt idx="5">
                  <c:v>11.261837882771067</c:v>
                </c:pt>
                <c:pt idx="6">
                  <c:v>11.364678209432823</c:v>
                </c:pt>
                <c:pt idx="7">
                  <c:v>11.263852369195465</c:v>
                </c:pt>
                <c:pt idx="8">
                  <c:v>10.952964298587101</c:v>
                </c:pt>
                <c:pt idx="9">
                  <c:v>11.110368163273105</c:v>
                </c:pt>
                <c:pt idx="10">
                  <c:v>7.0227689566117339</c:v>
                </c:pt>
                <c:pt idx="11">
                  <c:v>6.924998682089508</c:v>
                </c:pt>
                <c:pt idx="12">
                  <c:v>7.2086490918295087</c:v>
                </c:pt>
                <c:pt idx="13">
                  <c:v>6.9384036046524518</c:v>
                </c:pt>
                <c:pt idx="14">
                  <c:v>7.0500807638758252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0C3C-1742-9977-F38D689395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081854511"/>
        <c:axId val="2082377423"/>
      </c:scatterChart>
      <c:valAx>
        <c:axId val="2081854511"/>
        <c:scaling>
          <c:orientation val="minMax"/>
          <c:max val="16"/>
          <c:min val="6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82377423"/>
        <c:crosses val="autoZero"/>
        <c:crossBetween val="midCat"/>
      </c:valAx>
      <c:valAx>
        <c:axId val="2082377423"/>
        <c:scaling>
          <c:orientation val="minMax"/>
          <c:max val="16"/>
          <c:min val="6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81854511"/>
        <c:crosses val="autoZero"/>
        <c:crossBetween val="midCat"/>
        <c:majorUnit val="2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TiO2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'STable2B-30 KV XRF1'!$L$42</c:f>
              <c:strCache>
                <c:ptCount val="1"/>
                <c:pt idx="0">
                  <c:v>TiO2 calc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'STable2B-30 KV XRF1'!$K$43:$K$57</c:f>
              <c:numCache>
                <c:formatCode>0.00</c:formatCode>
                <c:ptCount val="15"/>
                <c:pt idx="0">
                  <c:v>0.96</c:v>
                </c:pt>
                <c:pt idx="1">
                  <c:v>0.96</c:v>
                </c:pt>
                <c:pt idx="2">
                  <c:v>0.96</c:v>
                </c:pt>
                <c:pt idx="3">
                  <c:v>0.96</c:v>
                </c:pt>
                <c:pt idx="4">
                  <c:v>0.96</c:v>
                </c:pt>
                <c:pt idx="5">
                  <c:v>2.71</c:v>
                </c:pt>
                <c:pt idx="6">
                  <c:v>2.71</c:v>
                </c:pt>
                <c:pt idx="7">
                  <c:v>2.71</c:v>
                </c:pt>
                <c:pt idx="8">
                  <c:v>2.71</c:v>
                </c:pt>
                <c:pt idx="9">
                  <c:v>2.71</c:v>
                </c:pt>
                <c:pt idx="10">
                  <c:v>2.2400000000000002</c:v>
                </c:pt>
                <c:pt idx="11">
                  <c:v>2.2400000000000002</c:v>
                </c:pt>
                <c:pt idx="12">
                  <c:v>2.2400000000000002</c:v>
                </c:pt>
                <c:pt idx="13">
                  <c:v>2.2400000000000002</c:v>
                </c:pt>
                <c:pt idx="14">
                  <c:v>2.2400000000000002</c:v>
                </c:pt>
              </c:numCache>
            </c:numRef>
          </c:xVal>
          <c:yVal>
            <c:numRef>
              <c:f>'STable2B-30 KV XRF1'!$L$43:$L$57</c:f>
              <c:numCache>
                <c:formatCode>0.000</c:formatCode>
                <c:ptCount val="15"/>
                <c:pt idx="0">
                  <c:v>0.92053183907932645</c:v>
                </c:pt>
                <c:pt idx="1">
                  <c:v>0.87427004035527189</c:v>
                </c:pt>
                <c:pt idx="2">
                  <c:v>0.93405822059729093</c:v>
                </c:pt>
                <c:pt idx="3">
                  <c:v>0.88701434555355485</c:v>
                </c:pt>
                <c:pt idx="4">
                  <c:v>0.9204520777059817</c:v>
                </c:pt>
                <c:pt idx="5">
                  <c:v>2.6528825574437409</c:v>
                </c:pt>
                <c:pt idx="6">
                  <c:v>2.6448462775072925</c:v>
                </c:pt>
                <c:pt idx="7">
                  <c:v>2.6085296013329824</c:v>
                </c:pt>
                <c:pt idx="8">
                  <c:v>2.5474797201945472</c:v>
                </c:pt>
                <c:pt idx="9">
                  <c:v>2.6479017489555607</c:v>
                </c:pt>
                <c:pt idx="10">
                  <c:v>2.4298323072747552</c:v>
                </c:pt>
                <c:pt idx="11">
                  <c:v>2.4105149039722851</c:v>
                </c:pt>
                <c:pt idx="12">
                  <c:v>2.4441106931139807</c:v>
                </c:pt>
                <c:pt idx="13">
                  <c:v>2.3957795790769323</c:v>
                </c:pt>
                <c:pt idx="14">
                  <c:v>2.4803654579088672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2A2F-BE46-B054-EDE3432B696C}"/>
            </c:ext>
          </c:extLst>
        </c:ser>
        <c:ser>
          <c:idx val="1"/>
          <c:order val="1"/>
          <c:tx>
            <c:strRef>
              <c:f>'STable2B-30 KV XRF1'!$M$42</c:f>
              <c:strCache>
                <c:ptCount val="1"/>
                <c:pt idx="0">
                  <c:v>TiO2 Slope Corr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'STable2B-30 KV XRF1'!$K$43:$K$57</c:f>
              <c:numCache>
                <c:formatCode>0.00</c:formatCode>
                <c:ptCount val="15"/>
                <c:pt idx="0">
                  <c:v>0.96</c:v>
                </c:pt>
                <c:pt idx="1">
                  <c:v>0.96</c:v>
                </c:pt>
                <c:pt idx="2">
                  <c:v>0.96</c:v>
                </c:pt>
                <c:pt idx="3">
                  <c:v>0.96</c:v>
                </c:pt>
                <c:pt idx="4">
                  <c:v>0.96</c:v>
                </c:pt>
                <c:pt idx="5">
                  <c:v>2.71</c:v>
                </c:pt>
                <c:pt idx="6">
                  <c:v>2.71</c:v>
                </c:pt>
                <c:pt idx="7">
                  <c:v>2.71</c:v>
                </c:pt>
                <c:pt idx="8">
                  <c:v>2.71</c:v>
                </c:pt>
                <c:pt idx="9">
                  <c:v>2.71</c:v>
                </c:pt>
                <c:pt idx="10">
                  <c:v>2.2400000000000002</c:v>
                </c:pt>
                <c:pt idx="11">
                  <c:v>2.2400000000000002</c:v>
                </c:pt>
                <c:pt idx="12">
                  <c:v>2.2400000000000002</c:v>
                </c:pt>
                <c:pt idx="13">
                  <c:v>2.2400000000000002</c:v>
                </c:pt>
                <c:pt idx="14">
                  <c:v>2.2400000000000002</c:v>
                </c:pt>
              </c:numCache>
            </c:numRef>
          </c:xVal>
          <c:yVal>
            <c:numRef>
              <c:f>'STable2B-30 KV XRF1'!$M$43:$M$57</c:f>
              <c:numCache>
                <c:formatCode>0.000</c:formatCode>
                <c:ptCount val="15"/>
                <c:pt idx="0">
                  <c:v>0.95711731601061023</c:v>
                </c:pt>
                <c:pt idx="1">
                  <c:v>0.91316222556636195</c:v>
                </c:pt>
                <c:pt idx="2">
                  <c:v>0.96996924437059406</c:v>
                </c:pt>
                <c:pt idx="3">
                  <c:v>0.9252710735379035</c:v>
                </c:pt>
                <c:pt idx="4">
                  <c:v>0.957041531703125</c:v>
                </c:pt>
                <c:pt idx="5">
                  <c:v>2.6030894702942113</c:v>
                </c:pt>
                <c:pt idx="6">
                  <c:v>2.595453895777343</c:v>
                </c:pt>
                <c:pt idx="7">
                  <c:v>2.5609480436508836</c:v>
                </c:pt>
                <c:pt idx="8">
                  <c:v>2.5029422349477466</c:v>
                </c:pt>
                <c:pt idx="9">
                  <c:v>2.5983570151449999</c:v>
                </c:pt>
                <c:pt idx="10">
                  <c:v>2.3911609636170139</c:v>
                </c:pt>
                <c:pt idx="11">
                  <c:v>2.3728067657101652</c:v>
                </c:pt>
                <c:pt idx="12">
                  <c:v>2.4047273998186114</c:v>
                </c:pt>
                <c:pt idx="13">
                  <c:v>2.3588061743720719</c:v>
                </c:pt>
                <c:pt idx="14">
                  <c:v>2.439174427594156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2A2F-BE46-B054-EDE3432B69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052528079"/>
        <c:axId val="2052327695"/>
      </c:scatterChart>
      <c:valAx>
        <c:axId val="2052528079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52327695"/>
        <c:crosses val="autoZero"/>
        <c:crossBetween val="midCat"/>
      </c:valAx>
      <c:valAx>
        <c:axId val="205232769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52528079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Sr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'STable2B-30 KV XRF1'!$AR$42</c:f>
              <c:strCache>
                <c:ptCount val="1"/>
                <c:pt idx="0">
                  <c:v>Sr calc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'STable2B-30 KV XRF1'!$AQ$43:$AQ$57</c:f>
              <c:numCache>
                <c:formatCode>General</c:formatCode>
                <c:ptCount val="15"/>
                <c:pt idx="0">
                  <c:v>108</c:v>
                </c:pt>
                <c:pt idx="1">
                  <c:v>108</c:v>
                </c:pt>
                <c:pt idx="2">
                  <c:v>108</c:v>
                </c:pt>
                <c:pt idx="3">
                  <c:v>108</c:v>
                </c:pt>
                <c:pt idx="4">
                  <c:v>108</c:v>
                </c:pt>
                <c:pt idx="5">
                  <c:v>403</c:v>
                </c:pt>
                <c:pt idx="6">
                  <c:v>403</c:v>
                </c:pt>
                <c:pt idx="7">
                  <c:v>403</c:v>
                </c:pt>
                <c:pt idx="8">
                  <c:v>403</c:v>
                </c:pt>
                <c:pt idx="9">
                  <c:v>403</c:v>
                </c:pt>
                <c:pt idx="10">
                  <c:v>330</c:v>
                </c:pt>
                <c:pt idx="11">
                  <c:v>330</c:v>
                </c:pt>
                <c:pt idx="12">
                  <c:v>330</c:v>
                </c:pt>
                <c:pt idx="13">
                  <c:v>330</c:v>
                </c:pt>
                <c:pt idx="14">
                  <c:v>330</c:v>
                </c:pt>
              </c:numCache>
            </c:numRef>
          </c:xVal>
          <c:yVal>
            <c:numRef>
              <c:f>'STable2B-30 KV XRF1'!$AR$43:$AR$57</c:f>
              <c:numCache>
                <c:formatCode>0</c:formatCode>
                <c:ptCount val="15"/>
                <c:pt idx="0">
                  <c:v>115.24086483357176</c:v>
                </c:pt>
                <c:pt idx="1">
                  <c:v>112.1355257965366</c:v>
                </c:pt>
                <c:pt idx="2">
                  <c:v>117.65095933245794</c:v>
                </c:pt>
                <c:pt idx="3">
                  <c:v>111.31209559727084</c:v>
                </c:pt>
                <c:pt idx="4">
                  <c:v>114.59089295803442</c:v>
                </c:pt>
                <c:pt idx="5">
                  <c:v>380.76043857947201</c:v>
                </c:pt>
                <c:pt idx="6">
                  <c:v>383.67652272522804</c:v>
                </c:pt>
                <c:pt idx="7">
                  <c:v>378.87167729481138</c:v>
                </c:pt>
                <c:pt idx="8">
                  <c:v>371.23784591386067</c:v>
                </c:pt>
                <c:pt idx="9">
                  <c:v>381.16914817178628</c:v>
                </c:pt>
                <c:pt idx="10">
                  <c:v>334.84245202002182</c:v>
                </c:pt>
                <c:pt idx="11">
                  <c:v>326.61316944150497</c:v>
                </c:pt>
                <c:pt idx="12">
                  <c:v>335.76321166141167</c:v>
                </c:pt>
                <c:pt idx="13">
                  <c:v>324.31746375072657</c:v>
                </c:pt>
                <c:pt idx="14">
                  <c:v>334.21616885603004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8242-AA4B-8BFA-DB13B6DCFD59}"/>
            </c:ext>
          </c:extLst>
        </c:ser>
        <c:ser>
          <c:idx val="1"/>
          <c:order val="1"/>
          <c:tx>
            <c:strRef>
              <c:f>'STable2B-30 KV XRF1'!$AS$42</c:f>
              <c:strCache>
                <c:ptCount val="1"/>
                <c:pt idx="0">
                  <c:v>Sr slope 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'STable2B-30 KV XRF1'!$AQ$43:$AQ$57</c:f>
              <c:numCache>
                <c:formatCode>General</c:formatCode>
                <c:ptCount val="15"/>
                <c:pt idx="0">
                  <c:v>108</c:v>
                </c:pt>
                <c:pt idx="1">
                  <c:v>108</c:v>
                </c:pt>
                <c:pt idx="2">
                  <c:v>108</c:v>
                </c:pt>
                <c:pt idx="3">
                  <c:v>108</c:v>
                </c:pt>
                <c:pt idx="4">
                  <c:v>108</c:v>
                </c:pt>
                <c:pt idx="5">
                  <c:v>403</c:v>
                </c:pt>
                <c:pt idx="6">
                  <c:v>403</c:v>
                </c:pt>
                <c:pt idx="7">
                  <c:v>403</c:v>
                </c:pt>
                <c:pt idx="8">
                  <c:v>403</c:v>
                </c:pt>
                <c:pt idx="9">
                  <c:v>403</c:v>
                </c:pt>
                <c:pt idx="10">
                  <c:v>330</c:v>
                </c:pt>
                <c:pt idx="11">
                  <c:v>330</c:v>
                </c:pt>
                <c:pt idx="12">
                  <c:v>330</c:v>
                </c:pt>
                <c:pt idx="13">
                  <c:v>330</c:v>
                </c:pt>
                <c:pt idx="14">
                  <c:v>330</c:v>
                </c:pt>
              </c:numCache>
            </c:numRef>
          </c:xVal>
          <c:yVal>
            <c:numRef>
              <c:f>'STable2B-30 KV XRF1'!$AS$43:$AS$57</c:f>
              <c:numCache>
                <c:formatCode>0</c:formatCode>
                <c:ptCount val="15"/>
                <c:pt idx="0">
                  <c:v>107.23022073285294</c:v>
                </c:pt>
                <c:pt idx="1">
                  <c:v>103.86182756515925</c:v>
                </c:pt>
                <c:pt idx="2">
                  <c:v>109.84447500484225</c:v>
                </c:pt>
                <c:pt idx="3">
                  <c:v>102.96864436545053</c:v>
                </c:pt>
                <c:pt idx="4">
                  <c:v>106.52518955956008</c:v>
                </c:pt>
                <c:pt idx="5">
                  <c:v>395.24203117547052</c:v>
                </c:pt>
                <c:pt idx="6">
                  <c:v>398.40513761758143</c:v>
                </c:pt>
                <c:pt idx="7">
                  <c:v>393.19327239880261</c:v>
                </c:pt>
                <c:pt idx="8">
                  <c:v>384.91277704539658</c:v>
                </c:pt>
                <c:pt idx="9">
                  <c:v>395.68536267064815</c:v>
                </c:pt>
                <c:pt idx="10">
                  <c:v>345.43431924564061</c:v>
                </c:pt>
                <c:pt idx="11">
                  <c:v>336.50793185865751</c:v>
                </c:pt>
                <c:pt idx="12">
                  <c:v>346.43307669149647</c:v>
                </c:pt>
                <c:pt idx="13">
                  <c:v>334.01775630242054</c:v>
                </c:pt>
                <c:pt idx="14">
                  <c:v>344.75498346121509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8242-AA4B-8BFA-DB13B6DCFD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055976815"/>
        <c:axId val="33296736"/>
      </c:scatterChart>
      <c:valAx>
        <c:axId val="2055976815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3296736"/>
        <c:crosses val="autoZero"/>
        <c:crossBetween val="midCat"/>
      </c:valAx>
      <c:valAx>
        <c:axId val="33296736"/>
        <c:scaling>
          <c:orientation val="minMax"/>
          <c:max val="5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55976815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Y ppm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'STable2B-30 KV XRF1'!$AV$42</c:f>
              <c:strCache>
                <c:ptCount val="1"/>
                <c:pt idx="0">
                  <c:v>Y calcc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'STable2B-30 KV XRF1'!$AU$43:$AU$57</c:f>
              <c:numCache>
                <c:formatCode>0</c:formatCode>
                <c:ptCount val="15"/>
                <c:pt idx="0">
                  <c:v>16</c:v>
                </c:pt>
                <c:pt idx="1">
                  <c:v>16</c:v>
                </c:pt>
                <c:pt idx="2">
                  <c:v>16</c:v>
                </c:pt>
                <c:pt idx="3">
                  <c:v>16</c:v>
                </c:pt>
                <c:pt idx="4">
                  <c:v>16</c:v>
                </c:pt>
                <c:pt idx="5">
                  <c:v>27.6</c:v>
                </c:pt>
                <c:pt idx="6">
                  <c:v>27.6</c:v>
                </c:pt>
                <c:pt idx="7">
                  <c:v>27.6</c:v>
                </c:pt>
                <c:pt idx="8">
                  <c:v>27.6</c:v>
                </c:pt>
                <c:pt idx="9">
                  <c:v>27.6</c:v>
                </c:pt>
                <c:pt idx="10">
                  <c:v>38</c:v>
                </c:pt>
                <c:pt idx="11">
                  <c:v>38</c:v>
                </c:pt>
                <c:pt idx="12">
                  <c:v>38</c:v>
                </c:pt>
                <c:pt idx="13">
                  <c:v>38</c:v>
                </c:pt>
                <c:pt idx="14">
                  <c:v>38</c:v>
                </c:pt>
              </c:numCache>
            </c:numRef>
          </c:xVal>
          <c:yVal>
            <c:numRef>
              <c:f>'STable2B-30 KV XRF1'!$AV$43:$AV$57</c:f>
              <c:numCache>
                <c:formatCode>0</c:formatCode>
                <c:ptCount val="15"/>
                <c:pt idx="0">
                  <c:v>19.389201302674397</c:v>
                </c:pt>
                <c:pt idx="1">
                  <c:v>19.874349198157375</c:v>
                </c:pt>
                <c:pt idx="2">
                  <c:v>19.285121857919226</c:v>
                </c:pt>
                <c:pt idx="3">
                  <c:v>15.755082503685724</c:v>
                </c:pt>
                <c:pt idx="4">
                  <c:v>17.42033621292931</c:v>
                </c:pt>
                <c:pt idx="5">
                  <c:v>25.785350580329919</c:v>
                </c:pt>
                <c:pt idx="6">
                  <c:v>26.776523063942289</c:v>
                </c:pt>
                <c:pt idx="7">
                  <c:v>26.299490623311865</c:v>
                </c:pt>
                <c:pt idx="8">
                  <c:v>23.275500089373949</c:v>
                </c:pt>
                <c:pt idx="9">
                  <c:v>21.609140876769739</c:v>
                </c:pt>
                <c:pt idx="10">
                  <c:v>38.070237629249469</c:v>
                </c:pt>
                <c:pt idx="11">
                  <c:v>38.062045062577134</c:v>
                </c:pt>
                <c:pt idx="12">
                  <c:v>37.095584991738917</c:v>
                </c:pt>
                <c:pt idx="13">
                  <c:v>34.595445146767545</c:v>
                </c:pt>
                <c:pt idx="14">
                  <c:v>35.138914542356751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732A-2140-9D60-6CDF122FBA55}"/>
            </c:ext>
          </c:extLst>
        </c:ser>
        <c:ser>
          <c:idx val="1"/>
          <c:order val="1"/>
          <c:tx>
            <c:strRef>
              <c:f>'STable2B-30 KV XRF1'!$AW$42</c:f>
              <c:strCache>
                <c:ptCount val="1"/>
                <c:pt idx="0">
                  <c:v>Y Slope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'STable2B-30 KV XRF1'!$AU$43:$AU$57</c:f>
              <c:numCache>
                <c:formatCode>0</c:formatCode>
                <c:ptCount val="15"/>
                <c:pt idx="0">
                  <c:v>16</c:v>
                </c:pt>
                <c:pt idx="1">
                  <c:v>16</c:v>
                </c:pt>
                <c:pt idx="2">
                  <c:v>16</c:v>
                </c:pt>
                <c:pt idx="3">
                  <c:v>16</c:v>
                </c:pt>
                <c:pt idx="4">
                  <c:v>16</c:v>
                </c:pt>
                <c:pt idx="5">
                  <c:v>27.6</c:v>
                </c:pt>
                <c:pt idx="6">
                  <c:v>27.6</c:v>
                </c:pt>
                <c:pt idx="7">
                  <c:v>27.6</c:v>
                </c:pt>
                <c:pt idx="8">
                  <c:v>27.6</c:v>
                </c:pt>
                <c:pt idx="9">
                  <c:v>27.6</c:v>
                </c:pt>
                <c:pt idx="10">
                  <c:v>38</c:v>
                </c:pt>
                <c:pt idx="11">
                  <c:v>38</c:v>
                </c:pt>
                <c:pt idx="12">
                  <c:v>38</c:v>
                </c:pt>
                <c:pt idx="13">
                  <c:v>38</c:v>
                </c:pt>
                <c:pt idx="14">
                  <c:v>38</c:v>
                </c:pt>
              </c:numCache>
            </c:numRef>
          </c:xVal>
          <c:yVal>
            <c:numRef>
              <c:f>'STable2B-30 KV XRF1'!$AW$43:$AW$57</c:f>
              <c:numCache>
                <c:formatCode>0</c:formatCode>
                <c:ptCount val="15"/>
                <c:pt idx="0">
                  <c:v>19.178109868717147</c:v>
                </c:pt>
                <c:pt idx="1">
                  <c:v>19.720821637305871</c:v>
                </c:pt>
                <c:pt idx="2">
                  <c:v>19.061681167154752</c:v>
                </c:pt>
                <c:pt idx="3">
                  <c:v>15.112794819381065</c:v>
                </c:pt>
                <c:pt idx="4">
                  <c:v>16.97563457218018</c:v>
                </c:pt>
                <c:pt idx="5">
                  <c:v>26.333176434919991</c:v>
                </c:pt>
                <c:pt idx="6">
                  <c:v>27.441953730598527</c:v>
                </c:pt>
                <c:pt idx="7">
                  <c:v>26.90832033356812</c:v>
                </c:pt>
                <c:pt idx="8">
                  <c:v>23.525526620250666</c:v>
                </c:pt>
                <c:pt idx="9">
                  <c:v>21.661450193666894</c:v>
                </c:pt>
                <c:pt idx="10">
                  <c:v>40.075692561047937</c:v>
                </c:pt>
                <c:pt idx="11">
                  <c:v>40.066527928181507</c:v>
                </c:pt>
                <c:pt idx="12">
                  <c:v>38.985395227826636</c:v>
                </c:pt>
                <c:pt idx="13">
                  <c:v>36.188608248811157</c:v>
                </c:pt>
                <c:pt idx="14">
                  <c:v>36.796561492760482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732A-2140-9D60-6CDF122FBA5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795060863"/>
        <c:axId val="421443663"/>
      </c:scatterChart>
      <c:valAx>
        <c:axId val="1795060863"/>
        <c:scaling>
          <c:orientation val="minMax"/>
          <c:max val="45"/>
          <c:min val="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21443663"/>
        <c:crosses val="autoZero"/>
        <c:crossBetween val="midCat"/>
        <c:majorUnit val="5"/>
      </c:valAx>
      <c:valAx>
        <c:axId val="42144366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95060863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Zr</a:t>
            </a:r>
            <a:r>
              <a:rPr lang="en-US" baseline="0"/>
              <a:t> ppm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'STable2B-30 KV XRF1'!$AZ$42</c:f>
              <c:strCache>
                <c:ptCount val="1"/>
                <c:pt idx="0">
                  <c:v>Zr calc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'STable2B-30 KV XRF1'!$AY$43:$AY$57</c:f>
              <c:numCache>
                <c:formatCode>0</c:formatCode>
                <c:ptCount val="15"/>
                <c:pt idx="0">
                  <c:v>22</c:v>
                </c:pt>
                <c:pt idx="1">
                  <c:v>22</c:v>
                </c:pt>
                <c:pt idx="2">
                  <c:v>22</c:v>
                </c:pt>
                <c:pt idx="3">
                  <c:v>22</c:v>
                </c:pt>
                <c:pt idx="4">
                  <c:v>22</c:v>
                </c:pt>
                <c:pt idx="5">
                  <c:v>179</c:v>
                </c:pt>
                <c:pt idx="6">
                  <c:v>179</c:v>
                </c:pt>
                <c:pt idx="7">
                  <c:v>179</c:v>
                </c:pt>
                <c:pt idx="8">
                  <c:v>179</c:v>
                </c:pt>
                <c:pt idx="9">
                  <c:v>179</c:v>
                </c:pt>
                <c:pt idx="10">
                  <c:v>190</c:v>
                </c:pt>
                <c:pt idx="11">
                  <c:v>190</c:v>
                </c:pt>
                <c:pt idx="12">
                  <c:v>190</c:v>
                </c:pt>
                <c:pt idx="13">
                  <c:v>190</c:v>
                </c:pt>
                <c:pt idx="14">
                  <c:v>190</c:v>
                </c:pt>
              </c:numCache>
            </c:numRef>
          </c:xVal>
          <c:yVal>
            <c:numRef>
              <c:f>'STable2B-30 KV XRF1'!$AZ$43:$AZ$57</c:f>
              <c:numCache>
                <c:formatCode>0</c:formatCode>
                <c:ptCount val="15"/>
                <c:pt idx="0">
                  <c:v>25.127923610670912</c:v>
                </c:pt>
                <c:pt idx="1">
                  <c:v>22.969468764594332</c:v>
                </c:pt>
                <c:pt idx="2">
                  <c:v>21.872460485976411</c:v>
                </c:pt>
                <c:pt idx="3">
                  <c:v>20.778751083123151</c:v>
                </c:pt>
                <c:pt idx="4">
                  <c:v>20.953188968683758</c:v>
                </c:pt>
                <c:pt idx="5">
                  <c:v>175.3208262908004</c:v>
                </c:pt>
                <c:pt idx="6">
                  <c:v>178.39076917733075</c:v>
                </c:pt>
                <c:pt idx="7">
                  <c:v>174.72849488471988</c:v>
                </c:pt>
                <c:pt idx="8">
                  <c:v>170.52926703231199</c:v>
                </c:pt>
                <c:pt idx="9">
                  <c:v>171.58791554854128</c:v>
                </c:pt>
                <c:pt idx="10">
                  <c:v>196.54714372868941</c:v>
                </c:pt>
                <c:pt idx="11">
                  <c:v>190.83236418313493</c:v>
                </c:pt>
                <c:pt idx="12">
                  <c:v>198.11337889782874</c:v>
                </c:pt>
                <c:pt idx="13">
                  <c:v>185.90234344604522</c:v>
                </c:pt>
                <c:pt idx="14">
                  <c:v>190.27078310234072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3483-2644-A2E6-32FB3893896E}"/>
            </c:ext>
          </c:extLst>
        </c:ser>
        <c:ser>
          <c:idx val="1"/>
          <c:order val="1"/>
          <c:tx>
            <c:strRef>
              <c:f>'STable2B-30 KV XRF1'!$BA$42</c:f>
              <c:strCache>
                <c:ptCount val="1"/>
                <c:pt idx="0">
                  <c:v>Zr slope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'STable2B-30 KV XRF1'!$AY$43:$AY$57</c:f>
              <c:numCache>
                <c:formatCode>0</c:formatCode>
                <c:ptCount val="15"/>
                <c:pt idx="0">
                  <c:v>22</c:v>
                </c:pt>
                <c:pt idx="1">
                  <c:v>22</c:v>
                </c:pt>
                <c:pt idx="2">
                  <c:v>22</c:v>
                </c:pt>
                <c:pt idx="3">
                  <c:v>22</c:v>
                </c:pt>
                <c:pt idx="4">
                  <c:v>22</c:v>
                </c:pt>
                <c:pt idx="5">
                  <c:v>179</c:v>
                </c:pt>
                <c:pt idx="6">
                  <c:v>179</c:v>
                </c:pt>
                <c:pt idx="7">
                  <c:v>179</c:v>
                </c:pt>
                <c:pt idx="8">
                  <c:v>179</c:v>
                </c:pt>
                <c:pt idx="9">
                  <c:v>179</c:v>
                </c:pt>
                <c:pt idx="10">
                  <c:v>190</c:v>
                </c:pt>
                <c:pt idx="11">
                  <c:v>190</c:v>
                </c:pt>
                <c:pt idx="12">
                  <c:v>190</c:v>
                </c:pt>
                <c:pt idx="13">
                  <c:v>190</c:v>
                </c:pt>
                <c:pt idx="14">
                  <c:v>190</c:v>
                </c:pt>
              </c:numCache>
            </c:numRef>
          </c:xVal>
          <c:yVal>
            <c:numRef>
              <c:f>'STable2B-30 KV XRF1'!$BA$43:$BA$57</c:f>
              <c:numCache>
                <c:formatCode>0</c:formatCode>
                <c:ptCount val="15"/>
                <c:pt idx="0">
                  <c:v>25.37314495588225</c:v>
                </c:pt>
                <c:pt idx="1">
                  <c:v>23.204435490778494</c:v>
                </c:pt>
                <c:pt idx="2">
                  <c:v>22.102215427449242</c:v>
                </c:pt>
                <c:pt idx="3">
                  <c:v>21.003309912537816</c:v>
                </c:pt>
                <c:pt idx="4">
                  <c:v>21.178576536333825</c:v>
                </c:pt>
                <c:pt idx="5">
                  <c:v>176.27960020365981</c:v>
                </c:pt>
                <c:pt idx="6">
                  <c:v>179.36412810446265</c:v>
                </c:pt>
                <c:pt idx="7">
                  <c:v>175.68445468593907</c:v>
                </c:pt>
                <c:pt idx="8">
                  <c:v>171.46527669099612</c:v>
                </c:pt>
                <c:pt idx="9">
                  <c:v>172.52895474825905</c:v>
                </c:pt>
                <c:pt idx="10">
                  <c:v>197.60676190941527</c:v>
                </c:pt>
                <c:pt idx="11">
                  <c:v>191.86483197562336</c:v>
                </c:pt>
                <c:pt idx="12">
                  <c:v>199.18043811675639</c:v>
                </c:pt>
                <c:pt idx="13">
                  <c:v>186.91138916669982</c:v>
                </c:pt>
                <c:pt idx="14">
                  <c:v>191.30058287513586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3483-2644-A2E6-32FB389389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67969007"/>
        <c:axId val="2099424591"/>
      </c:scatterChart>
      <c:valAx>
        <c:axId val="467969007"/>
        <c:scaling>
          <c:orientation val="minMax"/>
          <c:max val="25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99424591"/>
        <c:crosses val="autoZero"/>
        <c:crossBetween val="midCat"/>
      </c:valAx>
      <c:valAx>
        <c:axId val="209942459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67969007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Ni ppm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'STable2B-30 KV XRF1'!$AB$42</c:f>
              <c:strCache>
                <c:ptCount val="1"/>
                <c:pt idx="0">
                  <c:v>Ni calc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'STable2B-30 KV XRF1'!$AA$43:$AA$57</c:f>
              <c:numCache>
                <c:formatCode>General</c:formatCode>
                <c:ptCount val="15"/>
                <c:pt idx="0">
                  <c:v>166</c:v>
                </c:pt>
                <c:pt idx="1">
                  <c:v>166</c:v>
                </c:pt>
                <c:pt idx="2">
                  <c:v>166</c:v>
                </c:pt>
                <c:pt idx="3">
                  <c:v>166</c:v>
                </c:pt>
                <c:pt idx="4">
                  <c:v>166</c:v>
                </c:pt>
                <c:pt idx="5">
                  <c:v>121</c:v>
                </c:pt>
                <c:pt idx="6">
                  <c:v>121</c:v>
                </c:pt>
                <c:pt idx="7">
                  <c:v>121</c:v>
                </c:pt>
                <c:pt idx="8">
                  <c:v>121</c:v>
                </c:pt>
                <c:pt idx="9">
                  <c:v>121</c:v>
                </c:pt>
                <c:pt idx="10">
                  <c:v>13</c:v>
                </c:pt>
                <c:pt idx="11">
                  <c:v>13</c:v>
                </c:pt>
                <c:pt idx="12">
                  <c:v>13</c:v>
                </c:pt>
                <c:pt idx="13">
                  <c:v>13</c:v>
                </c:pt>
                <c:pt idx="14">
                  <c:v>13</c:v>
                </c:pt>
              </c:numCache>
            </c:numRef>
          </c:xVal>
          <c:yVal>
            <c:numRef>
              <c:f>'STable2B-30 KV XRF1'!$AB$43:$AB$57</c:f>
              <c:numCache>
                <c:formatCode>0</c:formatCode>
                <c:ptCount val="15"/>
                <c:pt idx="0">
                  <c:v>148.24666812605457</c:v>
                </c:pt>
                <c:pt idx="1">
                  <c:v>145.8899796405604</c:v>
                </c:pt>
                <c:pt idx="2">
                  <c:v>147.73192408659946</c:v>
                </c:pt>
                <c:pt idx="3">
                  <c:v>136.56328781428215</c:v>
                </c:pt>
                <c:pt idx="4">
                  <c:v>143.74032808369532</c:v>
                </c:pt>
                <c:pt idx="5">
                  <c:v>135.28094897618536</c:v>
                </c:pt>
                <c:pt idx="6">
                  <c:v>136.934851111657</c:v>
                </c:pt>
                <c:pt idx="7">
                  <c:v>143.3273237664267</c:v>
                </c:pt>
                <c:pt idx="8">
                  <c:v>133.59956567215164</c:v>
                </c:pt>
                <c:pt idx="9">
                  <c:v>133.66842323250566</c:v>
                </c:pt>
                <c:pt idx="10">
                  <c:v>118.37936207577626</c:v>
                </c:pt>
                <c:pt idx="11">
                  <c:v>118.24816958615493</c:v>
                </c:pt>
                <c:pt idx="12">
                  <c:v>124.41544635391809</c:v>
                </c:pt>
                <c:pt idx="13">
                  <c:v>118.79441449328948</c:v>
                </c:pt>
                <c:pt idx="14">
                  <c:v>120.17343744117886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3CC8-D441-BA8E-F1EB7E4DEFE3}"/>
            </c:ext>
          </c:extLst>
        </c:ser>
        <c:ser>
          <c:idx val="1"/>
          <c:order val="1"/>
          <c:tx>
            <c:strRef>
              <c:f>'STable2B-30 KV XRF1'!$AC$42</c:f>
              <c:strCache>
                <c:ptCount val="1"/>
                <c:pt idx="0">
                  <c:v>Ni slope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'STable2B-30 KV XRF1'!$AA$43:$AA$57</c:f>
              <c:numCache>
                <c:formatCode>General</c:formatCode>
                <c:ptCount val="15"/>
                <c:pt idx="0">
                  <c:v>166</c:v>
                </c:pt>
                <c:pt idx="1">
                  <c:v>166</c:v>
                </c:pt>
                <c:pt idx="2">
                  <c:v>166</c:v>
                </c:pt>
                <c:pt idx="3">
                  <c:v>166</c:v>
                </c:pt>
                <c:pt idx="4">
                  <c:v>166</c:v>
                </c:pt>
                <c:pt idx="5">
                  <c:v>121</c:v>
                </c:pt>
                <c:pt idx="6">
                  <c:v>121</c:v>
                </c:pt>
                <c:pt idx="7">
                  <c:v>121</c:v>
                </c:pt>
                <c:pt idx="8">
                  <c:v>121</c:v>
                </c:pt>
                <c:pt idx="9">
                  <c:v>121</c:v>
                </c:pt>
                <c:pt idx="10">
                  <c:v>13</c:v>
                </c:pt>
                <c:pt idx="11">
                  <c:v>13</c:v>
                </c:pt>
                <c:pt idx="12">
                  <c:v>13</c:v>
                </c:pt>
                <c:pt idx="13">
                  <c:v>13</c:v>
                </c:pt>
                <c:pt idx="14">
                  <c:v>13</c:v>
                </c:pt>
              </c:numCache>
            </c:numRef>
          </c:xVal>
          <c:yVal>
            <c:numRef>
              <c:f>'STable2B-30 KV XRF1'!$AC$43:$AC$57</c:f>
              <c:numCache>
                <c:formatCode>0</c:formatCode>
                <c:ptCount val="15"/>
                <c:pt idx="0">
                  <c:v>183.75962814823811</c:v>
                </c:pt>
                <c:pt idx="1">
                  <c:v>170.22212436775555</c:v>
                </c:pt>
                <c:pt idx="2">
                  <c:v>180.80278874286239</c:v>
                </c:pt>
                <c:pt idx="3">
                  <c:v>116.64689512774805</c:v>
                </c:pt>
                <c:pt idx="4">
                  <c:v>157.87390089362987</c:v>
                </c:pt>
                <c:pt idx="5">
                  <c:v>109.28076804924513</c:v>
                </c:pt>
                <c:pt idx="6">
                  <c:v>118.78126272612235</c:v>
                </c:pt>
                <c:pt idx="7">
                  <c:v>155.50148402954562</c:v>
                </c:pt>
                <c:pt idx="8">
                  <c:v>99.622413551016393</c:v>
                </c:pt>
                <c:pt idx="9">
                  <c:v>100.01795139547266</c:v>
                </c:pt>
                <c:pt idx="10">
                  <c:v>12.193139383523203</c:v>
                </c:pt>
                <c:pt idx="11">
                  <c:v>11.439531583785879</c:v>
                </c:pt>
                <c:pt idx="12">
                  <c:v>46.866162244888415</c:v>
                </c:pt>
                <c:pt idx="13">
                  <c:v>14.577321130821701</c:v>
                </c:pt>
                <c:pt idx="14">
                  <c:v>22.49882984329372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3CC8-D441-BA8E-F1EB7E4DEF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3092224"/>
        <c:axId val="2017115583"/>
      </c:scatterChart>
      <c:valAx>
        <c:axId val="3309222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17115583"/>
        <c:crosses val="autoZero"/>
        <c:crossBetween val="midCat"/>
      </c:valAx>
      <c:valAx>
        <c:axId val="201711558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3092224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Helvetica" pitchFamily="2" charset="0"/>
                <a:ea typeface="+mn-ea"/>
                <a:cs typeface="+mn-cs"/>
              </a:defRPr>
            </a:pPr>
            <a:r>
              <a:rPr lang="en-US">
                <a:latin typeface="Helvetica" pitchFamily="2" charset="0"/>
              </a:rPr>
              <a:t>CaO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Helvetica" pitchFamily="2" charset="0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'STable2C-50 KV XRF1'!$E$44</c:f>
              <c:strCache>
                <c:ptCount val="1"/>
                <c:pt idx="0">
                  <c:v>CaO calc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19050">
                <a:solidFill>
                  <a:schemeClr val="accent1"/>
                </a:solidFill>
              </a:ln>
              <a:effectLst/>
            </c:spPr>
          </c:marker>
          <c:xVal>
            <c:numRef>
              <c:f>'STable2C-50 KV XRF1'!$D$45:$D$59</c:f>
              <c:numCache>
                <c:formatCode>0.00</c:formatCode>
                <c:ptCount val="15"/>
                <c:pt idx="0">
                  <c:v>13.24</c:v>
                </c:pt>
                <c:pt idx="1">
                  <c:v>13.24</c:v>
                </c:pt>
                <c:pt idx="2">
                  <c:v>13.24</c:v>
                </c:pt>
                <c:pt idx="3">
                  <c:v>13.24</c:v>
                </c:pt>
                <c:pt idx="4">
                  <c:v>13.24</c:v>
                </c:pt>
                <c:pt idx="5">
                  <c:v>11.4</c:v>
                </c:pt>
                <c:pt idx="6">
                  <c:v>11.4</c:v>
                </c:pt>
                <c:pt idx="7">
                  <c:v>11.4</c:v>
                </c:pt>
                <c:pt idx="8">
                  <c:v>11.4</c:v>
                </c:pt>
                <c:pt idx="9">
                  <c:v>11.4</c:v>
                </c:pt>
                <c:pt idx="10">
                  <c:v>6.95</c:v>
                </c:pt>
                <c:pt idx="11">
                  <c:v>6.95</c:v>
                </c:pt>
                <c:pt idx="12">
                  <c:v>6.95</c:v>
                </c:pt>
                <c:pt idx="13">
                  <c:v>6.95</c:v>
                </c:pt>
                <c:pt idx="14">
                  <c:v>6.95</c:v>
                </c:pt>
              </c:numCache>
            </c:numRef>
          </c:xVal>
          <c:yVal>
            <c:numRef>
              <c:f>'STable2C-50 KV XRF1'!$E$45:$E$59</c:f>
              <c:numCache>
                <c:formatCode>0.00</c:formatCode>
                <c:ptCount val="15"/>
                <c:pt idx="0">
                  <c:v>13.527550710458961</c:v>
                </c:pt>
                <c:pt idx="1">
                  <c:v>13.253422340479128</c:v>
                </c:pt>
                <c:pt idx="2">
                  <c:v>13.399687910152618</c:v>
                </c:pt>
                <c:pt idx="3">
                  <c:v>12.299444562666036</c:v>
                </c:pt>
                <c:pt idx="4">
                  <c:v>12.295579081027679</c:v>
                </c:pt>
                <c:pt idx="5">
                  <c:v>10.922284428399765</c:v>
                </c:pt>
                <c:pt idx="6">
                  <c:v>11.617119909477791</c:v>
                </c:pt>
                <c:pt idx="7">
                  <c:v>11.177723666714781</c:v>
                </c:pt>
                <c:pt idx="8">
                  <c:v>10.979626623176744</c:v>
                </c:pt>
                <c:pt idx="9">
                  <c:v>10.665598595398816</c:v>
                </c:pt>
                <c:pt idx="10">
                  <c:v>7.1332791581241599</c:v>
                </c:pt>
                <c:pt idx="11">
                  <c:v>7.5862388434740788</c:v>
                </c:pt>
                <c:pt idx="12">
                  <c:v>7.3286718238326714</c:v>
                </c:pt>
                <c:pt idx="13">
                  <c:v>7.1242682575890548</c:v>
                </c:pt>
                <c:pt idx="14">
                  <c:v>7.2819581531847692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04A8-5949-A5DB-447EC99C67AF}"/>
            </c:ext>
          </c:extLst>
        </c:ser>
        <c:ser>
          <c:idx val="1"/>
          <c:order val="1"/>
          <c:tx>
            <c:strRef>
              <c:f>'STable2C-50 KV XRF1'!$F$44</c:f>
              <c:strCache>
                <c:ptCount val="1"/>
                <c:pt idx="0">
                  <c:v>CaO slope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19050">
                <a:solidFill>
                  <a:schemeClr val="accent2"/>
                </a:solidFill>
              </a:ln>
              <a:effectLst/>
            </c:spPr>
          </c:marker>
          <c:xVal>
            <c:numRef>
              <c:f>'STable2C-50 KV XRF1'!$D$45:$D$59</c:f>
              <c:numCache>
                <c:formatCode>0.00</c:formatCode>
                <c:ptCount val="15"/>
                <c:pt idx="0">
                  <c:v>13.24</c:v>
                </c:pt>
                <c:pt idx="1">
                  <c:v>13.24</c:v>
                </c:pt>
                <c:pt idx="2">
                  <c:v>13.24</c:v>
                </c:pt>
                <c:pt idx="3">
                  <c:v>13.24</c:v>
                </c:pt>
                <c:pt idx="4">
                  <c:v>13.24</c:v>
                </c:pt>
                <c:pt idx="5">
                  <c:v>11.4</c:v>
                </c:pt>
                <c:pt idx="6">
                  <c:v>11.4</c:v>
                </c:pt>
                <c:pt idx="7">
                  <c:v>11.4</c:v>
                </c:pt>
                <c:pt idx="8">
                  <c:v>11.4</c:v>
                </c:pt>
                <c:pt idx="9">
                  <c:v>11.4</c:v>
                </c:pt>
                <c:pt idx="10">
                  <c:v>6.95</c:v>
                </c:pt>
                <c:pt idx="11">
                  <c:v>6.95</c:v>
                </c:pt>
                <c:pt idx="12">
                  <c:v>6.95</c:v>
                </c:pt>
                <c:pt idx="13">
                  <c:v>6.95</c:v>
                </c:pt>
                <c:pt idx="14">
                  <c:v>6.95</c:v>
                </c:pt>
              </c:numCache>
            </c:numRef>
          </c:xVal>
          <c:yVal>
            <c:numRef>
              <c:f>'STable2C-50 KV XRF1'!$F$45:$F$59</c:f>
              <c:numCache>
                <c:formatCode>0.00</c:formatCode>
                <c:ptCount val="15"/>
                <c:pt idx="0">
                  <c:v>13.917105007187757</c:v>
                </c:pt>
                <c:pt idx="1">
                  <c:v>13.616443794951472</c:v>
                </c:pt>
                <c:pt idx="2">
                  <c:v>13.77686638634432</c:v>
                </c:pt>
                <c:pt idx="3">
                  <c:v>12.570130656530726</c:v>
                </c:pt>
                <c:pt idx="4">
                  <c:v>12.565891035526336</c:v>
                </c:pt>
                <c:pt idx="5">
                  <c:v>11.059675407253009</c:v>
                </c:pt>
                <c:pt idx="6">
                  <c:v>11.821763906378695</c:v>
                </c:pt>
                <c:pt idx="7">
                  <c:v>11.339838569679999</c:v>
                </c:pt>
                <c:pt idx="8">
                  <c:v>11.122567744135921</c:v>
                </c:pt>
                <c:pt idx="9">
                  <c:v>10.778144992434491</c:v>
                </c:pt>
                <c:pt idx="10">
                  <c:v>6.9039329067064648</c:v>
                </c:pt>
                <c:pt idx="11">
                  <c:v>7.4007344894886202</c:v>
                </c:pt>
                <c:pt idx="12">
                  <c:v>7.1182375981118895</c:v>
                </c:pt>
                <c:pt idx="13">
                  <c:v>6.894049842511305</c:v>
                </c:pt>
                <c:pt idx="14">
                  <c:v>7.0670025185539513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04A8-5949-A5DB-447EC99C67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7541888"/>
        <c:axId val="297656847"/>
      </c:scatterChart>
      <c:valAx>
        <c:axId val="97541888"/>
        <c:scaling>
          <c:orientation val="minMax"/>
          <c:min val="6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Helvetica" pitchFamily="2" charset="0"/>
                <a:ea typeface="+mn-ea"/>
                <a:cs typeface="+mn-cs"/>
              </a:defRPr>
            </a:pPr>
            <a:endParaRPr lang="en-US"/>
          </a:p>
        </c:txPr>
        <c:crossAx val="297656847"/>
        <c:crosses val="autoZero"/>
        <c:crossBetween val="midCat"/>
      </c:valAx>
      <c:valAx>
        <c:axId val="297656847"/>
        <c:scaling>
          <c:orientation val="minMax"/>
          <c:max val="14"/>
          <c:min val="6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Helvetica" pitchFamily="2" charset="0"/>
                <a:ea typeface="+mn-ea"/>
                <a:cs typeface="+mn-cs"/>
              </a:defRPr>
            </a:pPr>
            <a:endParaRPr lang="en-US"/>
          </a:p>
        </c:txPr>
        <c:crossAx val="97541888"/>
        <c:crosses val="autoZero"/>
        <c:crossBetween val="midCat"/>
        <c:majorUnit val="2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Helvetica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Helvetica" pitchFamily="2" charset="0"/>
                <a:ea typeface="+mn-ea"/>
                <a:cs typeface="+mn-cs"/>
              </a:defRPr>
            </a:pPr>
            <a:r>
              <a:rPr lang="en-US">
                <a:latin typeface="Helvetica" pitchFamily="2" charset="0"/>
              </a:rPr>
              <a:t>FeO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Helvetica" pitchFamily="2" charset="0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'STable2C-50 KV XRF1'!$I$44</c:f>
              <c:strCache>
                <c:ptCount val="1"/>
                <c:pt idx="0">
                  <c:v>FeO calc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19050">
                <a:solidFill>
                  <a:schemeClr val="accent1"/>
                </a:solidFill>
              </a:ln>
              <a:effectLst/>
            </c:spPr>
          </c:marker>
          <c:xVal>
            <c:numRef>
              <c:f>'STable2C-50 KV XRF1'!$H$45:$H$59</c:f>
              <c:numCache>
                <c:formatCode>0.00</c:formatCode>
                <c:ptCount val="15"/>
                <c:pt idx="0">
                  <c:v>10.251681814091604</c:v>
                </c:pt>
                <c:pt idx="1">
                  <c:v>10.251681814091604</c:v>
                </c:pt>
                <c:pt idx="2">
                  <c:v>10.251681814091604</c:v>
                </c:pt>
                <c:pt idx="3">
                  <c:v>10.251681814091604</c:v>
                </c:pt>
                <c:pt idx="4">
                  <c:v>10.251681814091604</c:v>
                </c:pt>
                <c:pt idx="5">
                  <c:v>11.117568613335733</c:v>
                </c:pt>
                <c:pt idx="6">
                  <c:v>11.117568613335733</c:v>
                </c:pt>
                <c:pt idx="7">
                  <c:v>11.117568613335733</c:v>
                </c:pt>
                <c:pt idx="8">
                  <c:v>11.117568613335733</c:v>
                </c:pt>
                <c:pt idx="9">
                  <c:v>11.117568613335733</c:v>
                </c:pt>
                <c:pt idx="10">
                  <c:v>12.110450823360029</c:v>
                </c:pt>
                <c:pt idx="11">
                  <c:v>12.110450823360029</c:v>
                </c:pt>
                <c:pt idx="12">
                  <c:v>12.110450823360029</c:v>
                </c:pt>
                <c:pt idx="13">
                  <c:v>12.110450823360029</c:v>
                </c:pt>
                <c:pt idx="14">
                  <c:v>12.110450823360029</c:v>
                </c:pt>
              </c:numCache>
            </c:numRef>
          </c:xVal>
          <c:yVal>
            <c:numRef>
              <c:f>'STable2C-50 KV XRF1'!$I$45:$I$59</c:f>
              <c:numCache>
                <c:formatCode>0.00</c:formatCode>
                <c:ptCount val="15"/>
                <c:pt idx="0">
                  <c:v>10.3898294132355</c:v>
                </c:pt>
                <c:pt idx="1">
                  <c:v>10.138797203065691</c:v>
                </c:pt>
                <c:pt idx="2">
                  <c:v>10.186900230536921</c:v>
                </c:pt>
                <c:pt idx="3">
                  <c:v>10.066865327149957</c:v>
                </c:pt>
                <c:pt idx="4">
                  <c:v>10.131989634302636</c:v>
                </c:pt>
                <c:pt idx="5">
                  <c:v>10.747716988048017</c:v>
                </c:pt>
                <c:pt idx="6">
                  <c:v>10.834764522503535</c:v>
                </c:pt>
                <c:pt idx="7">
                  <c:v>10.693720153444195</c:v>
                </c:pt>
                <c:pt idx="8">
                  <c:v>10.357994463702052</c:v>
                </c:pt>
                <c:pt idx="9">
                  <c:v>10.660011838705541</c:v>
                </c:pt>
                <c:pt idx="10">
                  <c:v>12.758000128838631</c:v>
                </c:pt>
                <c:pt idx="11">
                  <c:v>12.493247856774019</c:v>
                </c:pt>
                <c:pt idx="12">
                  <c:v>12.889006250268798</c:v>
                </c:pt>
                <c:pt idx="13">
                  <c:v>12.501264319120464</c:v>
                </c:pt>
                <c:pt idx="14">
                  <c:v>12.781597248277519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8B45-EC4A-9344-ACBC84B5BFEB}"/>
            </c:ext>
          </c:extLst>
        </c:ser>
        <c:ser>
          <c:idx val="1"/>
          <c:order val="1"/>
          <c:tx>
            <c:strRef>
              <c:f>'STable2C-50 KV XRF1'!$J$44</c:f>
              <c:strCache>
                <c:ptCount val="1"/>
                <c:pt idx="0">
                  <c:v>FeO slope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19050">
                <a:solidFill>
                  <a:schemeClr val="accent2"/>
                </a:solidFill>
              </a:ln>
              <a:effectLst/>
            </c:spPr>
          </c:marker>
          <c:xVal>
            <c:numRef>
              <c:f>'STable2C-50 KV XRF1'!$H$45:$H$59</c:f>
              <c:numCache>
                <c:formatCode>0.00</c:formatCode>
                <c:ptCount val="15"/>
                <c:pt idx="0">
                  <c:v>10.251681814091604</c:v>
                </c:pt>
                <c:pt idx="1">
                  <c:v>10.251681814091604</c:v>
                </c:pt>
                <c:pt idx="2">
                  <c:v>10.251681814091604</c:v>
                </c:pt>
                <c:pt idx="3">
                  <c:v>10.251681814091604</c:v>
                </c:pt>
                <c:pt idx="4">
                  <c:v>10.251681814091604</c:v>
                </c:pt>
                <c:pt idx="5">
                  <c:v>11.117568613335733</c:v>
                </c:pt>
                <c:pt idx="6">
                  <c:v>11.117568613335733</c:v>
                </c:pt>
                <c:pt idx="7">
                  <c:v>11.117568613335733</c:v>
                </c:pt>
                <c:pt idx="8">
                  <c:v>11.117568613335733</c:v>
                </c:pt>
                <c:pt idx="9">
                  <c:v>11.117568613335733</c:v>
                </c:pt>
                <c:pt idx="10">
                  <c:v>12.110450823360029</c:v>
                </c:pt>
                <c:pt idx="11">
                  <c:v>12.110450823360029</c:v>
                </c:pt>
                <c:pt idx="12">
                  <c:v>12.110450823360029</c:v>
                </c:pt>
                <c:pt idx="13">
                  <c:v>12.110450823360029</c:v>
                </c:pt>
                <c:pt idx="14">
                  <c:v>12.110450823360029</c:v>
                </c:pt>
              </c:numCache>
            </c:numRef>
          </c:xVal>
          <c:yVal>
            <c:numRef>
              <c:f>'STable2C-50 KV XRF1'!$J$45:$J$59</c:f>
              <c:numCache>
                <c:formatCode>0.00</c:formatCode>
                <c:ptCount val="15"/>
                <c:pt idx="0">
                  <c:v>10.642896061466235</c:v>
                </c:pt>
                <c:pt idx="1">
                  <c:v>10.477676189320206</c:v>
                </c:pt>
                <c:pt idx="2">
                  <c:v>10.509335776124853</c:v>
                </c:pt>
                <c:pt idx="3">
                  <c:v>10.430333358955998</c:v>
                </c:pt>
                <c:pt idx="4">
                  <c:v>10.47319570595954</c:v>
                </c:pt>
                <c:pt idx="5">
                  <c:v>10.878444078643705</c:v>
                </c:pt>
                <c:pt idx="6">
                  <c:v>10.935735461704226</c:v>
                </c:pt>
                <c:pt idx="7">
                  <c:v>10.842905411699334</c:v>
                </c:pt>
                <c:pt idx="8">
                  <c:v>10.621943506062554</c:v>
                </c:pt>
                <c:pt idx="9">
                  <c:v>10.82071987842609</c:v>
                </c:pt>
                <c:pt idx="10">
                  <c:v>12.201536136328532</c:v>
                </c:pt>
                <c:pt idx="11">
                  <c:v>12.027286240224374</c:v>
                </c:pt>
                <c:pt idx="12">
                  <c:v>12.287759392771989</c:v>
                </c:pt>
                <c:pt idx="13">
                  <c:v>12.032562371454894</c:v>
                </c:pt>
                <c:pt idx="14">
                  <c:v>12.21706686465248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8B45-EC4A-9344-ACBC84B5BF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97411679"/>
        <c:axId val="97883168"/>
      </c:scatterChart>
      <c:valAx>
        <c:axId val="297411679"/>
        <c:scaling>
          <c:orientation val="minMax"/>
          <c:max val="14"/>
          <c:min val="8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Helvetica" pitchFamily="2" charset="0"/>
                <a:ea typeface="+mn-ea"/>
                <a:cs typeface="+mn-cs"/>
              </a:defRPr>
            </a:pPr>
            <a:endParaRPr lang="en-US"/>
          </a:p>
        </c:txPr>
        <c:crossAx val="97883168"/>
        <c:crosses val="autoZero"/>
        <c:crossBetween val="midCat"/>
      </c:valAx>
      <c:valAx>
        <c:axId val="97883168"/>
        <c:scaling>
          <c:orientation val="minMax"/>
          <c:min val="8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Helvetica" pitchFamily="2" charset="0"/>
                <a:ea typeface="+mn-ea"/>
                <a:cs typeface="+mn-cs"/>
              </a:defRPr>
            </a:pPr>
            <a:endParaRPr lang="en-US"/>
          </a:p>
        </c:txPr>
        <c:crossAx val="297411679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Helvetica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Helvetica" pitchFamily="2" charset="0"/>
                <a:ea typeface="+mn-ea"/>
                <a:cs typeface="+mn-cs"/>
              </a:defRPr>
            </a:pPr>
            <a:r>
              <a:rPr lang="en-US">
                <a:latin typeface="Helvetica" pitchFamily="2" charset="0"/>
              </a:rPr>
              <a:t>Rb ppm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Helvetica" pitchFamily="2" charset="0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'STable2C-50 KV XRF1'!$Q$44</c:f>
              <c:strCache>
                <c:ptCount val="1"/>
                <c:pt idx="0">
                  <c:v>Rb calc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'STable2C-50 KV XRF1'!$P$45:$P$59</c:f>
              <c:numCache>
                <c:formatCode>General</c:formatCode>
                <c:ptCount val="15"/>
                <c:pt idx="0">
                  <c:v>0.27</c:v>
                </c:pt>
                <c:pt idx="1">
                  <c:v>0.27</c:v>
                </c:pt>
                <c:pt idx="2">
                  <c:v>0.27</c:v>
                </c:pt>
                <c:pt idx="3">
                  <c:v>0.27</c:v>
                </c:pt>
                <c:pt idx="4">
                  <c:v>0.27</c:v>
                </c:pt>
                <c:pt idx="5">
                  <c:v>11</c:v>
                </c:pt>
                <c:pt idx="6">
                  <c:v>11</c:v>
                </c:pt>
                <c:pt idx="7">
                  <c:v>11</c:v>
                </c:pt>
                <c:pt idx="8">
                  <c:v>11</c:v>
                </c:pt>
                <c:pt idx="9">
                  <c:v>11</c:v>
                </c:pt>
                <c:pt idx="10">
                  <c:v>47.2</c:v>
                </c:pt>
                <c:pt idx="11">
                  <c:v>47.2</c:v>
                </c:pt>
                <c:pt idx="12">
                  <c:v>47.2</c:v>
                </c:pt>
                <c:pt idx="13">
                  <c:v>47.2</c:v>
                </c:pt>
                <c:pt idx="14">
                  <c:v>47.2</c:v>
                </c:pt>
              </c:numCache>
            </c:numRef>
          </c:xVal>
          <c:yVal>
            <c:numRef>
              <c:f>'STable2C-50 KV XRF1'!$Q$45:$Q$59</c:f>
              <c:numCache>
                <c:formatCode>0.0</c:formatCode>
                <c:ptCount val="15"/>
                <c:pt idx="0">
                  <c:v>8.0075733352998633</c:v>
                </c:pt>
                <c:pt idx="1">
                  <c:v>7.1069656878749186</c:v>
                </c:pt>
                <c:pt idx="2">
                  <c:v>10.434810234526894</c:v>
                </c:pt>
                <c:pt idx="3">
                  <c:v>17.847595295645409</c:v>
                </c:pt>
                <c:pt idx="4">
                  <c:v>13.369787304689465</c:v>
                </c:pt>
                <c:pt idx="5">
                  <c:v>11.469617794520154</c:v>
                </c:pt>
                <c:pt idx="6">
                  <c:v>11.276755370511658</c:v>
                </c:pt>
                <c:pt idx="7">
                  <c:v>13.123576795867239</c:v>
                </c:pt>
                <c:pt idx="8">
                  <c:v>9.6933575852191769</c:v>
                </c:pt>
                <c:pt idx="9">
                  <c:v>11.30646000238184</c:v>
                </c:pt>
                <c:pt idx="10">
                  <c:v>46.275721391208734</c:v>
                </c:pt>
                <c:pt idx="11">
                  <c:v>44.24813232861289</c:v>
                </c:pt>
                <c:pt idx="12">
                  <c:v>43.781823644790691</c:v>
                </c:pt>
                <c:pt idx="13">
                  <c:v>44.324742595778112</c:v>
                </c:pt>
                <c:pt idx="14">
                  <c:v>43.329776449837851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4B3A-8142-8EBF-35AA0D40106C}"/>
            </c:ext>
          </c:extLst>
        </c:ser>
        <c:ser>
          <c:idx val="1"/>
          <c:order val="1"/>
          <c:tx>
            <c:strRef>
              <c:f>'STable2C-50 KV XRF1'!$R$44</c:f>
              <c:strCache>
                <c:ptCount val="1"/>
                <c:pt idx="0">
                  <c:v>Rb slope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'STable2C-50 KV XRF1'!$P$45:$P$59</c:f>
              <c:numCache>
                <c:formatCode>General</c:formatCode>
                <c:ptCount val="15"/>
                <c:pt idx="0">
                  <c:v>0.27</c:v>
                </c:pt>
                <c:pt idx="1">
                  <c:v>0.27</c:v>
                </c:pt>
                <c:pt idx="2">
                  <c:v>0.27</c:v>
                </c:pt>
                <c:pt idx="3">
                  <c:v>0.27</c:v>
                </c:pt>
                <c:pt idx="4">
                  <c:v>0.27</c:v>
                </c:pt>
                <c:pt idx="5">
                  <c:v>11</c:v>
                </c:pt>
                <c:pt idx="6">
                  <c:v>11</c:v>
                </c:pt>
                <c:pt idx="7">
                  <c:v>11</c:v>
                </c:pt>
                <c:pt idx="8">
                  <c:v>11</c:v>
                </c:pt>
                <c:pt idx="9">
                  <c:v>11</c:v>
                </c:pt>
                <c:pt idx="10">
                  <c:v>47.2</c:v>
                </c:pt>
                <c:pt idx="11">
                  <c:v>47.2</c:v>
                </c:pt>
                <c:pt idx="12">
                  <c:v>47.2</c:v>
                </c:pt>
                <c:pt idx="13">
                  <c:v>47.2</c:v>
                </c:pt>
                <c:pt idx="14">
                  <c:v>47.2</c:v>
                </c:pt>
              </c:numCache>
            </c:numRef>
          </c:xVal>
          <c:yVal>
            <c:numRef>
              <c:f>'STable2C-50 KV XRF1'!$R$45:$R$59</c:f>
              <c:numCache>
                <c:formatCode>0.0</c:formatCode>
                <c:ptCount val="15"/>
                <c:pt idx="0">
                  <c:v>1.7624707305766929</c:v>
                </c:pt>
                <c:pt idx="1">
                  <c:v>0.65117011512217893</c:v>
                </c:pt>
                <c:pt idx="2">
                  <c:v>4.7575484069404208</c:v>
                </c:pt>
                <c:pt idx="3">
                  <c:v>13.904520036824966</c:v>
                </c:pt>
                <c:pt idx="4">
                  <c:v>8.3791497044003904</c:v>
                </c:pt>
                <c:pt idx="5">
                  <c:v>6.0344443799932481</c:v>
                </c:pt>
                <c:pt idx="6">
                  <c:v>5.7964626893963427</c:v>
                </c:pt>
                <c:pt idx="7">
                  <c:v>8.0753393928092798</c:v>
                </c:pt>
                <c:pt idx="8">
                  <c:v>3.8426363607658232</c:v>
                </c:pt>
                <c:pt idx="9">
                  <c:v>5.8331165816584924</c:v>
                </c:pt>
                <c:pt idx="10">
                  <c:v>48.983273938757492</c:v>
                </c:pt>
                <c:pt idx="11">
                  <c:v>46.481339850595774</c:v>
                </c:pt>
                <c:pt idx="12">
                  <c:v>45.905940420216652</c:v>
                </c:pt>
                <c:pt idx="13">
                  <c:v>46.575872733249255</c:v>
                </c:pt>
                <c:pt idx="14">
                  <c:v>45.34813888766034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4B3A-8142-8EBF-35AA0D4010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7769360"/>
        <c:axId val="257610191"/>
      </c:scatterChart>
      <c:valAx>
        <c:axId val="9776936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Helvetica" pitchFamily="2" charset="0"/>
                <a:ea typeface="+mn-ea"/>
                <a:cs typeface="+mn-cs"/>
              </a:defRPr>
            </a:pPr>
            <a:endParaRPr lang="en-US"/>
          </a:p>
        </c:txPr>
        <c:crossAx val="257610191"/>
        <c:crosses val="autoZero"/>
        <c:crossBetween val="midCat"/>
      </c:valAx>
      <c:valAx>
        <c:axId val="257610191"/>
        <c:scaling>
          <c:orientation val="minMax"/>
          <c:max val="5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Helvetica" pitchFamily="2" charset="0"/>
                <a:ea typeface="+mn-ea"/>
                <a:cs typeface="+mn-cs"/>
              </a:defRPr>
            </a:pPr>
            <a:endParaRPr lang="en-US"/>
          </a:p>
        </c:txPr>
        <c:crossAx val="97769360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Helvetica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Helvetica" pitchFamily="2" charset="0"/>
                <a:ea typeface="+mn-ea"/>
                <a:cs typeface="+mn-cs"/>
              </a:defRPr>
            </a:pPr>
            <a:r>
              <a:rPr lang="en-US">
                <a:latin typeface="Helvetica" pitchFamily="2" charset="0"/>
              </a:rPr>
              <a:t>Sr ppm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Helvetica" pitchFamily="2" charset="0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'STable2C-50 KV XRF1'!$U$44</c:f>
              <c:strCache>
                <c:ptCount val="1"/>
                <c:pt idx="0">
                  <c:v>Sr calc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12700">
                <a:solidFill>
                  <a:schemeClr val="accent1"/>
                </a:solidFill>
              </a:ln>
              <a:effectLst/>
            </c:spPr>
          </c:marker>
          <c:xVal>
            <c:numRef>
              <c:f>'STable2C-50 KV XRF1'!$T$45:$T$59</c:f>
              <c:numCache>
                <c:formatCode>General</c:formatCode>
                <c:ptCount val="15"/>
                <c:pt idx="0">
                  <c:v>108</c:v>
                </c:pt>
                <c:pt idx="1">
                  <c:v>108</c:v>
                </c:pt>
                <c:pt idx="2">
                  <c:v>108</c:v>
                </c:pt>
                <c:pt idx="3">
                  <c:v>108</c:v>
                </c:pt>
                <c:pt idx="4">
                  <c:v>108</c:v>
                </c:pt>
                <c:pt idx="5">
                  <c:v>403</c:v>
                </c:pt>
                <c:pt idx="6">
                  <c:v>403</c:v>
                </c:pt>
                <c:pt idx="7">
                  <c:v>403</c:v>
                </c:pt>
                <c:pt idx="8">
                  <c:v>403</c:v>
                </c:pt>
                <c:pt idx="9">
                  <c:v>403</c:v>
                </c:pt>
                <c:pt idx="10">
                  <c:v>330</c:v>
                </c:pt>
                <c:pt idx="11">
                  <c:v>330</c:v>
                </c:pt>
                <c:pt idx="12">
                  <c:v>330</c:v>
                </c:pt>
                <c:pt idx="13">
                  <c:v>330</c:v>
                </c:pt>
                <c:pt idx="14">
                  <c:v>330</c:v>
                </c:pt>
              </c:numCache>
            </c:numRef>
          </c:xVal>
          <c:yVal>
            <c:numRef>
              <c:f>'STable2C-50 KV XRF1'!$U$45:$U$59</c:f>
              <c:numCache>
                <c:formatCode>0</c:formatCode>
                <c:ptCount val="15"/>
                <c:pt idx="0">
                  <c:v>122.58193407063204</c:v>
                </c:pt>
                <c:pt idx="1">
                  <c:v>119.44922745153522</c:v>
                </c:pt>
                <c:pt idx="2">
                  <c:v>113.88942084606614</c:v>
                </c:pt>
                <c:pt idx="3">
                  <c:v>120.24883099733694</c:v>
                </c:pt>
                <c:pt idx="4">
                  <c:v>105.48630079862063</c:v>
                </c:pt>
                <c:pt idx="5">
                  <c:v>378.96485107396018</c:v>
                </c:pt>
                <c:pt idx="6">
                  <c:v>384.60640744941304</c:v>
                </c:pt>
                <c:pt idx="7">
                  <c:v>379.59379155125924</c:v>
                </c:pt>
                <c:pt idx="8">
                  <c:v>369.76067476769595</c:v>
                </c:pt>
                <c:pt idx="9">
                  <c:v>375.67635862831827</c:v>
                </c:pt>
                <c:pt idx="10">
                  <c:v>332.48127392067266</c:v>
                </c:pt>
                <c:pt idx="11">
                  <c:v>322.87073409091778</c:v>
                </c:pt>
                <c:pt idx="12">
                  <c:v>331.38778490681261</c:v>
                </c:pt>
                <c:pt idx="13">
                  <c:v>312.82389788328544</c:v>
                </c:pt>
                <c:pt idx="14">
                  <c:v>330.78215553775226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7DCC-4F46-A57C-CA350D46ED99}"/>
            </c:ext>
          </c:extLst>
        </c:ser>
        <c:ser>
          <c:idx val="1"/>
          <c:order val="1"/>
          <c:tx>
            <c:strRef>
              <c:f>'STable2C-50 KV XRF1'!$V$44</c:f>
              <c:strCache>
                <c:ptCount val="1"/>
                <c:pt idx="0">
                  <c:v>Sr slope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12700">
                <a:solidFill>
                  <a:schemeClr val="accent2"/>
                </a:solidFill>
              </a:ln>
              <a:effectLst/>
            </c:spPr>
          </c:marker>
          <c:xVal>
            <c:numRef>
              <c:f>'STable2C-50 KV XRF1'!$T$45:$T$59</c:f>
              <c:numCache>
                <c:formatCode>General</c:formatCode>
                <c:ptCount val="15"/>
                <c:pt idx="0">
                  <c:v>108</c:v>
                </c:pt>
                <c:pt idx="1">
                  <c:v>108</c:v>
                </c:pt>
                <c:pt idx="2">
                  <c:v>108</c:v>
                </c:pt>
                <c:pt idx="3">
                  <c:v>108</c:v>
                </c:pt>
                <c:pt idx="4">
                  <c:v>108</c:v>
                </c:pt>
                <c:pt idx="5">
                  <c:v>403</c:v>
                </c:pt>
                <c:pt idx="6">
                  <c:v>403</c:v>
                </c:pt>
                <c:pt idx="7">
                  <c:v>403</c:v>
                </c:pt>
                <c:pt idx="8">
                  <c:v>403</c:v>
                </c:pt>
                <c:pt idx="9">
                  <c:v>403</c:v>
                </c:pt>
                <c:pt idx="10">
                  <c:v>330</c:v>
                </c:pt>
                <c:pt idx="11">
                  <c:v>330</c:v>
                </c:pt>
                <c:pt idx="12">
                  <c:v>330</c:v>
                </c:pt>
                <c:pt idx="13">
                  <c:v>330</c:v>
                </c:pt>
                <c:pt idx="14">
                  <c:v>330</c:v>
                </c:pt>
              </c:numCache>
            </c:numRef>
          </c:xVal>
          <c:yVal>
            <c:numRef>
              <c:f>'STable2C-50 KV XRF1'!$V$45:$V$59</c:f>
              <c:numCache>
                <c:formatCode>0</c:formatCode>
                <c:ptCount val="15"/>
                <c:pt idx="0">
                  <c:v>113.70990380318821</c:v>
                </c:pt>
                <c:pt idx="1">
                  <c:v>110.24829072576688</c:v>
                </c:pt>
                <c:pt idx="2">
                  <c:v>104.10475365271212</c:v>
                </c:pt>
                <c:pt idx="3">
                  <c:v>111.13184556426552</c:v>
                </c:pt>
                <c:pt idx="4">
                  <c:v>94.819380400694911</c:v>
                </c:pt>
                <c:pt idx="5">
                  <c:v>397.01075710237905</c:v>
                </c:pt>
                <c:pt idx="6">
                  <c:v>403.24462694746137</c:v>
                </c:pt>
                <c:pt idx="7">
                  <c:v>397.70573076121656</c:v>
                </c:pt>
                <c:pt idx="8">
                  <c:v>386.84022377684164</c:v>
                </c:pt>
                <c:pt idx="9">
                  <c:v>393.37700206593803</c:v>
                </c:pt>
                <c:pt idx="10">
                  <c:v>345.64681590908117</c:v>
                </c:pt>
                <c:pt idx="11">
                  <c:v>335.02725448798975</c:v>
                </c:pt>
                <c:pt idx="12">
                  <c:v>344.43852023041148</c:v>
                </c:pt>
                <c:pt idx="13">
                  <c:v>323.92558943226959</c:v>
                </c:pt>
                <c:pt idx="14">
                  <c:v>343.76930513978351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7DCC-4F46-A57C-CA350D46ED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037946880"/>
        <c:axId val="1589523743"/>
      </c:scatterChart>
      <c:valAx>
        <c:axId val="203794688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Helvetica" pitchFamily="2" charset="0"/>
                <a:ea typeface="+mn-ea"/>
                <a:cs typeface="+mn-cs"/>
              </a:defRPr>
            </a:pPr>
            <a:endParaRPr lang="en-US"/>
          </a:p>
        </c:txPr>
        <c:crossAx val="1589523743"/>
        <c:crosses val="autoZero"/>
        <c:crossBetween val="midCat"/>
      </c:valAx>
      <c:valAx>
        <c:axId val="1589523743"/>
        <c:scaling>
          <c:orientation val="minMax"/>
          <c:max val="5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Helvetica" pitchFamily="2" charset="0"/>
                <a:ea typeface="+mn-ea"/>
                <a:cs typeface="+mn-cs"/>
              </a:defRPr>
            </a:pPr>
            <a:endParaRPr lang="en-US"/>
          </a:p>
        </c:txPr>
        <c:crossAx val="2037946880"/>
        <c:crosses val="autoZero"/>
        <c:crossBetween val="midCat"/>
        <c:majorUnit val="10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Helvetica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Helvetica" pitchFamily="2" charset="0"/>
                <a:ea typeface="+mn-ea"/>
                <a:cs typeface="+mn-cs"/>
              </a:defRPr>
            </a:pPr>
            <a:r>
              <a:rPr lang="en-US">
                <a:latin typeface="Helvetica" pitchFamily="2" charset="0"/>
              </a:rPr>
              <a:t>Y ppm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Helvetica" pitchFamily="2" charset="0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'STable2C-50 KV XRF1'!$Y$44</c:f>
              <c:strCache>
                <c:ptCount val="1"/>
                <c:pt idx="0">
                  <c:v>Y calc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12700">
                <a:solidFill>
                  <a:schemeClr val="accent1"/>
                </a:solidFill>
              </a:ln>
              <a:effectLst/>
            </c:spPr>
          </c:marker>
          <c:xVal>
            <c:numRef>
              <c:f>'STable2C-50 KV XRF1'!$X$45:$X$59</c:f>
              <c:numCache>
                <c:formatCode>General</c:formatCode>
                <c:ptCount val="15"/>
                <c:pt idx="0">
                  <c:v>16</c:v>
                </c:pt>
                <c:pt idx="1">
                  <c:v>16</c:v>
                </c:pt>
                <c:pt idx="2">
                  <c:v>16</c:v>
                </c:pt>
                <c:pt idx="3">
                  <c:v>16</c:v>
                </c:pt>
                <c:pt idx="4">
                  <c:v>16</c:v>
                </c:pt>
                <c:pt idx="5">
                  <c:v>27.6</c:v>
                </c:pt>
                <c:pt idx="6">
                  <c:v>27.6</c:v>
                </c:pt>
                <c:pt idx="7">
                  <c:v>27.6</c:v>
                </c:pt>
                <c:pt idx="8">
                  <c:v>27.6</c:v>
                </c:pt>
                <c:pt idx="9">
                  <c:v>27.6</c:v>
                </c:pt>
                <c:pt idx="10">
                  <c:v>38</c:v>
                </c:pt>
                <c:pt idx="11">
                  <c:v>38</c:v>
                </c:pt>
                <c:pt idx="12">
                  <c:v>38</c:v>
                </c:pt>
                <c:pt idx="13">
                  <c:v>38</c:v>
                </c:pt>
                <c:pt idx="14">
                  <c:v>38</c:v>
                </c:pt>
              </c:numCache>
            </c:numRef>
          </c:xVal>
          <c:yVal>
            <c:numRef>
              <c:f>'STable2C-50 KV XRF1'!$Y$45:$Y$59</c:f>
              <c:numCache>
                <c:formatCode>0</c:formatCode>
                <c:ptCount val="15"/>
                <c:pt idx="0">
                  <c:v>15.143588474443627</c:v>
                </c:pt>
                <c:pt idx="1">
                  <c:v>15.955164724496946</c:v>
                </c:pt>
                <c:pt idx="2">
                  <c:v>17.807704248914263</c:v>
                </c:pt>
                <c:pt idx="3">
                  <c:v>16.806707235968229</c:v>
                </c:pt>
                <c:pt idx="4">
                  <c:v>18.583113773878761</c:v>
                </c:pt>
                <c:pt idx="5">
                  <c:v>28.524376236065727</c:v>
                </c:pt>
                <c:pt idx="6">
                  <c:v>26.486442044920004</c:v>
                </c:pt>
                <c:pt idx="7">
                  <c:v>21.155733259560879</c:v>
                </c:pt>
                <c:pt idx="8">
                  <c:v>24.398100747667474</c:v>
                </c:pt>
                <c:pt idx="9">
                  <c:v>29.943483068356286</c:v>
                </c:pt>
                <c:pt idx="10">
                  <c:v>42.878095799077151</c:v>
                </c:pt>
                <c:pt idx="11">
                  <c:v>37.945178118529093</c:v>
                </c:pt>
                <c:pt idx="12">
                  <c:v>36.909417746453443</c:v>
                </c:pt>
                <c:pt idx="13">
                  <c:v>36.659478598850271</c:v>
                </c:pt>
                <c:pt idx="14">
                  <c:v>35.994823987097469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0B0C-8F44-BE7F-6C62C684B7DB}"/>
            </c:ext>
          </c:extLst>
        </c:ser>
        <c:ser>
          <c:idx val="1"/>
          <c:order val="1"/>
          <c:tx>
            <c:strRef>
              <c:f>'STable2C-50 KV XRF1'!$Z$44</c:f>
              <c:strCache>
                <c:ptCount val="1"/>
                <c:pt idx="0">
                  <c:v>Y slope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12700">
                <a:solidFill>
                  <a:schemeClr val="accent2"/>
                </a:solidFill>
              </a:ln>
              <a:effectLst/>
            </c:spPr>
          </c:marker>
          <c:xVal>
            <c:numRef>
              <c:f>'STable2C-50 KV XRF1'!$X$45:$X$59</c:f>
              <c:numCache>
                <c:formatCode>General</c:formatCode>
                <c:ptCount val="15"/>
                <c:pt idx="0">
                  <c:v>16</c:v>
                </c:pt>
                <c:pt idx="1">
                  <c:v>16</c:v>
                </c:pt>
                <c:pt idx="2">
                  <c:v>16</c:v>
                </c:pt>
                <c:pt idx="3">
                  <c:v>16</c:v>
                </c:pt>
                <c:pt idx="4">
                  <c:v>16</c:v>
                </c:pt>
                <c:pt idx="5">
                  <c:v>27.6</c:v>
                </c:pt>
                <c:pt idx="6">
                  <c:v>27.6</c:v>
                </c:pt>
                <c:pt idx="7">
                  <c:v>27.6</c:v>
                </c:pt>
                <c:pt idx="8">
                  <c:v>27.6</c:v>
                </c:pt>
                <c:pt idx="9">
                  <c:v>27.6</c:v>
                </c:pt>
                <c:pt idx="10">
                  <c:v>38</c:v>
                </c:pt>
                <c:pt idx="11">
                  <c:v>38</c:v>
                </c:pt>
                <c:pt idx="12">
                  <c:v>38</c:v>
                </c:pt>
                <c:pt idx="13">
                  <c:v>38</c:v>
                </c:pt>
                <c:pt idx="14">
                  <c:v>38</c:v>
                </c:pt>
              </c:numCache>
            </c:numRef>
          </c:xVal>
          <c:yVal>
            <c:numRef>
              <c:f>'STable2C-50 KV XRF1'!$Z$45:$Z$59</c:f>
              <c:numCache>
                <c:formatCode>0</c:formatCode>
                <c:ptCount val="15"/>
                <c:pt idx="0">
                  <c:v>15.857288287057841</c:v>
                </c:pt>
                <c:pt idx="1">
                  <c:v>16.632866852136203</c:v>
                </c:pt>
                <c:pt idx="2">
                  <c:v>18.403236482844516</c:v>
                </c:pt>
                <c:pt idx="3">
                  <c:v>17.446638964253495</c:v>
                </c:pt>
                <c:pt idx="4">
                  <c:v>19.144252507747353</c:v>
                </c:pt>
                <c:pt idx="5">
                  <c:v>28.644567573625391</c:v>
                </c:pt>
                <c:pt idx="6">
                  <c:v>26.69702650697997</c:v>
                </c:pt>
                <c:pt idx="7">
                  <c:v>21.602762757482832</c:v>
                </c:pt>
                <c:pt idx="8">
                  <c:v>24.70131415510842</c:v>
                </c:pt>
                <c:pt idx="9">
                  <c:v>30.000729536975726</c:v>
                </c:pt>
                <c:pt idx="10">
                  <c:v>42.361624007307661</c:v>
                </c:pt>
                <c:pt idx="11">
                  <c:v>37.647507230137563</c:v>
                </c:pt>
                <c:pt idx="12">
                  <c:v>36.657688290651983</c:v>
                </c:pt>
                <c:pt idx="13">
                  <c:v>36.418835261817975</c:v>
                </c:pt>
                <c:pt idx="14">
                  <c:v>35.783661585873062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0B0C-8F44-BE7F-6C62C684B7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7731104"/>
        <c:axId val="528515792"/>
      </c:scatterChart>
      <c:valAx>
        <c:axId val="97731104"/>
        <c:scaling>
          <c:orientation val="minMax"/>
          <c:max val="5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Helvetica" pitchFamily="2" charset="0"/>
                <a:ea typeface="+mn-ea"/>
                <a:cs typeface="+mn-cs"/>
              </a:defRPr>
            </a:pPr>
            <a:endParaRPr lang="en-US"/>
          </a:p>
        </c:txPr>
        <c:crossAx val="528515792"/>
        <c:crosses val="autoZero"/>
        <c:crossBetween val="midCat"/>
      </c:valAx>
      <c:valAx>
        <c:axId val="5285157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Helvetica" pitchFamily="2" charset="0"/>
                <a:ea typeface="+mn-ea"/>
                <a:cs typeface="+mn-cs"/>
              </a:defRPr>
            </a:pPr>
            <a:endParaRPr lang="en-US"/>
          </a:p>
        </c:txPr>
        <c:crossAx val="97731104"/>
        <c:crosses val="autoZero"/>
        <c:crossBetween val="midCat"/>
        <c:majorUnit val="1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Helvetica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Helvetica" pitchFamily="2" charset="0"/>
                <a:ea typeface="+mn-ea"/>
                <a:cs typeface="+mn-cs"/>
              </a:defRPr>
            </a:pPr>
            <a:r>
              <a:rPr lang="en-US">
                <a:latin typeface="Helvetica" pitchFamily="2" charset="0"/>
              </a:rPr>
              <a:t>Zr ppm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Helvetica" pitchFamily="2" charset="0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'STable2C-50 KV XRF1'!$AC$44</c:f>
              <c:strCache>
                <c:ptCount val="1"/>
                <c:pt idx="0">
                  <c:v>Zr calc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12700">
                <a:solidFill>
                  <a:schemeClr val="accent1"/>
                </a:solidFill>
              </a:ln>
              <a:effectLst/>
            </c:spPr>
          </c:marker>
          <c:xVal>
            <c:numRef>
              <c:f>'STable2C-50 KV XRF1'!$AB$45:$AB$59</c:f>
              <c:numCache>
                <c:formatCode>General</c:formatCode>
                <c:ptCount val="15"/>
                <c:pt idx="0">
                  <c:v>22</c:v>
                </c:pt>
                <c:pt idx="1">
                  <c:v>22</c:v>
                </c:pt>
                <c:pt idx="2">
                  <c:v>22</c:v>
                </c:pt>
                <c:pt idx="3">
                  <c:v>22</c:v>
                </c:pt>
                <c:pt idx="4">
                  <c:v>22</c:v>
                </c:pt>
                <c:pt idx="5">
                  <c:v>179</c:v>
                </c:pt>
                <c:pt idx="6">
                  <c:v>179</c:v>
                </c:pt>
                <c:pt idx="7">
                  <c:v>179</c:v>
                </c:pt>
                <c:pt idx="8">
                  <c:v>179</c:v>
                </c:pt>
                <c:pt idx="9">
                  <c:v>179</c:v>
                </c:pt>
                <c:pt idx="10">
                  <c:v>190</c:v>
                </c:pt>
                <c:pt idx="11">
                  <c:v>190</c:v>
                </c:pt>
                <c:pt idx="12">
                  <c:v>190</c:v>
                </c:pt>
                <c:pt idx="13">
                  <c:v>190</c:v>
                </c:pt>
                <c:pt idx="14">
                  <c:v>190</c:v>
                </c:pt>
              </c:numCache>
            </c:numRef>
          </c:xVal>
          <c:yVal>
            <c:numRef>
              <c:f>'STable2C-50 KV XRF1'!$AC$45:$AC$59</c:f>
              <c:numCache>
                <c:formatCode>0</c:formatCode>
                <c:ptCount val="15"/>
                <c:pt idx="0">
                  <c:v>27.714794248774766</c:v>
                </c:pt>
                <c:pt idx="1">
                  <c:v>25.125932906892945</c:v>
                </c:pt>
                <c:pt idx="2">
                  <c:v>24.326760730118846</c:v>
                </c:pt>
                <c:pt idx="3">
                  <c:v>25.876858185875616</c:v>
                </c:pt>
                <c:pt idx="4">
                  <c:v>28.411127887290228</c:v>
                </c:pt>
                <c:pt idx="5">
                  <c:v>160.68766146878482</c:v>
                </c:pt>
                <c:pt idx="6">
                  <c:v>166.4636755664398</c:v>
                </c:pt>
                <c:pt idx="7">
                  <c:v>162.17398556563336</c:v>
                </c:pt>
                <c:pt idx="8">
                  <c:v>148.15604285976434</c:v>
                </c:pt>
                <c:pt idx="9">
                  <c:v>155.7467930733269</c:v>
                </c:pt>
                <c:pt idx="10">
                  <c:v>175.10581860585211</c:v>
                </c:pt>
                <c:pt idx="11">
                  <c:v>171.68893430225239</c:v>
                </c:pt>
                <c:pt idx="12">
                  <c:v>185.72809212702876</c:v>
                </c:pt>
                <c:pt idx="13">
                  <c:v>178.07015928659354</c:v>
                </c:pt>
                <c:pt idx="14">
                  <c:v>168.509514588163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ABF6-074E-A15E-70962BB0486B}"/>
            </c:ext>
          </c:extLst>
        </c:ser>
        <c:ser>
          <c:idx val="1"/>
          <c:order val="1"/>
          <c:tx>
            <c:strRef>
              <c:f>'STable2C-50 KV XRF1'!$AD$44</c:f>
              <c:strCache>
                <c:ptCount val="1"/>
                <c:pt idx="0">
                  <c:v>Zr slope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12700">
                <a:solidFill>
                  <a:schemeClr val="accent2"/>
                </a:solidFill>
              </a:ln>
              <a:effectLst/>
            </c:spPr>
          </c:marker>
          <c:xVal>
            <c:numRef>
              <c:f>'STable2C-50 KV XRF1'!$AB$45:$AB$59</c:f>
              <c:numCache>
                <c:formatCode>General</c:formatCode>
                <c:ptCount val="15"/>
                <c:pt idx="0">
                  <c:v>22</c:v>
                </c:pt>
                <c:pt idx="1">
                  <c:v>22</c:v>
                </c:pt>
                <c:pt idx="2">
                  <c:v>22</c:v>
                </c:pt>
                <c:pt idx="3">
                  <c:v>22</c:v>
                </c:pt>
                <c:pt idx="4">
                  <c:v>22</c:v>
                </c:pt>
                <c:pt idx="5">
                  <c:v>179</c:v>
                </c:pt>
                <c:pt idx="6">
                  <c:v>179</c:v>
                </c:pt>
                <c:pt idx="7">
                  <c:v>179</c:v>
                </c:pt>
                <c:pt idx="8">
                  <c:v>179</c:v>
                </c:pt>
                <c:pt idx="9">
                  <c:v>179</c:v>
                </c:pt>
                <c:pt idx="10">
                  <c:v>190</c:v>
                </c:pt>
                <c:pt idx="11">
                  <c:v>190</c:v>
                </c:pt>
                <c:pt idx="12">
                  <c:v>190</c:v>
                </c:pt>
                <c:pt idx="13">
                  <c:v>190</c:v>
                </c:pt>
                <c:pt idx="14">
                  <c:v>190</c:v>
                </c:pt>
              </c:numCache>
            </c:numRef>
          </c:xVal>
          <c:yVal>
            <c:numRef>
              <c:f>'STable2C-50 KV XRF1'!$AD$45:$AD$59</c:f>
              <c:numCache>
                <c:formatCode>0</c:formatCode>
                <c:ptCount val="15"/>
                <c:pt idx="0">
                  <c:v>24.766652717545263</c:v>
                </c:pt>
                <c:pt idx="1">
                  <c:v>21.813286176359195</c:v>
                </c:pt>
                <c:pt idx="2">
                  <c:v>20.901592556717201</c:v>
                </c:pt>
                <c:pt idx="3">
                  <c:v>22.669939855720084</c:v>
                </c:pt>
                <c:pt idx="4">
                  <c:v>25.561028390055803</c:v>
                </c:pt>
                <c:pt idx="5">
                  <c:v>176.46176692852595</c:v>
                </c:pt>
                <c:pt idx="6">
                  <c:v>183.05102935887049</c:v>
                </c:pt>
                <c:pt idx="7">
                  <c:v>178.15736173925467</c:v>
                </c:pt>
                <c:pt idx="8">
                  <c:v>162.16572777492522</c:v>
                </c:pt>
                <c:pt idx="9">
                  <c:v>170.82523662561593</c:v>
                </c:pt>
                <c:pt idx="10">
                  <c:v>192.90996451458324</c:v>
                </c:pt>
                <c:pt idx="11">
                  <c:v>189.01199145047931</c:v>
                </c:pt>
                <c:pt idx="12">
                  <c:v>205.02782756937557</c:v>
                </c:pt>
                <c:pt idx="13">
                  <c:v>196.29167694604729</c:v>
                </c:pt>
                <c:pt idx="14">
                  <c:v>185.3849173959247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ABF6-074E-A15E-70962BB048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43777536"/>
        <c:axId val="1943628432"/>
      </c:scatterChart>
      <c:valAx>
        <c:axId val="194377753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Helvetica" pitchFamily="2" charset="0"/>
                <a:ea typeface="+mn-ea"/>
                <a:cs typeface="+mn-cs"/>
              </a:defRPr>
            </a:pPr>
            <a:endParaRPr lang="en-US"/>
          </a:p>
        </c:txPr>
        <c:crossAx val="1943628432"/>
        <c:crosses val="autoZero"/>
        <c:crossBetween val="midCat"/>
      </c:valAx>
      <c:valAx>
        <c:axId val="1943628432"/>
        <c:scaling>
          <c:orientation val="minMax"/>
          <c:max val="2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Helvetica" pitchFamily="2" charset="0"/>
                <a:ea typeface="+mn-ea"/>
                <a:cs typeface="+mn-cs"/>
              </a:defRPr>
            </a:pPr>
            <a:endParaRPr lang="en-US"/>
          </a:p>
        </c:txPr>
        <c:crossAx val="1943777536"/>
        <c:crosses val="autoZero"/>
        <c:crossBetween val="midCat"/>
        <c:majorUnit val="5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Helvetica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Helvetica" pitchFamily="2" charset="0"/>
                <a:ea typeface="+mn-ea"/>
                <a:cs typeface="+mn-cs"/>
              </a:defRPr>
            </a:pPr>
            <a:r>
              <a:rPr lang="en-US">
                <a:latin typeface="Helvetica" pitchFamily="2" charset="0"/>
              </a:rPr>
              <a:t>Nb ppm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Helvetica" pitchFamily="2" charset="0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'STable2C-50 KV XRF1'!$AG$44</c:f>
              <c:strCache>
                <c:ptCount val="1"/>
                <c:pt idx="0">
                  <c:v>Nb calc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12700">
                <a:solidFill>
                  <a:schemeClr val="accent1"/>
                </a:solidFill>
              </a:ln>
              <a:effectLst/>
            </c:spPr>
          </c:marker>
          <c:xVal>
            <c:numRef>
              <c:f>'STable2C-50 KV XRF1'!$AF$45:$AF$59</c:f>
              <c:numCache>
                <c:formatCode>0.0</c:formatCode>
                <c:ptCount val="15"/>
                <c:pt idx="0">
                  <c:v>2</c:v>
                </c:pt>
                <c:pt idx="1">
                  <c:v>2</c:v>
                </c:pt>
                <c:pt idx="2">
                  <c:v>2</c:v>
                </c:pt>
                <c:pt idx="3">
                  <c:v>2</c:v>
                </c:pt>
                <c:pt idx="4">
                  <c:v>2</c:v>
                </c:pt>
                <c:pt idx="5">
                  <c:v>19</c:v>
                </c:pt>
                <c:pt idx="6">
                  <c:v>19</c:v>
                </c:pt>
                <c:pt idx="7">
                  <c:v>19</c:v>
                </c:pt>
                <c:pt idx="8">
                  <c:v>19</c:v>
                </c:pt>
                <c:pt idx="9">
                  <c:v>19</c:v>
                </c:pt>
                <c:pt idx="10">
                  <c:v>14</c:v>
                </c:pt>
                <c:pt idx="11">
                  <c:v>14</c:v>
                </c:pt>
                <c:pt idx="12">
                  <c:v>14</c:v>
                </c:pt>
                <c:pt idx="13">
                  <c:v>14</c:v>
                </c:pt>
                <c:pt idx="14">
                  <c:v>14</c:v>
                </c:pt>
              </c:numCache>
            </c:numRef>
          </c:xVal>
          <c:yVal>
            <c:numRef>
              <c:f>'STable2C-50 KV XRF1'!$AG$45:$AG$59</c:f>
              <c:numCache>
                <c:formatCode>0.0</c:formatCode>
                <c:ptCount val="15"/>
                <c:pt idx="0">
                  <c:v>1.0568435627806401</c:v>
                </c:pt>
                <c:pt idx="1">
                  <c:v>5.3863271334191811</c:v>
                </c:pt>
                <c:pt idx="2">
                  <c:v>1.3778970399518344</c:v>
                </c:pt>
                <c:pt idx="3">
                  <c:v>4.6071075486299851</c:v>
                </c:pt>
                <c:pt idx="4">
                  <c:v>4.6089129726329157</c:v>
                </c:pt>
                <c:pt idx="5">
                  <c:v>23.208335334092482</c:v>
                </c:pt>
                <c:pt idx="6">
                  <c:v>18.192150143173688</c:v>
                </c:pt>
                <c:pt idx="7">
                  <c:v>18.009082033347159</c:v>
                </c:pt>
                <c:pt idx="8">
                  <c:v>18.285565913755672</c:v>
                </c:pt>
                <c:pt idx="9">
                  <c:v>18.710194648361064</c:v>
                </c:pt>
                <c:pt idx="10">
                  <c:v>12.669313818932752</c:v>
                </c:pt>
                <c:pt idx="11">
                  <c:v>13.803623576668073</c:v>
                </c:pt>
                <c:pt idx="12">
                  <c:v>14.56925386309463</c:v>
                </c:pt>
                <c:pt idx="13">
                  <c:v>16.254246232041236</c:v>
                </c:pt>
                <c:pt idx="14">
                  <c:v>9.8512015671309126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C9DE-2549-B3D9-0374B7BF4C44}"/>
            </c:ext>
          </c:extLst>
        </c:ser>
        <c:ser>
          <c:idx val="1"/>
          <c:order val="1"/>
          <c:tx>
            <c:strRef>
              <c:f>'STable2C-50 KV XRF1'!$AH$44</c:f>
              <c:strCache>
                <c:ptCount val="1"/>
                <c:pt idx="0">
                  <c:v>Nb slope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12700">
                <a:solidFill>
                  <a:schemeClr val="accent2"/>
                </a:solidFill>
              </a:ln>
              <a:effectLst/>
            </c:spPr>
          </c:marker>
          <c:xVal>
            <c:numRef>
              <c:f>'STable2C-50 KV XRF1'!$AF$45:$AF$59</c:f>
              <c:numCache>
                <c:formatCode>0.0</c:formatCode>
                <c:ptCount val="15"/>
                <c:pt idx="0">
                  <c:v>2</c:v>
                </c:pt>
                <c:pt idx="1">
                  <c:v>2</c:v>
                </c:pt>
                <c:pt idx="2">
                  <c:v>2</c:v>
                </c:pt>
                <c:pt idx="3">
                  <c:v>2</c:v>
                </c:pt>
                <c:pt idx="4">
                  <c:v>2</c:v>
                </c:pt>
                <c:pt idx="5">
                  <c:v>19</c:v>
                </c:pt>
                <c:pt idx="6">
                  <c:v>19</c:v>
                </c:pt>
                <c:pt idx="7">
                  <c:v>19</c:v>
                </c:pt>
                <c:pt idx="8">
                  <c:v>19</c:v>
                </c:pt>
                <c:pt idx="9">
                  <c:v>19</c:v>
                </c:pt>
                <c:pt idx="10">
                  <c:v>14</c:v>
                </c:pt>
                <c:pt idx="11">
                  <c:v>14</c:v>
                </c:pt>
                <c:pt idx="12">
                  <c:v>14</c:v>
                </c:pt>
                <c:pt idx="13">
                  <c:v>14</c:v>
                </c:pt>
                <c:pt idx="14">
                  <c:v>14</c:v>
                </c:pt>
              </c:numCache>
            </c:numRef>
          </c:xVal>
          <c:yVal>
            <c:numRef>
              <c:f>'STable2C-50 KV XRF1'!$AH$45:$AH$59</c:f>
              <c:numCache>
                <c:formatCode>0.0</c:formatCode>
                <c:ptCount val="15"/>
                <c:pt idx="0">
                  <c:v>0.75063414448087218</c:v>
                </c:pt>
                <c:pt idx="1">
                  <c:v>5.05391769481552</c:v>
                </c:pt>
                <c:pt idx="2">
                  <c:v>1.0697447553763828</c:v>
                </c:pt>
                <c:pt idx="3">
                  <c:v>4.2794135844263472</c:v>
                </c:pt>
                <c:pt idx="4">
                  <c:v>4.2812080828431744</c:v>
                </c:pt>
                <c:pt idx="5">
                  <c:v>22.768075393438082</c:v>
                </c:pt>
                <c:pt idx="6">
                  <c:v>17.782245821545409</c:v>
                </c:pt>
                <c:pt idx="7">
                  <c:v>17.60028555474824</c:v>
                </c:pt>
                <c:pt idx="8">
                  <c:v>17.875096283344945</c:v>
                </c:pt>
                <c:pt idx="9">
                  <c:v>18.297155362404411</c:v>
                </c:pt>
                <c:pt idx="10">
                  <c:v>12.292831133273138</c:v>
                </c:pt>
                <c:pt idx="11">
                  <c:v>13.420276576085286</c:v>
                </c:pt>
                <c:pt idx="12">
                  <c:v>14.181273624223172</c:v>
                </c:pt>
                <c:pt idx="13">
                  <c:v>15.856069203285251</c:v>
                </c:pt>
                <c:pt idx="14">
                  <c:v>9.4917727857098058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C9DE-2549-B3D9-0374B7BF4C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43544480"/>
        <c:axId val="1943990736"/>
      </c:scatterChart>
      <c:valAx>
        <c:axId val="1943544480"/>
        <c:scaling>
          <c:orientation val="minMax"/>
          <c:max val="25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Helvetica" pitchFamily="2" charset="0"/>
                <a:ea typeface="+mn-ea"/>
                <a:cs typeface="+mn-cs"/>
              </a:defRPr>
            </a:pPr>
            <a:endParaRPr lang="en-US"/>
          </a:p>
        </c:txPr>
        <c:crossAx val="1943990736"/>
        <c:crosses val="autoZero"/>
        <c:crossBetween val="midCat"/>
      </c:valAx>
      <c:valAx>
        <c:axId val="19439907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Helvetica" pitchFamily="2" charset="0"/>
                <a:ea typeface="+mn-ea"/>
                <a:cs typeface="+mn-cs"/>
              </a:defRPr>
            </a:pPr>
            <a:endParaRPr lang="en-US"/>
          </a:p>
        </c:txPr>
        <c:crossAx val="1943544480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Helvetica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Helvetica" pitchFamily="2" charset="0"/>
                <a:ea typeface="+mn-ea"/>
                <a:cs typeface="+mn-cs"/>
              </a:defRPr>
            </a:pPr>
            <a:r>
              <a:rPr lang="en-US">
                <a:latin typeface="Helvetica" pitchFamily="2" charset="0"/>
              </a:rPr>
              <a:t>Ba ppm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Helvetica" pitchFamily="2" charset="0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'STable2C-50 KV XRF1'!$AK$44</c:f>
              <c:strCache>
                <c:ptCount val="1"/>
                <c:pt idx="0">
                  <c:v>Ba calc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'STable2C-50 KV XRF1'!$AJ$45:$AJ$59</c:f>
              <c:numCache>
                <c:formatCode>General</c:formatCode>
                <c:ptCount val="15"/>
                <c:pt idx="0">
                  <c:v>7.7</c:v>
                </c:pt>
                <c:pt idx="1">
                  <c:v>7.7</c:v>
                </c:pt>
                <c:pt idx="2">
                  <c:v>7.7</c:v>
                </c:pt>
                <c:pt idx="3">
                  <c:v>7.7</c:v>
                </c:pt>
                <c:pt idx="4">
                  <c:v>7.7</c:v>
                </c:pt>
                <c:pt idx="5">
                  <c:v>139</c:v>
                </c:pt>
                <c:pt idx="6">
                  <c:v>139</c:v>
                </c:pt>
                <c:pt idx="7">
                  <c:v>139</c:v>
                </c:pt>
                <c:pt idx="8">
                  <c:v>139</c:v>
                </c:pt>
                <c:pt idx="9">
                  <c:v>139</c:v>
                </c:pt>
                <c:pt idx="10">
                  <c:v>681</c:v>
                </c:pt>
                <c:pt idx="11">
                  <c:v>681</c:v>
                </c:pt>
                <c:pt idx="12">
                  <c:v>681</c:v>
                </c:pt>
                <c:pt idx="13">
                  <c:v>681</c:v>
                </c:pt>
                <c:pt idx="14">
                  <c:v>681</c:v>
                </c:pt>
              </c:numCache>
            </c:numRef>
          </c:xVal>
          <c:yVal>
            <c:numRef>
              <c:f>'STable2C-50 KV XRF1'!$AK$45:$AK$59</c:f>
              <c:numCache>
                <c:formatCode>0</c:formatCode>
                <c:ptCount val="15"/>
                <c:pt idx="0">
                  <c:v>90.326654989745577</c:v>
                </c:pt>
                <c:pt idx="1">
                  <c:v>53.865245052366774</c:v>
                </c:pt>
                <c:pt idx="2">
                  <c:v>66.874820959029506</c:v>
                </c:pt>
                <c:pt idx="3">
                  <c:v>57.821392151048784</c:v>
                </c:pt>
                <c:pt idx="4">
                  <c:v>65.405364948300573</c:v>
                </c:pt>
                <c:pt idx="5">
                  <c:v>167.25076014441456</c:v>
                </c:pt>
                <c:pt idx="6">
                  <c:v>163.9670258969044</c:v>
                </c:pt>
                <c:pt idx="7">
                  <c:v>137.51756868154439</c:v>
                </c:pt>
                <c:pt idx="8">
                  <c:v>127.58286045218362</c:v>
                </c:pt>
                <c:pt idx="9">
                  <c:v>167.92867171902623</c:v>
                </c:pt>
                <c:pt idx="10">
                  <c:v>594.49147824316697</c:v>
                </c:pt>
                <c:pt idx="11">
                  <c:v>569.55046384546824</c:v>
                </c:pt>
                <c:pt idx="12">
                  <c:v>603.35353221871947</c:v>
                </c:pt>
                <c:pt idx="13">
                  <c:v>577.71638545009955</c:v>
                </c:pt>
                <c:pt idx="14">
                  <c:v>633.18859835898581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5F58-FC46-972A-62176F850B09}"/>
            </c:ext>
          </c:extLst>
        </c:ser>
        <c:ser>
          <c:idx val="1"/>
          <c:order val="1"/>
          <c:tx>
            <c:strRef>
              <c:f>'STable2C-50 KV XRF1'!$AL$44</c:f>
              <c:strCache>
                <c:ptCount val="1"/>
                <c:pt idx="0">
                  <c:v>Ba slope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'STable2C-50 KV XRF1'!$AJ$45:$AJ$59</c:f>
              <c:numCache>
                <c:formatCode>General</c:formatCode>
                <c:ptCount val="15"/>
                <c:pt idx="0">
                  <c:v>7.7</c:v>
                </c:pt>
                <c:pt idx="1">
                  <c:v>7.7</c:v>
                </c:pt>
                <c:pt idx="2">
                  <c:v>7.7</c:v>
                </c:pt>
                <c:pt idx="3">
                  <c:v>7.7</c:v>
                </c:pt>
                <c:pt idx="4">
                  <c:v>7.7</c:v>
                </c:pt>
                <c:pt idx="5">
                  <c:v>139</c:v>
                </c:pt>
                <c:pt idx="6">
                  <c:v>139</c:v>
                </c:pt>
                <c:pt idx="7">
                  <c:v>139</c:v>
                </c:pt>
                <c:pt idx="8">
                  <c:v>139</c:v>
                </c:pt>
                <c:pt idx="9">
                  <c:v>139</c:v>
                </c:pt>
                <c:pt idx="10">
                  <c:v>681</c:v>
                </c:pt>
                <c:pt idx="11">
                  <c:v>681</c:v>
                </c:pt>
                <c:pt idx="12">
                  <c:v>681</c:v>
                </c:pt>
                <c:pt idx="13">
                  <c:v>681</c:v>
                </c:pt>
                <c:pt idx="14">
                  <c:v>681</c:v>
                </c:pt>
              </c:numCache>
            </c:numRef>
          </c:xVal>
          <c:yVal>
            <c:numRef>
              <c:f>'STable2C-50 KV XRF1'!$AL$45:$AL$59</c:f>
              <c:numCache>
                <c:formatCode>0</c:formatCode>
                <c:ptCount val="15"/>
                <c:pt idx="0">
                  <c:v>48.902182711002141</c:v>
                </c:pt>
                <c:pt idx="1">
                  <c:v>3.2867994365411732</c:v>
                </c:pt>
                <c:pt idx="2">
                  <c:v>19.562549393545595</c:v>
                </c:pt>
                <c:pt idx="3">
                  <c:v>8.2361737615182449</c:v>
                </c:pt>
                <c:pt idx="4">
                  <c:v>17.724172894954833</c:v>
                </c:pt>
                <c:pt idx="5">
                  <c:v>145.13879412294742</c:v>
                </c:pt>
                <c:pt idx="6">
                  <c:v>141.03064809872876</c:v>
                </c:pt>
                <c:pt idx="7">
                  <c:v>107.94081064175083</c:v>
                </c:pt>
                <c:pt idx="8">
                  <c:v>95.511902259421532</c:v>
                </c:pt>
                <c:pt idx="9">
                  <c:v>145.98690165239333</c:v>
                </c:pt>
                <c:pt idx="10">
                  <c:v>679.6422359811138</c:v>
                </c:pt>
                <c:pt idx="11">
                  <c:v>648.43954982720959</c:v>
                </c:pt>
                <c:pt idx="12">
                  <c:v>690.72919036351607</c:v>
                </c:pt>
                <c:pt idx="13">
                  <c:v>658.65560138484818</c:v>
                </c:pt>
                <c:pt idx="14">
                  <c:v>728.05462509970721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5F58-FC46-972A-62176F850B0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87453024"/>
        <c:axId val="333042720"/>
      </c:scatterChart>
      <c:valAx>
        <c:axId val="128745302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Helvetica" pitchFamily="2" charset="0"/>
                <a:ea typeface="+mn-ea"/>
                <a:cs typeface="+mn-cs"/>
              </a:defRPr>
            </a:pPr>
            <a:endParaRPr lang="en-US"/>
          </a:p>
        </c:txPr>
        <c:crossAx val="333042720"/>
        <c:crosses val="autoZero"/>
        <c:crossBetween val="midCat"/>
      </c:valAx>
      <c:valAx>
        <c:axId val="333042720"/>
        <c:scaling>
          <c:orientation val="minMax"/>
          <c:max val="8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Helvetica" pitchFamily="2" charset="0"/>
                <a:ea typeface="+mn-ea"/>
                <a:cs typeface="+mn-cs"/>
              </a:defRPr>
            </a:pPr>
            <a:endParaRPr lang="en-US"/>
          </a:p>
        </c:txPr>
        <c:crossAx val="1287453024"/>
        <c:crosses val="autoZero"/>
        <c:crossBetween val="midCat"/>
        <c:majorUnit val="20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Helvetica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Ni ppm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'STable2C-50 KV XRF1'!$M$44</c:f>
              <c:strCache>
                <c:ptCount val="1"/>
                <c:pt idx="0">
                  <c:v>Ni calc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'STable2C-50 KV XRF1'!$L$45:$L$59</c:f>
              <c:numCache>
                <c:formatCode>General</c:formatCode>
                <c:ptCount val="15"/>
                <c:pt idx="0">
                  <c:v>166</c:v>
                </c:pt>
                <c:pt idx="1">
                  <c:v>166</c:v>
                </c:pt>
                <c:pt idx="2">
                  <c:v>166</c:v>
                </c:pt>
                <c:pt idx="3">
                  <c:v>166</c:v>
                </c:pt>
                <c:pt idx="4">
                  <c:v>166</c:v>
                </c:pt>
                <c:pt idx="5">
                  <c:v>121</c:v>
                </c:pt>
                <c:pt idx="6">
                  <c:v>121</c:v>
                </c:pt>
                <c:pt idx="7">
                  <c:v>121</c:v>
                </c:pt>
                <c:pt idx="8">
                  <c:v>121</c:v>
                </c:pt>
                <c:pt idx="9">
                  <c:v>121</c:v>
                </c:pt>
                <c:pt idx="10">
                  <c:v>13</c:v>
                </c:pt>
                <c:pt idx="11">
                  <c:v>13</c:v>
                </c:pt>
                <c:pt idx="12">
                  <c:v>13</c:v>
                </c:pt>
                <c:pt idx="13">
                  <c:v>13</c:v>
                </c:pt>
                <c:pt idx="14">
                  <c:v>13</c:v>
                </c:pt>
              </c:numCache>
            </c:numRef>
          </c:xVal>
          <c:yVal>
            <c:numRef>
              <c:f>'STable2C-50 KV XRF1'!$M$45:$M$59</c:f>
              <c:numCache>
                <c:formatCode>0</c:formatCode>
                <c:ptCount val="15"/>
                <c:pt idx="0">
                  <c:v>144.57663518457994</c:v>
                </c:pt>
                <c:pt idx="1">
                  <c:v>145.89811002284711</c:v>
                </c:pt>
                <c:pt idx="2">
                  <c:v>140.99809241671167</c:v>
                </c:pt>
                <c:pt idx="3">
                  <c:v>141.72082847632552</c:v>
                </c:pt>
                <c:pt idx="4">
                  <c:v>141.77636574840906</c:v>
                </c:pt>
                <c:pt idx="5">
                  <c:v>131.89253295815607</c:v>
                </c:pt>
                <c:pt idx="6">
                  <c:v>138.32098974876297</c:v>
                </c:pt>
                <c:pt idx="7">
                  <c:v>141.38520642697702</c:v>
                </c:pt>
                <c:pt idx="8">
                  <c:v>135.78648950064482</c:v>
                </c:pt>
                <c:pt idx="9">
                  <c:v>140.22720970631417</c:v>
                </c:pt>
                <c:pt idx="10">
                  <c:v>139.26768781972453</c:v>
                </c:pt>
                <c:pt idx="11">
                  <c:v>134.20388690169887</c:v>
                </c:pt>
                <c:pt idx="12">
                  <c:v>141.86870329238317</c:v>
                </c:pt>
                <c:pt idx="13">
                  <c:v>137.88004635049671</c:v>
                </c:pt>
                <c:pt idx="14">
                  <c:v>137.90426428010252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8691-F145-8E11-3E6CCB1BDC0B}"/>
            </c:ext>
          </c:extLst>
        </c:ser>
        <c:ser>
          <c:idx val="1"/>
          <c:order val="1"/>
          <c:tx>
            <c:strRef>
              <c:f>'STable2C-50 KV XRF1'!$N$44</c:f>
              <c:strCache>
                <c:ptCount val="1"/>
                <c:pt idx="0">
                  <c:v>Ni slope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'STable2C-50 KV XRF1'!$L$45:$L$59</c:f>
              <c:numCache>
                <c:formatCode>General</c:formatCode>
                <c:ptCount val="15"/>
                <c:pt idx="0">
                  <c:v>166</c:v>
                </c:pt>
                <c:pt idx="1">
                  <c:v>166</c:v>
                </c:pt>
                <c:pt idx="2">
                  <c:v>166</c:v>
                </c:pt>
                <c:pt idx="3">
                  <c:v>166</c:v>
                </c:pt>
                <c:pt idx="4">
                  <c:v>166</c:v>
                </c:pt>
                <c:pt idx="5">
                  <c:v>121</c:v>
                </c:pt>
                <c:pt idx="6">
                  <c:v>121</c:v>
                </c:pt>
                <c:pt idx="7">
                  <c:v>121</c:v>
                </c:pt>
                <c:pt idx="8">
                  <c:v>121</c:v>
                </c:pt>
                <c:pt idx="9">
                  <c:v>121</c:v>
                </c:pt>
                <c:pt idx="10">
                  <c:v>13</c:v>
                </c:pt>
                <c:pt idx="11">
                  <c:v>13</c:v>
                </c:pt>
                <c:pt idx="12">
                  <c:v>13</c:v>
                </c:pt>
                <c:pt idx="13">
                  <c:v>13</c:v>
                </c:pt>
                <c:pt idx="14">
                  <c:v>13</c:v>
                </c:pt>
              </c:numCache>
            </c:numRef>
          </c:xVal>
          <c:yVal>
            <c:numRef>
              <c:f>'STable2C-50 KV XRF1'!$N$45:$N$59</c:f>
              <c:numCache>
                <c:formatCode>0</c:formatCode>
                <c:ptCount val="15"/>
                <c:pt idx="0">
                  <c:v>142.34400263308612</c:v>
                </c:pt>
                <c:pt idx="1">
                  <c:v>153.54712287385587</c:v>
                </c:pt>
                <c:pt idx="2">
                  <c:v>112.00604707447997</c:v>
                </c:pt>
                <c:pt idx="3">
                  <c:v>118.13321555603147</c:v>
                </c:pt>
                <c:pt idx="4">
                  <c:v>118.60404611517561</c:v>
                </c:pt>
                <c:pt idx="5">
                  <c:v>34.811480428441655</c:v>
                </c:pt>
                <c:pt idx="6">
                  <c:v>89.310266407749168</c:v>
                </c:pt>
                <c:pt idx="7">
                  <c:v>115.2878990464601</c:v>
                </c:pt>
                <c:pt idx="8">
                  <c:v>67.823431995403098</c:v>
                </c:pt>
                <c:pt idx="9">
                  <c:v>105.47070380041623</c:v>
                </c:pt>
                <c:pt idx="10">
                  <c:v>97.336126616025922</c:v>
                </c:pt>
                <c:pt idx="11">
                  <c:v>54.406538464084861</c:v>
                </c:pt>
                <c:pt idx="12">
                  <c:v>119.38685981538652</c:v>
                </c:pt>
                <c:pt idx="13">
                  <c:v>85.572062874015501</c:v>
                </c:pt>
                <c:pt idx="14">
                  <c:v>85.777376187216532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8691-F145-8E11-3E6CCB1BDC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48944336"/>
        <c:axId val="2061576351"/>
      </c:scatterChart>
      <c:valAx>
        <c:axId val="34894433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61576351"/>
        <c:crosses val="autoZero"/>
        <c:crossBetween val="midCat"/>
      </c:valAx>
      <c:valAx>
        <c:axId val="2061576351"/>
        <c:scaling>
          <c:orientation val="minMax"/>
          <c:max val="2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48944336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Ba ppm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'STable2C-50 KV XRF1'!$AK$44</c:f>
              <c:strCache>
                <c:ptCount val="1"/>
                <c:pt idx="0">
                  <c:v>Ba calc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'STable2C-50 KV XRF1'!$AJ$45:$AJ$59</c:f>
              <c:numCache>
                <c:formatCode>General</c:formatCode>
                <c:ptCount val="15"/>
                <c:pt idx="0">
                  <c:v>7.7</c:v>
                </c:pt>
                <c:pt idx="1">
                  <c:v>7.7</c:v>
                </c:pt>
                <c:pt idx="2">
                  <c:v>7.7</c:v>
                </c:pt>
                <c:pt idx="3">
                  <c:v>7.7</c:v>
                </c:pt>
                <c:pt idx="4">
                  <c:v>7.7</c:v>
                </c:pt>
                <c:pt idx="5">
                  <c:v>139</c:v>
                </c:pt>
                <c:pt idx="6">
                  <c:v>139</c:v>
                </c:pt>
                <c:pt idx="7">
                  <c:v>139</c:v>
                </c:pt>
                <c:pt idx="8">
                  <c:v>139</c:v>
                </c:pt>
                <c:pt idx="9">
                  <c:v>139</c:v>
                </c:pt>
                <c:pt idx="10">
                  <c:v>681</c:v>
                </c:pt>
                <c:pt idx="11">
                  <c:v>681</c:v>
                </c:pt>
                <c:pt idx="12">
                  <c:v>681</c:v>
                </c:pt>
                <c:pt idx="13">
                  <c:v>681</c:v>
                </c:pt>
                <c:pt idx="14">
                  <c:v>681</c:v>
                </c:pt>
              </c:numCache>
            </c:numRef>
          </c:xVal>
          <c:yVal>
            <c:numRef>
              <c:f>'STable2C-50 KV XRF1'!$AK$45:$AK$59</c:f>
              <c:numCache>
                <c:formatCode>0</c:formatCode>
                <c:ptCount val="15"/>
                <c:pt idx="0">
                  <c:v>90.326654989745577</c:v>
                </c:pt>
                <c:pt idx="1">
                  <c:v>53.865245052366774</c:v>
                </c:pt>
                <c:pt idx="2">
                  <c:v>66.874820959029506</c:v>
                </c:pt>
                <c:pt idx="3">
                  <c:v>57.821392151048784</c:v>
                </c:pt>
                <c:pt idx="4">
                  <c:v>65.405364948300573</c:v>
                </c:pt>
                <c:pt idx="5">
                  <c:v>167.25076014441456</c:v>
                </c:pt>
                <c:pt idx="6">
                  <c:v>163.9670258969044</c:v>
                </c:pt>
                <c:pt idx="7">
                  <c:v>137.51756868154439</c:v>
                </c:pt>
                <c:pt idx="8">
                  <c:v>127.58286045218362</c:v>
                </c:pt>
                <c:pt idx="9">
                  <c:v>167.92867171902623</c:v>
                </c:pt>
                <c:pt idx="10">
                  <c:v>594.49147824316697</c:v>
                </c:pt>
                <c:pt idx="11">
                  <c:v>569.55046384546824</c:v>
                </c:pt>
                <c:pt idx="12">
                  <c:v>603.35353221871947</c:v>
                </c:pt>
                <c:pt idx="13">
                  <c:v>577.71638545009955</c:v>
                </c:pt>
                <c:pt idx="14">
                  <c:v>633.18859835898581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17DE-234E-8933-0D017C7A428C}"/>
            </c:ext>
          </c:extLst>
        </c:ser>
        <c:ser>
          <c:idx val="1"/>
          <c:order val="1"/>
          <c:tx>
            <c:strRef>
              <c:f>'STable2C-50 KV XRF1'!$AL$44</c:f>
              <c:strCache>
                <c:ptCount val="1"/>
                <c:pt idx="0">
                  <c:v>Ba slope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'STable2C-50 KV XRF1'!$AJ$45:$AJ$59</c:f>
              <c:numCache>
                <c:formatCode>General</c:formatCode>
                <c:ptCount val="15"/>
                <c:pt idx="0">
                  <c:v>7.7</c:v>
                </c:pt>
                <c:pt idx="1">
                  <c:v>7.7</c:v>
                </c:pt>
                <c:pt idx="2">
                  <c:v>7.7</c:v>
                </c:pt>
                <c:pt idx="3">
                  <c:v>7.7</c:v>
                </c:pt>
                <c:pt idx="4">
                  <c:v>7.7</c:v>
                </c:pt>
                <c:pt idx="5">
                  <c:v>139</c:v>
                </c:pt>
                <c:pt idx="6">
                  <c:v>139</c:v>
                </c:pt>
                <c:pt idx="7">
                  <c:v>139</c:v>
                </c:pt>
                <c:pt idx="8">
                  <c:v>139</c:v>
                </c:pt>
                <c:pt idx="9">
                  <c:v>139</c:v>
                </c:pt>
                <c:pt idx="10">
                  <c:v>681</c:v>
                </c:pt>
                <c:pt idx="11">
                  <c:v>681</c:v>
                </c:pt>
                <c:pt idx="12">
                  <c:v>681</c:v>
                </c:pt>
                <c:pt idx="13">
                  <c:v>681</c:v>
                </c:pt>
                <c:pt idx="14">
                  <c:v>681</c:v>
                </c:pt>
              </c:numCache>
            </c:numRef>
          </c:xVal>
          <c:yVal>
            <c:numRef>
              <c:f>'STable2C-50 KV XRF1'!$AL$45:$AL$59</c:f>
              <c:numCache>
                <c:formatCode>0</c:formatCode>
                <c:ptCount val="15"/>
                <c:pt idx="0">
                  <c:v>48.902182711002141</c:v>
                </c:pt>
                <c:pt idx="1">
                  <c:v>3.2867994365411732</c:v>
                </c:pt>
                <c:pt idx="2">
                  <c:v>19.562549393545595</c:v>
                </c:pt>
                <c:pt idx="3">
                  <c:v>8.2361737615182449</c:v>
                </c:pt>
                <c:pt idx="4">
                  <c:v>17.724172894954833</c:v>
                </c:pt>
                <c:pt idx="5">
                  <c:v>145.13879412294742</c:v>
                </c:pt>
                <c:pt idx="6">
                  <c:v>141.03064809872876</c:v>
                </c:pt>
                <c:pt idx="7">
                  <c:v>107.94081064175083</c:v>
                </c:pt>
                <c:pt idx="8">
                  <c:v>95.511902259421532</c:v>
                </c:pt>
                <c:pt idx="9">
                  <c:v>145.98690165239333</c:v>
                </c:pt>
                <c:pt idx="10">
                  <c:v>679.6422359811138</c:v>
                </c:pt>
                <c:pt idx="11">
                  <c:v>648.43954982720959</c:v>
                </c:pt>
                <c:pt idx="12">
                  <c:v>690.72919036351607</c:v>
                </c:pt>
                <c:pt idx="13">
                  <c:v>658.65560138484818</c:v>
                </c:pt>
                <c:pt idx="14">
                  <c:v>728.05462509970721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17DE-234E-8933-0D017C7A42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04154255"/>
        <c:axId val="1842280543"/>
      </c:scatterChart>
      <c:valAx>
        <c:axId val="304154255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42280543"/>
        <c:crosses val="autoZero"/>
        <c:crossBetween val="midCat"/>
      </c:valAx>
      <c:valAx>
        <c:axId val="184228054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04154255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CaO 50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'STable2C-50 KV XRF1'!$E$44</c:f>
              <c:strCache>
                <c:ptCount val="1"/>
                <c:pt idx="0">
                  <c:v>CaO calc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noFill/>
              </a:ln>
              <a:effectLst/>
            </c:spPr>
          </c:marker>
          <c:xVal>
            <c:numRef>
              <c:f>'STable2C-50 KV XRF1'!$D$45:$D$59</c:f>
              <c:numCache>
                <c:formatCode>0.00</c:formatCode>
                <c:ptCount val="15"/>
                <c:pt idx="0">
                  <c:v>13.24</c:v>
                </c:pt>
                <c:pt idx="1">
                  <c:v>13.24</c:v>
                </c:pt>
                <c:pt idx="2">
                  <c:v>13.24</c:v>
                </c:pt>
                <c:pt idx="3">
                  <c:v>13.24</c:v>
                </c:pt>
                <c:pt idx="4">
                  <c:v>13.24</c:v>
                </c:pt>
                <c:pt idx="5">
                  <c:v>11.4</c:v>
                </c:pt>
                <c:pt idx="6">
                  <c:v>11.4</c:v>
                </c:pt>
                <c:pt idx="7">
                  <c:v>11.4</c:v>
                </c:pt>
                <c:pt idx="8">
                  <c:v>11.4</c:v>
                </c:pt>
                <c:pt idx="9">
                  <c:v>11.4</c:v>
                </c:pt>
                <c:pt idx="10">
                  <c:v>6.95</c:v>
                </c:pt>
                <c:pt idx="11">
                  <c:v>6.95</c:v>
                </c:pt>
                <c:pt idx="12">
                  <c:v>6.95</c:v>
                </c:pt>
                <c:pt idx="13">
                  <c:v>6.95</c:v>
                </c:pt>
                <c:pt idx="14">
                  <c:v>6.95</c:v>
                </c:pt>
              </c:numCache>
            </c:numRef>
          </c:xVal>
          <c:yVal>
            <c:numRef>
              <c:f>'STable2C-50 KV XRF1'!$E$45:$E$59</c:f>
              <c:numCache>
                <c:formatCode>0.00</c:formatCode>
                <c:ptCount val="15"/>
                <c:pt idx="0">
                  <c:v>13.527550710458961</c:v>
                </c:pt>
                <c:pt idx="1">
                  <c:v>13.253422340479128</c:v>
                </c:pt>
                <c:pt idx="2">
                  <c:v>13.399687910152618</c:v>
                </c:pt>
                <c:pt idx="3">
                  <c:v>12.299444562666036</c:v>
                </c:pt>
                <c:pt idx="4">
                  <c:v>12.295579081027679</c:v>
                </c:pt>
                <c:pt idx="5">
                  <c:v>10.922284428399765</c:v>
                </c:pt>
                <c:pt idx="6">
                  <c:v>11.617119909477791</c:v>
                </c:pt>
                <c:pt idx="7">
                  <c:v>11.177723666714781</c:v>
                </c:pt>
                <c:pt idx="8">
                  <c:v>10.979626623176744</c:v>
                </c:pt>
                <c:pt idx="9">
                  <c:v>10.665598595398816</c:v>
                </c:pt>
                <c:pt idx="10">
                  <c:v>7.1332791581241599</c:v>
                </c:pt>
                <c:pt idx="11">
                  <c:v>7.5862388434740788</c:v>
                </c:pt>
                <c:pt idx="12">
                  <c:v>7.3286718238326714</c:v>
                </c:pt>
                <c:pt idx="13">
                  <c:v>7.1242682575890548</c:v>
                </c:pt>
                <c:pt idx="14">
                  <c:v>7.2819581531847692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E81A-3045-B6C8-90C2A953FBA2}"/>
            </c:ext>
          </c:extLst>
        </c:ser>
        <c:ser>
          <c:idx val="1"/>
          <c:order val="1"/>
          <c:tx>
            <c:strRef>
              <c:f>'STable2C-50 KV XRF1'!$F$44</c:f>
              <c:strCache>
                <c:ptCount val="1"/>
                <c:pt idx="0">
                  <c:v>CaO slope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'STable2C-50 KV XRF1'!$D$45:$D$59</c:f>
              <c:numCache>
                <c:formatCode>0.00</c:formatCode>
                <c:ptCount val="15"/>
                <c:pt idx="0">
                  <c:v>13.24</c:v>
                </c:pt>
                <c:pt idx="1">
                  <c:v>13.24</c:v>
                </c:pt>
                <c:pt idx="2">
                  <c:v>13.24</c:v>
                </c:pt>
                <c:pt idx="3">
                  <c:v>13.24</c:v>
                </c:pt>
                <c:pt idx="4">
                  <c:v>13.24</c:v>
                </c:pt>
                <c:pt idx="5">
                  <c:v>11.4</c:v>
                </c:pt>
                <c:pt idx="6">
                  <c:v>11.4</c:v>
                </c:pt>
                <c:pt idx="7">
                  <c:v>11.4</c:v>
                </c:pt>
                <c:pt idx="8">
                  <c:v>11.4</c:v>
                </c:pt>
                <c:pt idx="9">
                  <c:v>11.4</c:v>
                </c:pt>
                <c:pt idx="10">
                  <c:v>6.95</c:v>
                </c:pt>
                <c:pt idx="11">
                  <c:v>6.95</c:v>
                </c:pt>
                <c:pt idx="12">
                  <c:v>6.95</c:v>
                </c:pt>
                <c:pt idx="13">
                  <c:v>6.95</c:v>
                </c:pt>
                <c:pt idx="14">
                  <c:v>6.95</c:v>
                </c:pt>
              </c:numCache>
            </c:numRef>
          </c:xVal>
          <c:yVal>
            <c:numRef>
              <c:f>'STable2C-50 KV XRF1'!$F$45:$F$59</c:f>
              <c:numCache>
                <c:formatCode>0.00</c:formatCode>
                <c:ptCount val="15"/>
                <c:pt idx="0">
                  <c:v>13.917105007187757</c:v>
                </c:pt>
                <c:pt idx="1">
                  <c:v>13.616443794951472</c:v>
                </c:pt>
                <c:pt idx="2">
                  <c:v>13.77686638634432</c:v>
                </c:pt>
                <c:pt idx="3">
                  <c:v>12.570130656530726</c:v>
                </c:pt>
                <c:pt idx="4">
                  <c:v>12.565891035526336</c:v>
                </c:pt>
                <c:pt idx="5">
                  <c:v>11.059675407253009</c:v>
                </c:pt>
                <c:pt idx="6">
                  <c:v>11.821763906378695</c:v>
                </c:pt>
                <c:pt idx="7">
                  <c:v>11.339838569679999</c:v>
                </c:pt>
                <c:pt idx="8">
                  <c:v>11.122567744135921</c:v>
                </c:pt>
                <c:pt idx="9">
                  <c:v>10.778144992434491</c:v>
                </c:pt>
                <c:pt idx="10">
                  <c:v>6.9039329067064648</c:v>
                </c:pt>
                <c:pt idx="11">
                  <c:v>7.4007344894886202</c:v>
                </c:pt>
                <c:pt idx="12">
                  <c:v>7.1182375981118895</c:v>
                </c:pt>
                <c:pt idx="13">
                  <c:v>6.894049842511305</c:v>
                </c:pt>
                <c:pt idx="14">
                  <c:v>7.0670025185539513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E81A-3045-B6C8-90C2A953FBA2}"/>
            </c:ext>
          </c:extLst>
        </c:ser>
        <c:ser>
          <c:idx val="2"/>
          <c:order val="2"/>
          <c:tx>
            <c:strRef>
              <c:f>'STable2C-50 KV XRF1'!$G$44</c:f>
              <c:strCache>
                <c:ptCount val="1"/>
                <c:pt idx="0">
                  <c:v>TRAD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7"/>
            <c:spPr>
              <a:noFill/>
              <a:ln w="9525">
                <a:solidFill>
                  <a:srgbClr val="00B050"/>
                </a:solidFill>
              </a:ln>
              <a:effectLst/>
            </c:spPr>
          </c:marker>
          <c:xVal>
            <c:numRef>
              <c:f>'STable2C-50 KV XRF1'!$D$45:$D$59</c:f>
              <c:numCache>
                <c:formatCode>0.00</c:formatCode>
                <c:ptCount val="15"/>
                <c:pt idx="0">
                  <c:v>13.24</c:v>
                </c:pt>
                <c:pt idx="1">
                  <c:v>13.24</c:v>
                </c:pt>
                <c:pt idx="2">
                  <c:v>13.24</c:v>
                </c:pt>
                <c:pt idx="3">
                  <c:v>13.24</c:v>
                </c:pt>
                <c:pt idx="4">
                  <c:v>13.24</c:v>
                </c:pt>
                <c:pt idx="5">
                  <c:v>11.4</c:v>
                </c:pt>
                <c:pt idx="6">
                  <c:v>11.4</c:v>
                </c:pt>
                <c:pt idx="7">
                  <c:v>11.4</c:v>
                </c:pt>
                <c:pt idx="8">
                  <c:v>11.4</c:v>
                </c:pt>
                <c:pt idx="9">
                  <c:v>11.4</c:v>
                </c:pt>
                <c:pt idx="10">
                  <c:v>6.95</c:v>
                </c:pt>
                <c:pt idx="11">
                  <c:v>6.95</c:v>
                </c:pt>
                <c:pt idx="12">
                  <c:v>6.95</c:v>
                </c:pt>
                <c:pt idx="13">
                  <c:v>6.95</c:v>
                </c:pt>
                <c:pt idx="14">
                  <c:v>6.95</c:v>
                </c:pt>
              </c:numCache>
            </c:numRef>
          </c:xVal>
          <c:yVal>
            <c:numRef>
              <c:f>'STable2C-50 KV XRF1'!$G$45:$G$59</c:f>
              <c:numCache>
                <c:formatCode>0.00</c:formatCode>
                <c:ptCount val="15"/>
                <c:pt idx="0">
                  <c:v>13.902516269403373</c:v>
                </c:pt>
                <c:pt idx="1">
                  <c:v>13.603135994425445</c:v>
                </c:pt>
                <c:pt idx="2">
                  <c:v>13.762875121287342</c:v>
                </c:pt>
                <c:pt idx="3">
                  <c:v>12.56128056929915</c:v>
                </c:pt>
                <c:pt idx="4">
                  <c:v>12.557059010779325</c:v>
                </c:pt>
                <c:pt idx="5">
                  <c:v>11.05726046471964</c:v>
                </c:pt>
                <c:pt idx="6">
                  <c:v>11.816102161421318</c:v>
                </c:pt>
                <c:pt idx="7">
                  <c:v>11.336230019795348</c:v>
                </c:pt>
                <c:pt idx="8">
                  <c:v>11.119884855042438</c:v>
                </c:pt>
                <c:pt idx="9">
                  <c:v>10.776929482295541</c:v>
                </c:pt>
                <c:pt idx="10">
                  <c:v>6.9192230926979583</c:v>
                </c:pt>
                <c:pt idx="11">
                  <c:v>7.4139081016372064</c:v>
                </c:pt>
                <c:pt idx="12">
                  <c:v>7.1326147602323644</c:v>
                </c:pt>
                <c:pt idx="13">
                  <c:v>6.9093821343170472</c:v>
                </c:pt>
                <c:pt idx="14">
                  <c:v>7.0815979626465229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E81A-3045-B6C8-90C2A953FB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24210896"/>
        <c:axId val="304194623"/>
      </c:scatterChart>
      <c:valAx>
        <c:axId val="1224210896"/>
        <c:scaling>
          <c:orientation val="minMax"/>
          <c:max val="16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04194623"/>
        <c:crosses val="autoZero"/>
        <c:crossBetween val="midCat"/>
      </c:valAx>
      <c:valAx>
        <c:axId val="30419462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24210896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Ni ppm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'STable2C-50 KV XRF1'!$M$44</c:f>
              <c:strCache>
                <c:ptCount val="1"/>
                <c:pt idx="0">
                  <c:v>Ni calc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'STable2C-50 KV XRF1'!$L$45:$L$59</c:f>
              <c:numCache>
                <c:formatCode>General</c:formatCode>
                <c:ptCount val="15"/>
                <c:pt idx="0">
                  <c:v>166</c:v>
                </c:pt>
                <c:pt idx="1">
                  <c:v>166</c:v>
                </c:pt>
                <c:pt idx="2">
                  <c:v>166</c:v>
                </c:pt>
                <c:pt idx="3">
                  <c:v>166</c:v>
                </c:pt>
                <c:pt idx="4">
                  <c:v>166</c:v>
                </c:pt>
                <c:pt idx="5">
                  <c:v>121</c:v>
                </c:pt>
                <c:pt idx="6">
                  <c:v>121</c:v>
                </c:pt>
                <c:pt idx="7">
                  <c:v>121</c:v>
                </c:pt>
                <c:pt idx="8">
                  <c:v>121</c:v>
                </c:pt>
                <c:pt idx="9">
                  <c:v>121</c:v>
                </c:pt>
                <c:pt idx="10">
                  <c:v>13</c:v>
                </c:pt>
                <c:pt idx="11">
                  <c:v>13</c:v>
                </c:pt>
                <c:pt idx="12">
                  <c:v>13</c:v>
                </c:pt>
                <c:pt idx="13">
                  <c:v>13</c:v>
                </c:pt>
                <c:pt idx="14">
                  <c:v>13</c:v>
                </c:pt>
              </c:numCache>
            </c:numRef>
          </c:xVal>
          <c:yVal>
            <c:numRef>
              <c:f>'STable2C-50 KV XRF1'!$M$45:$M$59</c:f>
              <c:numCache>
                <c:formatCode>0</c:formatCode>
                <c:ptCount val="15"/>
                <c:pt idx="0">
                  <c:v>144.57663518457994</c:v>
                </c:pt>
                <c:pt idx="1">
                  <c:v>145.89811002284711</c:v>
                </c:pt>
                <c:pt idx="2">
                  <c:v>140.99809241671167</c:v>
                </c:pt>
                <c:pt idx="3">
                  <c:v>141.72082847632552</c:v>
                </c:pt>
                <c:pt idx="4">
                  <c:v>141.77636574840906</c:v>
                </c:pt>
                <c:pt idx="5">
                  <c:v>131.89253295815607</c:v>
                </c:pt>
                <c:pt idx="6">
                  <c:v>138.32098974876297</c:v>
                </c:pt>
                <c:pt idx="7">
                  <c:v>141.38520642697702</c:v>
                </c:pt>
                <c:pt idx="8">
                  <c:v>135.78648950064482</c:v>
                </c:pt>
                <c:pt idx="9">
                  <c:v>140.22720970631417</c:v>
                </c:pt>
                <c:pt idx="10">
                  <c:v>139.26768781972453</c:v>
                </c:pt>
                <c:pt idx="11">
                  <c:v>134.20388690169887</c:v>
                </c:pt>
                <c:pt idx="12">
                  <c:v>141.86870329238317</c:v>
                </c:pt>
                <c:pt idx="13">
                  <c:v>137.88004635049671</c:v>
                </c:pt>
                <c:pt idx="14">
                  <c:v>137.90426428010252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5DB3-C64B-930B-8C1CEB85B22E}"/>
            </c:ext>
          </c:extLst>
        </c:ser>
        <c:ser>
          <c:idx val="1"/>
          <c:order val="1"/>
          <c:tx>
            <c:strRef>
              <c:f>'STable2C-50 KV XRF1'!$N$44</c:f>
              <c:strCache>
                <c:ptCount val="1"/>
                <c:pt idx="0">
                  <c:v>Ni slope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'STable2C-50 KV XRF1'!$L$45:$L$59</c:f>
              <c:numCache>
                <c:formatCode>General</c:formatCode>
                <c:ptCount val="15"/>
                <c:pt idx="0">
                  <c:v>166</c:v>
                </c:pt>
                <c:pt idx="1">
                  <c:v>166</c:v>
                </c:pt>
                <c:pt idx="2">
                  <c:v>166</c:v>
                </c:pt>
                <c:pt idx="3">
                  <c:v>166</c:v>
                </c:pt>
                <c:pt idx="4">
                  <c:v>166</c:v>
                </c:pt>
                <c:pt idx="5">
                  <c:v>121</c:v>
                </c:pt>
                <c:pt idx="6">
                  <c:v>121</c:v>
                </c:pt>
                <c:pt idx="7">
                  <c:v>121</c:v>
                </c:pt>
                <c:pt idx="8">
                  <c:v>121</c:v>
                </c:pt>
                <c:pt idx="9">
                  <c:v>121</c:v>
                </c:pt>
                <c:pt idx="10">
                  <c:v>13</c:v>
                </c:pt>
                <c:pt idx="11">
                  <c:v>13</c:v>
                </c:pt>
                <c:pt idx="12">
                  <c:v>13</c:v>
                </c:pt>
                <c:pt idx="13">
                  <c:v>13</c:v>
                </c:pt>
                <c:pt idx="14">
                  <c:v>13</c:v>
                </c:pt>
              </c:numCache>
            </c:numRef>
          </c:xVal>
          <c:yVal>
            <c:numRef>
              <c:f>'STable2C-50 KV XRF1'!$N$45:$N$59</c:f>
              <c:numCache>
                <c:formatCode>0</c:formatCode>
                <c:ptCount val="15"/>
                <c:pt idx="0">
                  <c:v>142.34400263308612</c:v>
                </c:pt>
                <c:pt idx="1">
                  <c:v>153.54712287385587</c:v>
                </c:pt>
                <c:pt idx="2">
                  <c:v>112.00604707447997</c:v>
                </c:pt>
                <c:pt idx="3">
                  <c:v>118.13321555603147</c:v>
                </c:pt>
                <c:pt idx="4">
                  <c:v>118.60404611517561</c:v>
                </c:pt>
                <c:pt idx="5">
                  <c:v>34.811480428441655</c:v>
                </c:pt>
                <c:pt idx="6">
                  <c:v>89.310266407749168</c:v>
                </c:pt>
                <c:pt idx="7">
                  <c:v>115.2878990464601</c:v>
                </c:pt>
                <c:pt idx="8">
                  <c:v>67.823431995403098</c:v>
                </c:pt>
                <c:pt idx="9">
                  <c:v>105.47070380041623</c:v>
                </c:pt>
                <c:pt idx="10">
                  <c:v>97.336126616025922</c:v>
                </c:pt>
                <c:pt idx="11">
                  <c:v>54.406538464084861</c:v>
                </c:pt>
                <c:pt idx="12">
                  <c:v>119.38685981538652</c:v>
                </c:pt>
                <c:pt idx="13">
                  <c:v>85.572062874015501</c:v>
                </c:pt>
                <c:pt idx="14">
                  <c:v>85.777376187216532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5DB3-C64B-930B-8C1CEB85B2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055985775"/>
        <c:axId val="2101179551"/>
      </c:scatterChart>
      <c:valAx>
        <c:axId val="2055985775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101179551"/>
        <c:crosses val="autoZero"/>
        <c:crossBetween val="midCat"/>
      </c:valAx>
      <c:valAx>
        <c:axId val="2101179551"/>
        <c:scaling>
          <c:orientation val="minMax"/>
          <c:max val="2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55985775"/>
        <c:crosses val="autoZero"/>
        <c:crossBetween val="midCat"/>
        <c:majorUnit val="5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Rb ppm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'STable2C-50 KV XRF1'!$Q$44</c:f>
              <c:strCache>
                <c:ptCount val="1"/>
                <c:pt idx="0">
                  <c:v>Rb calc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'STable2C-50 KV XRF1'!$P$45:$P$59</c:f>
              <c:numCache>
                <c:formatCode>General</c:formatCode>
                <c:ptCount val="15"/>
                <c:pt idx="0">
                  <c:v>0.27</c:v>
                </c:pt>
                <c:pt idx="1">
                  <c:v>0.27</c:v>
                </c:pt>
                <c:pt idx="2">
                  <c:v>0.27</c:v>
                </c:pt>
                <c:pt idx="3">
                  <c:v>0.27</c:v>
                </c:pt>
                <c:pt idx="4">
                  <c:v>0.27</c:v>
                </c:pt>
                <c:pt idx="5">
                  <c:v>11</c:v>
                </c:pt>
                <c:pt idx="6">
                  <c:v>11</c:v>
                </c:pt>
                <c:pt idx="7">
                  <c:v>11</c:v>
                </c:pt>
                <c:pt idx="8">
                  <c:v>11</c:v>
                </c:pt>
                <c:pt idx="9">
                  <c:v>11</c:v>
                </c:pt>
                <c:pt idx="10">
                  <c:v>47.2</c:v>
                </c:pt>
                <c:pt idx="11">
                  <c:v>47.2</c:v>
                </c:pt>
                <c:pt idx="12">
                  <c:v>47.2</c:v>
                </c:pt>
                <c:pt idx="13">
                  <c:v>47.2</c:v>
                </c:pt>
                <c:pt idx="14">
                  <c:v>47.2</c:v>
                </c:pt>
              </c:numCache>
            </c:numRef>
          </c:xVal>
          <c:yVal>
            <c:numRef>
              <c:f>'STable2C-50 KV XRF1'!$Q$45:$Q$59</c:f>
              <c:numCache>
                <c:formatCode>0.0</c:formatCode>
                <c:ptCount val="15"/>
                <c:pt idx="0">
                  <c:v>8.0075733352998633</c:v>
                </c:pt>
                <c:pt idx="1">
                  <c:v>7.1069656878749186</c:v>
                </c:pt>
                <c:pt idx="2">
                  <c:v>10.434810234526894</c:v>
                </c:pt>
                <c:pt idx="3">
                  <c:v>17.847595295645409</c:v>
                </c:pt>
                <c:pt idx="4">
                  <c:v>13.369787304689465</c:v>
                </c:pt>
                <c:pt idx="5">
                  <c:v>11.469617794520154</c:v>
                </c:pt>
                <c:pt idx="6">
                  <c:v>11.276755370511658</c:v>
                </c:pt>
                <c:pt idx="7">
                  <c:v>13.123576795867239</c:v>
                </c:pt>
                <c:pt idx="8">
                  <c:v>9.6933575852191769</c:v>
                </c:pt>
                <c:pt idx="9">
                  <c:v>11.30646000238184</c:v>
                </c:pt>
                <c:pt idx="10">
                  <c:v>46.275721391208734</c:v>
                </c:pt>
                <c:pt idx="11">
                  <c:v>44.24813232861289</c:v>
                </c:pt>
                <c:pt idx="12">
                  <c:v>43.781823644790691</c:v>
                </c:pt>
                <c:pt idx="13">
                  <c:v>44.324742595778112</c:v>
                </c:pt>
                <c:pt idx="14">
                  <c:v>43.329776449837851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966B-AD4B-8C8B-4936631C72A6}"/>
            </c:ext>
          </c:extLst>
        </c:ser>
        <c:ser>
          <c:idx val="1"/>
          <c:order val="1"/>
          <c:tx>
            <c:strRef>
              <c:f>'STable2C-50 KV XRF1'!$R$44</c:f>
              <c:strCache>
                <c:ptCount val="1"/>
                <c:pt idx="0">
                  <c:v>Rb slope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'STable2C-50 KV XRF1'!$P$45:$P$59</c:f>
              <c:numCache>
                <c:formatCode>General</c:formatCode>
                <c:ptCount val="15"/>
                <c:pt idx="0">
                  <c:v>0.27</c:v>
                </c:pt>
                <c:pt idx="1">
                  <c:v>0.27</c:v>
                </c:pt>
                <c:pt idx="2">
                  <c:v>0.27</c:v>
                </c:pt>
                <c:pt idx="3">
                  <c:v>0.27</c:v>
                </c:pt>
                <c:pt idx="4">
                  <c:v>0.27</c:v>
                </c:pt>
                <c:pt idx="5">
                  <c:v>11</c:v>
                </c:pt>
                <c:pt idx="6">
                  <c:v>11</c:v>
                </c:pt>
                <c:pt idx="7">
                  <c:v>11</c:v>
                </c:pt>
                <c:pt idx="8">
                  <c:v>11</c:v>
                </c:pt>
                <c:pt idx="9">
                  <c:v>11</c:v>
                </c:pt>
                <c:pt idx="10">
                  <c:v>47.2</c:v>
                </c:pt>
                <c:pt idx="11">
                  <c:v>47.2</c:v>
                </c:pt>
                <c:pt idx="12">
                  <c:v>47.2</c:v>
                </c:pt>
                <c:pt idx="13">
                  <c:v>47.2</c:v>
                </c:pt>
                <c:pt idx="14">
                  <c:v>47.2</c:v>
                </c:pt>
              </c:numCache>
            </c:numRef>
          </c:xVal>
          <c:yVal>
            <c:numRef>
              <c:f>'STable2C-50 KV XRF1'!$R$45:$R$59</c:f>
              <c:numCache>
                <c:formatCode>0.0</c:formatCode>
                <c:ptCount val="15"/>
                <c:pt idx="0">
                  <c:v>1.7624707305766929</c:v>
                </c:pt>
                <c:pt idx="1">
                  <c:v>0.65117011512217893</c:v>
                </c:pt>
                <c:pt idx="2">
                  <c:v>4.7575484069404208</c:v>
                </c:pt>
                <c:pt idx="3">
                  <c:v>13.904520036824966</c:v>
                </c:pt>
                <c:pt idx="4">
                  <c:v>8.3791497044003904</c:v>
                </c:pt>
                <c:pt idx="5">
                  <c:v>6.0344443799932481</c:v>
                </c:pt>
                <c:pt idx="6">
                  <c:v>5.7964626893963427</c:v>
                </c:pt>
                <c:pt idx="7">
                  <c:v>8.0753393928092798</c:v>
                </c:pt>
                <c:pt idx="8">
                  <c:v>3.8426363607658232</c:v>
                </c:pt>
                <c:pt idx="9">
                  <c:v>5.8331165816584924</c:v>
                </c:pt>
                <c:pt idx="10">
                  <c:v>48.983273938757492</c:v>
                </c:pt>
                <c:pt idx="11">
                  <c:v>46.481339850595774</c:v>
                </c:pt>
                <c:pt idx="12">
                  <c:v>45.905940420216652</c:v>
                </c:pt>
                <c:pt idx="13">
                  <c:v>46.575872733249255</c:v>
                </c:pt>
                <c:pt idx="14">
                  <c:v>45.34813888766034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966B-AD4B-8C8B-4936631C72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70278176"/>
        <c:axId val="370265840"/>
      </c:scatterChart>
      <c:valAx>
        <c:axId val="370278176"/>
        <c:scaling>
          <c:orientation val="minMax"/>
          <c:max val="6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70265840"/>
        <c:crosses val="autoZero"/>
        <c:crossBetween val="midCat"/>
      </c:valAx>
      <c:valAx>
        <c:axId val="3702658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70278176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FeO*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'STable2C-50 KV XRF1'!$I$44</c:f>
              <c:strCache>
                <c:ptCount val="1"/>
                <c:pt idx="0">
                  <c:v>FeO calc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'STable2C-50 KV XRF1'!$H$45:$H$59</c:f>
              <c:numCache>
                <c:formatCode>0.00</c:formatCode>
                <c:ptCount val="15"/>
                <c:pt idx="0">
                  <c:v>10.251681814091604</c:v>
                </c:pt>
                <c:pt idx="1">
                  <c:v>10.251681814091604</c:v>
                </c:pt>
                <c:pt idx="2">
                  <c:v>10.251681814091604</c:v>
                </c:pt>
                <c:pt idx="3">
                  <c:v>10.251681814091604</c:v>
                </c:pt>
                <c:pt idx="4">
                  <c:v>10.251681814091604</c:v>
                </c:pt>
                <c:pt idx="5">
                  <c:v>11.117568613335733</c:v>
                </c:pt>
                <c:pt idx="6">
                  <c:v>11.117568613335733</c:v>
                </c:pt>
                <c:pt idx="7">
                  <c:v>11.117568613335733</c:v>
                </c:pt>
                <c:pt idx="8">
                  <c:v>11.117568613335733</c:v>
                </c:pt>
                <c:pt idx="9">
                  <c:v>11.117568613335733</c:v>
                </c:pt>
                <c:pt idx="10">
                  <c:v>12.110450823360029</c:v>
                </c:pt>
                <c:pt idx="11">
                  <c:v>12.110450823360029</c:v>
                </c:pt>
                <c:pt idx="12">
                  <c:v>12.110450823360029</c:v>
                </c:pt>
                <c:pt idx="13">
                  <c:v>12.110450823360029</c:v>
                </c:pt>
                <c:pt idx="14">
                  <c:v>12.110450823360029</c:v>
                </c:pt>
              </c:numCache>
            </c:numRef>
          </c:xVal>
          <c:yVal>
            <c:numRef>
              <c:f>'STable2C-50 KV XRF1'!$I$45:$I$59</c:f>
              <c:numCache>
                <c:formatCode>0.00</c:formatCode>
                <c:ptCount val="15"/>
                <c:pt idx="0">
                  <c:v>10.3898294132355</c:v>
                </c:pt>
                <c:pt idx="1">
                  <c:v>10.138797203065691</c:v>
                </c:pt>
                <c:pt idx="2">
                  <c:v>10.186900230536921</c:v>
                </c:pt>
                <c:pt idx="3">
                  <c:v>10.066865327149957</c:v>
                </c:pt>
                <c:pt idx="4">
                  <c:v>10.131989634302636</c:v>
                </c:pt>
                <c:pt idx="5">
                  <c:v>10.747716988048017</c:v>
                </c:pt>
                <c:pt idx="6">
                  <c:v>10.834764522503535</c:v>
                </c:pt>
                <c:pt idx="7">
                  <c:v>10.693720153444195</c:v>
                </c:pt>
                <c:pt idx="8">
                  <c:v>10.357994463702052</c:v>
                </c:pt>
                <c:pt idx="9">
                  <c:v>10.660011838705541</c:v>
                </c:pt>
                <c:pt idx="10">
                  <c:v>12.758000128838631</c:v>
                </c:pt>
                <c:pt idx="11">
                  <c:v>12.493247856774019</c:v>
                </c:pt>
                <c:pt idx="12">
                  <c:v>12.889006250268798</c:v>
                </c:pt>
                <c:pt idx="13">
                  <c:v>12.501264319120464</c:v>
                </c:pt>
                <c:pt idx="14">
                  <c:v>12.781597248277519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1CAA-A44C-AA56-093F0985C0EB}"/>
            </c:ext>
          </c:extLst>
        </c:ser>
        <c:ser>
          <c:idx val="1"/>
          <c:order val="1"/>
          <c:tx>
            <c:strRef>
              <c:f>'STable2C-50 KV XRF1'!$J$44</c:f>
              <c:strCache>
                <c:ptCount val="1"/>
                <c:pt idx="0">
                  <c:v>FeO slope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'STable2C-50 KV XRF1'!$H$45:$H$59</c:f>
              <c:numCache>
                <c:formatCode>0.00</c:formatCode>
                <c:ptCount val="15"/>
                <c:pt idx="0">
                  <c:v>10.251681814091604</c:v>
                </c:pt>
                <c:pt idx="1">
                  <c:v>10.251681814091604</c:v>
                </c:pt>
                <c:pt idx="2">
                  <c:v>10.251681814091604</c:v>
                </c:pt>
                <c:pt idx="3">
                  <c:v>10.251681814091604</c:v>
                </c:pt>
                <c:pt idx="4">
                  <c:v>10.251681814091604</c:v>
                </c:pt>
                <c:pt idx="5">
                  <c:v>11.117568613335733</c:v>
                </c:pt>
                <c:pt idx="6">
                  <c:v>11.117568613335733</c:v>
                </c:pt>
                <c:pt idx="7">
                  <c:v>11.117568613335733</c:v>
                </c:pt>
                <c:pt idx="8">
                  <c:v>11.117568613335733</c:v>
                </c:pt>
                <c:pt idx="9">
                  <c:v>11.117568613335733</c:v>
                </c:pt>
                <c:pt idx="10">
                  <c:v>12.110450823360029</c:v>
                </c:pt>
                <c:pt idx="11">
                  <c:v>12.110450823360029</c:v>
                </c:pt>
                <c:pt idx="12">
                  <c:v>12.110450823360029</c:v>
                </c:pt>
                <c:pt idx="13">
                  <c:v>12.110450823360029</c:v>
                </c:pt>
                <c:pt idx="14">
                  <c:v>12.110450823360029</c:v>
                </c:pt>
              </c:numCache>
            </c:numRef>
          </c:xVal>
          <c:yVal>
            <c:numRef>
              <c:f>'STable2C-50 KV XRF1'!$J$45:$J$59</c:f>
              <c:numCache>
                <c:formatCode>0.00</c:formatCode>
                <c:ptCount val="15"/>
                <c:pt idx="0">
                  <c:v>10.642896061466235</c:v>
                </c:pt>
                <c:pt idx="1">
                  <c:v>10.477676189320206</c:v>
                </c:pt>
                <c:pt idx="2">
                  <c:v>10.509335776124853</c:v>
                </c:pt>
                <c:pt idx="3">
                  <c:v>10.430333358955998</c:v>
                </c:pt>
                <c:pt idx="4">
                  <c:v>10.47319570595954</c:v>
                </c:pt>
                <c:pt idx="5">
                  <c:v>10.878444078643705</c:v>
                </c:pt>
                <c:pt idx="6">
                  <c:v>10.935735461704226</c:v>
                </c:pt>
                <c:pt idx="7">
                  <c:v>10.842905411699334</c:v>
                </c:pt>
                <c:pt idx="8">
                  <c:v>10.621943506062554</c:v>
                </c:pt>
                <c:pt idx="9">
                  <c:v>10.82071987842609</c:v>
                </c:pt>
                <c:pt idx="10">
                  <c:v>12.201536136328532</c:v>
                </c:pt>
                <c:pt idx="11">
                  <c:v>12.027286240224374</c:v>
                </c:pt>
                <c:pt idx="12">
                  <c:v>12.287759392771989</c:v>
                </c:pt>
                <c:pt idx="13">
                  <c:v>12.032562371454894</c:v>
                </c:pt>
                <c:pt idx="14">
                  <c:v>12.21706686465248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1CAA-A44C-AA56-093F0985C0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27396991"/>
        <c:axId val="2016448639"/>
      </c:scatterChart>
      <c:valAx>
        <c:axId val="327396991"/>
        <c:scaling>
          <c:orientation val="minMax"/>
          <c:max val="14"/>
          <c:min val="1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16448639"/>
        <c:crosses val="autoZero"/>
        <c:crossBetween val="midCat"/>
        <c:majorUnit val="1"/>
      </c:valAx>
      <c:valAx>
        <c:axId val="2016448639"/>
        <c:scaling>
          <c:orientation val="minMax"/>
          <c:max val="14"/>
          <c:min val="1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27396991"/>
        <c:crosses val="autoZero"/>
        <c:crossBetween val="midCat"/>
        <c:majorUnit val="1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Sr ppm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'STable2C-50 KV XRF1'!$U$44</c:f>
              <c:strCache>
                <c:ptCount val="1"/>
                <c:pt idx="0">
                  <c:v>Sr calc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'STable2C-50 KV XRF1'!$T$45:$T$59</c:f>
              <c:numCache>
                <c:formatCode>General</c:formatCode>
                <c:ptCount val="15"/>
                <c:pt idx="0">
                  <c:v>108</c:v>
                </c:pt>
                <c:pt idx="1">
                  <c:v>108</c:v>
                </c:pt>
                <c:pt idx="2">
                  <c:v>108</c:v>
                </c:pt>
                <c:pt idx="3">
                  <c:v>108</c:v>
                </c:pt>
                <c:pt idx="4">
                  <c:v>108</c:v>
                </c:pt>
                <c:pt idx="5">
                  <c:v>403</c:v>
                </c:pt>
                <c:pt idx="6">
                  <c:v>403</c:v>
                </c:pt>
                <c:pt idx="7">
                  <c:v>403</c:v>
                </c:pt>
                <c:pt idx="8">
                  <c:v>403</c:v>
                </c:pt>
                <c:pt idx="9">
                  <c:v>403</c:v>
                </c:pt>
                <c:pt idx="10">
                  <c:v>330</c:v>
                </c:pt>
                <c:pt idx="11">
                  <c:v>330</c:v>
                </c:pt>
                <c:pt idx="12">
                  <c:v>330</c:v>
                </c:pt>
                <c:pt idx="13">
                  <c:v>330</c:v>
                </c:pt>
                <c:pt idx="14">
                  <c:v>330</c:v>
                </c:pt>
              </c:numCache>
            </c:numRef>
          </c:xVal>
          <c:yVal>
            <c:numRef>
              <c:f>'STable2C-50 KV XRF1'!$U$45:$U$59</c:f>
              <c:numCache>
                <c:formatCode>0</c:formatCode>
                <c:ptCount val="15"/>
                <c:pt idx="0">
                  <c:v>122.58193407063204</c:v>
                </c:pt>
                <c:pt idx="1">
                  <c:v>119.44922745153522</c:v>
                </c:pt>
                <c:pt idx="2">
                  <c:v>113.88942084606614</c:v>
                </c:pt>
                <c:pt idx="3">
                  <c:v>120.24883099733694</c:v>
                </c:pt>
                <c:pt idx="4">
                  <c:v>105.48630079862063</c:v>
                </c:pt>
                <c:pt idx="5">
                  <c:v>378.96485107396018</c:v>
                </c:pt>
                <c:pt idx="6">
                  <c:v>384.60640744941304</c:v>
                </c:pt>
                <c:pt idx="7">
                  <c:v>379.59379155125924</c:v>
                </c:pt>
                <c:pt idx="8">
                  <c:v>369.76067476769595</c:v>
                </c:pt>
                <c:pt idx="9">
                  <c:v>375.67635862831827</c:v>
                </c:pt>
                <c:pt idx="10">
                  <c:v>332.48127392067266</c:v>
                </c:pt>
                <c:pt idx="11">
                  <c:v>322.87073409091778</c:v>
                </c:pt>
                <c:pt idx="12">
                  <c:v>331.38778490681261</c:v>
                </c:pt>
                <c:pt idx="13">
                  <c:v>312.82389788328544</c:v>
                </c:pt>
                <c:pt idx="14">
                  <c:v>330.78215553775226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0D66-394D-8457-7D5651E5AD21}"/>
            </c:ext>
          </c:extLst>
        </c:ser>
        <c:ser>
          <c:idx val="1"/>
          <c:order val="1"/>
          <c:tx>
            <c:strRef>
              <c:f>'STable2C-50 KV XRF1'!$V$44</c:f>
              <c:strCache>
                <c:ptCount val="1"/>
                <c:pt idx="0">
                  <c:v>Sr slope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'STable2C-50 KV XRF1'!$T$45:$T$59</c:f>
              <c:numCache>
                <c:formatCode>General</c:formatCode>
                <c:ptCount val="15"/>
                <c:pt idx="0">
                  <c:v>108</c:v>
                </c:pt>
                <c:pt idx="1">
                  <c:v>108</c:v>
                </c:pt>
                <c:pt idx="2">
                  <c:v>108</c:v>
                </c:pt>
                <c:pt idx="3">
                  <c:v>108</c:v>
                </c:pt>
                <c:pt idx="4">
                  <c:v>108</c:v>
                </c:pt>
                <c:pt idx="5">
                  <c:v>403</c:v>
                </c:pt>
                <c:pt idx="6">
                  <c:v>403</c:v>
                </c:pt>
                <c:pt idx="7">
                  <c:v>403</c:v>
                </c:pt>
                <c:pt idx="8">
                  <c:v>403</c:v>
                </c:pt>
                <c:pt idx="9">
                  <c:v>403</c:v>
                </c:pt>
                <c:pt idx="10">
                  <c:v>330</c:v>
                </c:pt>
                <c:pt idx="11">
                  <c:v>330</c:v>
                </c:pt>
                <c:pt idx="12">
                  <c:v>330</c:v>
                </c:pt>
                <c:pt idx="13">
                  <c:v>330</c:v>
                </c:pt>
                <c:pt idx="14">
                  <c:v>330</c:v>
                </c:pt>
              </c:numCache>
            </c:numRef>
          </c:xVal>
          <c:yVal>
            <c:numRef>
              <c:f>'STable2C-50 KV XRF1'!$V$45:$V$59</c:f>
              <c:numCache>
                <c:formatCode>0</c:formatCode>
                <c:ptCount val="15"/>
                <c:pt idx="0">
                  <c:v>113.70990380318821</c:v>
                </c:pt>
                <c:pt idx="1">
                  <c:v>110.24829072576688</c:v>
                </c:pt>
                <c:pt idx="2">
                  <c:v>104.10475365271212</c:v>
                </c:pt>
                <c:pt idx="3">
                  <c:v>111.13184556426552</c:v>
                </c:pt>
                <c:pt idx="4">
                  <c:v>94.819380400694911</c:v>
                </c:pt>
                <c:pt idx="5">
                  <c:v>397.01075710237905</c:v>
                </c:pt>
                <c:pt idx="6">
                  <c:v>403.24462694746137</c:v>
                </c:pt>
                <c:pt idx="7">
                  <c:v>397.70573076121656</c:v>
                </c:pt>
                <c:pt idx="8">
                  <c:v>386.84022377684164</c:v>
                </c:pt>
                <c:pt idx="9">
                  <c:v>393.37700206593803</c:v>
                </c:pt>
                <c:pt idx="10">
                  <c:v>345.64681590908117</c:v>
                </c:pt>
                <c:pt idx="11">
                  <c:v>335.02725448798975</c:v>
                </c:pt>
                <c:pt idx="12">
                  <c:v>344.43852023041148</c:v>
                </c:pt>
                <c:pt idx="13">
                  <c:v>323.92558943226959</c:v>
                </c:pt>
                <c:pt idx="14">
                  <c:v>343.76930513978351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0D66-394D-8457-7D5651E5AD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4675776"/>
        <c:axId val="72923680"/>
      </c:scatterChart>
      <c:valAx>
        <c:axId val="54675776"/>
        <c:scaling>
          <c:orientation val="minMax"/>
          <c:max val="50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2923680"/>
        <c:crosses val="autoZero"/>
        <c:crossBetween val="midCat"/>
      </c:valAx>
      <c:valAx>
        <c:axId val="72923680"/>
        <c:scaling>
          <c:orientation val="minMax"/>
          <c:max val="5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4675776"/>
        <c:crosses val="autoZero"/>
        <c:crossBetween val="midCat"/>
        <c:majorUnit val="10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Y ppm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'STable2C-50 KV XRF1'!$Y$44</c:f>
              <c:strCache>
                <c:ptCount val="1"/>
                <c:pt idx="0">
                  <c:v>Y calc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'STable2C-50 KV XRF1'!$X$45:$X$59</c:f>
              <c:numCache>
                <c:formatCode>General</c:formatCode>
                <c:ptCount val="15"/>
                <c:pt idx="0">
                  <c:v>16</c:v>
                </c:pt>
                <c:pt idx="1">
                  <c:v>16</c:v>
                </c:pt>
                <c:pt idx="2">
                  <c:v>16</c:v>
                </c:pt>
                <c:pt idx="3">
                  <c:v>16</c:v>
                </c:pt>
                <c:pt idx="4">
                  <c:v>16</c:v>
                </c:pt>
                <c:pt idx="5">
                  <c:v>27.6</c:v>
                </c:pt>
                <c:pt idx="6">
                  <c:v>27.6</c:v>
                </c:pt>
                <c:pt idx="7">
                  <c:v>27.6</c:v>
                </c:pt>
                <c:pt idx="8">
                  <c:v>27.6</c:v>
                </c:pt>
                <c:pt idx="9">
                  <c:v>27.6</c:v>
                </c:pt>
                <c:pt idx="10">
                  <c:v>38</c:v>
                </c:pt>
                <c:pt idx="11">
                  <c:v>38</c:v>
                </c:pt>
                <c:pt idx="12">
                  <c:v>38</c:v>
                </c:pt>
                <c:pt idx="13">
                  <c:v>38</c:v>
                </c:pt>
                <c:pt idx="14">
                  <c:v>38</c:v>
                </c:pt>
              </c:numCache>
            </c:numRef>
          </c:xVal>
          <c:yVal>
            <c:numRef>
              <c:f>'STable2C-50 KV XRF1'!$Y$45:$Y$59</c:f>
              <c:numCache>
                <c:formatCode>0</c:formatCode>
                <c:ptCount val="15"/>
                <c:pt idx="0">
                  <c:v>15.143588474443627</c:v>
                </c:pt>
                <c:pt idx="1">
                  <c:v>15.955164724496946</c:v>
                </c:pt>
                <c:pt idx="2">
                  <c:v>17.807704248914263</c:v>
                </c:pt>
                <c:pt idx="3">
                  <c:v>16.806707235968229</c:v>
                </c:pt>
                <c:pt idx="4">
                  <c:v>18.583113773878761</c:v>
                </c:pt>
                <c:pt idx="5">
                  <c:v>28.524376236065727</c:v>
                </c:pt>
                <c:pt idx="6">
                  <c:v>26.486442044920004</c:v>
                </c:pt>
                <c:pt idx="7">
                  <c:v>21.155733259560879</c:v>
                </c:pt>
                <c:pt idx="8">
                  <c:v>24.398100747667474</c:v>
                </c:pt>
                <c:pt idx="9">
                  <c:v>29.943483068356286</c:v>
                </c:pt>
                <c:pt idx="10">
                  <c:v>42.878095799077151</c:v>
                </c:pt>
                <c:pt idx="11">
                  <c:v>37.945178118529093</c:v>
                </c:pt>
                <c:pt idx="12">
                  <c:v>36.909417746453443</c:v>
                </c:pt>
                <c:pt idx="13">
                  <c:v>36.659478598850271</c:v>
                </c:pt>
                <c:pt idx="14">
                  <c:v>35.994823987097469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756B-3649-BBE3-5D37CAC32FF6}"/>
            </c:ext>
          </c:extLst>
        </c:ser>
        <c:ser>
          <c:idx val="1"/>
          <c:order val="1"/>
          <c:tx>
            <c:strRef>
              <c:f>'STable2C-50 KV XRF1'!$Z$44</c:f>
              <c:strCache>
                <c:ptCount val="1"/>
                <c:pt idx="0">
                  <c:v>Y slope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'STable2C-50 KV XRF1'!$X$45:$X$59</c:f>
              <c:numCache>
                <c:formatCode>General</c:formatCode>
                <c:ptCount val="15"/>
                <c:pt idx="0">
                  <c:v>16</c:v>
                </c:pt>
                <c:pt idx="1">
                  <c:v>16</c:v>
                </c:pt>
                <c:pt idx="2">
                  <c:v>16</c:v>
                </c:pt>
                <c:pt idx="3">
                  <c:v>16</c:v>
                </c:pt>
                <c:pt idx="4">
                  <c:v>16</c:v>
                </c:pt>
                <c:pt idx="5">
                  <c:v>27.6</c:v>
                </c:pt>
                <c:pt idx="6">
                  <c:v>27.6</c:v>
                </c:pt>
                <c:pt idx="7">
                  <c:v>27.6</c:v>
                </c:pt>
                <c:pt idx="8">
                  <c:v>27.6</c:v>
                </c:pt>
                <c:pt idx="9">
                  <c:v>27.6</c:v>
                </c:pt>
                <c:pt idx="10">
                  <c:v>38</c:v>
                </c:pt>
                <c:pt idx="11">
                  <c:v>38</c:v>
                </c:pt>
                <c:pt idx="12">
                  <c:v>38</c:v>
                </c:pt>
                <c:pt idx="13">
                  <c:v>38</c:v>
                </c:pt>
                <c:pt idx="14">
                  <c:v>38</c:v>
                </c:pt>
              </c:numCache>
            </c:numRef>
          </c:xVal>
          <c:yVal>
            <c:numRef>
              <c:f>'STable2C-50 KV XRF1'!$Z$45:$Z$59</c:f>
              <c:numCache>
                <c:formatCode>0</c:formatCode>
                <c:ptCount val="15"/>
                <c:pt idx="0">
                  <c:v>15.857288287057841</c:v>
                </c:pt>
                <c:pt idx="1">
                  <c:v>16.632866852136203</c:v>
                </c:pt>
                <c:pt idx="2">
                  <c:v>18.403236482844516</c:v>
                </c:pt>
                <c:pt idx="3">
                  <c:v>17.446638964253495</c:v>
                </c:pt>
                <c:pt idx="4">
                  <c:v>19.144252507747353</c:v>
                </c:pt>
                <c:pt idx="5">
                  <c:v>28.644567573625391</c:v>
                </c:pt>
                <c:pt idx="6">
                  <c:v>26.69702650697997</c:v>
                </c:pt>
                <c:pt idx="7">
                  <c:v>21.602762757482832</c:v>
                </c:pt>
                <c:pt idx="8">
                  <c:v>24.70131415510842</c:v>
                </c:pt>
                <c:pt idx="9">
                  <c:v>30.000729536975726</c:v>
                </c:pt>
                <c:pt idx="10">
                  <c:v>42.361624007307661</c:v>
                </c:pt>
                <c:pt idx="11">
                  <c:v>37.647507230137563</c:v>
                </c:pt>
                <c:pt idx="12">
                  <c:v>36.657688290651983</c:v>
                </c:pt>
                <c:pt idx="13">
                  <c:v>36.418835261817975</c:v>
                </c:pt>
                <c:pt idx="14">
                  <c:v>35.783661585873062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756B-3649-BBE3-5D37CAC32F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44416943"/>
        <c:axId val="2101259855"/>
      </c:scatterChart>
      <c:valAx>
        <c:axId val="1844416943"/>
        <c:scaling>
          <c:orientation val="minMax"/>
          <c:max val="50"/>
          <c:min val="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101259855"/>
        <c:crosses val="autoZero"/>
        <c:crossBetween val="midCat"/>
        <c:majorUnit val="5"/>
      </c:valAx>
      <c:valAx>
        <c:axId val="2101259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44416943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Zr ppm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'STable2C-50 KV XRF1'!$AC$44</c:f>
              <c:strCache>
                <c:ptCount val="1"/>
                <c:pt idx="0">
                  <c:v>Zr calc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'STable2C-50 KV XRF1'!$AB$45:$AB$59</c:f>
              <c:numCache>
                <c:formatCode>General</c:formatCode>
                <c:ptCount val="15"/>
                <c:pt idx="0">
                  <c:v>22</c:v>
                </c:pt>
                <c:pt idx="1">
                  <c:v>22</c:v>
                </c:pt>
                <c:pt idx="2">
                  <c:v>22</c:v>
                </c:pt>
                <c:pt idx="3">
                  <c:v>22</c:v>
                </c:pt>
                <c:pt idx="4">
                  <c:v>22</c:v>
                </c:pt>
                <c:pt idx="5">
                  <c:v>179</c:v>
                </c:pt>
                <c:pt idx="6">
                  <c:v>179</c:v>
                </c:pt>
                <c:pt idx="7">
                  <c:v>179</c:v>
                </c:pt>
                <c:pt idx="8">
                  <c:v>179</c:v>
                </c:pt>
                <c:pt idx="9">
                  <c:v>179</c:v>
                </c:pt>
                <c:pt idx="10">
                  <c:v>190</c:v>
                </c:pt>
                <c:pt idx="11">
                  <c:v>190</c:v>
                </c:pt>
                <c:pt idx="12">
                  <c:v>190</c:v>
                </c:pt>
                <c:pt idx="13">
                  <c:v>190</c:v>
                </c:pt>
                <c:pt idx="14">
                  <c:v>190</c:v>
                </c:pt>
              </c:numCache>
            </c:numRef>
          </c:xVal>
          <c:yVal>
            <c:numRef>
              <c:f>'STable2C-50 KV XRF1'!$AC$45:$AC$59</c:f>
              <c:numCache>
                <c:formatCode>0</c:formatCode>
                <c:ptCount val="15"/>
                <c:pt idx="0">
                  <c:v>27.714794248774766</c:v>
                </c:pt>
                <c:pt idx="1">
                  <c:v>25.125932906892945</c:v>
                </c:pt>
                <c:pt idx="2">
                  <c:v>24.326760730118846</c:v>
                </c:pt>
                <c:pt idx="3">
                  <c:v>25.876858185875616</c:v>
                </c:pt>
                <c:pt idx="4">
                  <c:v>28.411127887290228</c:v>
                </c:pt>
                <c:pt idx="5">
                  <c:v>160.68766146878482</c:v>
                </c:pt>
                <c:pt idx="6">
                  <c:v>166.4636755664398</c:v>
                </c:pt>
                <c:pt idx="7">
                  <c:v>162.17398556563336</c:v>
                </c:pt>
                <c:pt idx="8">
                  <c:v>148.15604285976434</c:v>
                </c:pt>
                <c:pt idx="9">
                  <c:v>155.7467930733269</c:v>
                </c:pt>
                <c:pt idx="10">
                  <c:v>175.10581860585211</c:v>
                </c:pt>
                <c:pt idx="11">
                  <c:v>171.68893430225239</c:v>
                </c:pt>
                <c:pt idx="12">
                  <c:v>185.72809212702876</c:v>
                </c:pt>
                <c:pt idx="13">
                  <c:v>178.07015928659354</c:v>
                </c:pt>
                <c:pt idx="14">
                  <c:v>168.509514588163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3E95-B44D-824C-83DF33F6F39B}"/>
            </c:ext>
          </c:extLst>
        </c:ser>
        <c:ser>
          <c:idx val="1"/>
          <c:order val="1"/>
          <c:tx>
            <c:strRef>
              <c:f>'STable2C-50 KV XRF1'!$AD$44</c:f>
              <c:strCache>
                <c:ptCount val="1"/>
                <c:pt idx="0">
                  <c:v>Zr slope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'STable2C-50 KV XRF1'!$AB$45:$AB$59</c:f>
              <c:numCache>
                <c:formatCode>General</c:formatCode>
                <c:ptCount val="15"/>
                <c:pt idx="0">
                  <c:v>22</c:v>
                </c:pt>
                <c:pt idx="1">
                  <c:v>22</c:v>
                </c:pt>
                <c:pt idx="2">
                  <c:v>22</c:v>
                </c:pt>
                <c:pt idx="3">
                  <c:v>22</c:v>
                </c:pt>
                <c:pt idx="4">
                  <c:v>22</c:v>
                </c:pt>
                <c:pt idx="5">
                  <c:v>179</c:v>
                </c:pt>
                <c:pt idx="6">
                  <c:v>179</c:v>
                </c:pt>
                <c:pt idx="7">
                  <c:v>179</c:v>
                </c:pt>
                <c:pt idx="8">
                  <c:v>179</c:v>
                </c:pt>
                <c:pt idx="9">
                  <c:v>179</c:v>
                </c:pt>
                <c:pt idx="10">
                  <c:v>190</c:v>
                </c:pt>
                <c:pt idx="11">
                  <c:v>190</c:v>
                </c:pt>
                <c:pt idx="12">
                  <c:v>190</c:v>
                </c:pt>
                <c:pt idx="13">
                  <c:v>190</c:v>
                </c:pt>
                <c:pt idx="14">
                  <c:v>190</c:v>
                </c:pt>
              </c:numCache>
            </c:numRef>
          </c:xVal>
          <c:yVal>
            <c:numRef>
              <c:f>'STable2C-50 KV XRF1'!$AD$45:$AD$59</c:f>
              <c:numCache>
                <c:formatCode>0</c:formatCode>
                <c:ptCount val="15"/>
                <c:pt idx="0">
                  <c:v>24.766652717545263</c:v>
                </c:pt>
                <c:pt idx="1">
                  <c:v>21.813286176359195</c:v>
                </c:pt>
                <c:pt idx="2">
                  <c:v>20.901592556717201</c:v>
                </c:pt>
                <c:pt idx="3">
                  <c:v>22.669939855720084</c:v>
                </c:pt>
                <c:pt idx="4">
                  <c:v>25.561028390055803</c:v>
                </c:pt>
                <c:pt idx="5">
                  <c:v>176.46176692852595</c:v>
                </c:pt>
                <c:pt idx="6">
                  <c:v>183.05102935887049</c:v>
                </c:pt>
                <c:pt idx="7">
                  <c:v>178.15736173925467</c:v>
                </c:pt>
                <c:pt idx="8">
                  <c:v>162.16572777492522</c:v>
                </c:pt>
                <c:pt idx="9">
                  <c:v>170.82523662561593</c:v>
                </c:pt>
                <c:pt idx="10">
                  <c:v>192.90996451458324</c:v>
                </c:pt>
                <c:pt idx="11">
                  <c:v>189.01199145047931</c:v>
                </c:pt>
                <c:pt idx="12">
                  <c:v>205.02782756937557</c:v>
                </c:pt>
                <c:pt idx="13">
                  <c:v>196.29167694604729</c:v>
                </c:pt>
                <c:pt idx="14">
                  <c:v>185.3849173959247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3E95-B44D-824C-83DF33F6F3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101279023"/>
        <c:axId val="72848528"/>
      </c:scatterChart>
      <c:valAx>
        <c:axId val="2101279023"/>
        <c:scaling>
          <c:orientation val="minMax"/>
          <c:max val="25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2848528"/>
        <c:crosses val="autoZero"/>
        <c:crossBetween val="midCat"/>
      </c:valAx>
      <c:valAx>
        <c:axId val="728485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101279023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Nb ppm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'STable2C-50 KV XRF1'!$AG$44</c:f>
              <c:strCache>
                <c:ptCount val="1"/>
                <c:pt idx="0">
                  <c:v>Nb calc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'STable2C-50 KV XRF1'!$AF$45:$AF$59</c:f>
              <c:numCache>
                <c:formatCode>0.0</c:formatCode>
                <c:ptCount val="15"/>
                <c:pt idx="0">
                  <c:v>2</c:v>
                </c:pt>
                <c:pt idx="1">
                  <c:v>2</c:v>
                </c:pt>
                <c:pt idx="2">
                  <c:v>2</c:v>
                </c:pt>
                <c:pt idx="3">
                  <c:v>2</c:v>
                </c:pt>
                <c:pt idx="4">
                  <c:v>2</c:v>
                </c:pt>
                <c:pt idx="5">
                  <c:v>19</c:v>
                </c:pt>
                <c:pt idx="6">
                  <c:v>19</c:v>
                </c:pt>
                <c:pt idx="7">
                  <c:v>19</c:v>
                </c:pt>
                <c:pt idx="8">
                  <c:v>19</c:v>
                </c:pt>
                <c:pt idx="9">
                  <c:v>19</c:v>
                </c:pt>
                <c:pt idx="10">
                  <c:v>14</c:v>
                </c:pt>
                <c:pt idx="11">
                  <c:v>14</c:v>
                </c:pt>
                <c:pt idx="12">
                  <c:v>14</c:v>
                </c:pt>
                <c:pt idx="13">
                  <c:v>14</c:v>
                </c:pt>
                <c:pt idx="14">
                  <c:v>14</c:v>
                </c:pt>
              </c:numCache>
            </c:numRef>
          </c:xVal>
          <c:yVal>
            <c:numRef>
              <c:f>'STable2C-50 KV XRF1'!$AG$45:$AG$59</c:f>
              <c:numCache>
                <c:formatCode>0.0</c:formatCode>
                <c:ptCount val="15"/>
                <c:pt idx="0">
                  <c:v>1.0568435627806401</c:v>
                </c:pt>
                <c:pt idx="1">
                  <c:v>5.3863271334191811</c:v>
                </c:pt>
                <c:pt idx="2">
                  <c:v>1.3778970399518344</c:v>
                </c:pt>
                <c:pt idx="3">
                  <c:v>4.6071075486299851</c:v>
                </c:pt>
                <c:pt idx="4">
                  <c:v>4.6089129726329157</c:v>
                </c:pt>
                <c:pt idx="5">
                  <c:v>23.208335334092482</c:v>
                </c:pt>
                <c:pt idx="6">
                  <c:v>18.192150143173688</c:v>
                </c:pt>
                <c:pt idx="7">
                  <c:v>18.009082033347159</c:v>
                </c:pt>
                <c:pt idx="8">
                  <c:v>18.285565913755672</c:v>
                </c:pt>
                <c:pt idx="9">
                  <c:v>18.710194648361064</c:v>
                </c:pt>
                <c:pt idx="10">
                  <c:v>12.669313818932752</c:v>
                </c:pt>
                <c:pt idx="11">
                  <c:v>13.803623576668073</c:v>
                </c:pt>
                <c:pt idx="12">
                  <c:v>14.56925386309463</c:v>
                </c:pt>
                <c:pt idx="13">
                  <c:v>16.254246232041236</c:v>
                </c:pt>
                <c:pt idx="14">
                  <c:v>9.8512015671309126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0AF4-B847-B74D-4A9C2D6CC26D}"/>
            </c:ext>
          </c:extLst>
        </c:ser>
        <c:ser>
          <c:idx val="1"/>
          <c:order val="1"/>
          <c:tx>
            <c:strRef>
              <c:f>'STable2C-50 KV XRF1'!$AH$44</c:f>
              <c:strCache>
                <c:ptCount val="1"/>
                <c:pt idx="0">
                  <c:v>Nb slope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'STable2C-50 KV XRF1'!$AF$45:$AF$59</c:f>
              <c:numCache>
                <c:formatCode>0.0</c:formatCode>
                <c:ptCount val="15"/>
                <c:pt idx="0">
                  <c:v>2</c:v>
                </c:pt>
                <c:pt idx="1">
                  <c:v>2</c:v>
                </c:pt>
                <c:pt idx="2">
                  <c:v>2</c:v>
                </c:pt>
                <c:pt idx="3">
                  <c:v>2</c:v>
                </c:pt>
                <c:pt idx="4">
                  <c:v>2</c:v>
                </c:pt>
                <c:pt idx="5">
                  <c:v>19</c:v>
                </c:pt>
                <c:pt idx="6">
                  <c:v>19</c:v>
                </c:pt>
                <c:pt idx="7">
                  <c:v>19</c:v>
                </c:pt>
                <c:pt idx="8">
                  <c:v>19</c:v>
                </c:pt>
                <c:pt idx="9">
                  <c:v>19</c:v>
                </c:pt>
                <c:pt idx="10">
                  <c:v>14</c:v>
                </c:pt>
                <c:pt idx="11">
                  <c:v>14</c:v>
                </c:pt>
                <c:pt idx="12">
                  <c:v>14</c:v>
                </c:pt>
                <c:pt idx="13">
                  <c:v>14</c:v>
                </c:pt>
                <c:pt idx="14">
                  <c:v>14</c:v>
                </c:pt>
              </c:numCache>
            </c:numRef>
          </c:xVal>
          <c:yVal>
            <c:numRef>
              <c:f>'STable2C-50 KV XRF1'!$AH$45:$AH$59</c:f>
              <c:numCache>
                <c:formatCode>0.0</c:formatCode>
                <c:ptCount val="15"/>
                <c:pt idx="0">
                  <c:v>0.75063414448087218</c:v>
                </c:pt>
                <c:pt idx="1">
                  <c:v>5.05391769481552</c:v>
                </c:pt>
                <c:pt idx="2">
                  <c:v>1.0697447553763828</c:v>
                </c:pt>
                <c:pt idx="3">
                  <c:v>4.2794135844263472</c:v>
                </c:pt>
                <c:pt idx="4">
                  <c:v>4.2812080828431744</c:v>
                </c:pt>
                <c:pt idx="5">
                  <c:v>22.768075393438082</c:v>
                </c:pt>
                <c:pt idx="6">
                  <c:v>17.782245821545409</c:v>
                </c:pt>
                <c:pt idx="7">
                  <c:v>17.60028555474824</c:v>
                </c:pt>
                <c:pt idx="8">
                  <c:v>17.875096283344945</c:v>
                </c:pt>
                <c:pt idx="9">
                  <c:v>18.297155362404411</c:v>
                </c:pt>
                <c:pt idx="10">
                  <c:v>12.292831133273138</c:v>
                </c:pt>
                <c:pt idx="11">
                  <c:v>13.420276576085286</c:v>
                </c:pt>
                <c:pt idx="12">
                  <c:v>14.181273624223172</c:v>
                </c:pt>
                <c:pt idx="13">
                  <c:v>15.856069203285251</c:v>
                </c:pt>
                <c:pt idx="14">
                  <c:v>9.4917727857098058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0AF4-B847-B74D-4A9C2D6CC2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2604816"/>
        <c:axId val="72888560"/>
      </c:scatterChart>
      <c:valAx>
        <c:axId val="72604816"/>
        <c:scaling>
          <c:orientation val="minMax"/>
          <c:max val="25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2888560"/>
        <c:crosses val="autoZero"/>
        <c:crossBetween val="midCat"/>
      </c:valAx>
      <c:valAx>
        <c:axId val="728885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2604816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8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9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0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8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9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0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8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9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0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9.emf"/><Relationship Id="rId13" Type="http://schemas.openxmlformats.org/officeDocument/2006/relationships/chart" Target="../charts/chart3.xml"/><Relationship Id="rId18" Type="http://schemas.openxmlformats.org/officeDocument/2006/relationships/chart" Target="../charts/chart8.xml"/><Relationship Id="rId3" Type="http://schemas.openxmlformats.org/officeDocument/2006/relationships/image" Target="../media/image4.emf"/><Relationship Id="rId21" Type="http://schemas.openxmlformats.org/officeDocument/2006/relationships/chart" Target="../charts/chart11.xml"/><Relationship Id="rId7" Type="http://schemas.openxmlformats.org/officeDocument/2006/relationships/image" Target="../media/image8.emf"/><Relationship Id="rId12" Type="http://schemas.openxmlformats.org/officeDocument/2006/relationships/chart" Target="../charts/chart2.xml"/><Relationship Id="rId17" Type="http://schemas.openxmlformats.org/officeDocument/2006/relationships/chart" Target="../charts/chart7.xml"/><Relationship Id="rId2" Type="http://schemas.openxmlformats.org/officeDocument/2006/relationships/image" Target="../media/image3.emf"/><Relationship Id="rId16" Type="http://schemas.openxmlformats.org/officeDocument/2006/relationships/chart" Target="../charts/chart6.xml"/><Relationship Id="rId20" Type="http://schemas.openxmlformats.org/officeDocument/2006/relationships/chart" Target="../charts/chart10.xml"/><Relationship Id="rId1" Type="http://schemas.openxmlformats.org/officeDocument/2006/relationships/image" Target="../media/image2.emf"/><Relationship Id="rId6" Type="http://schemas.openxmlformats.org/officeDocument/2006/relationships/image" Target="../media/image7.emf"/><Relationship Id="rId11" Type="http://schemas.openxmlformats.org/officeDocument/2006/relationships/chart" Target="../charts/chart1.xml"/><Relationship Id="rId5" Type="http://schemas.openxmlformats.org/officeDocument/2006/relationships/image" Target="../media/image6.emf"/><Relationship Id="rId15" Type="http://schemas.openxmlformats.org/officeDocument/2006/relationships/chart" Target="../charts/chart5.xml"/><Relationship Id="rId10" Type="http://schemas.openxmlformats.org/officeDocument/2006/relationships/image" Target="../media/image11.emf"/><Relationship Id="rId19" Type="http://schemas.openxmlformats.org/officeDocument/2006/relationships/chart" Target="../charts/chart9.xml"/><Relationship Id="rId4" Type="http://schemas.openxmlformats.org/officeDocument/2006/relationships/image" Target="../media/image5.emf"/><Relationship Id="rId9" Type="http://schemas.openxmlformats.org/officeDocument/2006/relationships/image" Target="../media/image10.emf"/><Relationship Id="rId14" Type="http://schemas.openxmlformats.org/officeDocument/2006/relationships/chart" Target="../charts/chart4.xml"/></Relationships>
</file>

<file path=xl/drawings/_rels/drawing13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2.emf"/><Relationship Id="rId18" Type="http://schemas.openxmlformats.org/officeDocument/2006/relationships/image" Target="../media/image17.emf"/><Relationship Id="rId26" Type="http://schemas.openxmlformats.org/officeDocument/2006/relationships/chart" Target="../charts/chart27.xml"/><Relationship Id="rId3" Type="http://schemas.openxmlformats.org/officeDocument/2006/relationships/chart" Target="../charts/chart14.xml"/><Relationship Id="rId21" Type="http://schemas.openxmlformats.org/officeDocument/2006/relationships/image" Target="../media/image20.emf"/><Relationship Id="rId34" Type="http://schemas.openxmlformats.org/officeDocument/2006/relationships/chart" Target="../charts/chart35.xml"/><Relationship Id="rId7" Type="http://schemas.openxmlformats.org/officeDocument/2006/relationships/chart" Target="../charts/chart18.xml"/><Relationship Id="rId12" Type="http://schemas.openxmlformats.org/officeDocument/2006/relationships/chart" Target="../charts/chart23.xml"/><Relationship Id="rId17" Type="http://schemas.openxmlformats.org/officeDocument/2006/relationships/image" Target="../media/image16.emf"/><Relationship Id="rId25" Type="http://schemas.openxmlformats.org/officeDocument/2006/relationships/chart" Target="../charts/chart26.xml"/><Relationship Id="rId33" Type="http://schemas.openxmlformats.org/officeDocument/2006/relationships/chart" Target="../charts/chart34.xml"/><Relationship Id="rId2" Type="http://schemas.openxmlformats.org/officeDocument/2006/relationships/chart" Target="../charts/chart13.xml"/><Relationship Id="rId16" Type="http://schemas.openxmlformats.org/officeDocument/2006/relationships/image" Target="../media/image15.emf"/><Relationship Id="rId20" Type="http://schemas.openxmlformats.org/officeDocument/2006/relationships/image" Target="../media/image19.emf"/><Relationship Id="rId29" Type="http://schemas.openxmlformats.org/officeDocument/2006/relationships/chart" Target="../charts/chart30.xml"/><Relationship Id="rId1" Type="http://schemas.openxmlformats.org/officeDocument/2006/relationships/chart" Target="../charts/chart12.xml"/><Relationship Id="rId6" Type="http://schemas.openxmlformats.org/officeDocument/2006/relationships/chart" Target="../charts/chart17.xml"/><Relationship Id="rId11" Type="http://schemas.openxmlformats.org/officeDocument/2006/relationships/chart" Target="../charts/chart22.xml"/><Relationship Id="rId24" Type="http://schemas.openxmlformats.org/officeDocument/2006/relationships/chart" Target="../charts/chart25.xml"/><Relationship Id="rId32" Type="http://schemas.openxmlformats.org/officeDocument/2006/relationships/chart" Target="../charts/chart33.xml"/><Relationship Id="rId5" Type="http://schemas.openxmlformats.org/officeDocument/2006/relationships/chart" Target="../charts/chart16.xml"/><Relationship Id="rId15" Type="http://schemas.openxmlformats.org/officeDocument/2006/relationships/image" Target="../media/image14.emf"/><Relationship Id="rId23" Type="http://schemas.openxmlformats.org/officeDocument/2006/relationships/chart" Target="../charts/chart24.xml"/><Relationship Id="rId28" Type="http://schemas.openxmlformats.org/officeDocument/2006/relationships/chart" Target="../charts/chart29.xml"/><Relationship Id="rId10" Type="http://schemas.openxmlformats.org/officeDocument/2006/relationships/chart" Target="../charts/chart21.xml"/><Relationship Id="rId19" Type="http://schemas.openxmlformats.org/officeDocument/2006/relationships/image" Target="../media/image18.emf"/><Relationship Id="rId31" Type="http://schemas.openxmlformats.org/officeDocument/2006/relationships/chart" Target="../charts/chart32.xml"/><Relationship Id="rId4" Type="http://schemas.openxmlformats.org/officeDocument/2006/relationships/chart" Target="../charts/chart15.xml"/><Relationship Id="rId9" Type="http://schemas.openxmlformats.org/officeDocument/2006/relationships/chart" Target="../charts/chart20.xml"/><Relationship Id="rId14" Type="http://schemas.openxmlformats.org/officeDocument/2006/relationships/image" Target="../media/image13.emf"/><Relationship Id="rId22" Type="http://schemas.openxmlformats.org/officeDocument/2006/relationships/image" Target="../media/image21.emf"/><Relationship Id="rId27" Type="http://schemas.openxmlformats.org/officeDocument/2006/relationships/chart" Target="../charts/chart28.xml"/><Relationship Id="rId30" Type="http://schemas.openxmlformats.org/officeDocument/2006/relationships/chart" Target="../charts/chart31.xml"/><Relationship Id="rId8" Type="http://schemas.openxmlformats.org/officeDocument/2006/relationships/chart" Target="../charts/chart19.xml"/></Relationships>
</file>

<file path=xl/drawings/_rels/drawing37.xml.rels><?xml version="1.0" encoding="UTF-8" standalone="yes"?>
<Relationships xmlns="http://schemas.openxmlformats.org/package/2006/relationships"><Relationship Id="rId8" Type="http://schemas.openxmlformats.org/officeDocument/2006/relationships/chart" Target="../charts/chart43.xml"/><Relationship Id="rId13" Type="http://schemas.openxmlformats.org/officeDocument/2006/relationships/chart" Target="../charts/chart48.xml"/><Relationship Id="rId18" Type="http://schemas.openxmlformats.org/officeDocument/2006/relationships/chart" Target="../charts/chart53.xml"/><Relationship Id="rId3" Type="http://schemas.openxmlformats.org/officeDocument/2006/relationships/chart" Target="../charts/chart38.xml"/><Relationship Id="rId7" Type="http://schemas.openxmlformats.org/officeDocument/2006/relationships/chart" Target="../charts/chart42.xml"/><Relationship Id="rId12" Type="http://schemas.openxmlformats.org/officeDocument/2006/relationships/chart" Target="../charts/chart47.xml"/><Relationship Id="rId17" Type="http://schemas.openxmlformats.org/officeDocument/2006/relationships/chart" Target="../charts/chart52.xml"/><Relationship Id="rId2" Type="http://schemas.openxmlformats.org/officeDocument/2006/relationships/chart" Target="../charts/chart37.xml"/><Relationship Id="rId16" Type="http://schemas.openxmlformats.org/officeDocument/2006/relationships/chart" Target="../charts/chart51.xml"/><Relationship Id="rId1" Type="http://schemas.openxmlformats.org/officeDocument/2006/relationships/chart" Target="../charts/chart36.xml"/><Relationship Id="rId6" Type="http://schemas.openxmlformats.org/officeDocument/2006/relationships/chart" Target="../charts/chart41.xml"/><Relationship Id="rId11" Type="http://schemas.openxmlformats.org/officeDocument/2006/relationships/chart" Target="../charts/chart46.xml"/><Relationship Id="rId5" Type="http://schemas.openxmlformats.org/officeDocument/2006/relationships/chart" Target="../charts/chart40.xml"/><Relationship Id="rId15" Type="http://schemas.openxmlformats.org/officeDocument/2006/relationships/chart" Target="../charts/chart50.xml"/><Relationship Id="rId10" Type="http://schemas.openxmlformats.org/officeDocument/2006/relationships/chart" Target="../charts/chart45.xml"/><Relationship Id="rId4" Type="http://schemas.openxmlformats.org/officeDocument/2006/relationships/chart" Target="../charts/chart39.xml"/><Relationship Id="rId9" Type="http://schemas.openxmlformats.org/officeDocument/2006/relationships/chart" Target="../charts/chart44.xml"/><Relationship Id="rId14" Type="http://schemas.openxmlformats.org/officeDocument/2006/relationships/chart" Target="../charts/chart4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571500</xdr:colOff>
      <xdr:row>2</xdr:row>
      <xdr:rowOff>50800</xdr:rowOff>
    </xdr:from>
    <xdr:to>
      <xdr:col>9</xdr:col>
      <xdr:colOff>381000</xdr:colOff>
      <xdr:row>14</xdr:row>
      <xdr:rowOff>12700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CD0E082F-2DDF-1AFC-97CC-8239208E1C2D}"/>
            </a:ext>
          </a:extLst>
        </xdr:cNvPr>
        <xdr:cNvSpPr txBox="1"/>
      </xdr:nvSpPr>
      <xdr:spPr>
        <a:xfrm>
          <a:off x="571500" y="457200"/>
          <a:ext cx="7239000" cy="24003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8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Supplemental Table 2.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Calibration Data for XRF1. (A) 10 KV, (B) 30 KV, (C) 50 KV. Each includes calibration data for USGS Standards on XRF1, Calibration Method #1:  Sensitivity/First Approximation, Slope Corrections; Calibration Method #2:  Traditional regression calibration; and standards data treated as unknowns, with calculated (first approximation), slope-corrected, and traditional regression analysis compared to reference values for each individual calibration count.  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159</xdr:row>
      <xdr:rowOff>0</xdr:rowOff>
    </xdr:from>
    <xdr:to>
      <xdr:col>4</xdr:col>
      <xdr:colOff>632542</xdr:colOff>
      <xdr:row>177</xdr:row>
      <xdr:rowOff>114298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F0E62999-4419-DDF3-8CE7-5BDC48CC9A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92200" y="32816800"/>
          <a:ext cx="3784600" cy="3771900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159</xdr:row>
      <xdr:rowOff>0</xdr:rowOff>
    </xdr:from>
    <xdr:to>
      <xdr:col>14</xdr:col>
      <xdr:colOff>660400</xdr:colOff>
      <xdr:row>177</xdr:row>
      <xdr:rowOff>101598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4E0DA272-653C-47A3-F867-19B2C4929F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054600" y="32816800"/>
          <a:ext cx="4051300" cy="3759200"/>
        </a:xfrm>
        <a:prstGeom prst="rect">
          <a:avLst/>
        </a:prstGeom>
      </xdr:spPr>
    </xdr:pic>
    <xdr:clientData/>
  </xdr:twoCellAnchor>
  <xdr:twoCellAnchor editAs="oneCell">
    <xdr:from>
      <xdr:col>18</xdr:col>
      <xdr:colOff>0</xdr:colOff>
      <xdr:row>159</xdr:row>
      <xdr:rowOff>0</xdr:rowOff>
    </xdr:from>
    <xdr:to>
      <xdr:col>23</xdr:col>
      <xdr:colOff>317499</xdr:colOff>
      <xdr:row>175</xdr:row>
      <xdr:rowOff>177800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C632D8AD-435F-DDDE-B010-2B563FEDE8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817100" y="32816800"/>
          <a:ext cx="3746500" cy="3429000"/>
        </a:xfrm>
        <a:prstGeom prst="rect">
          <a:avLst/>
        </a:prstGeom>
      </xdr:spPr>
    </xdr:pic>
    <xdr:clientData/>
  </xdr:twoCellAnchor>
  <xdr:twoCellAnchor editAs="oneCell">
    <xdr:from>
      <xdr:col>26</xdr:col>
      <xdr:colOff>0</xdr:colOff>
      <xdr:row>159</xdr:row>
      <xdr:rowOff>0</xdr:rowOff>
    </xdr:from>
    <xdr:to>
      <xdr:col>32</xdr:col>
      <xdr:colOff>228600</xdr:colOff>
      <xdr:row>176</xdr:row>
      <xdr:rowOff>38098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id="{5F937355-72AC-A9DE-290E-8E0BBEECAC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3931900" y="32816800"/>
          <a:ext cx="4343400" cy="34925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178</xdr:row>
      <xdr:rowOff>0</xdr:rowOff>
    </xdr:from>
    <xdr:to>
      <xdr:col>5</xdr:col>
      <xdr:colOff>10242</xdr:colOff>
      <xdr:row>194</xdr:row>
      <xdr:rowOff>2179</xdr:rowOff>
    </xdr:to>
    <xdr:pic>
      <xdr:nvPicPr>
        <xdr:cNvPr id="31" name="Picture 30">
          <a:extLst>
            <a:ext uri="{FF2B5EF4-FFF2-40B4-BE49-F238E27FC236}">
              <a16:creationId xmlns:a16="http://schemas.microsoft.com/office/drawing/2014/main" id="{04A3642F-FDF1-4132-D86E-26829811A1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092200" y="36677600"/>
          <a:ext cx="3848100" cy="3251200"/>
        </a:xfrm>
        <a:prstGeom prst="rect">
          <a:avLst/>
        </a:prstGeom>
      </xdr:spPr>
    </xdr:pic>
    <xdr:clientData/>
  </xdr:twoCellAnchor>
  <xdr:twoCellAnchor editAs="oneCell">
    <xdr:from>
      <xdr:col>9</xdr:col>
      <xdr:colOff>279400</xdr:colOff>
      <xdr:row>177</xdr:row>
      <xdr:rowOff>177800</xdr:rowOff>
    </xdr:from>
    <xdr:to>
      <xdr:col>15</xdr:col>
      <xdr:colOff>279400</xdr:colOff>
      <xdr:row>195</xdr:row>
      <xdr:rowOff>38102</xdr:rowOff>
    </xdr:to>
    <xdr:pic>
      <xdr:nvPicPr>
        <xdr:cNvPr id="39" name="Picture 38">
          <a:extLst>
            <a:ext uri="{FF2B5EF4-FFF2-40B4-BE49-F238E27FC236}">
              <a16:creationId xmlns:a16="http://schemas.microsoft.com/office/drawing/2014/main" id="{9E1D9515-0878-4A24-E7F8-68F639D70B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5334000" y="36652200"/>
          <a:ext cx="4076700" cy="3517900"/>
        </a:xfrm>
        <a:prstGeom prst="rect">
          <a:avLst/>
        </a:prstGeom>
      </xdr:spPr>
    </xdr:pic>
    <xdr:clientData/>
  </xdr:twoCellAnchor>
  <xdr:twoCellAnchor editAs="oneCell">
    <xdr:from>
      <xdr:col>17</xdr:col>
      <xdr:colOff>495300</xdr:colOff>
      <xdr:row>178</xdr:row>
      <xdr:rowOff>25400</xdr:rowOff>
    </xdr:from>
    <xdr:to>
      <xdr:col>22</xdr:col>
      <xdr:colOff>673100</xdr:colOff>
      <xdr:row>193</xdr:row>
      <xdr:rowOff>101598</xdr:rowOff>
    </xdr:to>
    <xdr:pic>
      <xdr:nvPicPr>
        <xdr:cNvPr id="41" name="Picture 40">
          <a:extLst>
            <a:ext uri="{FF2B5EF4-FFF2-40B4-BE49-F238E27FC236}">
              <a16:creationId xmlns:a16="http://schemas.microsoft.com/office/drawing/2014/main" id="{451CED6E-E7F9-16DB-8E69-291D4F6D36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9626600" y="36703000"/>
          <a:ext cx="3606800" cy="3124200"/>
        </a:xfrm>
        <a:prstGeom prst="rect">
          <a:avLst/>
        </a:prstGeom>
      </xdr:spPr>
    </xdr:pic>
    <xdr:clientData/>
  </xdr:twoCellAnchor>
  <xdr:twoCellAnchor editAs="oneCell">
    <xdr:from>
      <xdr:col>26</xdr:col>
      <xdr:colOff>0</xdr:colOff>
      <xdr:row>178</xdr:row>
      <xdr:rowOff>0</xdr:rowOff>
    </xdr:from>
    <xdr:to>
      <xdr:col>31</xdr:col>
      <xdr:colOff>152400</xdr:colOff>
      <xdr:row>195</xdr:row>
      <xdr:rowOff>38100</xdr:rowOff>
    </xdr:to>
    <xdr:pic>
      <xdr:nvPicPr>
        <xdr:cNvPr id="42" name="Picture 41">
          <a:extLst>
            <a:ext uri="{FF2B5EF4-FFF2-40B4-BE49-F238E27FC236}">
              <a16:creationId xmlns:a16="http://schemas.microsoft.com/office/drawing/2014/main" id="{046EC854-0148-9318-CF04-64F5D3987B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3931900" y="36677600"/>
          <a:ext cx="3581400" cy="3492500"/>
        </a:xfrm>
        <a:prstGeom prst="rect">
          <a:avLst/>
        </a:prstGeom>
      </xdr:spPr>
    </xdr:pic>
    <xdr:clientData/>
  </xdr:twoCellAnchor>
  <xdr:twoCellAnchor editAs="oneCell">
    <xdr:from>
      <xdr:col>36</xdr:col>
      <xdr:colOff>0</xdr:colOff>
      <xdr:row>160</xdr:row>
      <xdr:rowOff>0</xdr:rowOff>
    </xdr:from>
    <xdr:to>
      <xdr:col>40</xdr:col>
      <xdr:colOff>596900</xdr:colOff>
      <xdr:row>176</xdr:row>
      <xdr:rowOff>25400</xdr:rowOff>
    </xdr:to>
    <xdr:pic>
      <xdr:nvPicPr>
        <xdr:cNvPr id="43" name="Picture 42">
          <a:extLst>
            <a:ext uri="{FF2B5EF4-FFF2-40B4-BE49-F238E27FC236}">
              <a16:creationId xmlns:a16="http://schemas.microsoft.com/office/drawing/2014/main" id="{3CBD52C6-0F4A-68EC-19B8-E6B9D25C69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8732500" y="33020000"/>
          <a:ext cx="3340100" cy="3276600"/>
        </a:xfrm>
        <a:prstGeom prst="rect">
          <a:avLst/>
        </a:prstGeom>
      </xdr:spPr>
    </xdr:pic>
    <xdr:clientData/>
  </xdr:twoCellAnchor>
  <xdr:twoCellAnchor editAs="oneCell">
    <xdr:from>
      <xdr:col>34</xdr:col>
      <xdr:colOff>191183</xdr:colOff>
      <xdr:row>177</xdr:row>
      <xdr:rowOff>204838</xdr:rowOff>
    </xdr:from>
    <xdr:to>
      <xdr:col>40</xdr:col>
      <xdr:colOff>165099</xdr:colOff>
      <xdr:row>194</xdr:row>
      <xdr:rowOff>172007</xdr:rowOff>
    </xdr:to>
    <xdr:pic>
      <xdr:nvPicPr>
        <xdr:cNvPr id="44" name="Picture 43">
          <a:extLst>
            <a:ext uri="{FF2B5EF4-FFF2-40B4-BE49-F238E27FC236}">
              <a16:creationId xmlns:a16="http://schemas.microsoft.com/office/drawing/2014/main" id="{3EB8B2B8-2219-4094-4943-5B9141E6A2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8435484" y="37649354"/>
          <a:ext cx="4070691" cy="3449425"/>
        </a:xfrm>
        <a:prstGeom prst="rect">
          <a:avLst/>
        </a:prstGeom>
      </xdr:spPr>
    </xdr:pic>
    <xdr:clientData/>
  </xdr:twoCellAnchor>
  <xdr:twoCellAnchor>
    <xdr:from>
      <xdr:col>1</xdr:col>
      <xdr:colOff>1131453</xdr:colOff>
      <xdr:row>65</xdr:row>
      <xdr:rowOff>63500</xdr:rowOff>
    </xdr:from>
    <xdr:to>
      <xdr:col>6</xdr:col>
      <xdr:colOff>571500</xdr:colOff>
      <xdr:row>80</xdr:row>
      <xdr:rowOff>152399</xdr:rowOff>
    </xdr:to>
    <xdr:graphicFrame macro="">
      <xdr:nvGraphicFramePr>
        <xdr:cNvPr id="19" name="Chart 18">
          <a:extLst>
            <a:ext uri="{FF2B5EF4-FFF2-40B4-BE49-F238E27FC236}">
              <a16:creationId xmlns:a16="http://schemas.microsoft.com/office/drawing/2014/main" id="{94335350-CEC5-8EA5-C620-036E76C3826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</xdr:col>
      <xdr:colOff>1142999</xdr:colOff>
      <xdr:row>81</xdr:row>
      <xdr:rowOff>2308</xdr:rowOff>
    </xdr:from>
    <xdr:to>
      <xdr:col>6</xdr:col>
      <xdr:colOff>647700</xdr:colOff>
      <xdr:row>96</xdr:row>
      <xdr:rowOff>152399</xdr:rowOff>
    </xdr:to>
    <xdr:graphicFrame macro="">
      <xdr:nvGraphicFramePr>
        <xdr:cNvPr id="25" name="Chart 24">
          <a:extLst>
            <a:ext uri="{FF2B5EF4-FFF2-40B4-BE49-F238E27FC236}">
              <a16:creationId xmlns:a16="http://schemas.microsoft.com/office/drawing/2014/main" id="{A382CDBA-5131-18ED-74AF-187CB01894F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7</xdr:col>
      <xdr:colOff>254001</xdr:colOff>
      <xdr:row>65</xdr:row>
      <xdr:rowOff>165100</xdr:rowOff>
    </xdr:from>
    <xdr:to>
      <xdr:col>12</xdr:col>
      <xdr:colOff>533401</xdr:colOff>
      <xdr:row>80</xdr:row>
      <xdr:rowOff>177800</xdr:rowOff>
    </xdr:to>
    <xdr:graphicFrame macro="">
      <xdr:nvGraphicFramePr>
        <xdr:cNvPr id="26" name="Chart 25">
          <a:extLst>
            <a:ext uri="{FF2B5EF4-FFF2-40B4-BE49-F238E27FC236}">
              <a16:creationId xmlns:a16="http://schemas.microsoft.com/office/drawing/2014/main" id="{1BAB71C9-A09A-FDF7-D204-CAFB0953261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7</xdr:col>
      <xdr:colOff>304800</xdr:colOff>
      <xdr:row>81</xdr:row>
      <xdr:rowOff>138546</xdr:rowOff>
    </xdr:from>
    <xdr:to>
      <xdr:col>12</xdr:col>
      <xdr:colOff>556491</xdr:colOff>
      <xdr:row>97</xdr:row>
      <xdr:rowOff>25400</xdr:rowOff>
    </xdr:to>
    <xdr:graphicFrame macro="">
      <xdr:nvGraphicFramePr>
        <xdr:cNvPr id="32" name="Chart 31">
          <a:extLst>
            <a:ext uri="{FF2B5EF4-FFF2-40B4-BE49-F238E27FC236}">
              <a16:creationId xmlns:a16="http://schemas.microsoft.com/office/drawing/2014/main" id="{0D750121-AAC6-23F6-265D-76BB82B083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13</xdr:col>
      <xdr:colOff>304800</xdr:colOff>
      <xdr:row>65</xdr:row>
      <xdr:rowOff>48490</xdr:rowOff>
    </xdr:from>
    <xdr:to>
      <xdr:col>18</xdr:col>
      <xdr:colOff>496455</xdr:colOff>
      <xdr:row>80</xdr:row>
      <xdr:rowOff>76200</xdr:rowOff>
    </xdr:to>
    <xdr:graphicFrame macro="">
      <xdr:nvGraphicFramePr>
        <xdr:cNvPr id="33" name="Chart 32">
          <a:extLst>
            <a:ext uri="{FF2B5EF4-FFF2-40B4-BE49-F238E27FC236}">
              <a16:creationId xmlns:a16="http://schemas.microsoft.com/office/drawing/2014/main" id="{30B0FE14-6C99-4F5E-726C-4291D865A22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13</xdr:col>
      <xdr:colOff>502227</xdr:colOff>
      <xdr:row>80</xdr:row>
      <xdr:rowOff>187035</xdr:rowOff>
    </xdr:from>
    <xdr:to>
      <xdr:col>18</xdr:col>
      <xdr:colOff>519546</xdr:colOff>
      <xdr:row>96</xdr:row>
      <xdr:rowOff>11546</xdr:rowOff>
    </xdr:to>
    <xdr:graphicFrame macro="">
      <xdr:nvGraphicFramePr>
        <xdr:cNvPr id="34" name="Chart 33">
          <a:extLst>
            <a:ext uri="{FF2B5EF4-FFF2-40B4-BE49-F238E27FC236}">
              <a16:creationId xmlns:a16="http://schemas.microsoft.com/office/drawing/2014/main" id="{4753DAB2-C319-9D03-8841-967B74B4F8B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19</xdr:col>
      <xdr:colOff>80817</xdr:colOff>
      <xdr:row>66</xdr:row>
      <xdr:rowOff>37908</xdr:rowOff>
    </xdr:from>
    <xdr:to>
      <xdr:col>23</xdr:col>
      <xdr:colOff>533400</xdr:colOff>
      <xdr:row>80</xdr:row>
      <xdr:rowOff>114300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84D2C41D-1246-32DF-FF5C-BB51E0F7F76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23</xdr:col>
      <xdr:colOff>638848</xdr:colOff>
      <xdr:row>65</xdr:row>
      <xdr:rowOff>201468</xdr:rowOff>
    </xdr:from>
    <xdr:to>
      <xdr:col>28</xdr:col>
      <xdr:colOff>546100</xdr:colOff>
      <xdr:row>80</xdr:row>
      <xdr:rowOff>76199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8085436D-2565-1E60-59DA-65ECA719E78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29</xdr:col>
      <xdr:colOff>3849</xdr:colOff>
      <xdr:row>66</xdr:row>
      <xdr:rowOff>9044</xdr:rowOff>
    </xdr:from>
    <xdr:to>
      <xdr:col>34</xdr:col>
      <xdr:colOff>190500</xdr:colOff>
      <xdr:row>82</xdr:row>
      <xdr:rowOff>88900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00E3C4AB-FFEA-6D15-3BFC-E0DD375BF0F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1</xdr:col>
      <xdr:colOff>6350</xdr:colOff>
      <xdr:row>103</xdr:row>
      <xdr:rowOff>12700</xdr:rowOff>
    </xdr:from>
    <xdr:to>
      <xdr:col>5</xdr:col>
      <xdr:colOff>660400</xdr:colOff>
      <xdr:row>120</xdr:row>
      <xdr:rowOff>152400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EC92DDC4-E16A-7BB2-E5C0-838B29924D9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1</xdr:col>
      <xdr:colOff>457200</xdr:colOff>
      <xdr:row>105</xdr:row>
      <xdr:rowOff>88900</xdr:rowOff>
    </xdr:from>
    <xdr:to>
      <xdr:col>5</xdr:col>
      <xdr:colOff>368300</xdr:colOff>
      <xdr:row>117</xdr:row>
      <xdr:rowOff>165100</xdr:rowOff>
    </xdr:to>
    <xdr:cxnSp macro="">
      <xdr:nvCxnSpPr>
        <xdr:cNvPr id="9" name="Straight Connector 8">
          <a:extLst>
            <a:ext uri="{FF2B5EF4-FFF2-40B4-BE49-F238E27FC236}">
              <a16:creationId xmlns:a16="http://schemas.microsoft.com/office/drawing/2014/main" id="{50836E6B-82BB-4623-5342-42B8A57F44EA}"/>
            </a:ext>
          </a:extLst>
        </xdr:cNvPr>
        <xdr:cNvCxnSpPr/>
      </xdr:nvCxnSpPr>
      <xdr:spPr>
        <a:xfrm flipV="1">
          <a:off x="1549400" y="22771100"/>
          <a:ext cx="3124200" cy="251460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381000</xdr:colOff>
      <xdr:row>102</xdr:row>
      <xdr:rowOff>203200</xdr:rowOff>
    </xdr:from>
    <xdr:to>
      <xdr:col>11</xdr:col>
      <xdr:colOff>609600</xdr:colOff>
      <xdr:row>120</xdr:row>
      <xdr:rowOff>139700</xdr:rowOff>
    </xdr:to>
    <xdr:graphicFrame macro="">
      <xdr:nvGraphicFramePr>
        <xdr:cNvPr id="12" name="Chart 11">
          <a:extLst>
            <a:ext uri="{FF2B5EF4-FFF2-40B4-BE49-F238E27FC236}">
              <a16:creationId xmlns:a16="http://schemas.microsoft.com/office/drawing/2014/main" id="{9F4D31E1-6742-4D2D-E90D-286995C3F32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0.11192</cdr:x>
      <cdr:y>0.1498</cdr:y>
    </cdr:from>
    <cdr:to>
      <cdr:x>0.93588</cdr:x>
      <cdr:y>0.81377</cdr:y>
    </cdr:to>
    <cdr:cxnSp macro="">
      <cdr:nvCxnSpPr>
        <cdr:cNvPr id="3" name="Straight Connector 2">
          <a:extLst xmlns:a="http://schemas.openxmlformats.org/drawingml/2006/main">
            <a:ext uri="{FF2B5EF4-FFF2-40B4-BE49-F238E27FC236}">
              <a16:creationId xmlns:a16="http://schemas.microsoft.com/office/drawing/2014/main" id="{9EDC23BC-D010-D350-A11B-8A0AE985E203}"/>
            </a:ext>
          </a:extLst>
        </cdr:cNvPr>
        <cdr:cNvCxnSpPr/>
      </cdr:nvCxnSpPr>
      <cdr:spPr>
        <a:xfrm xmlns:a="http://schemas.openxmlformats.org/drawingml/2006/main" flipV="1">
          <a:off x="443347" y="469900"/>
          <a:ext cx="3263900" cy="2082800"/>
        </a:xfrm>
        <a:prstGeom xmlns:a="http://schemas.openxmlformats.org/drawingml/2006/main" prst="line">
          <a:avLst/>
        </a:prstGeom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0.11808</cdr:x>
      <cdr:y>0.1649</cdr:y>
    </cdr:from>
    <cdr:to>
      <cdr:x>0.91882</cdr:x>
      <cdr:y>0.8009</cdr:y>
    </cdr:to>
    <cdr:cxnSp macro="">
      <cdr:nvCxnSpPr>
        <cdr:cNvPr id="3" name="Straight Connector 2">
          <a:extLst xmlns:a="http://schemas.openxmlformats.org/drawingml/2006/main">
            <a:ext uri="{FF2B5EF4-FFF2-40B4-BE49-F238E27FC236}">
              <a16:creationId xmlns:a16="http://schemas.microsoft.com/office/drawing/2014/main" id="{DC49F70A-CF3C-1104-B127-DE0E78BC33F5}"/>
            </a:ext>
          </a:extLst>
        </cdr:cNvPr>
        <cdr:cNvCxnSpPr/>
      </cdr:nvCxnSpPr>
      <cdr:spPr>
        <a:xfrm xmlns:a="http://schemas.openxmlformats.org/drawingml/2006/main" flipV="1">
          <a:off x="406401" y="467591"/>
          <a:ext cx="2755900" cy="1803400"/>
        </a:xfrm>
        <a:prstGeom xmlns:a="http://schemas.openxmlformats.org/drawingml/2006/main" prst="line">
          <a:avLst/>
        </a:prstGeom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0.12864</cdr:x>
      <cdr:y>0.16203</cdr:y>
    </cdr:from>
    <cdr:to>
      <cdr:x>0.91424</cdr:x>
      <cdr:y>0.8054</cdr:y>
    </cdr:to>
    <cdr:cxnSp macro="">
      <cdr:nvCxnSpPr>
        <cdr:cNvPr id="3" name="Straight Connector 2">
          <a:extLst xmlns:a="http://schemas.openxmlformats.org/drawingml/2006/main">
            <a:ext uri="{FF2B5EF4-FFF2-40B4-BE49-F238E27FC236}">
              <a16:creationId xmlns:a16="http://schemas.microsoft.com/office/drawing/2014/main" id="{13931440-0BA7-414B-3AC1-9AE6950D8F00}"/>
            </a:ext>
          </a:extLst>
        </cdr:cNvPr>
        <cdr:cNvCxnSpPr/>
      </cdr:nvCxnSpPr>
      <cdr:spPr>
        <a:xfrm xmlns:a="http://schemas.openxmlformats.org/drawingml/2006/main" flipV="1">
          <a:off x="432954" y="471055"/>
          <a:ext cx="2643909" cy="1870364"/>
        </a:xfrm>
        <a:prstGeom xmlns:a="http://schemas.openxmlformats.org/drawingml/2006/main" prst="line">
          <a:avLst/>
        </a:prstGeom>
        <a:ln xmlns:a="http://schemas.openxmlformats.org/drawingml/2006/main" w="9525"/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0.13299</cdr:x>
      <cdr:y>0.16797</cdr:y>
    </cdr:from>
    <cdr:to>
      <cdr:x>0.90674</cdr:x>
      <cdr:y>0.80469</cdr:y>
    </cdr:to>
    <cdr:cxnSp macro="">
      <cdr:nvCxnSpPr>
        <cdr:cNvPr id="3" name="Straight Connector 2">
          <a:extLst xmlns:a="http://schemas.openxmlformats.org/drawingml/2006/main">
            <a:ext uri="{FF2B5EF4-FFF2-40B4-BE49-F238E27FC236}">
              <a16:creationId xmlns:a16="http://schemas.microsoft.com/office/drawing/2014/main" id="{E98DC0A1-44BA-8235-1352-E1294131286A}"/>
            </a:ext>
          </a:extLst>
        </cdr:cNvPr>
        <cdr:cNvCxnSpPr/>
      </cdr:nvCxnSpPr>
      <cdr:spPr>
        <a:xfrm xmlns:a="http://schemas.openxmlformats.org/drawingml/2006/main" flipV="1">
          <a:off x="444500" y="496454"/>
          <a:ext cx="2586182" cy="1881909"/>
        </a:xfrm>
        <a:prstGeom xmlns:a="http://schemas.openxmlformats.org/drawingml/2006/main" prst="line">
          <a:avLst/>
        </a:prstGeom>
        <a:ln xmlns:a="http://schemas.openxmlformats.org/drawingml/2006/main" w="9525">
          <a:solidFill>
            <a:schemeClr val="accent1"/>
          </a:solidFill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0.11919</cdr:x>
      <cdr:y>0.14468</cdr:y>
    </cdr:from>
    <cdr:to>
      <cdr:x>0.942</cdr:x>
      <cdr:y>0.80597</cdr:y>
    </cdr:to>
    <cdr:cxnSp macro="">
      <cdr:nvCxnSpPr>
        <cdr:cNvPr id="3" name="Straight Connector 2">
          <a:extLst xmlns:a="http://schemas.openxmlformats.org/drawingml/2006/main">
            <a:ext uri="{FF2B5EF4-FFF2-40B4-BE49-F238E27FC236}">
              <a16:creationId xmlns:a16="http://schemas.microsoft.com/office/drawing/2014/main" id="{11CA5385-2F75-5E10-45F0-6F9B81BC1666}"/>
            </a:ext>
          </a:extLst>
        </cdr:cNvPr>
        <cdr:cNvCxnSpPr/>
      </cdr:nvCxnSpPr>
      <cdr:spPr>
        <a:xfrm xmlns:a="http://schemas.openxmlformats.org/drawingml/2006/main" flipV="1">
          <a:off x="407779" y="428333"/>
          <a:ext cx="2815090" cy="1957726"/>
        </a:xfrm>
        <a:prstGeom xmlns:a="http://schemas.openxmlformats.org/drawingml/2006/main" prst="line">
          <a:avLst/>
        </a:prstGeom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0.12648</cdr:x>
      <cdr:y>0.14171</cdr:y>
    </cdr:from>
    <cdr:to>
      <cdr:x>0.92243</cdr:x>
      <cdr:y>0.82104</cdr:y>
    </cdr:to>
    <cdr:cxnSp macro="">
      <cdr:nvCxnSpPr>
        <cdr:cNvPr id="3" name="Straight Connector 2">
          <a:extLst xmlns:a="http://schemas.openxmlformats.org/drawingml/2006/main">
            <a:ext uri="{FF2B5EF4-FFF2-40B4-BE49-F238E27FC236}">
              <a16:creationId xmlns:a16="http://schemas.microsoft.com/office/drawing/2014/main" id="{5A341C30-3363-7ED5-4345-7AB6BAC2559D}"/>
            </a:ext>
          </a:extLst>
        </cdr:cNvPr>
        <cdr:cNvCxnSpPr/>
      </cdr:nvCxnSpPr>
      <cdr:spPr>
        <a:xfrm xmlns:a="http://schemas.openxmlformats.org/drawingml/2006/main" flipV="1">
          <a:off x="432955" y="447965"/>
          <a:ext cx="2724727" cy="2147455"/>
        </a:xfrm>
        <a:prstGeom xmlns:a="http://schemas.openxmlformats.org/drawingml/2006/main" prst="line">
          <a:avLst/>
        </a:prstGeom>
        <a:ln xmlns:a="http://schemas.openxmlformats.org/drawingml/2006/main" w="9525"/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9.xml><?xml version="1.0" encoding="utf-8"?>
<c:userShapes xmlns:c="http://schemas.openxmlformats.org/drawingml/2006/chart">
  <cdr:relSizeAnchor xmlns:cdr="http://schemas.openxmlformats.org/drawingml/2006/chartDrawing">
    <cdr:from>
      <cdr:x>0.1297</cdr:x>
      <cdr:y>0.17397</cdr:y>
    </cdr:from>
    <cdr:to>
      <cdr:x>0.9086</cdr:x>
      <cdr:y>0.79132</cdr:y>
    </cdr:to>
    <cdr:cxnSp macro="">
      <cdr:nvCxnSpPr>
        <cdr:cNvPr id="3" name="Straight Connector 2">
          <a:extLst xmlns:a="http://schemas.openxmlformats.org/drawingml/2006/main">
            <a:ext uri="{FF2B5EF4-FFF2-40B4-BE49-F238E27FC236}">
              <a16:creationId xmlns:a16="http://schemas.microsoft.com/office/drawing/2014/main" id="{30E3AC5A-FC3D-3BFE-77FF-0E2DABB7171F}"/>
            </a:ext>
          </a:extLst>
        </cdr:cNvPr>
        <cdr:cNvCxnSpPr/>
      </cdr:nvCxnSpPr>
      <cdr:spPr>
        <a:xfrm xmlns:a="http://schemas.openxmlformats.org/drawingml/2006/main" flipV="1">
          <a:off x="414483" y="508192"/>
          <a:ext cx="2489200" cy="1803400"/>
        </a:xfrm>
        <a:prstGeom xmlns:a="http://schemas.openxmlformats.org/drawingml/2006/main" prst="line">
          <a:avLst/>
        </a:prstGeom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0.10924</cdr:x>
      <cdr:y>0.17771</cdr:y>
    </cdr:from>
    <cdr:to>
      <cdr:x>0.92248</cdr:x>
      <cdr:y>0.79143</cdr:y>
    </cdr:to>
    <cdr:cxnSp macro="">
      <cdr:nvCxnSpPr>
        <cdr:cNvPr id="3" name="Straight Connector 2">
          <a:extLst xmlns:a="http://schemas.openxmlformats.org/drawingml/2006/main">
            <a:ext uri="{FF2B5EF4-FFF2-40B4-BE49-F238E27FC236}">
              <a16:creationId xmlns:a16="http://schemas.microsoft.com/office/drawing/2014/main" id="{7AF1FD00-0616-E351-956B-FAABAFD941A7}"/>
            </a:ext>
          </a:extLst>
        </cdr:cNvPr>
        <cdr:cNvCxnSpPr/>
      </cdr:nvCxnSpPr>
      <cdr:spPr>
        <a:xfrm xmlns:a="http://schemas.openxmlformats.org/drawingml/2006/main" flipV="1">
          <a:off x="364452" y="519399"/>
          <a:ext cx="2713174" cy="1793733"/>
        </a:xfrm>
        <a:prstGeom xmlns:a="http://schemas.openxmlformats.org/drawingml/2006/main" prst="line">
          <a:avLst/>
        </a:prstGeom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0.12539</cdr:x>
      <cdr:y>0.15165</cdr:y>
    </cdr:from>
    <cdr:to>
      <cdr:x>0.92272</cdr:x>
      <cdr:y>0.81699</cdr:y>
    </cdr:to>
    <cdr:cxnSp macro="">
      <cdr:nvCxnSpPr>
        <cdr:cNvPr id="3" name="Straight Connector 2">
          <a:extLst xmlns:a="http://schemas.openxmlformats.org/drawingml/2006/main">
            <a:ext uri="{FF2B5EF4-FFF2-40B4-BE49-F238E27FC236}">
              <a16:creationId xmlns:a16="http://schemas.microsoft.com/office/drawing/2014/main" id="{E45DDCE8-CB0A-3B7B-4A1E-77C2EC9A7AFA}"/>
            </a:ext>
          </a:extLst>
        </cdr:cNvPr>
        <cdr:cNvCxnSpPr/>
      </cdr:nvCxnSpPr>
      <cdr:spPr>
        <a:xfrm xmlns:a="http://schemas.openxmlformats.org/drawingml/2006/main" flipV="1">
          <a:off x="453351" y="505153"/>
          <a:ext cx="2882900" cy="2216303"/>
        </a:xfrm>
        <a:prstGeom xmlns:a="http://schemas.openxmlformats.org/drawingml/2006/main" prst="line">
          <a:avLst/>
        </a:prstGeom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12.xml><?xml version="1.0" encoding="utf-8"?>
<c:userShapes xmlns:c="http://schemas.openxmlformats.org/drawingml/2006/chart">
  <cdr:relSizeAnchor xmlns:cdr="http://schemas.openxmlformats.org/drawingml/2006/chartDrawing">
    <cdr:from>
      <cdr:x>0.1193</cdr:x>
      <cdr:y>0.12324</cdr:y>
    </cdr:from>
    <cdr:to>
      <cdr:x>0.93333</cdr:x>
      <cdr:y>0.83803</cdr:y>
    </cdr:to>
    <cdr:cxnSp macro="">
      <cdr:nvCxnSpPr>
        <cdr:cNvPr id="3" name="Straight Connector 2">
          <a:extLst xmlns:a="http://schemas.openxmlformats.org/drawingml/2006/main">
            <a:ext uri="{FF2B5EF4-FFF2-40B4-BE49-F238E27FC236}">
              <a16:creationId xmlns:a16="http://schemas.microsoft.com/office/drawing/2014/main" id="{EBAF5645-1251-BCD4-740A-2B2D1796A4A3}"/>
            </a:ext>
          </a:extLst>
        </cdr:cNvPr>
        <cdr:cNvCxnSpPr/>
      </cdr:nvCxnSpPr>
      <cdr:spPr>
        <a:xfrm xmlns:a="http://schemas.openxmlformats.org/drawingml/2006/main" flipV="1">
          <a:off x="431800" y="444500"/>
          <a:ext cx="2946400" cy="2578100"/>
        </a:xfrm>
        <a:prstGeom xmlns:a="http://schemas.openxmlformats.org/drawingml/2006/main" prst="line">
          <a:avLst/>
        </a:prstGeom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1085850</xdr:colOff>
      <xdr:row>101</xdr:row>
      <xdr:rowOff>25400</xdr:rowOff>
    </xdr:from>
    <xdr:to>
      <xdr:col>5</xdr:col>
      <xdr:colOff>635000</xdr:colOff>
      <xdr:row>117</xdr:row>
      <xdr:rowOff>177800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3D666633-FAD7-9DA3-CFA6-AF1B342D4EC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26</xdr:col>
      <xdr:colOff>27143</xdr:colOff>
      <xdr:row>101</xdr:row>
      <xdr:rowOff>954</xdr:rowOff>
    </xdr:from>
    <xdr:to>
      <xdr:col>30</xdr:col>
      <xdr:colOff>438150</xdr:colOff>
      <xdr:row>117</xdr:row>
      <xdr:rowOff>190499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22021340-453B-4ECE-8A7D-06C353C104B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31</xdr:col>
      <xdr:colOff>3035</xdr:colOff>
      <xdr:row>100</xdr:row>
      <xdr:rowOff>204663</xdr:rowOff>
    </xdr:from>
    <xdr:to>
      <xdr:col>35</xdr:col>
      <xdr:colOff>577850</xdr:colOff>
      <xdr:row>117</xdr:row>
      <xdr:rowOff>196850</xdr:rowOff>
    </xdr:to>
    <xdr:graphicFrame macro="">
      <xdr:nvGraphicFramePr>
        <xdr:cNvPr id="13" name="Chart 12">
          <a:extLst>
            <a:ext uri="{FF2B5EF4-FFF2-40B4-BE49-F238E27FC236}">
              <a16:creationId xmlns:a16="http://schemas.microsoft.com/office/drawing/2014/main" id="{DFE8B1E7-29B6-2ED1-82BE-86494D4EF51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41</xdr:col>
      <xdr:colOff>321209</xdr:colOff>
      <xdr:row>101</xdr:row>
      <xdr:rowOff>6912</xdr:rowOff>
    </xdr:from>
    <xdr:to>
      <xdr:col>46</xdr:col>
      <xdr:colOff>19050</xdr:colOff>
      <xdr:row>118</xdr:row>
      <xdr:rowOff>6350</xdr:rowOff>
    </xdr:to>
    <xdr:graphicFrame macro="">
      <xdr:nvGraphicFramePr>
        <xdr:cNvPr id="17" name="Chart 16">
          <a:extLst>
            <a:ext uri="{FF2B5EF4-FFF2-40B4-BE49-F238E27FC236}">
              <a16:creationId xmlns:a16="http://schemas.microsoft.com/office/drawing/2014/main" id="{00422D89-4B46-53AF-4741-984CA6F367F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36</xdr:col>
      <xdr:colOff>229593</xdr:colOff>
      <xdr:row>101</xdr:row>
      <xdr:rowOff>4399</xdr:rowOff>
    </xdr:from>
    <xdr:to>
      <xdr:col>41</xdr:col>
      <xdr:colOff>165100</xdr:colOff>
      <xdr:row>118</xdr:row>
      <xdr:rowOff>0</xdr:rowOff>
    </xdr:to>
    <xdr:graphicFrame macro="">
      <xdr:nvGraphicFramePr>
        <xdr:cNvPr id="18" name="Chart 17">
          <a:extLst>
            <a:ext uri="{FF2B5EF4-FFF2-40B4-BE49-F238E27FC236}">
              <a16:creationId xmlns:a16="http://schemas.microsoft.com/office/drawing/2014/main" id="{9C34F12C-CCA0-0DFD-80A7-8902B9AE770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47</xdr:col>
      <xdr:colOff>7789</xdr:colOff>
      <xdr:row>101</xdr:row>
      <xdr:rowOff>4923</xdr:rowOff>
    </xdr:from>
    <xdr:to>
      <xdr:col>51</xdr:col>
      <xdr:colOff>654050</xdr:colOff>
      <xdr:row>118</xdr:row>
      <xdr:rowOff>12700</xdr:rowOff>
    </xdr:to>
    <xdr:graphicFrame macro="">
      <xdr:nvGraphicFramePr>
        <xdr:cNvPr id="19" name="Chart 18">
          <a:extLst>
            <a:ext uri="{FF2B5EF4-FFF2-40B4-BE49-F238E27FC236}">
              <a16:creationId xmlns:a16="http://schemas.microsoft.com/office/drawing/2014/main" id="{F6E7D6B0-366D-4A2D-14CF-66B49DF79AE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16</xdr:col>
      <xdr:colOff>794239</xdr:colOff>
      <xdr:row>119</xdr:row>
      <xdr:rowOff>122116</xdr:rowOff>
    </xdr:from>
    <xdr:to>
      <xdr:col>21</xdr:col>
      <xdr:colOff>380023</xdr:colOff>
      <xdr:row>139</xdr:row>
      <xdr:rowOff>134816</xdr:rowOff>
    </xdr:to>
    <xdr:graphicFrame macro="">
      <xdr:nvGraphicFramePr>
        <xdr:cNvPr id="20" name="Chart 19">
          <a:extLst>
            <a:ext uri="{FF2B5EF4-FFF2-40B4-BE49-F238E27FC236}">
              <a16:creationId xmlns:a16="http://schemas.microsoft.com/office/drawing/2014/main" id="{DE6157DF-B3FD-2303-189E-C709A764DD0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21</xdr:col>
      <xdr:colOff>802054</xdr:colOff>
      <xdr:row>119</xdr:row>
      <xdr:rowOff>75224</xdr:rowOff>
    </xdr:from>
    <xdr:to>
      <xdr:col>26</xdr:col>
      <xdr:colOff>573186</xdr:colOff>
      <xdr:row>139</xdr:row>
      <xdr:rowOff>67434</xdr:rowOff>
    </xdr:to>
    <xdr:graphicFrame macro="">
      <xdr:nvGraphicFramePr>
        <xdr:cNvPr id="21" name="Chart 20">
          <a:extLst>
            <a:ext uri="{FF2B5EF4-FFF2-40B4-BE49-F238E27FC236}">
              <a16:creationId xmlns:a16="http://schemas.microsoft.com/office/drawing/2014/main" id="{73FBD366-0C01-DCB3-686C-F5534FED5A6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6</xdr:col>
      <xdr:colOff>158750</xdr:colOff>
      <xdr:row>101</xdr:row>
      <xdr:rowOff>19050</xdr:rowOff>
    </xdr:from>
    <xdr:to>
      <xdr:col>10</xdr:col>
      <xdr:colOff>762000</xdr:colOff>
      <xdr:row>118</xdr:row>
      <xdr:rowOff>6350</xdr:rowOff>
    </xdr:to>
    <xdr:graphicFrame macro="">
      <xdr:nvGraphicFramePr>
        <xdr:cNvPr id="22" name="Chart 21">
          <a:extLst>
            <a:ext uri="{FF2B5EF4-FFF2-40B4-BE49-F238E27FC236}">
              <a16:creationId xmlns:a16="http://schemas.microsoft.com/office/drawing/2014/main" id="{717858A7-DC4B-A7A6-390D-76393F1BC47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11</xdr:col>
      <xdr:colOff>279401</xdr:colOff>
      <xdr:row>100</xdr:row>
      <xdr:rowOff>209550</xdr:rowOff>
    </xdr:from>
    <xdr:to>
      <xdr:col>16</xdr:col>
      <xdr:colOff>179824</xdr:colOff>
      <xdr:row>118</xdr:row>
      <xdr:rowOff>12700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F4214931-64F8-723B-123E-02F1B78F967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21</xdr:col>
      <xdr:colOff>403274</xdr:colOff>
      <xdr:row>101</xdr:row>
      <xdr:rowOff>683</xdr:rowOff>
    </xdr:from>
    <xdr:to>
      <xdr:col>25</xdr:col>
      <xdr:colOff>499794</xdr:colOff>
      <xdr:row>117</xdr:row>
      <xdr:rowOff>184150</xdr:rowOff>
    </xdr:to>
    <xdr:graphicFrame macro="">
      <xdr:nvGraphicFramePr>
        <xdr:cNvPr id="24" name="Chart 23">
          <a:extLst>
            <a:ext uri="{FF2B5EF4-FFF2-40B4-BE49-F238E27FC236}">
              <a16:creationId xmlns:a16="http://schemas.microsoft.com/office/drawing/2014/main" id="{4D2B2121-6835-47D7-7D41-6C3923E8ABB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16</xdr:col>
      <xdr:colOff>640619</xdr:colOff>
      <xdr:row>101</xdr:row>
      <xdr:rowOff>3810</xdr:rowOff>
    </xdr:from>
    <xdr:to>
      <xdr:col>21</xdr:col>
      <xdr:colOff>193040</xdr:colOff>
      <xdr:row>118</xdr:row>
      <xdr:rowOff>0</xdr:rowOff>
    </xdr:to>
    <xdr:graphicFrame macro="">
      <xdr:nvGraphicFramePr>
        <xdr:cNvPr id="25" name="Chart 24">
          <a:extLst>
            <a:ext uri="{FF2B5EF4-FFF2-40B4-BE49-F238E27FC236}">
              <a16:creationId xmlns:a16="http://schemas.microsoft.com/office/drawing/2014/main" id="{F62C3CFA-5D47-70C6-4225-5C22D4E71C8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 editAs="oneCell">
    <xdr:from>
      <xdr:col>0</xdr:col>
      <xdr:colOff>1078938</xdr:colOff>
      <xdr:row>143</xdr:row>
      <xdr:rowOff>191062</xdr:rowOff>
    </xdr:from>
    <xdr:to>
      <xdr:col>4</xdr:col>
      <xdr:colOff>533304</xdr:colOff>
      <xdr:row>160</xdr:row>
      <xdr:rowOff>168246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3832B4D5-EA7E-5EE8-D193-434C5B5B43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1078938" y="29333628"/>
          <a:ext cx="3530600" cy="3416300"/>
        </a:xfrm>
        <a:prstGeom prst="rect">
          <a:avLst/>
        </a:prstGeom>
      </xdr:spPr>
    </xdr:pic>
    <xdr:clientData/>
  </xdr:twoCellAnchor>
  <xdr:twoCellAnchor editAs="oneCell">
    <xdr:from>
      <xdr:col>6</xdr:col>
      <xdr:colOff>44956</xdr:colOff>
      <xdr:row>144</xdr:row>
      <xdr:rowOff>0</xdr:rowOff>
    </xdr:from>
    <xdr:to>
      <xdr:col>10</xdr:col>
      <xdr:colOff>625056</xdr:colOff>
      <xdr:row>161</xdr:row>
      <xdr:rowOff>104185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91BD0991-1D1A-999A-8146-FE4CE7027A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4675398" y="29344867"/>
          <a:ext cx="3937000" cy="3543300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144</xdr:row>
      <xdr:rowOff>0</xdr:rowOff>
    </xdr:from>
    <xdr:to>
      <xdr:col>15</xdr:col>
      <xdr:colOff>697885</xdr:colOff>
      <xdr:row>161</xdr:row>
      <xdr:rowOff>154985</xdr:rowOff>
    </xdr:to>
    <xdr:pic>
      <xdr:nvPicPr>
        <xdr:cNvPr id="27" name="Picture 26">
          <a:extLst>
            <a:ext uri="{FF2B5EF4-FFF2-40B4-BE49-F238E27FC236}">
              <a16:creationId xmlns:a16="http://schemas.microsoft.com/office/drawing/2014/main" id="{C5CD24F6-0EEA-EA1F-901E-2020A03AA1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8766372" y="29344867"/>
          <a:ext cx="3886200" cy="3594100"/>
        </a:xfrm>
        <a:prstGeom prst="rect">
          <a:avLst/>
        </a:prstGeom>
      </xdr:spPr>
    </xdr:pic>
    <xdr:clientData/>
  </xdr:twoCellAnchor>
  <xdr:twoCellAnchor editAs="oneCell">
    <xdr:from>
      <xdr:col>16</xdr:col>
      <xdr:colOff>0</xdr:colOff>
      <xdr:row>144</xdr:row>
      <xdr:rowOff>0</xdr:rowOff>
    </xdr:from>
    <xdr:to>
      <xdr:col>20</xdr:col>
      <xdr:colOff>271469</xdr:colOff>
      <xdr:row>161</xdr:row>
      <xdr:rowOff>167685</xdr:rowOff>
    </xdr:to>
    <xdr:pic>
      <xdr:nvPicPr>
        <xdr:cNvPr id="28" name="Picture 27">
          <a:extLst>
            <a:ext uri="{FF2B5EF4-FFF2-40B4-BE49-F238E27FC236}">
              <a16:creationId xmlns:a16="http://schemas.microsoft.com/office/drawing/2014/main" id="{202C86DE-8A92-0F63-EFBD-5C36DEC72E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12733717" y="29344867"/>
          <a:ext cx="3746500" cy="3606800"/>
        </a:xfrm>
        <a:prstGeom prst="rect">
          <a:avLst/>
        </a:prstGeom>
      </xdr:spPr>
    </xdr:pic>
    <xdr:clientData/>
  </xdr:twoCellAnchor>
  <xdr:twoCellAnchor editAs="oneCell">
    <xdr:from>
      <xdr:col>20</xdr:col>
      <xdr:colOff>786726</xdr:colOff>
      <xdr:row>144</xdr:row>
      <xdr:rowOff>11238</xdr:rowOff>
    </xdr:from>
    <xdr:to>
      <xdr:col>24</xdr:col>
      <xdr:colOff>808632</xdr:colOff>
      <xdr:row>160</xdr:row>
      <xdr:rowOff>76424</xdr:rowOff>
    </xdr:to>
    <xdr:pic>
      <xdr:nvPicPr>
        <xdr:cNvPr id="29" name="Picture 28">
          <a:extLst>
            <a:ext uri="{FF2B5EF4-FFF2-40B4-BE49-F238E27FC236}">
              <a16:creationId xmlns:a16="http://schemas.microsoft.com/office/drawing/2014/main" id="{0CB4629D-BB2C-67A4-4E41-A3546145BD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16802213" y="29356105"/>
          <a:ext cx="3390900" cy="3302000"/>
        </a:xfrm>
        <a:prstGeom prst="rect">
          <a:avLst/>
        </a:prstGeom>
      </xdr:spPr>
    </xdr:pic>
    <xdr:clientData/>
  </xdr:twoCellAnchor>
  <xdr:twoCellAnchor editAs="oneCell">
    <xdr:from>
      <xdr:col>0</xdr:col>
      <xdr:colOff>1033983</xdr:colOff>
      <xdr:row>162</xdr:row>
      <xdr:rowOff>0</xdr:rowOff>
    </xdr:from>
    <xdr:to>
      <xdr:col>4</xdr:col>
      <xdr:colOff>701552</xdr:colOff>
      <xdr:row>178</xdr:row>
      <xdr:rowOff>115986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id="{9EAE7455-3FD1-6ED7-CCAC-206D72AB19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1033983" y="32986283"/>
          <a:ext cx="3746500" cy="3352800"/>
        </a:xfrm>
        <a:prstGeom prst="rect">
          <a:avLst/>
        </a:prstGeom>
      </xdr:spPr>
    </xdr:pic>
    <xdr:clientData/>
  </xdr:twoCellAnchor>
  <xdr:twoCellAnchor editAs="oneCell">
    <xdr:from>
      <xdr:col>6</xdr:col>
      <xdr:colOff>292213</xdr:colOff>
      <xdr:row>162</xdr:row>
      <xdr:rowOff>33717</xdr:rowOff>
    </xdr:from>
    <xdr:to>
      <xdr:col>11</xdr:col>
      <xdr:colOff>253966</xdr:colOff>
      <xdr:row>180</xdr:row>
      <xdr:rowOff>75301</xdr:rowOff>
    </xdr:to>
    <xdr:pic>
      <xdr:nvPicPr>
        <xdr:cNvPr id="31" name="Picture 30">
          <a:extLst>
            <a:ext uri="{FF2B5EF4-FFF2-40B4-BE49-F238E27FC236}">
              <a16:creationId xmlns:a16="http://schemas.microsoft.com/office/drawing/2014/main" id="{722290DC-C63A-FDC9-DEB3-11FC094199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4922655" y="33020000"/>
          <a:ext cx="4152900" cy="3683000"/>
        </a:xfrm>
        <a:prstGeom prst="rect">
          <a:avLst/>
        </a:prstGeom>
      </xdr:spPr>
    </xdr:pic>
    <xdr:clientData/>
  </xdr:twoCellAnchor>
  <xdr:twoCellAnchor editAs="oneCell">
    <xdr:from>
      <xdr:col>11</xdr:col>
      <xdr:colOff>292213</xdr:colOff>
      <xdr:row>162</xdr:row>
      <xdr:rowOff>44956</xdr:rowOff>
    </xdr:from>
    <xdr:to>
      <xdr:col>16</xdr:col>
      <xdr:colOff>284507</xdr:colOff>
      <xdr:row>182</xdr:row>
      <xdr:rowOff>12139</xdr:rowOff>
    </xdr:to>
    <xdr:pic>
      <xdr:nvPicPr>
        <xdr:cNvPr id="32" name="Picture 31">
          <a:extLst>
            <a:ext uri="{FF2B5EF4-FFF2-40B4-BE49-F238E27FC236}">
              <a16:creationId xmlns:a16="http://schemas.microsoft.com/office/drawing/2014/main" id="{11098A45-B471-77FA-ABAE-0F6388FD25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9058585" y="33031239"/>
          <a:ext cx="4152900" cy="4013200"/>
        </a:xfrm>
        <a:prstGeom prst="rect">
          <a:avLst/>
        </a:prstGeom>
      </xdr:spPr>
    </xdr:pic>
    <xdr:clientData/>
  </xdr:twoCellAnchor>
  <xdr:twoCellAnchor editAs="oneCell">
    <xdr:from>
      <xdr:col>16</xdr:col>
      <xdr:colOff>741769</xdr:colOff>
      <xdr:row>162</xdr:row>
      <xdr:rowOff>33717</xdr:rowOff>
    </xdr:from>
    <xdr:to>
      <xdr:col>21</xdr:col>
      <xdr:colOff>479858</xdr:colOff>
      <xdr:row>180</xdr:row>
      <xdr:rowOff>37201</xdr:rowOff>
    </xdr:to>
    <xdr:pic>
      <xdr:nvPicPr>
        <xdr:cNvPr id="33" name="Picture 32">
          <a:extLst>
            <a:ext uri="{FF2B5EF4-FFF2-40B4-BE49-F238E27FC236}">
              <a16:creationId xmlns:a16="http://schemas.microsoft.com/office/drawing/2014/main" id="{DB2ED9B6-E75B-2550-E658-E468214124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13475486" y="33020000"/>
          <a:ext cx="4114800" cy="3644900"/>
        </a:xfrm>
        <a:prstGeom prst="rect">
          <a:avLst/>
        </a:prstGeom>
      </xdr:spPr>
    </xdr:pic>
    <xdr:clientData/>
  </xdr:twoCellAnchor>
  <xdr:twoCellAnchor editAs="oneCell">
    <xdr:from>
      <xdr:col>22</xdr:col>
      <xdr:colOff>0</xdr:colOff>
      <xdr:row>162</xdr:row>
      <xdr:rowOff>0</xdr:rowOff>
    </xdr:from>
    <xdr:to>
      <xdr:col>27</xdr:col>
      <xdr:colOff>114188</xdr:colOff>
      <xdr:row>179</xdr:row>
      <xdr:rowOff>78785</xdr:rowOff>
    </xdr:to>
    <xdr:pic>
      <xdr:nvPicPr>
        <xdr:cNvPr id="34" name="Picture 33">
          <a:extLst>
            <a:ext uri="{FF2B5EF4-FFF2-40B4-BE49-F238E27FC236}">
              <a16:creationId xmlns:a16="http://schemas.microsoft.com/office/drawing/2014/main" id="{208DB55A-FF42-D091-953E-887403718B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17723805" y="32986283"/>
          <a:ext cx="4216400" cy="3517900"/>
        </a:xfrm>
        <a:prstGeom prst="rect">
          <a:avLst/>
        </a:prstGeom>
      </xdr:spPr>
    </xdr:pic>
    <xdr:clientData/>
  </xdr:twoCellAnchor>
  <xdr:twoCellAnchor>
    <xdr:from>
      <xdr:col>1</xdr:col>
      <xdr:colOff>152400</xdr:colOff>
      <xdr:row>119</xdr:row>
      <xdr:rowOff>143933</xdr:rowOff>
    </xdr:from>
    <xdr:to>
      <xdr:col>6</xdr:col>
      <xdr:colOff>626534</xdr:colOff>
      <xdr:row>138</xdr:row>
      <xdr:rowOff>169333</xdr:rowOff>
    </xdr:to>
    <xdr:graphicFrame macro="">
      <xdr:nvGraphicFramePr>
        <xdr:cNvPr id="35" name="Chart 34">
          <a:extLst>
            <a:ext uri="{FF2B5EF4-FFF2-40B4-BE49-F238E27FC236}">
              <a16:creationId xmlns:a16="http://schemas.microsoft.com/office/drawing/2014/main" id="{B4E0E2CA-CE54-2879-8162-090886A3A5D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8</xdr:col>
      <xdr:colOff>338667</xdr:colOff>
      <xdr:row>118</xdr:row>
      <xdr:rowOff>160864</xdr:rowOff>
    </xdr:from>
    <xdr:to>
      <xdr:col>13</xdr:col>
      <xdr:colOff>338666</xdr:colOff>
      <xdr:row>138</xdr:row>
      <xdr:rowOff>50799</xdr:rowOff>
    </xdr:to>
    <xdr:graphicFrame macro="">
      <xdr:nvGraphicFramePr>
        <xdr:cNvPr id="36" name="Chart 35">
          <a:extLst>
            <a:ext uri="{FF2B5EF4-FFF2-40B4-BE49-F238E27FC236}">
              <a16:creationId xmlns:a16="http://schemas.microsoft.com/office/drawing/2014/main" id="{23571EC5-A006-8490-1D0B-9DD57B6BA3F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8</xdr:col>
      <xdr:colOff>680720</xdr:colOff>
      <xdr:row>121</xdr:row>
      <xdr:rowOff>20320</xdr:rowOff>
    </xdr:from>
    <xdr:to>
      <xdr:col>13</xdr:col>
      <xdr:colOff>101600</xdr:colOff>
      <xdr:row>135</xdr:row>
      <xdr:rowOff>91440</xdr:rowOff>
    </xdr:to>
    <xdr:cxnSp macro="">
      <xdr:nvCxnSpPr>
        <xdr:cNvPr id="38" name="Straight Connector 37">
          <a:extLst>
            <a:ext uri="{FF2B5EF4-FFF2-40B4-BE49-F238E27FC236}">
              <a16:creationId xmlns:a16="http://schemas.microsoft.com/office/drawing/2014/main" id="{CC349558-28AD-B081-66CF-ED12C9C1493E}"/>
            </a:ext>
          </a:extLst>
        </xdr:cNvPr>
        <xdr:cNvCxnSpPr/>
      </xdr:nvCxnSpPr>
      <xdr:spPr>
        <a:xfrm flipV="1">
          <a:off x="6969760" y="25105360"/>
          <a:ext cx="3434080" cy="291592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11</xdr:col>
      <xdr:colOff>228116</xdr:colOff>
      <xdr:row>162</xdr:row>
      <xdr:rowOff>169989</xdr:rowOff>
    </xdr:from>
    <xdr:to>
      <xdr:col>16</xdr:col>
      <xdr:colOff>220410</xdr:colOff>
      <xdr:row>182</xdr:row>
      <xdr:rowOff>137172</xdr:rowOff>
    </xdr:to>
    <xdr:pic>
      <xdr:nvPicPr>
        <xdr:cNvPr id="37" name="Picture 36">
          <a:extLst>
            <a:ext uri="{FF2B5EF4-FFF2-40B4-BE49-F238E27FC236}">
              <a16:creationId xmlns:a16="http://schemas.microsoft.com/office/drawing/2014/main" id="{CA4A0975-FDD0-A84E-9536-8040354BFE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9058585" y="33031239"/>
          <a:ext cx="4213836" cy="3935932"/>
        </a:xfrm>
        <a:prstGeom prst="rect">
          <a:avLst/>
        </a:prstGeom>
      </xdr:spPr>
    </xdr:pic>
    <xdr:clientData/>
  </xdr:twoCellAnchor>
  <xdr:twoCellAnchor>
    <xdr:from>
      <xdr:col>0</xdr:col>
      <xdr:colOff>524933</xdr:colOff>
      <xdr:row>64</xdr:row>
      <xdr:rowOff>177800</xdr:rowOff>
    </xdr:from>
    <xdr:to>
      <xdr:col>4</xdr:col>
      <xdr:colOff>619760</xdr:colOff>
      <xdr:row>82</xdr:row>
      <xdr:rowOff>38100</xdr:rowOff>
    </xdr:to>
    <xdr:graphicFrame macro="">
      <xdr:nvGraphicFramePr>
        <xdr:cNvPr id="39" name="Chart 38">
          <a:extLst>
            <a:ext uri="{FF2B5EF4-FFF2-40B4-BE49-F238E27FC236}">
              <a16:creationId xmlns:a16="http://schemas.microsoft.com/office/drawing/2014/main" id="{50695A22-E619-964D-0617-B92AB9D77DB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24</xdr:col>
      <xdr:colOff>469900</xdr:colOff>
      <xdr:row>65</xdr:row>
      <xdr:rowOff>13267</xdr:rowOff>
    </xdr:from>
    <xdr:to>
      <xdr:col>29</xdr:col>
      <xdr:colOff>345971</xdr:colOff>
      <xdr:row>81</xdr:row>
      <xdr:rowOff>88901</xdr:rowOff>
    </xdr:to>
    <xdr:graphicFrame macro="">
      <xdr:nvGraphicFramePr>
        <xdr:cNvPr id="40" name="Chart 39">
          <a:extLst>
            <a:ext uri="{FF2B5EF4-FFF2-40B4-BE49-F238E27FC236}">
              <a16:creationId xmlns:a16="http://schemas.microsoft.com/office/drawing/2014/main" id="{8B8632E3-434C-5ED4-8594-7F1AC22DF9D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14</xdr:col>
      <xdr:colOff>775483</xdr:colOff>
      <xdr:row>65</xdr:row>
      <xdr:rowOff>27414</xdr:rowOff>
    </xdr:from>
    <xdr:to>
      <xdr:col>19</xdr:col>
      <xdr:colOff>46966</xdr:colOff>
      <xdr:row>82</xdr:row>
      <xdr:rowOff>26260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2F192F6D-C59E-07EA-7EB7-BE5097AF053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44</xdr:col>
      <xdr:colOff>352234</xdr:colOff>
      <xdr:row>64</xdr:row>
      <xdr:rowOff>15811</xdr:rowOff>
    </xdr:from>
    <xdr:to>
      <xdr:col>49</xdr:col>
      <xdr:colOff>223519</xdr:colOff>
      <xdr:row>82</xdr:row>
      <xdr:rowOff>60960</xdr:rowOff>
    </xdr:to>
    <xdr:graphicFrame macro="">
      <xdr:nvGraphicFramePr>
        <xdr:cNvPr id="43" name="Chart 42">
          <a:extLst>
            <a:ext uri="{FF2B5EF4-FFF2-40B4-BE49-F238E27FC236}">
              <a16:creationId xmlns:a16="http://schemas.microsoft.com/office/drawing/2014/main" id="{2C45CE4D-1341-4C85-1F13-6EE76B47888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5</xdr:col>
      <xdr:colOff>558800</xdr:colOff>
      <xdr:row>65</xdr:row>
      <xdr:rowOff>12700</xdr:rowOff>
    </xdr:from>
    <xdr:to>
      <xdr:col>10</xdr:col>
      <xdr:colOff>241300</xdr:colOff>
      <xdr:row>82</xdr:row>
      <xdr:rowOff>0</xdr:rowOff>
    </xdr:to>
    <xdr:graphicFrame macro="">
      <xdr:nvGraphicFramePr>
        <xdr:cNvPr id="41" name="Chart 40">
          <a:extLst>
            <a:ext uri="{FF2B5EF4-FFF2-40B4-BE49-F238E27FC236}">
              <a16:creationId xmlns:a16="http://schemas.microsoft.com/office/drawing/2014/main" id="{0F71303A-82E8-FFFA-0CCB-9EF65666169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  <xdr:twoCellAnchor>
    <xdr:from>
      <xdr:col>10</xdr:col>
      <xdr:colOff>431585</xdr:colOff>
      <xdr:row>65</xdr:row>
      <xdr:rowOff>16791</xdr:rowOff>
    </xdr:from>
    <xdr:to>
      <xdr:col>14</xdr:col>
      <xdr:colOff>559662</xdr:colOff>
      <xdr:row>81</xdr:row>
      <xdr:rowOff>172204</xdr:rowOff>
    </xdr:to>
    <xdr:graphicFrame macro="">
      <xdr:nvGraphicFramePr>
        <xdr:cNvPr id="42" name="Chart 41">
          <a:extLst>
            <a:ext uri="{FF2B5EF4-FFF2-40B4-BE49-F238E27FC236}">
              <a16:creationId xmlns:a16="http://schemas.microsoft.com/office/drawing/2014/main" id="{2A4E2FF3-BEFC-58ED-D070-FECCFCF630C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0"/>
        </a:graphicData>
      </a:graphic>
    </xdr:graphicFrame>
    <xdr:clientData/>
  </xdr:twoCellAnchor>
  <xdr:twoCellAnchor>
    <xdr:from>
      <xdr:col>29</xdr:col>
      <xdr:colOff>808280</xdr:colOff>
      <xdr:row>64</xdr:row>
      <xdr:rowOff>199755</xdr:rowOff>
    </xdr:from>
    <xdr:to>
      <xdr:col>34</xdr:col>
      <xdr:colOff>387458</xdr:colOff>
      <xdr:row>81</xdr:row>
      <xdr:rowOff>172202</xdr:rowOff>
    </xdr:to>
    <xdr:graphicFrame macro="">
      <xdr:nvGraphicFramePr>
        <xdr:cNvPr id="44" name="Chart 43">
          <a:extLst>
            <a:ext uri="{FF2B5EF4-FFF2-40B4-BE49-F238E27FC236}">
              <a16:creationId xmlns:a16="http://schemas.microsoft.com/office/drawing/2014/main" id="{8E0DCBF7-147D-5891-BEA7-F10089815E7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1"/>
        </a:graphicData>
      </a:graphic>
    </xdr:graphicFrame>
    <xdr:clientData/>
  </xdr:twoCellAnchor>
  <xdr:twoCellAnchor>
    <xdr:from>
      <xdr:col>34</xdr:col>
      <xdr:colOff>593026</xdr:colOff>
      <xdr:row>64</xdr:row>
      <xdr:rowOff>53813</xdr:rowOff>
    </xdr:from>
    <xdr:to>
      <xdr:col>39</xdr:col>
      <xdr:colOff>161441</xdr:colOff>
      <xdr:row>81</xdr:row>
      <xdr:rowOff>161440</xdr:rowOff>
    </xdr:to>
    <xdr:graphicFrame macro="">
      <xdr:nvGraphicFramePr>
        <xdr:cNvPr id="45" name="Chart 44">
          <a:extLst>
            <a:ext uri="{FF2B5EF4-FFF2-40B4-BE49-F238E27FC236}">
              <a16:creationId xmlns:a16="http://schemas.microsoft.com/office/drawing/2014/main" id="{BE001FFC-0EDD-0709-8A3D-445A787AE21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2"/>
        </a:graphicData>
      </a:graphic>
    </xdr:graphicFrame>
    <xdr:clientData/>
  </xdr:twoCellAnchor>
  <xdr:twoCellAnchor>
    <xdr:from>
      <xdr:col>39</xdr:col>
      <xdr:colOff>345483</xdr:colOff>
      <xdr:row>64</xdr:row>
      <xdr:rowOff>16788</xdr:rowOff>
    </xdr:from>
    <xdr:to>
      <xdr:col>43</xdr:col>
      <xdr:colOff>807203</xdr:colOff>
      <xdr:row>81</xdr:row>
      <xdr:rowOff>129151</xdr:rowOff>
    </xdr:to>
    <xdr:graphicFrame macro="">
      <xdr:nvGraphicFramePr>
        <xdr:cNvPr id="46" name="Chart 45">
          <a:extLst>
            <a:ext uri="{FF2B5EF4-FFF2-40B4-BE49-F238E27FC236}">
              <a16:creationId xmlns:a16="http://schemas.microsoft.com/office/drawing/2014/main" id="{8A04ADAA-C0A5-354C-2402-2EE7FA50E12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3"/>
        </a:graphicData>
      </a:graphic>
    </xdr:graphicFrame>
    <xdr:clientData/>
  </xdr:twoCellAnchor>
  <xdr:twoCellAnchor>
    <xdr:from>
      <xdr:col>19</xdr:col>
      <xdr:colOff>249766</xdr:colOff>
      <xdr:row>64</xdr:row>
      <xdr:rowOff>190499</xdr:rowOff>
    </xdr:from>
    <xdr:to>
      <xdr:col>23</xdr:col>
      <xdr:colOff>685800</xdr:colOff>
      <xdr:row>82</xdr:row>
      <xdr:rowOff>42332</xdr:rowOff>
    </xdr:to>
    <xdr:graphicFrame macro="">
      <xdr:nvGraphicFramePr>
        <xdr:cNvPr id="47" name="Chart 46">
          <a:extLst>
            <a:ext uri="{FF2B5EF4-FFF2-40B4-BE49-F238E27FC236}">
              <a16:creationId xmlns:a16="http://schemas.microsoft.com/office/drawing/2014/main" id="{A51CEE96-F88D-40FA-F5F4-078A5B15018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4"/>
        </a:graphicData>
      </a:graphic>
    </xdr:graphicFrame>
    <xdr:clientData/>
  </xdr:twoCellAnchor>
</xdr:wsDr>
</file>

<file path=xl/drawings/drawing14.xml><?xml version="1.0" encoding="utf-8"?>
<c:userShapes xmlns:c="http://schemas.openxmlformats.org/drawingml/2006/chart">
  <cdr:relSizeAnchor xmlns:cdr="http://schemas.openxmlformats.org/drawingml/2006/chartDrawing">
    <cdr:from>
      <cdr:x>0.08108</cdr:x>
      <cdr:y>0.13806</cdr:y>
    </cdr:from>
    <cdr:to>
      <cdr:x>0.92072</cdr:x>
      <cdr:y>0.86194</cdr:y>
    </cdr:to>
    <cdr:cxnSp macro="">
      <cdr:nvCxnSpPr>
        <cdr:cNvPr id="3" name="Straight Connector 2">
          <a:extLst xmlns:a="http://schemas.openxmlformats.org/drawingml/2006/main">
            <a:ext uri="{FF2B5EF4-FFF2-40B4-BE49-F238E27FC236}">
              <a16:creationId xmlns:a16="http://schemas.microsoft.com/office/drawing/2014/main" id="{2E80829B-9F70-0030-802A-CA2E454DA914}"/>
            </a:ext>
          </a:extLst>
        </cdr:cNvPr>
        <cdr:cNvCxnSpPr/>
      </cdr:nvCxnSpPr>
      <cdr:spPr>
        <a:xfrm xmlns:a="http://schemas.openxmlformats.org/drawingml/2006/main" flipV="1">
          <a:off x="285750" y="469900"/>
          <a:ext cx="2959100" cy="2463800"/>
        </a:xfrm>
        <a:prstGeom xmlns:a="http://schemas.openxmlformats.org/drawingml/2006/main" prst="line">
          <a:avLst/>
        </a:prstGeom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15.xml><?xml version="1.0" encoding="utf-8"?>
<c:userShapes xmlns:c="http://schemas.openxmlformats.org/drawingml/2006/chart">
  <cdr:relSizeAnchor xmlns:cdr="http://schemas.openxmlformats.org/drawingml/2006/chartDrawing">
    <cdr:from>
      <cdr:x>0.09855</cdr:x>
      <cdr:y>0.14394</cdr:y>
    </cdr:from>
    <cdr:to>
      <cdr:x>0.9483</cdr:x>
      <cdr:y>0.82197</cdr:y>
    </cdr:to>
    <cdr:cxnSp macro="">
      <cdr:nvCxnSpPr>
        <cdr:cNvPr id="3" name="Straight Connector 2">
          <a:extLst xmlns:a="http://schemas.openxmlformats.org/drawingml/2006/main">
            <a:ext uri="{FF2B5EF4-FFF2-40B4-BE49-F238E27FC236}">
              <a16:creationId xmlns:a16="http://schemas.microsoft.com/office/drawing/2014/main" id="{B2AA3E91-DD7D-DFC6-F37A-B57F33186DB8}"/>
            </a:ext>
          </a:extLst>
        </cdr:cNvPr>
        <cdr:cNvCxnSpPr/>
      </cdr:nvCxnSpPr>
      <cdr:spPr>
        <a:xfrm xmlns:a="http://schemas.openxmlformats.org/drawingml/2006/main" flipV="1">
          <a:off x="387350" y="482600"/>
          <a:ext cx="3340100" cy="2273300"/>
        </a:xfrm>
        <a:prstGeom xmlns:a="http://schemas.openxmlformats.org/drawingml/2006/main" prst="line">
          <a:avLst/>
        </a:prstGeom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16.xml><?xml version="1.0" encoding="utf-8"?>
<c:userShapes xmlns:c="http://schemas.openxmlformats.org/drawingml/2006/chart">
  <cdr:relSizeAnchor xmlns:cdr="http://schemas.openxmlformats.org/drawingml/2006/chartDrawing">
    <cdr:from>
      <cdr:x>0.08841</cdr:x>
      <cdr:y>0.12807</cdr:y>
    </cdr:from>
    <cdr:to>
      <cdr:x>0.94236</cdr:x>
      <cdr:y>0.84429</cdr:y>
    </cdr:to>
    <cdr:cxnSp macro="">
      <cdr:nvCxnSpPr>
        <cdr:cNvPr id="3" name="Straight Connector 2">
          <a:extLst xmlns:a="http://schemas.openxmlformats.org/drawingml/2006/main">
            <a:ext uri="{FF2B5EF4-FFF2-40B4-BE49-F238E27FC236}">
              <a16:creationId xmlns:a16="http://schemas.microsoft.com/office/drawing/2014/main" id="{7004A1E4-3664-619B-0700-961CE5964204}"/>
            </a:ext>
          </a:extLst>
        </cdr:cNvPr>
        <cdr:cNvCxnSpPr/>
      </cdr:nvCxnSpPr>
      <cdr:spPr>
        <a:xfrm xmlns:a="http://schemas.openxmlformats.org/drawingml/2006/main" flipV="1">
          <a:off x="350609" y="443037"/>
          <a:ext cx="3386506" cy="2477604"/>
        </a:xfrm>
        <a:prstGeom xmlns:a="http://schemas.openxmlformats.org/drawingml/2006/main" prst="line">
          <a:avLst/>
        </a:prstGeom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17.xml><?xml version="1.0" encoding="utf-8"?>
<c:userShapes xmlns:c="http://schemas.openxmlformats.org/drawingml/2006/chart">
  <cdr:relSizeAnchor xmlns:cdr="http://schemas.openxmlformats.org/drawingml/2006/chartDrawing">
    <cdr:from>
      <cdr:x>0.09365</cdr:x>
      <cdr:y>0.12853</cdr:y>
    </cdr:from>
    <cdr:to>
      <cdr:x>0.9336</cdr:x>
      <cdr:y>0.84556</cdr:y>
    </cdr:to>
    <cdr:cxnSp macro="">
      <cdr:nvCxnSpPr>
        <cdr:cNvPr id="3" name="Straight Connector 2">
          <a:extLst xmlns:a="http://schemas.openxmlformats.org/drawingml/2006/main">
            <a:ext uri="{FF2B5EF4-FFF2-40B4-BE49-F238E27FC236}">
              <a16:creationId xmlns:a16="http://schemas.microsoft.com/office/drawing/2014/main" id="{A69E0BBC-BACA-9CB7-CDFC-8DC8EAF100DD}"/>
            </a:ext>
          </a:extLst>
        </cdr:cNvPr>
        <cdr:cNvCxnSpPr/>
      </cdr:nvCxnSpPr>
      <cdr:spPr>
        <a:xfrm xmlns:a="http://schemas.openxmlformats.org/drawingml/2006/main" flipV="1">
          <a:off x="358241" y="443938"/>
          <a:ext cx="3213100" cy="2476500"/>
        </a:xfrm>
        <a:prstGeom xmlns:a="http://schemas.openxmlformats.org/drawingml/2006/main" prst="line">
          <a:avLst/>
        </a:prstGeom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18.xml><?xml version="1.0" encoding="utf-8"?>
<c:userShapes xmlns:c="http://schemas.openxmlformats.org/drawingml/2006/chart">
  <cdr:relSizeAnchor xmlns:cdr="http://schemas.openxmlformats.org/drawingml/2006/chartDrawing">
    <cdr:from>
      <cdr:x>0.07009</cdr:x>
      <cdr:y>0.13125</cdr:y>
    </cdr:from>
    <cdr:to>
      <cdr:x>0.94842</cdr:x>
      <cdr:y>0.84907</cdr:y>
    </cdr:to>
    <cdr:cxnSp macro="">
      <cdr:nvCxnSpPr>
        <cdr:cNvPr id="3" name="Straight Connector 2">
          <a:extLst xmlns:a="http://schemas.openxmlformats.org/drawingml/2006/main">
            <a:ext uri="{FF2B5EF4-FFF2-40B4-BE49-F238E27FC236}">
              <a16:creationId xmlns:a16="http://schemas.microsoft.com/office/drawing/2014/main" id="{55FF5D9C-7701-EBC4-C2A5-37271A22B1C0}"/>
            </a:ext>
          </a:extLst>
        </cdr:cNvPr>
        <cdr:cNvCxnSpPr/>
      </cdr:nvCxnSpPr>
      <cdr:spPr>
        <a:xfrm xmlns:a="http://schemas.openxmlformats.org/drawingml/2006/main" flipV="1">
          <a:off x="284757" y="452801"/>
          <a:ext cx="3568700" cy="2476500"/>
        </a:xfrm>
        <a:prstGeom xmlns:a="http://schemas.openxmlformats.org/drawingml/2006/main" prst="line">
          <a:avLst/>
        </a:prstGeom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19.xml><?xml version="1.0" encoding="utf-8"?>
<c:userShapes xmlns:c="http://schemas.openxmlformats.org/drawingml/2006/chart">
  <cdr:relSizeAnchor xmlns:cdr="http://schemas.openxmlformats.org/drawingml/2006/chartDrawing">
    <cdr:from>
      <cdr:x>0.07227</cdr:x>
      <cdr:y>0.12415</cdr:y>
    </cdr:from>
    <cdr:to>
      <cdr:x>0.94567</cdr:x>
      <cdr:y>0.85119</cdr:y>
    </cdr:to>
    <cdr:cxnSp macro="">
      <cdr:nvCxnSpPr>
        <cdr:cNvPr id="3" name="Straight Connector 2">
          <a:extLst xmlns:a="http://schemas.openxmlformats.org/drawingml/2006/main">
            <a:ext uri="{FF2B5EF4-FFF2-40B4-BE49-F238E27FC236}">
              <a16:creationId xmlns:a16="http://schemas.microsoft.com/office/drawing/2014/main" id="{342E6B50-BD64-4DF1-6E2B-E2D65BA202C7}"/>
            </a:ext>
          </a:extLst>
        </cdr:cNvPr>
        <cdr:cNvCxnSpPr/>
      </cdr:nvCxnSpPr>
      <cdr:spPr>
        <a:xfrm xmlns:a="http://schemas.openxmlformats.org/drawingml/2006/main" flipV="1">
          <a:off x="269132" y="434912"/>
          <a:ext cx="3252330" cy="2546940"/>
        </a:xfrm>
        <a:prstGeom xmlns:a="http://schemas.openxmlformats.org/drawingml/2006/main" prst="line">
          <a:avLst/>
        </a:prstGeom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20.xml><?xml version="1.0" encoding="utf-8"?>
<c:userShapes xmlns:c="http://schemas.openxmlformats.org/drawingml/2006/chart">
  <cdr:relSizeAnchor xmlns:cdr="http://schemas.openxmlformats.org/drawingml/2006/chartDrawing">
    <cdr:from>
      <cdr:x>0.09377</cdr:x>
      <cdr:y>0.10837</cdr:y>
    </cdr:from>
    <cdr:to>
      <cdr:x>0.93173</cdr:x>
      <cdr:y>0.87263</cdr:y>
    </cdr:to>
    <cdr:cxnSp macro="">
      <cdr:nvCxnSpPr>
        <cdr:cNvPr id="3" name="Straight Connector 2">
          <a:extLst xmlns:a="http://schemas.openxmlformats.org/drawingml/2006/main">
            <a:ext uri="{FF2B5EF4-FFF2-40B4-BE49-F238E27FC236}">
              <a16:creationId xmlns:a16="http://schemas.microsoft.com/office/drawing/2014/main" id="{92D759E6-5E7C-7A7D-519B-E296C9BA2156}"/>
            </a:ext>
          </a:extLst>
        </cdr:cNvPr>
        <cdr:cNvCxnSpPr/>
      </cdr:nvCxnSpPr>
      <cdr:spPr>
        <a:xfrm xmlns:a="http://schemas.openxmlformats.org/drawingml/2006/main" flipV="1">
          <a:off x="352132" y="439831"/>
          <a:ext cx="3146903" cy="3101947"/>
        </a:xfrm>
        <a:prstGeom xmlns:a="http://schemas.openxmlformats.org/drawingml/2006/main" prst="line">
          <a:avLst/>
        </a:prstGeom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21.xml><?xml version="1.0" encoding="utf-8"?>
<c:userShapes xmlns:c="http://schemas.openxmlformats.org/drawingml/2006/chart">
  <cdr:relSizeAnchor xmlns:cdr="http://schemas.openxmlformats.org/drawingml/2006/chartDrawing">
    <cdr:from>
      <cdr:x>0.08889</cdr:x>
      <cdr:y>0.1094</cdr:y>
    </cdr:from>
    <cdr:to>
      <cdr:x>0.93616</cdr:x>
      <cdr:y>0.86641</cdr:y>
    </cdr:to>
    <cdr:cxnSp macro="">
      <cdr:nvCxnSpPr>
        <cdr:cNvPr id="3" name="Straight Connector 2">
          <a:extLst xmlns:a="http://schemas.openxmlformats.org/drawingml/2006/main">
            <a:ext uri="{FF2B5EF4-FFF2-40B4-BE49-F238E27FC236}">
              <a16:creationId xmlns:a16="http://schemas.microsoft.com/office/drawing/2014/main" id="{0E88BB89-9CE8-E502-1CA6-30CB5D339389}"/>
            </a:ext>
          </a:extLst>
        </cdr:cNvPr>
        <cdr:cNvCxnSpPr/>
      </cdr:nvCxnSpPr>
      <cdr:spPr>
        <a:xfrm xmlns:a="http://schemas.openxmlformats.org/drawingml/2006/main" flipV="1">
          <a:off x="344318" y="441767"/>
          <a:ext cx="3281769" cy="3056991"/>
        </a:xfrm>
        <a:prstGeom xmlns:a="http://schemas.openxmlformats.org/drawingml/2006/main" prst="line">
          <a:avLst/>
        </a:prstGeom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22.xml><?xml version="1.0" encoding="utf-8"?>
<c:userShapes xmlns:c="http://schemas.openxmlformats.org/drawingml/2006/chart">
  <cdr:relSizeAnchor xmlns:cdr="http://schemas.openxmlformats.org/drawingml/2006/chartDrawing">
    <cdr:from>
      <cdr:x>0.12439</cdr:x>
      <cdr:y>0.13262</cdr:y>
    </cdr:from>
    <cdr:to>
      <cdr:x>0.93215</cdr:x>
      <cdr:y>0.84229</cdr:y>
    </cdr:to>
    <cdr:cxnSp macro="">
      <cdr:nvCxnSpPr>
        <cdr:cNvPr id="3" name="Straight Connector 2">
          <a:extLst xmlns:a="http://schemas.openxmlformats.org/drawingml/2006/main">
            <a:ext uri="{FF2B5EF4-FFF2-40B4-BE49-F238E27FC236}">
              <a16:creationId xmlns:a16="http://schemas.microsoft.com/office/drawing/2014/main" id="{E9855278-2A77-37DE-2F0A-E3FFB62B2848}"/>
            </a:ext>
          </a:extLst>
        </cdr:cNvPr>
        <cdr:cNvCxnSpPr/>
      </cdr:nvCxnSpPr>
      <cdr:spPr>
        <a:xfrm xmlns:a="http://schemas.openxmlformats.org/drawingml/2006/main" flipV="1">
          <a:off x="488950" y="469900"/>
          <a:ext cx="3175000" cy="2514600"/>
        </a:xfrm>
        <a:prstGeom xmlns:a="http://schemas.openxmlformats.org/drawingml/2006/main" prst="line">
          <a:avLst/>
        </a:prstGeom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23.xml><?xml version="1.0" encoding="utf-8"?>
<c:userShapes xmlns:c="http://schemas.openxmlformats.org/drawingml/2006/chart">
  <cdr:relSizeAnchor xmlns:cdr="http://schemas.openxmlformats.org/drawingml/2006/chartDrawing">
    <cdr:from>
      <cdr:x>0.09531</cdr:x>
      <cdr:y>0.1162</cdr:y>
    </cdr:from>
    <cdr:to>
      <cdr:x>0.93898</cdr:x>
      <cdr:y>0.85198</cdr:y>
    </cdr:to>
    <cdr:cxnSp macro="">
      <cdr:nvCxnSpPr>
        <cdr:cNvPr id="3" name="Straight Connector 2">
          <a:extLst xmlns:a="http://schemas.openxmlformats.org/drawingml/2006/main">
            <a:ext uri="{FF2B5EF4-FFF2-40B4-BE49-F238E27FC236}">
              <a16:creationId xmlns:a16="http://schemas.microsoft.com/office/drawing/2014/main" id="{66B25518-8EED-5665-6DBD-1D4ACA2DD53E}"/>
            </a:ext>
          </a:extLst>
        </cdr:cNvPr>
        <cdr:cNvCxnSpPr/>
      </cdr:nvCxnSpPr>
      <cdr:spPr>
        <a:xfrm xmlns:a="http://schemas.openxmlformats.org/drawingml/2006/main" flipV="1">
          <a:off x="368656" y="415841"/>
          <a:ext cx="3263093" cy="2633236"/>
        </a:xfrm>
        <a:prstGeom xmlns:a="http://schemas.openxmlformats.org/drawingml/2006/main" prst="line">
          <a:avLst/>
        </a:prstGeom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24.xml><?xml version="1.0" encoding="utf-8"?>
<c:userShapes xmlns:c="http://schemas.openxmlformats.org/drawingml/2006/chart">
  <cdr:relSizeAnchor xmlns:cdr="http://schemas.openxmlformats.org/drawingml/2006/chartDrawing">
    <cdr:from>
      <cdr:x>0.11694</cdr:x>
      <cdr:y>0.1319</cdr:y>
    </cdr:from>
    <cdr:to>
      <cdr:x>0.94453</cdr:x>
      <cdr:y>0.83742</cdr:y>
    </cdr:to>
    <cdr:cxnSp macro="">
      <cdr:nvCxnSpPr>
        <cdr:cNvPr id="5" name="Straight Connector 4">
          <a:extLst xmlns:a="http://schemas.openxmlformats.org/drawingml/2006/main">
            <a:ext uri="{FF2B5EF4-FFF2-40B4-BE49-F238E27FC236}">
              <a16:creationId xmlns:a16="http://schemas.microsoft.com/office/drawing/2014/main" id="{0A877883-DAC2-4750-A603-41826DCAB945}"/>
            </a:ext>
          </a:extLst>
        </cdr:cNvPr>
        <cdr:cNvCxnSpPr/>
      </cdr:nvCxnSpPr>
      <cdr:spPr>
        <a:xfrm xmlns:a="http://schemas.openxmlformats.org/drawingml/2006/main" flipV="1">
          <a:off x="396240" y="436880"/>
          <a:ext cx="2804160" cy="2336800"/>
        </a:xfrm>
        <a:prstGeom xmlns:a="http://schemas.openxmlformats.org/drawingml/2006/main" prst="line">
          <a:avLst/>
        </a:prstGeom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25.xml><?xml version="1.0" encoding="utf-8"?>
<c:userShapes xmlns:c="http://schemas.openxmlformats.org/drawingml/2006/chart">
  <cdr:relSizeAnchor xmlns:cdr="http://schemas.openxmlformats.org/drawingml/2006/chartDrawing">
    <cdr:from>
      <cdr:x>0.12391</cdr:x>
      <cdr:y>0.12547</cdr:y>
    </cdr:from>
    <cdr:to>
      <cdr:x>0.91794</cdr:x>
      <cdr:y>0.85227</cdr:y>
    </cdr:to>
    <cdr:cxnSp macro="">
      <cdr:nvCxnSpPr>
        <cdr:cNvPr id="3" name="Straight Connector 2">
          <a:extLst xmlns:a="http://schemas.openxmlformats.org/drawingml/2006/main">
            <a:ext uri="{FF2B5EF4-FFF2-40B4-BE49-F238E27FC236}">
              <a16:creationId xmlns:a16="http://schemas.microsoft.com/office/drawing/2014/main" id="{36D629A2-62F1-1827-FB3C-DBC53E880E59}"/>
            </a:ext>
          </a:extLst>
        </cdr:cNvPr>
        <cdr:cNvCxnSpPr/>
      </cdr:nvCxnSpPr>
      <cdr:spPr>
        <a:xfrm xmlns:a="http://schemas.openxmlformats.org/drawingml/2006/main" flipV="1">
          <a:off x="461211" y="450636"/>
          <a:ext cx="2955426" cy="2610292"/>
        </a:xfrm>
        <a:prstGeom xmlns:a="http://schemas.openxmlformats.org/drawingml/2006/main" prst="line">
          <a:avLst/>
        </a:prstGeom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26.xml><?xml version="1.0" encoding="utf-8"?>
<c:userShapes xmlns:c="http://schemas.openxmlformats.org/drawingml/2006/chart">
  <cdr:relSizeAnchor xmlns:cdr="http://schemas.openxmlformats.org/drawingml/2006/chartDrawing">
    <cdr:from>
      <cdr:x>0.07329</cdr:x>
      <cdr:y>0.12244</cdr:y>
    </cdr:from>
    <cdr:to>
      <cdr:x>0.94777</cdr:x>
      <cdr:y>0.85185</cdr:y>
    </cdr:to>
    <cdr:cxnSp macro="">
      <cdr:nvCxnSpPr>
        <cdr:cNvPr id="3" name="Straight Connector 2">
          <a:extLst xmlns:a="http://schemas.openxmlformats.org/drawingml/2006/main">
            <a:ext uri="{FF2B5EF4-FFF2-40B4-BE49-F238E27FC236}">
              <a16:creationId xmlns:a16="http://schemas.microsoft.com/office/drawing/2014/main" id="{9D32494A-FC86-91A3-7D63-864FCDCE7408}"/>
            </a:ext>
          </a:extLst>
        </cdr:cNvPr>
        <cdr:cNvCxnSpPr/>
      </cdr:nvCxnSpPr>
      <cdr:spPr>
        <a:xfrm xmlns:a="http://schemas.openxmlformats.org/drawingml/2006/main" flipV="1">
          <a:off x="294640" y="475827"/>
          <a:ext cx="3515360" cy="2834640"/>
        </a:xfrm>
        <a:prstGeom xmlns:a="http://schemas.openxmlformats.org/drawingml/2006/main" prst="line">
          <a:avLst/>
        </a:prstGeom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27.xml><?xml version="1.0" encoding="utf-8"?>
<c:userShapes xmlns:c="http://schemas.openxmlformats.org/drawingml/2006/chart">
  <cdr:relSizeAnchor xmlns:cdr="http://schemas.openxmlformats.org/drawingml/2006/chartDrawing">
    <cdr:from>
      <cdr:x>0.1019</cdr:x>
      <cdr:y>0.13718</cdr:y>
    </cdr:from>
    <cdr:to>
      <cdr:x>0.93928</cdr:x>
      <cdr:y>0.83394</cdr:y>
    </cdr:to>
    <cdr:cxnSp macro="">
      <cdr:nvCxnSpPr>
        <cdr:cNvPr id="3" name="Straight Connector 2">
          <a:extLst xmlns:a="http://schemas.openxmlformats.org/drawingml/2006/main">
            <a:ext uri="{FF2B5EF4-FFF2-40B4-BE49-F238E27FC236}">
              <a16:creationId xmlns:a16="http://schemas.microsoft.com/office/drawing/2014/main" id="{7FF6FDF3-3E4E-5332-B122-12E11A0F825A}"/>
            </a:ext>
          </a:extLst>
        </cdr:cNvPr>
        <cdr:cNvCxnSpPr/>
      </cdr:nvCxnSpPr>
      <cdr:spPr>
        <a:xfrm xmlns:a="http://schemas.openxmlformats.org/drawingml/2006/main" flipV="1">
          <a:off x="389467" y="482600"/>
          <a:ext cx="3200400" cy="2451100"/>
        </a:xfrm>
        <a:prstGeom xmlns:a="http://schemas.openxmlformats.org/drawingml/2006/main" prst="line">
          <a:avLst/>
        </a:prstGeom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28.xml><?xml version="1.0" encoding="utf-8"?>
<c:userShapes xmlns:c="http://schemas.openxmlformats.org/drawingml/2006/chart">
  <cdr:relSizeAnchor xmlns:cdr="http://schemas.openxmlformats.org/drawingml/2006/chartDrawing">
    <cdr:from>
      <cdr:x>0.08565</cdr:x>
      <cdr:y>0.13459</cdr:y>
    </cdr:from>
    <cdr:to>
      <cdr:x>0.93511</cdr:x>
      <cdr:y>0.81676</cdr:y>
    </cdr:to>
    <cdr:cxnSp macro="">
      <cdr:nvCxnSpPr>
        <cdr:cNvPr id="3" name="Straight Connector 2">
          <a:extLst xmlns:a="http://schemas.openxmlformats.org/drawingml/2006/main">
            <a:ext uri="{FF2B5EF4-FFF2-40B4-BE49-F238E27FC236}">
              <a16:creationId xmlns:a16="http://schemas.microsoft.com/office/drawing/2014/main" id="{78641E13-1AD1-0A5E-80BC-2DA8FCDF942D}"/>
            </a:ext>
          </a:extLst>
        </cdr:cNvPr>
        <cdr:cNvCxnSpPr/>
      </cdr:nvCxnSpPr>
      <cdr:spPr>
        <a:xfrm xmlns:a="http://schemas.openxmlformats.org/drawingml/2006/main" flipV="1">
          <a:off x="342900" y="447759"/>
          <a:ext cx="3400879" cy="2269474"/>
        </a:xfrm>
        <a:prstGeom xmlns:a="http://schemas.openxmlformats.org/drawingml/2006/main" prst="line">
          <a:avLst/>
        </a:prstGeom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29.xml><?xml version="1.0" encoding="utf-8"?>
<c:userShapes xmlns:c="http://schemas.openxmlformats.org/drawingml/2006/chart">
  <cdr:relSizeAnchor xmlns:cdr="http://schemas.openxmlformats.org/drawingml/2006/chartDrawing">
    <cdr:from>
      <cdr:x>0.13099</cdr:x>
      <cdr:y>0.14421</cdr:y>
    </cdr:from>
    <cdr:to>
      <cdr:x>0.92652</cdr:x>
      <cdr:y>0.82817</cdr:y>
    </cdr:to>
    <cdr:cxnSp macro="">
      <cdr:nvCxnSpPr>
        <cdr:cNvPr id="3" name="Straight Connector 2">
          <a:extLst xmlns:a="http://schemas.openxmlformats.org/drawingml/2006/main">
            <a:ext uri="{FF2B5EF4-FFF2-40B4-BE49-F238E27FC236}">
              <a16:creationId xmlns:a16="http://schemas.microsoft.com/office/drawing/2014/main" id="{041C5311-AC8C-9BE9-4132-9B4B7A3AFDE8}"/>
            </a:ext>
          </a:extLst>
        </cdr:cNvPr>
        <cdr:cNvCxnSpPr/>
      </cdr:nvCxnSpPr>
      <cdr:spPr>
        <a:xfrm xmlns:a="http://schemas.openxmlformats.org/drawingml/2006/main" flipV="1">
          <a:off x="473364" y="494146"/>
          <a:ext cx="2874818" cy="2343727"/>
        </a:xfrm>
        <a:prstGeom xmlns:a="http://schemas.openxmlformats.org/drawingml/2006/main" prst="line">
          <a:avLst/>
        </a:prstGeom>
        <a:ln xmlns:a="http://schemas.openxmlformats.org/drawingml/2006/main" w="9525"/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30.xml><?xml version="1.0" encoding="utf-8"?>
<c:userShapes xmlns:c="http://schemas.openxmlformats.org/drawingml/2006/chart">
  <cdr:relSizeAnchor xmlns:cdr="http://schemas.openxmlformats.org/drawingml/2006/chartDrawing">
    <cdr:from>
      <cdr:x>0.10157</cdr:x>
      <cdr:y>0.13272</cdr:y>
    </cdr:from>
    <cdr:to>
      <cdr:x>0.94529</cdr:x>
      <cdr:y>0.83608</cdr:y>
    </cdr:to>
    <cdr:cxnSp macro="">
      <cdr:nvCxnSpPr>
        <cdr:cNvPr id="3" name="Straight Connector 2">
          <a:extLst xmlns:a="http://schemas.openxmlformats.org/drawingml/2006/main">
            <a:ext uri="{FF2B5EF4-FFF2-40B4-BE49-F238E27FC236}">
              <a16:creationId xmlns:a16="http://schemas.microsoft.com/office/drawing/2014/main" id="{68EEDCEC-A4F3-EBC9-A60A-C61081110EB4}"/>
            </a:ext>
          </a:extLst>
        </cdr:cNvPr>
        <cdr:cNvCxnSpPr/>
      </cdr:nvCxnSpPr>
      <cdr:spPr>
        <a:xfrm xmlns:a="http://schemas.openxmlformats.org/drawingml/2006/main" flipV="1">
          <a:off x="379630" y="479274"/>
          <a:ext cx="3153474" cy="2540000"/>
        </a:xfrm>
        <a:prstGeom xmlns:a="http://schemas.openxmlformats.org/drawingml/2006/main" prst="line">
          <a:avLst/>
        </a:prstGeom>
        <a:ln xmlns:a="http://schemas.openxmlformats.org/drawingml/2006/main" w="9525"/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31.xml><?xml version="1.0" encoding="utf-8"?>
<c:userShapes xmlns:c="http://schemas.openxmlformats.org/drawingml/2006/chart">
  <cdr:relSizeAnchor xmlns:cdr="http://schemas.openxmlformats.org/drawingml/2006/chartDrawing">
    <cdr:from>
      <cdr:x>0.11301</cdr:x>
      <cdr:y>0.12915</cdr:y>
    </cdr:from>
    <cdr:to>
      <cdr:x>0.93836</cdr:x>
      <cdr:y>0.83764</cdr:y>
    </cdr:to>
    <cdr:cxnSp macro="">
      <cdr:nvCxnSpPr>
        <cdr:cNvPr id="3" name="Straight Connector 2">
          <a:extLst xmlns:a="http://schemas.openxmlformats.org/drawingml/2006/main">
            <a:ext uri="{FF2B5EF4-FFF2-40B4-BE49-F238E27FC236}">
              <a16:creationId xmlns:a16="http://schemas.microsoft.com/office/drawing/2014/main" id="{DDC36376-9C76-9841-AE8A-37B92B99D708}"/>
            </a:ext>
          </a:extLst>
        </cdr:cNvPr>
        <cdr:cNvCxnSpPr/>
      </cdr:nvCxnSpPr>
      <cdr:spPr>
        <a:xfrm xmlns:a="http://schemas.openxmlformats.org/drawingml/2006/main" flipV="1">
          <a:off x="419100" y="444500"/>
          <a:ext cx="3060700" cy="2438400"/>
        </a:xfrm>
        <a:prstGeom xmlns:a="http://schemas.openxmlformats.org/drawingml/2006/main" prst="line">
          <a:avLst/>
        </a:prstGeom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32.xml><?xml version="1.0" encoding="utf-8"?>
<c:userShapes xmlns:c="http://schemas.openxmlformats.org/drawingml/2006/chart">
  <cdr:relSizeAnchor xmlns:cdr="http://schemas.openxmlformats.org/drawingml/2006/chartDrawing">
    <cdr:from>
      <cdr:x>0.09003</cdr:x>
      <cdr:y>0.13327</cdr:y>
    </cdr:from>
    <cdr:to>
      <cdr:x>0.92901</cdr:x>
      <cdr:y>0.85555</cdr:y>
    </cdr:to>
    <cdr:cxnSp macro="">
      <cdr:nvCxnSpPr>
        <cdr:cNvPr id="3" name="Straight Connector 2">
          <a:extLst xmlns:a="http://schemas.openxmlformats.org/drawingml/2006/main">
            <a:ext uri="{FF2B5EF4-FFF2-40B4-BE49-F238E27FC236}">
              <a16:creationId xmlns:a16="http://schemas.microsoft.com/office/drawing/2014/main" id="{6B104A77-9E0E-C0F9-F627-6AB60F397EF8}"/>
            </a:ext>
          </a:extLst>
        </cdr:cNvPr>
        <cdr:cNvCxnSpPr/>
      </cdr:nvCxnSpPr>
      <cdr:spPr>
        <a:xfrm xmlns:a="http://schemas.openxmlformats.org/drawingml/2006/main" flipV="1">
          <a:off x="300280" y="456769"/>
          <a:ext cx="2798305" cy="2475423"/>
        </a:xfrm>
        <a:prstGeom xmlns:a="http://schemas.openxmlformats.org/drawingml/2006/main" prst="line">
          <a:avLst/>
        </a:prstGeom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33.xml><?xml version="1.0" encoding="utf-8"?>
<c:userShapes xmlns:c="http://schemas.openxmlformats.org/drawingml/2006/chart">
  <cdr:relSizeAnchor xmlns:cdr="http://schemas.openxmlformats.org/drawingml/2006/chartDrawing">
    <cdr:from>
      <cdr:x>0.09511</cdr:x>
      <cdr:y>0.13244</cdr:y>
    </cdr:from>
    <cdr:to>
      <cdr:x>0.95374</cdr:x>
      <cdr:y>0.8346</cdr:y>
    </cdr:to>
    <cdr:cxnSp macro="">
      <cdr:nvCxnSpPr>
        <cdr:cNvPr id="3" name="Straight Connector 2">
          <a:extLst xmlns:a="http://schemas.openxmlformats.org/drawingml/2006/main">
            <a:ext uri="{FF2B5EF4-FFF2-40B4-BE49-F238E27FC236}">
              <a16:creationId xmlns:a16="http://schemas.microsoft.com/office/drawing/2014/main" id="{F4C26FA9-C2D2-1A67-4E5E-BDD577B53D9F}"/>
            </a:ext>
          </a:extLst>
        </cdr:cNvPr>
        <cdr:cNvCxnSpPr/>
      </cdr:nvCxnSpPr>
      <cdr:spPr>
        <a:xfrm xmlns:a="http://schemas.openxmlformats.org/drawingml/2006/main" flipV="1">
          <a:off x="354093" y="456770"/>
          <a:ext cx="3196525" cy="2421610"/>
        </a:xfrm>
        <a:prstGeom xmlns:a="http://schemas.openxmlformats.org/drawingml/2006/main" prst="line">
          <a:avLst/>
        </a:prstGeom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34.xml><?xml version="1.0" encoding="utf-8"?>
<c:userShapes xmlns:c="http://schemas.openxmlformats.org/drawingml/2006/chart">
  <cdr:relSizeAnchor xmlns:cdr="http://schemas.openxmlformats.org/drawingml/2006/chartDrawing">
    <cdr:from>
      <cdr:x>0.0577</cdr:x>
      <cdr:y>0.12913</cdr:y>
    </cdr:from>
    <cdr:to>
      <cdr:x>0.94781</cdr:x>
      <cdr:y>0.85586</cdr:y>
    </cdr:to>
    <cdr:cxnSp macro="">
      <cdr:nvCxnSpPr>
        <cdr:cNvPr id="3" name="Straight Connector 2">
          <a:extLst xmlns:a="http://schemas.openxmlformats.org/drawingml/2006/main">
            <a:ext uri="{FF2B5EF4-FFF2-40B4-BE49-F238E27FC236}">
              <a16:creationId xmlns:a16="http://schemas.microsoft.com/office/drawing/2014/main" id="{0D07D301-2FB4-51AD-6E4B-A42B7B75EEA9}"/>
            </a:ext>
          </a:extLst>
        </cdr:cNvPr>
        <cdr:cNvCxnSpPr/>
      </cdr:nvCxnSpPr>
      <cdr:spPr>
        <a:xfrm xmlns:a="http://schemas.openxmlformats.org/drawingml/2006/main" flipV="1">
          <a:off x="214178" y="462797"/>
          <a:ext cx="3304152" cy="2604576"/>
        </a:xfrm>
        <a:prstGeom xmlns:a="http://schemas.openxmlformats.org/drawingml/2006/main" prst="line">
          <a:avLst/>
        </a:prstGeom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35.xml><?xml version="1.0" encoding="utf-8"?>
<c:userShapes xmlns:c="http://schemas.openxmlformats.org/drawingml/2006/chart">
  <cdr:relSizeAnchor xmlns:cdr="http://schemas.openxmlformats.org/drawingml/2006/chartDrawing">
    <cdr:from>
      <cdr:x>0.06811</cdr:x>
      <cdr:y>0.11228</cdr:y>
    </cdr:from>
    <cdr:to>
      <cdr:x>0.96295</cdr:x>
      <cdr:y>0.85605</cdr:y>
    </cdr:to>
    <cdr:cxnSp macro="">
      <cdr:nvCxnSpPr>
        <cdr:cNvPr id="3" name="Straight Connector 2">
          <a:extLst xmlns:a="http://schemas.openxmlformats.org/drawingml/2006/main">
            <a:ext uri="{FF2B5EF4-FFF2-40B4-BE49-F238E27FC236}">
              <a16:creationId xmlns:a16="http://schemas.microsoft.com/office/drawing/2014/main" id="{38D7349E-BE5C-1A20-5255-799B661A79C0}"/>
            </a:ext>
          </a:extLst>
        </cdr:cNvPr>
        <cdr:cNvCxnSpPr/>
      </cdr:nvCxnSpPr>
      <cdr:spPr>
        <a:xfrm xmlns:a="http://schemas.openxmlformats.org/drawingml/2006/main" flipV="1">
          <a:off x="257229" y="402958"/>
          <a:ext cx="3379492" cy="2669152"/>
        </a:xfrm>
        <a:prstGeom xmlns:a="http://schemas.openxmlformats.org/drawingml/2006/main" prst="line">
          <a:avLst/>
        </a:prstGeom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36.xml><?xml version="1.0" encoding="utf-8"?>
<c:userShapes xmlns:c="http://schemas.openxmlformats.org/drawingml/2006/chart">
  <cdr:relSizeAnchor xmlns:cdr="http://schemas.openxmlformats.org/drawingml/2006/chartDrawing">
    <cdr:from>
      <cdr:x>0.07317</cdr:x>
      <cdr:y>0.1339</cdr:y>
    </cdr:from>
    <cdr:to>
      <cdr:x>0.95122</cdr:x>
      <cdr:y>0.84801</cdr:y>
    </cdr:to>
    <cdr:cxnSp macro="">
      <cdr:nvCxnSpPr>
        <cdr:cNvPr id="3" name="Straight Connector 2">
          <a:extLst xmlns:a="http://schemas.openxmlformats.org/drawingml/2006/main">
            <a:ext uri="{FF2B5EF4-FFF2-40B4-BE49-F238E27FC236}">
              <a16:creationId xmlns:a16="http://schemas.microsoft.com/office/drawing/2014/main" id="{D05B32FE-EDD7-B499-C836-4E37A6BD47A9}"/>
            </a:ext>
          </a:extLst>
        </cdr:cNvPr>
        <cdr:cNvCxnSpPr/>
      </cdr:nvCxnSpPr>
      <cdr:spPr>
        <a:xfrm xmlns:a="http://schemas.openxmlformats.org/drawingml/2006/main" flipV="1">
          <a:off x="292101" y="469901"/>
          <a:ext cx="3505200" cy="2506133"/>
        </a:xfrm>
        <a:prstGeom xmlns:a="http://schemas.openxmlformats.org/drawingml/2006/main" prst="line">
          <a:avLst/>
        </a:prstGeom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35984</xdr:colOff>
      <xdr:row>93</xdr:row>
      <xdr:rowOff>84667</xdr:rowOff>
    </xdr:from>
    <xdr:to>
      <xdr:col>7</xdr:col>
      <xdr:colOff>270933</xdr:colOff>
      <xdr:row>109</xdr:row>
      <xdr:rowOff>71967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E94E0962-A03D-4B99-9B92-A182C634C90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558801</xdr:colOff>
      <xdr:row>93</xdr:row>
      <xdr:rowOff>105834</xdr:rowOff>
    </xdr:from>
    <xdr:to>
      <xdr:col>12</xdr:col>
      <xdr:colOff>296334</xdr:colOff>
      <xdr:row>109</xdr:row>
      <xdr:rowOff>76199</xdr:rowOff>
    </xdr:to>
    <xdr:graphicFrame macro="">
      <xdr:nvGraphicFramePr>
        <xdr:cNvPr id="13" name="Chart 12">
          <a:extLst>
            <a:ext uri="{FF2B5EF4-FFF2-40B4-BE49-F238E27FC236}">
              <a16:creationId xmlns:a16="http://schemas.microsoft.com/office/drawing/2014/main" id="{F98B9530-0EC6-F78F-6E40-E95A6FB18A7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12</xdr:col>
      <xdr:colOff>410635</xdr:colOff>
      <xdr:row>93</xdr:row>
      <xdr:rowOff>156634</xdr:rowOff>
    </xdr:from>
    <xdr:to>
      <xdr:col>17</xdr:col>
      <xdr:colOff>575733</xdr:colOff>
      <xdr:row>109</xdr:row>
      <xdr:rowOff>101601</xdr:rowOff>
    </xdr:to>
    <xdr:graphicFrame macro="">
      <xdr:nvGraphicFramePr>
        <xdr:cNvPr id="16" name="Chart 15">
          <a:extLst>
            <a:ext uri="{FF2B5EF4-FFF2-40B4-BE49-F238E27FC236}">
              <a16:creationId xmlns:a16="http://schemas.microsoft.com/office/drawing/2014/main" id="{ABC213CF-42F3-B64D-0CAD-9AC73CCF189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18</xdr:col>
      <xdr:colOff>325967</xdr:colOff>
      <xdr:row>94</xdr:row>
      <xdr:rowOff>88900</xdr:rowOff>
    </xdr:from>
    <xdr:to>
      <xdr:col>23</xdr:col>
      <xdr:colOff>651934</xdr:colOff>
      <xdr:row>110</xdr:row>
      <xdr:rowOff>33867</xdr:rowOff>
    </xdr:to>
    <xdr:graphicFrame macro="">
      <xdr:nvGraphicFramePr>
        <xdr:cNvPr id="17" name="Chart 16">
          <a:extLst>
            <a:ext uri="{FF2B5EF4-FFF2-40B4-BE49-F238E27FC236}">
              <a16:creationId xmlns:a16="http://schemas.microsoft.com/office/drawing/2014/main" id="{8A8FD862-ACEA-B7FD-D04E-4CE5D1168E4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24</xdr:col>
      <xdr:colOff>193896</xdr:colOff>
      <xdr:row>95</xdr:row>
      <xdr:rowOff>4234</xdr:rowOff>
    </xdr:from>
    <xdr:to>
      <xdr:col>29</xdr:col>
      <xdr:colOff>275959</xdr:colOff>
      <xdr:row>110</xdr:row>
      <xdr:rowOff>186267</xdr:rowOff>
    </xdr:to>
    <xdr:graphicFrame macro="">
      <xdr:nvGraphicFramePr>
        <xdr:cNvPr id="18" name="Chart 17">
          <a:extLst>
            <a:ext uri="{FF2B5EF4-FFF2-40B4-BE49-F238E27FC236}">
              <a16:creationId xmlns:a16="http://schemas.microsoft.com/office/drawing/2014/main" id="{19AB4804-3571-56C0-9648-D99B8D24FFD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29</xdr:col>
      <xdr:colOff>338666</xdr:colOff>
      <xdr:row>94</xdr:row>
      <xdr:rowOff>88899</xdr:rowOff>
    </xdr:from>
    <xdr:to>
      <xdr:col>34</xdr:col>
      <xdr:colOff>431800</xdr:colOff>
      <xdr:row>110</xdr:row>
      <xdr:rowOff>59267</xdr:rowOff>
    </xdr:to>
    <xdr:graphicFrame macro="">
      <xdr:nvGraphicFramePr>
        <xdr:cNvPr id="19" name="Chart 18">
          <a:extLst>
            <a:ext uri="{FF2B5EF4-FFF2-40B4-BE49-F238E27FC236}">
              <a16:creationId xmlns:a16="http://schemas.microsoft.com/office/drawing/2014/main" id="{DBD6C215-87BF-AC32-02A6-58738074389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34</xdr:col>
      <xdr:colOff>503767</xdr:colOff>
      <xdr:row>94</xdr:row>
      <xdr:rowOff>71967</xdr:rowOff>
    </xdr:from>
    <xdr:to>
      <xdr:col>38</xdr:col>
      <xdr:colOff>228601</xdr:colOff>
      <xdr:row>110</xdr:row>
      <xdr:rowOff>67734</xdr:rowOff>
    </xdr:to>
    <xdr:graphicFrame macro="">
      <xdr:nvGraphicFramePr>
        <xdr:cNvPr id="20" name="Chart 19">
          <a:extLst>
            <a:ext uri="{FF2B5EF4-FFF2-40B4-BE49-F238E27FC236}">
              <a16:creationId xmlns:a16="http://schemas.microsoft.com/office/drawing/2014/main" id="{3E658359-C6F5-1DBF-28C5-48F99B36F9F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38</xdr:col>
      <xdr:colOff>387296</xdr:colOff>
      <xdr:row>94</xdr:row>
      <xdr:rowOff>66759</xdr:rowOff>
    </xdr:from>
    <xdr:to>
      <xdr:col>42</xdr:col>
      <xdr:colOff>127675</xdr:colOff>
      <xdr:row>110</xdr:row>
      <xdr:rowOff>67284</xdr:rowOff>
    </xdr:to>
    <xdr:graphicFrame macro="">
      <xdr:nvGraphicFramePr>
        <xdr:cNvPr id="21" name="Chart 20">
          <a:extLst>
            <a:ext uri="{FF2B5EF4-FFF2-40B4-BE49-F238E27FC236}">
              <a16:creationId xmlns:a16="http://schemas.microsoft.com/office/drawing/2014/main" id="{1DD89135-23CF-67BB-F69B-8F5EB751E98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42</xdr:col>
      <xdr:colOff>395112</xdr:colOff>
      <xdr:row>94</xdr:row>
      <xdr:rowOff>110066</xdr:rowOff>
    </xdr:from>
    <xdr:to>
      <xdr:col>46</xdr:col>
      <xdr:colOff>776111</xdr:colOff>
      <xdr:row>110</xdr:row>
      <xdr:rowOff>129352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D3323B82-FD8D-5DA3-F759-37BC143E2E1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49</xdr:col>
      <xdr:colOff>398124</xdr:colOff>
      <xdr:row>65</xdr:row>
      <xdr:rowOff>100137</xdr:rowOff>
    </xdr:from>
    <xdr:to>
      <xdr:col>54</xdr:col>
      <xdr:colOff>620889</xdr:colOff>
      <xdr:row>85</xdr:row>
      <xdr:rowOff>14111</xdr:rowOff>
    </xdr:to>
    <xdr:graphicFrame macro="">
      <xdr:nvGraphicFramePr>
        <xdr:cNvPr id="31" name="Chart 30">
          <a:extLst>
            <a:ext uri="{FF2B5EF4-FFF2-40B4-BE49-F238E27FC236}">
              <a16:creationId xmlns:a16="http://schemas.microsoft.com/office/drawing/2014/main" id="{A00A6FC6-C060-982F-3792-6DD2A1A07E6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</xdr:col>
      <xdr:colOff>31751</xdr:colOff>
      <xdr:row>65</xdr:row>
      <xdr:rowOff>73025</xdr:rowOff>
    </xdr:from>
    <xdr:to>
      <xdr:col>7</xdr:col>
      <xdr:colOff>34637</xdr:colOff>
      <xdr:row>83</xdr:row>
      <xdr:rowOff>92364</xdr:rowOff>
    </xdr:to>
    <xdr:graphicFrame macro="">
      <xdr:nvGraphicFramePr>
        <xdr:cNvPr id="34" name="Chart 33">
          <a:extLst>
            <a:ext uri="{FF2B5EF4-FFF2-40B4-BE49-F238E27FC236}">
              <a16:creationId xmlns:a16="http://schemas.microsoft.com/office/drawing/2014/main" id="{C692657F-D9DD-4EE5-76A6-659F1D90373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14</xdr:col>
      <xdr:colOff>386028</xdr:colOff>
      <xdr:row>65</xdr:row>
      <xdr:rowOff>2681</xdr:rowOff>
    </xdr:from>
    <xdr:to>
      <xdr:col>20</xdr:col>
      <xdr:colOff>339661</xdr:colOff>
      <xdr:row>83</xdr:row>
      <xdr:rowOff>98696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AA540A1-5C60-0D61-ABCC-4F9F7D980B2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21</xdr:col>
      <xdr:colOff>44879</xdr:colOff>
      <xdr:row>65</xdr:row>
      <xdr:rowOff>63759</xdr:rowOff>
    </xdr:from>
    <xdr:to>
      <xdr:col>27</xdr:col>
      <xdr:colOff>224578</xdr:colOff>
      <xdr:row>85</xdr:row>
      <xdr:rowOff>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EE1A13B3-33D7-BDBB-7F1D-9A87DB69F3B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7</xdr:col>
      <xdr:colOff>448733</xdr:colOff>
      <xdr:row>65</xdr:row>
      <xdr:rowOff>25400</xdr:rowOff>
    </xdr:from>
    <xdr:to>
      <xdr:col>13</xdr:col>
      <xdr:colOff>609600</xdr:colOff>
      <xdr:row>84</xdr:row>
      <xdr:rowOff>33866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74C21D6F-1650-86A4-9DDA-C359E84E681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27</xdr:col>
      <xdr:colOff>582201</xdr:colOff>
      <xdr:row>65</xdr:row>
      <xdr:rowOff>98174</xdr:rowOff>
    </xdr:from>
    <xdr:to>
      <xdr:col>33</xdr:col>
      <xdr:colOff>519181</xdr:colOff>
      <xdr:row>85</xdr:row>
      <xdr:rowOff>42333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B7003900-644C-D373-A361-1E9D30C2F0D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33</xdr:col>
      <xdr:colOff>663222</xdr:colOff>
      <xdr:row>65</xdr:row>
      <xdr:rowOff>83905</xdr:rowOff>
    </xdr:from>
    <xdr:to>
      <xdr:col>38</xdr:col>
      <xdr:colOff>733779</xdr:colOff>
      <xdr:row>85</xdr:row>
      <xdr:rowOff>28222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97084033-E4D9-48B1-6E96-B2944F1F137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39</xdr:col>
      <xdr:colOff>154113</xdr:colOff>
      <xdr:row>65</xdr:row>
      <xdr:rowOff>26827</xdr:rowOff>
    </xdr:from>
    <xdr:to>
      <xdr:col>44</xdr:col>
      <xdr:colOff>169334</xdr:colOff>
      <xdr:row>84</xdr:row>
      <xdr:rowOff>98778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0088DE6D-5B7F-F928-53E5-5960A9B966E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44</xdr:col>
      <xdr:colOff>311079</xdr:colOff>
      <xdr:row>65</xdr:row>
      <xdr:rowOff>12558</xdr:rowOff>
    </xdr:from>
    <xdr:to>
      <xdr:col>49</xdr:col>
      <xdr:colOff>366888</xdr:colOff>
      <xdr:row>85</xdr:row>
      <xdr:rowOff>0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1F0BC040-7B26-468C-E4B6-9E104E9217A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</xdr:wsDr>
</file>

<file path=xl/drawings/drawing38.xml><?xml version="1.0" encoding="utf-8"?>
<c:userShapes xmlns:c="http://schemas.openxmlformats.org/drawingml/2006/chart">
  <cdr:relSizeAnchor xmlns:cdr="http://schemas.openxmlformats.org/drawingml/2006/chartDrawing">
    <cdr:from>
      <cdr:x>0.12601</cdr:x>
      <cdr:y>0.13072</cdr:y>
    </cdr:from>
    <cdr:to>
      <cdr:x>0.93296</cdr:x>
      <cdr:y>0.82353</cdr:y>
    </cdr:to>
    <cdr:cxnSp macro="">
      <cdr:nvCxnSpPr>
        <cdr:cNvPr id="3" name="Straight Connector 2">
          <a:extLst xmlns:a="http://schemas.openxmlformats.org/drawingml/2006/main">
            <a:ext uri="{FF2B5EF4-FFF2-40B4-BE49-F238E27FC236}">
              <a16:creationId xmlns:a16="http://schemas.microsoft.com/office/drawing/2014/main" id="{F5D55C58-68E0-38CD-618A-44CF41BF36DA}"/>
            </a:ext>
          </a:extLst>
        </cdr:cNvPr>
        <cdr:cNvCxnSpPr/>
      </cdr:nvCxnSpPr>
      <cdr:spPr>
        <a:xfrm xmlns:a="http://schemas.openxmlformats.org/drawingml/2006/main" flipV="1">
          <a:off x="429682" y="423333"/>
          <a:ext cx="2751667" cy="2243667"/>
        </a:xfrm>
        <a:prstGeom xmlns:a="http://schemas.openxmlformats.org/drawingml/2006/main" prst="line">
          <a:avLst/>
        </a:prstGeom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39.xml><?xml version="1.0" encoding="utf-8"?>
<c:userShapes xmlns:c="http://schemas.openxmlformats.org/drawingml/2006/chart">
  <cdr:relSizeAnchor xmlns:cdr="http://schemas.openxmlformats.org/drawingml/2006/chartDrawing">
    <cdr:from>
      <cdr:x>0.13</cdr:x>
      <cdr:y>0.15374</cdr:y>
    </cdr:from>
    <cdr:to>
      <cdr:x>0.9125</cdr:x>
      <cdr:y>0.81866</cdr:y>
    </cdr:to>
    <cdr:cxnSp macro="">
      <cdr:nvCxnSpPr>
        <cdr:cNvPr id="3" name="Straight Connector 2">
          <a:extLst xmlns:a="http://schemas.openxmlformats.org/drawingml/2006/main">
            <a:ext uri="{FF2B5EF4-FFF2-40B4-BE49-F238E27FC236}">
              <a16:creationId xmlns:a16="http://schemas.microsoft.com/office/drawing/2014/main" id="{7D2D503C-7D82-D445-6235-19CF76230B13}"/>
            </a:ext>
          </a:extLst>
        </cdr:cNvPr>
        <cdr:cNvCxnSpPr/>
      </cdr:nvCxnSpPr>
      <cdr:spPr>
        <a:xfrm xmlns:a="http://schemas.openxmlformats.org/drawingml/2006/main" flipV="1">
          <a:off x="440266" y="495299"/>
          <a:ext cx="2650066" cy="2142067"/>
        </a:xfrm>
        <a:prstGeom xmlns:a="http://schemas.openxmlformats.org/drawingml/2006/main" prst="line">
          <a:avLst/>
        </a:prstGeom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40.xml><?xml version="1.0" encoding="utf-8"?>
<c:userShapes xmlns:c="http://schemas.openxmlformats.org/drawingml/2006/chart">
  <cdr:relSizeAnchor xmlns:cdr="http://schemas.openxmlformats.org/drawingml/2006/chartDrawing">
    <cdr:from>
      <cdr:x>0.1084</cdr:x>
      <cdr:y>0.14361</cdr:y>
    </cdr:from>
    <cdr:to>
      <cdr:x>0.94884</cdr:x>
      <cdr:y>0.82082</cdr:y>
    </cdr:to>
    <cdr:cxnSp macro="">
      <cdr:nvCxnSpPr>
        <cdr:cNvPr id="3" name="Straight Connector 2">
          <a:extLst xmlns:a="http://schemas.openxmlformats.org/drawingml/2006/main">
            <a:ext uri="{FF2B5EF4-FFF2-40B4-BE49-F238E27FC236}">
              <a16:creationId xmlns:a16="http://schemas.microsoft.com/office/drawing/2014/main" id="{AAB03108-1DEE-3AA0-CB84-C6548314DB00}"/>
            </a:ext>
          </a:extLst>
        </cdr:cNvPr>
        <cdr:cNvCxnSpPr/>
      </cdr:nvCxnSpPr>
      <cdr:spPr>
        <a:xfrm xmlns:a="http://schemas.openxmlformats.org/drawingml/2006/main" flipV="1">
          <a:off x="376765" y="461433"/>
          <a:ext cx="2921000" cy="2175933"/>
        </a:xfrm>
        <a:prstGeom xmlns:a="http://schemas.openxmlformats.org/drawingml/2006/main" prst="line">
          <a:avLst/>
        </a:prstGeom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41.xml><?xml version="1.0" encoding="utf-8"?>
<c:userShapes xmlns:c="http://schemas.openxmlformats.org/drawingml/2006/chart">
  <cdr:relSizeAnchor xmlns:cdr="http://schemas.openxmlformats.org/drawingml/2006/chartDrawing">
    <cdr:from>
      <cdr:x>0.14216</cdr:x>
      <cdr:y>0.14437</cdr:y>
    </cdr:from>
    <cdr:to>
      <cdr:x>0.93925</cdr:x>
      <cdr:y>0.81987</cdr:y>
    </cdr:to>
    <cdr:cxnSp macro="">
      <cdr:nvCxnSpPr>
        <cdr:cNvPr id="3" name="Straight Connector 2">
          <a:extLst xmlns:a="http://schemas.openxmlformats.org/drawingml/2006/main">
            <a:ext uri="{FF2B5EF4-FFF2-40B4-BE49-F238E27FC236}">
              <a16:creationId xmlns:a16="http://schemas.microsoft.com/office/drawing/2014/main" id="{D57EAC4A-5667-C095-1FBD-34414D38D218}"/>
            </a:ext>
          </a:extLst>
        </cdr:cNvPr>
        <cdr:cNvCxnSpPr/>
      </cdr:nvCxnSpPr>
      <cdr:spPr>
        <a:xfrm xmlns:a="http://schemas.openxmlformats.org/drawingml/2006/main" flipV="1">
          <a:off x="495300" y="461433"/>
          <a:ext cx="2777066" cy="2159000"/>
        </a:xfrm>
        <a:prstGeom xmlns:a="http://schemas.openxmlformats.org/drawingml/2006/main" prst="line">
          <a:avLst/>
        </a:prstGeom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42.xml><?xml version="1.0" encoding="utf-8"?>
<c:userShapes xmlns:c="http://schemas.openxmlformats.org/drawingml/2006/chart">
  <cdr:relSizeAnchor xmlns:cdr="http://schemas.openxmlformats.org/drawingml/2006/chartDrawing">
    <cdr:from>
      <cdr:x>0.07637</cdr:x>
      <cdr:y>0.14024</cdr:y>
    </cdr:from>
    <cdr:to>
      <cdr:x>0.94872</cdr:x>
      <cdr:y>0.83399</cdr:y>
    </cdr:to>
    <cdr:cxnSp macro="">
      <cdr:nvCxnSpPr>
        <cdr:cNvPr id="3" name="Straight Connector 2">
          <a:extLst xmlns:a="http://schemas.openxmlformats.org/drawingml/2006/main">
            <a:ext uri="{FF2B5EF4-FFF2-40B4-BE49-F238E27FC236}">
              <a16:creationId xmlns:a16="http://schemas.microsoft.com/office/drawing/2014/main" id="{F997AB9C-6598-033C-4FD7-14716FD11A48}"/>
            </a:ext>
          </a:extLst>
        </cdr:cNvPr>
        <cdr:cNvCxnSpPr/>
      </cdr:nvCxnSpPr>
      <cdr:spPr>
        <a:xfrm xmlns:a="http://schemas.openxmlformats.org/drawingml/2006/main" flipV="1">
          <a:off x="246557" y="455236"/>
          <a:ext cx="2816378" cy="2252096"/>
        </a:xfrm>
        <a:prstGeom xmlns:a="http://schemas.openxmlformats.org/drawingml/2006/main" prst="line">
          <a:avLst/>
        </a:prstGeom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43.xml><?xml version="1.0" encoding="utf-8"?>
<c:userShapes xmlns:c="http://schemas.openxmlformats.org/drawingml/2006/chart">
  <cdr:relSizeAnchor xmlns:cdr="http://schemas.openxmlformats.org/drawingml/2006/chartDrawing">
    <cdr:from>
      <cdr:x>0.12053</cdr:x>
      <cdr:y>0.13272</cdr:y>
    </cdr:from>
    <cdr:to>
      <cdr:x>0.94172</cdr:x>
      <cdr:y>0.8318</cdr:y>
    </cdr:to>
    <cdr:cxnSp macro="">
      <cdr:nvCxnSpPr>
        <cdr:cNvPr id="3" name="Straight Connector 2">
          <a:extLst xmlns:a="http://schemas.openxmlformats.org/drawingml/2006/main">
            <a:ext uri="{FF2B5EF4-FFF2-40B4-BE49-F238E27FC236}">
              <a16:creationId xmlns:a16="http://schemas.microsoft.com/office/drawing/2014/main" id="{A14652EF-F820-C988-209F-441353EF7666}"/>
            </a:ext>
          </a:extLst>
        </cdr:cNvPr>
        <cdr:cNvCxnSpPr/>
      </cdr:nvCxnSpPr>
      <cdr:spPr>
        <a:xfrm xmlns:a="http://schemas.openxmlformats.org/drawingml/2006/main" flipV="1">
          <a:off x="385234" y="427568"/>
          <a:ext cx="2624667" cy="2252133"/>
        </a:xfrm>
        <a:prstGeom xmlns:a="http://schemas.openxmlformats.org/drawingml/2006/main" prst="line">
          <a:avLst/>
        </a:prstGeom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44.xml><?xml version="1.0" encoding="utf-8"?>
<c:userShapes xmlns:c="http://schemas.openxmlformats.org/drawingml/2006/chart">
  <cdr:relSizeAnchor xmlns:cdr="http://schemas.openxmlformats.org/drawingml/2006/chartDrawing">
    <cdr:from>
      <cdr:x>0.08531</cdr:x>
      <cdr:y>0.12647</cdr:y>
    </cdr:from>
    <cdr:to>
      <cdr:x>0.96084</cdr:x>
      <cdr:y>0.8279</cdr:y>
    </cdr:to>
    <cdr:cxnSp macro="">
      <cdr:nvCxnSpPr>
        <cdr:cNvPr id="3" name="Straight Connector 2">
          <a:extLst xmlns:a="http://schemas.openxmlformats.org/drawingml/2006/main">
            <a:ext uri="{FF2B5EF4-FFF2-40B4-BE49-F238E27FC236}">
              <a16:creationId xmlns:a16="http://schemas.microsoft.com/office/drawing/2014/main" id="{8282CF64-1A3E-3EC3-B1E3-9D061F6FD564}"/>
            </a:ext>
          </a:extLst>
        </cdr:cNvPr>
        <cdr:cNvCxnSpPr/>
      </cdr:nvCxnSpPr>
      <cdr:spPr>
        <a:xfrm xmlns:a="http://schemas.openxmlformats.org/drawingml/2006/main" flipV="1">
          <a:off x="258233" y="410633"/>
          <a:ext cx="2650067" cy="2277533"/>
        </a:xfrm>
        <a:prstGeom xmlns:a="http://schemas.openxmlformats.org/drawingml/2006/main" prst="line">
          <a:avLst/>
        </a:prstGeom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45.xml><?xml version="1.0" encoding="utf-8"?>
<c:userShapes xmlns:c="http://schemas.openxmlformats.org/drawingml/2006/chart">
  <cdr:relSizeAnchor xmlns:cdr="http://schemas.openxmlformats.org/drawingml/2006/chartDrawing">
    <cdr:from>
      <cdr:x>0.09366</cdr:x>
      <cdr:y>0.13946</cdr:y>
    </cdr:from>
    <cdr:to>
      <cdr:x>0.93371</cdr:x>
      <cdr:y>0.84395</cdr:y>
    </cdr:to>
    <cdr:cxnSp macro="">
      <cdr:nvCxnSpPr>
        <cdr:cNvPr id="3" name="Straight Connector 2">
          <a:extLst xmlns:a="http://schemas.openxmlformats.org/drawingml/2006/main">
            <a:ext uri="{FF2B5EF4-FFF2-40B4-BE49-F238E27FC236}">
              <a16:creationId xmlns:a16="http://schemas.microsoft.com/office/drawing/2014/main" id="{DD6F84C9-64DE-72CB-7703-7C5335580579}"/>
            </a:ext>
          </a:extLst>
        </cdr:cNvPr>
        <cdr:cNvCxnSpPr/>
      </cdr:nvCxnSpPr>
      <cdr:spPr>
        <a:xfrm xmlns:a="http://schemas.openxmlformats.org/drawingml/2006/main" flipV="1">
          <a:off x="284080" y="454725"/>
          <a:ext cx="2547840" cy="2296975"/>
        </a:xfrm>
        <a:prstGeom xmlns:a="http://schemas.openxmlformats.org/drawingml/2006/main" prst="line">
          <a:avLst/>
        </a:prstGeom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46.xml><?xml version="1.0" encoding="utf-8"?>
<c:userShapes xmlns:c="http://schemas.openxmlformats.org/drawingml/2006/chart">
  <cdr:relSizeAnchor xmlns:cdr="http://schemas.openxmlformats.org/drawingml/2006/chartDrawing">
    <cdr:from>
      <cdr:x>0.08155</cdr:x>
      <cdr:y>0.1219</cdr:y>
    </cdr:from>
    <cdr:to>
      <cdr:x>0.9531</cdr:x>
      <cdr:y>0.85226</cdr:y>
    </cdr:to>
    <cdr:cxnSp macro="">
      <cdr:nvCxnSpPr>
        <cdr:cNvPr id="3" name="Straight Connector 2">
          <a:extLst xmlns:a="http://schemas.openxmlformats.org/drawingml/2006/main">
            <a:ext uri="{FF2B5EF4-FFF2-40B4-BE49-F238E27FC236}">
              <a16:creationId xmlns:a16="http://schemas.microsoft.com/office/drawing/2014/main" id="{FB556D12-82E1-16D0-AC23-599E49BA479B}"/>
            </a:ext>
          </a:extLst>
        </cdr:cNvPr>
        <cdr:cNvCxnSpPr/>
      </cdr:nvCxnSpPr>
      <cdr:spPr>
        <a:xfrm xmlns:a="http://schemas.openxmlformats.org/drawingml/2006/main" flipV="1">
          <a:off x="356155" y="458982"/>
          <a:ext cx="3806538" cy="2749990"/>
        </a:xfrm>
        <a:prstGeom xmlns:a="http://schemas.openxmlformats.org/drawingml/2006/main" prst="line">
          <a:avLst/>
        </a:prstGeom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47.xml><?xml version="1.0" encoding="utf-8"?>
<c:userShapes xmlns:c="http://schemas.openxmlformats.org/drawingml/2006/chart">
  <cdr:relSizeAnchor xmlns:cdr="http://schemas.openxmlformats.org/drawingml/2006/chartDrawing">
    <cdr:from>
      <cdr:x>0.11604</cdr:x>
      <cdr:y>0.12182</cdr:y>
    </cdr:from>
    <cdr:to>
      <cdr:x>0.932</cdr:x>
      <cdr:y>0.83726</cdr:y>
    </cdr:to>
    <cdr:cxnSp macro="">
      <cdr:nvCxnSpPr>
        <cdr:cNvPr id="3" name="Straight Connector 2">
          <a:extLst xmlns:a="http://schemas.openxmlformats.org/drawingml/2006/main">
            <a:ext uri="{FF2B5EF4-FFF2-40B4-BE49-F238E27FC236}">
              <a16:creationId xmlns:a16="http://schemas.microsoft.com/office/drawing/2014/main" id="{548780EE-BED6-97A3-DFEB-BFA7326B43B5}"/>
            </a:ext>
          </a:extLst>
        </cdr:cNvPr>
        <cdr:cNvCxnSpPr/>
      </cdr:nvCxnSpPr>
      <cdr:spPr>
        <a:xfrm xmlns:a="http://schemas.openxmlformats.org/drawingml/2006/main" flipV="1">
          <a:off x="453158" y="458066"/>
          <a:ext cx="3186546" cy="2690091"/>
        </a:xfrm>
        <a:prstGeom xmlns:a="http://schemas.openxmlformats.org/drawingml/2006/main" prst="line">
          <a:avLst/>
        </a:prstGeom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48.xml><?xml version="1.0" encoding="utf-8"?>
<c:userShapes xmlns:c="http://schemas.openxmlformats.org/drawingml/2006/chart">
  <cdr:relSizeAnchor xmlns:cdr="http://schemas.openxmlformats.org/drawingml/2006/chartDrawing">
    <cdr:from>
      <cdr:x>0.09878</cdr:x>
      <cdr:y>0.12678</cdr:y>
    </cdr:from>
    <cdr:to>
      <cdr:x>0.94042</cdr:x>
      <cdr:y>0.84547</cdr:y>
    </cdr:to>
    <cdr:cxnSp macro="">
      <cdr:nvCxnSpPr>
        <cdr:cNvPr id="3" name="Straight Connector 2">
          <a:extLst xmlns:a="http://schemas.openxmlformats.org/drawingml/2006/main">
            <a:ext uri="{FF2B5EF4-FFF2-40B4-BE49-F238E27FC236}">
              <a16:creationId xmlns:a16="http://schemas.microsoft.com/office/drawing/2014/main" id="{43887207-F70C-16DE-4F17-ED63976F92BB}"/>
            </a:ext>
          </a:extLst>
        </cdr:cNvPr>
        <cdr:cNvCxnSpPr/>
      </cdr:nvCxnSpPr>
      <cdr:spPr>
        <a:xfrm xmlns:a="http://schemas.openxmlformats.org/drawingml/2006/main" flipV="1">
          <a:off x="375972" y="462985"/>
          <a:ext cx="3203222" cy="2624667"/>
        </a:xfrm>
        <a:prstGeom xmlns:a="http://schemas.openxmlformats.org/drawingml/2006/main" prst="line">
          <a:avLst/>
        </a:prstGeom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49.xml><?xml version="1.0" encoding="utf-8"?>
<c:userShapes xmlns:c="http://schemas.openxmlformats.org/drawingml/2006/chart">
  <cdr:relSizeAnchor xmlns:cdr="http://schemas.openxmlformats.org/drawingml/2006/chartDrawing">
    <cdr:from>
      <cdr:x>0.07445</cdr:x>
      <cdr:y>0.12791</cdr:y>
    </cdr:from>
    <cdr:to>
      <cdr:x>0.95912</cdr:x>
      <cdr:y>0.85924</cdr:y>
    </cdr:to>
    <cdr:cxnSp macro="">
      <cdr:nvCxnSpPr>
        <cdr:cNvPr id="3" name="Straight Connector 2">
          <a:extLst xmlns:a="http://schemas.openxmlformats.org/drawingml/2006/main">
            <a:ext uri="{FF2B5EF4-FFF2-40B4-BE49-F238E27FC236}">
              <a16:creationId xmlns:a16="http://schemas.microsoft.com/office/drawing/2014/main" id="{71CB8166-FE9B-381C-01B2-40BAE9875644}"/>
            </a:ext>
          </a:extLst>
        </cdr:cNvPr>
        <cdr:cNvCxnSpPr/>
      </cdr:nvCxnSpPr>
      <cdr:spPr>
        <a:xfrm xmlns:a="http://schemas.openxmlformats.org/drawingml/2006/main" flipV="1">
          <a:off x="294408" y="482601"/>
          <a:ext cx="3498273" cy="2759364"/>
        </a:xfrm>
        <a:prstGeom xmlns:a="http://schemas.openxmlformats.org/drawingml/2006/main" prst="line">
          <a:avLst/>
        </a:prstGeom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50.xml><?xml version="1.0" encoding="utf-8"?>
<c:userShapes xmlns:c="http://schemas.openxmlformats.org/drawingml/2006/chart">
  <cdr:relSizeAnchor xmlns:cdr="http://schemas.openxmlformats.org/drawingml/2006/chartDrawing">
    <cdr:from>
      <cdr:x>0.10263</cdr:x>
      <cdr:y>0.1221</cdr:y>
    </cdr:from>
    <cdr:to>
      <cdr:x>0.94277</cdr:x>
      <cdr:y>0.84683</cdr:y>
    </cdr:to>
    <cdr:cxnSp macro="">
      <cdr:nvCxnSpPr>
        <cdr:cNvPr id="3" name="Straight Connector 2">
          <a:extLst xmlns:a="http://schemas.openxmlformats.org/drawingml/2006/main">
            <a:ext uri="{FF2B5EF4-FFF2-40B4-BE49-F238E27FC236}">
              <a16:creationId xmlns:a16="http://schemas.microsoft.com/office/drawing/2014/main" id="{624EFC8B-2D85-3FAF-4FD8-B3DE2A18E1CE}"/>
            </a:ext>
          </a:extLst>
        </cdr:cNvPr>
        <cdr:cNvCxnSpPr/>
      </cdr:nvCxnSpPr>
      <cdr:spPr>
        <a:xfrm xmlns:a="http://schemas.openxmlformats.org/drawingml/2006/main" flipV="1">
          <a:off x="455507" y="472440"/>
          <a:ext cx="3728720" cy="2804160"/>
        </a:xfrm>
        <a:prstGeom xmlns:a="http://schemas.openxmlformats.org/drawingml/2006/main" prst="line">
          <a:avLst/>
        </a:prstGeom>
        <a:ln xmlns:a="http://schemas.openxmlformats.org/drawingml/2006/main" w="9525"/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51.xml><?xml version="1.0" encoding="utf-8"?>
<c:userShapes xmlns:c="http://schemas.openxmlformats.org/drawingml/2006/chart">
  <cdr:relSizeAnchor xmlns:cdr="http://schemas.openxmlformats.org/drawingml/2006/chartDrawing">
    <cdr:from>
      <cdr:x>0.08085</cdr:x>
      <cdr:y>0.12162</cdr:y>
    </cdr:from>
    <cdr:to>
      <cdr:x>0.94706</cdr:x>
      <cdr:y>0.85294</cdr:y>
    </cdr:to>
    <cdr:cxnSp macro="">
      <cdr:nvCxnSpPr>
        <cdr:cNvPr id="3" name="Straight Connector 2">
          <a:extLst xmlns:a="http://schemas.openxmlformats.org/drawingml/2006/main">
            <a:ext uri="{FF2B5EF4-FFF2-40B4-BE49-F238E27FC236}">
              <a16:creationId xmlns:a16="http://schemas.microsoft.com/office/drawing/2014/main" id="{7F7FAB80-9F56-2E3A-CB2F-45817AD10370}"/>
            </a:ext>
          </a:extLst>
        </cdr:cNvPr>
        <cdr:cNvCxnSpPr/>
      </cdr:nvCxnSpPr>
      <cdr:spPr>
        <a:xfrm xmlns:a="http://schemas.openxmlformats.org/drawingml/2006/main" flipV="1">
          <a:off x="312389" y="452958"/>
          <a:ext cx="3346729" cy="2723711"/>
        </a:xfrm>
        <a:prstGeom xmlns:a="http://schemas.openxmlformats.org/drawingml/2006/main" prst="line">
          <a:avLst/>
        </a:prstGeom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52.xml><?xml version="1.0" encoding="utf-8"?>
<c:userShapes xmlns:c="http://schemas.openxmlformats.org/drawingml/2006/chart">
  <cdr:relSizeAnchor xmlns:cdr="http://schemas.openxmlformats.org/drawingml/2006/chartDrawing">
    <cdr:from>
      <cdr:x>0.04542</cdr:x>
      <cdr:y>0.11651</cdr:y>
    </cdr:from>
    <cdr:to>
      <cdr:x>0.96831</cdr:x>
      <cdr:y>0.86573</cdr:y>
    </cdr:to>
    <cdr:cxnSp macro="">
      <cdr:nvCxnSpPr>
        <cdr:cNvPr id="3" name="Straight Connector 2">
          <a:extLst xmlns:a="http://schemas.openxmlformats.org/drawingml/2006/main">
            <a:ext uri="{FF2B5EF4-FFF2-40B4-BE49-F238E27FC236}">
              <a16:creationId xmlns:a16="http://schemas.microsoft.com/office/drawing/2014/main" id="{C82A214A-AE57-760E-1433-CD3E347563F5}"/>
            </a:ext>
          </a:extLst>
        </cdr:cNvPr>
        <cdr:cNvCxnSpPr/>
      </cdr:nvCxnSpPr>
      <cdr:spPr>
        <a:xfrm xmlns:a="http://schemas.openxmlformats.org/drawingml/2006/main" flipV="1">
          <a:off x="181989" y="427290"/>
          <a:ext cx="3698177" cy="2747673"/>
        </a:xfrm>
        <a:prstGeom xmlns:a="http://schemas.openxmlformats.org/drawingml/2006/main" prst="line">
          <a:avLst/>
        </a:prstGeom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53.xml><?xml version="1.0" encoding="utf-8"?>
<c:userShapes xmlns:c="http://schemas.openxmlformats.org/drawingml/2006/chart">
  <cdr:relSizeAnchor xmlns:cdr="http://schemas.openxmlformats.org/drawingml/2006/chartDrawing">
    <cdr:from>
      <cdr:x>0.0684</cdr:x>
      <cdr:y>0.12118</cdr:y>
    </cdr:from>
    <cdr:to>
      <cdr:x>0.9512</cdr:x>
      <cdr:y>0.85733</cdr:y>
    </cdr:to>
    <cdr:cxnSp macro="">
      <cdr:nvCxnSpPr>
        <cdr:cNvPr id="3" name="Straight Connector 2">
          <a:extLst xmlns:a="http://schemas.openxmlformats.org/drawingml/2006/main">
            <a:ext uri="{FF2B5EF4-FFF2-40B4-BE49-F238E27FC236}">
              <a16:creationId xmlns:a16="http://schemas.microsoft.com/office/drawing/2014/main" id="{70EFF5F8-B183-938D-CF81-4C6DDED15DD4}"/>
            </a:ext>
          </a:extLst>
        </cdr:cNvPr>
        <cdr:cNvCxnSpPr/>
      </cdr:nvCxnSpPr>
      <cdr:spPr>
        <a:xfrm xmlns:a="http://schemas.openxmlformats.org/drawingml/2006/main" flipV="1">
          <a:off x="269221" y="444431"/>
          <a:ext cx="3474528" cy="2699748"/>
        </a:xfrm>
        <a:prstGeom xmlns:a="http://schemas.openxmlformats.org/drawingml/2006/main" prst="line">
          <a:avLst/>
        </a:prstGeom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54.xml><?xml version="1.0" encoding="utf-8"?>
<c:userShapes xmlns:c="http://schemas.openxmlformats.org/drawingml/2006/chart">
  <cdr:relSizeAnchor xmlns:cdr="http://schemas.openxmlformats.org/drawingml/2006/chartDrawing">
    <cdr:from>
      <cdr:x>0.07822</cdr:x>
      <cdr:y>0.12668</cdr:y>
    </cdr:from>
    <cdr:to>
      <cdr:x>0.95148</cdr:x>
      <cdr:y>0.84786</cdr:y>
    </cdr:to>
    <cdr:cxnSp macro="">
      <cdr:nvCxnSpPr>
        <cdr:cNvPr id="3" name="Straight Connector 2">
          <a:extLst xmlns:a="http://schemas.openxmlformats.org/drawingml/2006/main">
            <a:ext uri="{FF2B5EF4-FFF2-40B4-BE49-F238E27FC236}">
              <a16:creationId xmlns:a16="http://schemas.microsoft.com/office/drawing/2014/main" id="{A4E1CC20-BF13-8392-3F71-2D39D84F0874}"/>
            </a:ext>
          </a:extLst>
        </cdr:cNvPr>
        <cdr:cNvCxnSpPr/>
      </cdr:nvCxnSpPr>
      <cdr:spPr>
        <a:xfrm xmlns:a="http://schemas.openxmlformats.org/drawingml/2006/main" flipV="1">
          <a:off x="311938" y="482662"/>
          <a:ext cx="3482516" cy="2747673"/>
        </a:xfrm>
        <a:prstGeom xmlns:a="http://schemas.openxmlformats.org/drawingml/2006/main" prst="line">
          <a:avLst/>
        </a:prstGeom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9BDAD8-9A6B-F547-BA86-4D2B3839B4D0}">
  <dimension ref="A1"/>
  <sheetViews>
    <sheetView tabSelected="1" workbookViewId="0">
      <selection activeCell="C26" sqref="C26"/>
    </sheetView>
  </sheetViews>
  <sheetFormatPr baseColWidth="10" defaultRowHeight="16" x14ac:dyDescent="0.2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7667E5-FFD9-D548-A186-4496C103BE82}">
  <sheetPr codeName="Sheet4"/>
  <dimension ref="A1:AT180"/>
  <sheetViews>
    <sheetView zoomScaleNormal="110" workbookViewId="0">
      <selection activeCell="AI71" sqref="AI71"/>
    </sheetView>
  </sheetViews>
  <sheetFormatPr baseColWidth="10" defaultRowHeight="16" x14ac:dyDescent="0.2"/>
  <cols>
    <col min="1" max="1" width="14.33203125" style="11" customWidth="1"/>
    <col min="2" max="2" width="21.5" style="11" customWidth="1"/>
    <col min="3" max="3" width="10.83203125" customWidth="1"/>
    <col min="4" max="9" width="9" customWidth="1"/>
    <col min="10" max="10" width="8.5" customWidth="1"/>
    <col min="11" max="42" width="9" customWidth="1"/>
    <col min="43" max="43" width="4.33203125" customWidth="1"/>
    <col min="44" max="45" width="10" customWidth="1"/>
  </cols>
  <sheetData>
    <row r="1" spans="1:46" s="13" customFormat="1" ht="44" x14ac:dyDescent="0.2">
      <c r="A1" s="148" t="s">
        <v>198</v>
      </c>
      <c r="B1" s="148" t="s">
        <v>193</v>
      </c>
      <c r="C1" s="26" t="s">
        <v>15</v>
      </c>
      <c r="D1" s="26" t="s">
        <v>168</v>
      </c>
      <c r="E1" s="26" t="s">
        <v>0</v>
      </c>
      <c r="F1" s="26" t="s">
        <v>27</v>
      </c>
      <c r="G1" s="26" t="s">
        <v>14</v>
      </c>
      <c r="H1" s="26" t="s">
        <v>168</v>
      </c>
      <c r="I1" s="26" t="s">
        <v>1</v>
      </c>
      <c r="J1" s="26" t="s">
        <v>28</v>
      </c>
      <c r="K1" s="26" t="s">
        <v>29</v>
      </c>
      <c r="L1" s="26" t="s">
        <v>168</v>
      </c>
      <c r="M1" s="26" t="s">
        <v>2</v>
      </c>
      <c r="N1" s="26" t="s">
        <v>30</v>
      </c>
      <c r="O1" s="26" t="s">
        <v>40</v>
      </c>
      <c r="P1" s="26" t="s">
        <v>168</v>
      </c>
      <c r="Q1" s="26" t="s">
        <v>3</v>
      </c>
      <c r="R1" s="26" t="s">
        <v>31</v>
      </c>
      <c r="S1" s="26" t="s">
        <v>20</v>
      </c>
      <c r="T1" s="26" t="s">
        <v>168</v>
      </c>
      <c r="U1" s="26" t="s">
        <v>4</v>
      </c>
      <c r="V1" s="26" t="s">
        <v>32</v>
      </c>
      <c r="W1" s="26" t="s">
        <v>19</v>
      </c>
      <c r="X1" s="26" t="s">
        <v>168</v>
      </c>
      <c r="Y1" s="26" t="s">
        <v>5</v>
      </c>
      <c r="Z1" s="26" t="s">
        <v>33</v>
      </c>
      <c r="AA1" s="26" t="s">
        <v>16</v>
      </c>
      <c r="AB1" s="26" t="s">
        <v>168</v>
      </c>
      <c r="AC1" s="26" t="s">
        <v>6</v>
      </c>
      <c r="AD1" s="26" t="s">
        <v>34</v>
      </c>
      <c r="AE1" s="26" t="s">
        <v>17</v>
      </c>
      <c r="AF1" s="26" t="s">
        <v>168</v>
      </c>
      <c r="AG1" s="26" t="s">
        <v>7</v>
      </c>
      <c r="AH1" s="26" t="s">
        <v>35</v>
      </c>
      <c r="AI1" s="26" t="s">
        <v>18</v>
      </c>
      <c r="AJ1" s="26" t="s">
        <v>168</v>
      </c>
      <c r="AK1" s="26" t="s">
        <v>8</v>
      </c>
      <c r="AL1" s="26" t="s">
        <v>36</v>
      </c>
      <c r="AM1" s="26" t="s">
        <v>21</v>
      </c>
      <c r="AN1" s="26" t="s">
        <v>168</v>
      </c>
      <c r="AO1" s="26" t="s">
        <v>9</v>
      </c>
      <c r="AP1" s="26" t="s">
        <v>37</v>
      </c>
      <c r="AQ1" s="26"/>
      <c r="AR1" s="26" t="s">
        <v>10</v>
      </c>
      <c r="AS1" s="26" t="s">
        <v>38</v>
      </c>
      <c r="AT1" s="26" t="s">
        <v>98</v>
      </c>
    </row>
    <row r="2" spans="1:46" x14ac:dyDescent="0.2">
      <c r="A2" s="11" t="s">
        <v>11</v>
      </c>
      <c r="C2" s="2">
        <v>9.68</v>
      </c>
      <c r="D2" s="46">
        <f>E2/$AR2</f>
        <v>8.8790513833992099E-2</v>
      </c>
      <c r="E2">
        <v>2808</v>
      </c>
      <c r="F2">
        <v>81</v>
      </c>
      <c r="G2" s="2">
        <v>15.35</v>
      </c>
      <c r="H2" s="46">
        <f>I2/$AR2</f>
        <v>0.85849802371541506</v>
      </c>
      <c r="I2">
        <v>27150</v>
      </c>
      <c r="J2">
        <v>183</v>
      </c>
      <c r="K2" s="2">
        <v>47.77</v>
      </c>
      <c r="L2" s="46">
        <f>M2/$AR2</f>
        <v>5.5246166007905142</v>
      </c>
      <c r="M2">
        <v>174716</v>
      </c>
      <c r="N2">
        <v>423</v>
      </c>
      <c r="O2" s="3">
        <v>4.5999999999999999E-2</v>
      </c>
      <c r="P2" s="46">
        <f>Q2/$AR2</f>
        <v>1.182608695652174E-2</v>
      </c>
      <c r="Q2">
        <v>374</v>
      </c>
      <c r="R2">
        <v>78</v>
      </c>
      <c r="S2" s="3">
        <v>2.7E-2</v>
      </c>
      <c r="T2" s="46">
        <f>U2/$AR2</f>
        <v>1.4861660079051383E-3</v>
      </c>
      <c r="U2">
        <v>47</v>
      </c>
      <c r="V2">
        <v>120</v>
      </c>
      <c r="W2" s="2">
        <v>13.24</v>
      </c>
      <c r="X2" s="46">
        <f>Y2/$AR2</f>
        <v>13.499351778656127</v>
      </c>
      <c r="Y2">
        <v>426917</v>
      </c>
      <c r="Z2">
        <v>641</v>
      </c>
      <c r="AA2" s="2">
        <v>0.96</v>
      </c>
      <c r="AB2" s="46">
        <f>AC2/$AR2</f>
        <v>0.89723320158102771</v>
      </c>
      <c r="AC2">
        <v>28375</v>
      </c>
      <c r="AD2">
        <v>214</v>
      </c>
      <c r="AE2">
        <v>382</v>
      </c>
      <c r="AF2" s="46">
        <f>AG2/$AR2</f>
        <v>0.15218972332015809</v>
      </c>
      <c r="AG2">
        <v>4813</v>
      </c>
      <c r="AH2">
        <v>191</v>
      </c>
      <c r="AI2" s="2">
        <v>0.17100000000000001</v>
      </c>
      <c r="AJ2" s="46">
        <f>AK2/$AR2</f>
        <v>0.18785770750988143</v>
      </c>
      <c r="AK2">
        <v>5941</v>
      </c>
      <c r="AL2">
        <v>184</v>
      </c>
      <c r="AM2" s="2">
        <v>10.251681814091604</v>
      </c>
      <c r="AN2" s="46">
        <f>AO2/$AR2</f>
        <v>11.200126482213438</v>
      </c>
      <c r="AO2">
        <v>354204</v>
      </c>
      <c r="AP2">
        <v>602</v>
      </c>
      <c r="AR2">
        <v>31625</v>
      </c>
      <c r="AS2">
        <v>211</v>
      </c>
      <c r="AT2" s="47">
        <f t="shared" ref="AT2:AT16" si="0">AR$25/AR2</f>
        <v>1.0025949934123857</v>
      </c>
    </row>
    <row r="3" spans="1:46" x14ac:dyDescent="0.2">
      <c r="A3" s="11" t="s">
        <v>11</v>
      </c>
      <c r="C3" s="2">
        <v>9.68</v>
      </c>
      <c r="D3" s="46">
        <f t="shared" ref="D3:D16" si="1">E3/$AR3</f>
        <v>8.2859029590264463E-2</v>
      </c>
      <c r="E3">
        <v>2635</v>
      </c>
      <c r="F3">
        <v>82</v>
      </c>
      <c r="G3" s="2">
        <v>15.35</v>
      </c>
      <c r="H3" s="46">
        <f t="shared" ref="H3:H16" si="2">I3/$AR3</f>
        <v>0.86343196754819029</v>
      </c>
      <c r="I3">
        <v>27458</v>
      </c>
      <c r="J3">
        <v>185</v>
      </c>
      <c r="K3" s="2">
        <v>47.77</v>
      </c>
      <c r="L3" s="46">
        <f t="shared" ref="L3:L16" si="3">M3/$AR3</f>
        <v>5.5241659067324926</v>
      </c>
      <c r="M3">
        <v>175674</v>
      </c>
      <c r="N3">
        <v>425</v>
      </c>
      <c r="O3" s="3">
        <v>4.5999999999999999E-2</v>
      </c>
      <c r="P3" s="46">
        <f t="shared" ref="P3:P16" si="4">Q3/$AR3</f>
        <v>1.0974497657306374E-2</v>
      </c>
      <c r="Q3">
        <v>349</v>
      </c>
      <c r="R3">
        <v>78</v>
      </c>
      <c r="S3" s="3">
        <v>2.7E-2</v>
      </c>
      <c r="T3" s="46">
        <f t="shared" ref="T3:T16" si="5">U3/$AR3</f>
        <v>0</v>
      </c>
      <c r="V3">
        <v>121</v>
      </c>
      <c r="W3" s="2">
        <v>13.24</v>
      </c>
      <c r="X3" s="46">
        <f t="shared" ref="X3:X16" si="6">Y3/$AR3</f>
        <v>13.345963963397377</v>
      </c>
      <c r="Y3">
        <v>424415</v>
      </c>
      <c r="Z3">
        <v>637</v>
      </c>
      <c r="AA3" s="2">
        <v>0.96</v>
      </c>
      <c r="AB3" s="46">
        <f t="shared" ref="AB3:AB16" si="7">AC3/$AR3</f>
        <v>0.88484638847834973</v>
      </c>
      <c r="AC3">
        <v>28139</v>
      </c>
      <c r="AD3">
        <v>213</v>
      </c>
      <c r="AE3">
        <v>382</v>
      </c>
      <c r="AF3" s="46">
        <f t="shared" ref="AF3:AF16" si="8">AG3/$AR3</f>
        <v>0.13927234992610296</v>
      </c>
      <c r="AG3">
        <v>4429</v>
      </c>
      <c r="AH3">
        <v>174</v>
      </c>
      <c r="AI3" s="2">
        <v>0.17100000000000001</v>
      </c>
      <c r="AJ3" s="46">
        <f t="shared" ref="AJ3:AJ16" si="9">AK3/$AR3</f>
        <v>0.18710103455866167</v>
      </c>
      <c r="AK3">
        <v>5950</v>
      </c>
      <c r="AL3">
        <v>182</v>
      </c>
      <c r="AM3" s="2">
        <v>10.251681814091604</v>
      </c>
      <c r="AN3" s="46">
        <f t="shared" ref="AN3:AN16" si="10">AO3/$AR3</f>
        <v>11.095185685984717</v>
      </c>
      <c r="AO3">
        <v>352838</v>
      </c>
      <c r="AP3">
        <v>598</v>
      </c>
      <c r="AR3">
        <v>31801</v>
      </c>
      <c r="AS3">
        <v>159</v>
      </c>
      <c r="AT3" s="47">
        <f t="shared" si="0"/>
        <v>0.99704621447962949</v>
      </c>
    </row>
    <row r="4" spans="1:46" x14ac:dyDescent="0.2">
      <c r="A4" s="11" t="s">
        <v>11</v>
      </c>
      <c r="C4" s="2">
        <v>9.68</v>
      </c>
      <c r="D4" s="46">
        <f t="shared" si="1"/>
        <v>9.6583172361379394E-2</v>
      </c>
      <c r="E4">
        <v>3050</v>
      </c>
      <c r="F4">
        <v>83</v>
      </c>
      <c r="G4" s="2">
        <v>15.35</v>
      </c>
      <c r="H4" s="46">
        <f t="shared" si="2"/>
        <v>0.86988188353019413</v>
      </c>
      <c r="I4">
        <v>27470</v>
      </c>
      <c r="J4">
        <v>185</v>
      </c>
      <c r="K4" s="2">
        <v>47.77</v>
      </c>
      <c r="L4" s="46">
        <f t="shared" si="3"/>
        <v>5.5690490515849138</v>
      </c>
      <c r="M4">
        <v>175865</v>
      </c>
      <c r="N4">
        <v>425</v>
      </c>
      <c r="O4" s="3">
        <v>4.5999999999999999E-2</v>
      </c>
      <c r="P4" s="46">
        <f t="shared" si="4"/>
        <v>1.377497704170493E-2</v>
      </c>
      <c r="Q4">
        <v>435</v>
      </c>
      <c r="R4">
        <v>79</v>
      </c>
      <c r="S4" s="3">
        <v>2.7E-2</v>
      </c>
      <c r="T4" s="46">
        <f t="shared" si="5"/>
        <v>0</v>
      </c>
      <c r="V4">
        <v>120</v>
      </c>
      <c r="W4" s="2">
        <v>13.24</v>
      </c>
      <c r="X4" s="46">
        <f t="shared" si="6"/>
        <v>13.473605877323537</v>
      </c>
      <c r="Y4">
        <v>425483</v>
      </c>
      <c r="Z4">
        <v>639</v>
      </c>
      <c r="AA4" s="2">
        <v>0.96</v>
      </c>
      <c r="AB4" s="46">
        <f t="shared" si="7"/>
        <v>0.90259349567750724</v>
      </c>
      <c r="AC4">
        <v>28503</v>
      </c>
      <c r="AD4">
        <v>215</v>
      </c>
      <c r="AE4">
        <v>382</v>
      </c>
      <c r="AF4" s="46">
        <f t="shared" si="8"/>
        <v>0.13673643877260205</v>
      </c>
      <c r="AG4">
        <v>4318</v>
      </c>
      <c r="AH4">
        <v>190</v>
      </c>
      <c r="AI4" s="2">
        <v>0.17100000000000001</v>
      </c>
      <c r="AJ4" s="46">
        <f t="shared" si="9"/>
        <v>0.19405300991165014</v>
      </c>
      <c r="AK4">
        <v>6128</v>
      </c>
      <c r="AL4">
        <v>184</v>
      </c>
      <c r="AM4" s="2">
        <v>10.251681814091604</v>
      </c>
      <c r="AN4" s="46">
        <f t="shared" si="10"/>
        <v>11.139966433389278</v>
      </c>
      <c r="AO4">
        <v>351789</v>
      </c>
      <c r="AP4">
        <v>600</v>
      </c>
      <c r="AR4">
        <v>31579</v>
      </c>
      <c r="AS4">
        <v>210</v>
      </c>
      <c r="AT4" s="47">
        <f t="shared" si="0"/>
        <v>1.0040554376853827</v>
      </c>
    </row>
    <row r="5" spans="1:46" x14ac:dyDescent="0.2">
      <c r="A5" s="11" t="s">
        <v>11</v>
      </c>
      <c r="C5" s="2">
        <v>9.68</v>
      </c>
      <c r="D5" s="46">
        <f t="shared" si="1"/>
        <v>9.5801394277783031E-2</v>
      </c>
      <c r="E5">
        <v>3037</v>
      </c>
      <c r="F5">
        <v>82</v>
      </c>
      <c r="G5" s="2">
        <v>15.35</v>
      </c>
      <c r="H5" s="46">
        <f t="shared" si="2"/>
        <v>0.87227532254503015</v>
      </c>
      <c r="I5">
        <v>27652</v>
      </c>
      <c r="J5">
        <v>184</v>
      </c>
      <c r="K5" s="2">
        <v>47.77</v>
      </c>
      <c r="L5" s="46">
        <f t="shared" si="3"/>
        <v>5.5772057663796097</v>
      </c>
      <c r="M5">
        <v>176803</v>
      </c>
      <c r="N5">
        <v>426</v>
      </c>
      <c r="O5" s="3">
        <v>4.5999999999999999E-2</v>
      </c>
      <c r="P5" s="46">
        <f t="shared" si="4"/>
        <v>1.0472855745875524E-2</v>
      </c>
      <c r="Q5">
        <v>332</v>
      </c>
      <c r="R5">
        <v>78</v>
      </c>
      <c r="S5" s="3">
        <v>2.7E-2</v>
      </c>
      <c r="T5" s="46">
        <f t="shared" si="5"/>
        <v>7.9808207942967096E-3</v>
      </c>
      <c r="U5">
        <v>253</v>
      </c>
      <c r="V5">
        <v>120</v>
      </c>
      <c r="W5" s="2">
        <v>13.24</v>
      </c>
      <c r="X5" s="46">
        <f t="shared" si="6"/>
        <v>13.443708400365919</v>
      </c>
      <c r="Y5">
        <v>426179</v>
      </c>
      <c r="Z5">
        <v>639</v>
      </c>
      <c r="AA5" s="2">
        <v>0.96</v>
      </c>
      <c r="AB5" s="46">
        <f t="shared" si="7"/>
        <v>0.88568183968959968</v>
      </c>
      <c r="AC5">
        <v>28077</v>
      </c>
      <c r="AD5">
        <v>214</v>
      </c>
      <c r="AE5">
        <v>382</v>
      </c>
      <c r="AF5" s="46">
        <f t="shared" si="8"/>
        <v>0.12807166966341757</v>
      </c>
      <c r="AG5">
        <v>4060</v>
      </c>
      <c r="AH5">
        <v>191</v>
      </c>
      <c r="AI5" s="2">
        <v>0.17100000000000001</v>
      </c>
      <c r="AJ5" s="46">
        <f t="shared" si="9"/>
        <v>0.18248635689725876</v>
      </c>
      <c r="AK5">
        <v>5785</v>
      </c>
      <c r="AL5">
        <v>183</v>
      </c>
      <c r="AM5" s="2">
        <v>10.251681814091604</v>
      </c>
      <c r="AN5" s="46">
        <f t="shared" si="10"/>
        <v>11.124696381817609</v>
      </c>
      <c r="AO5">
        <v>352664</v>
      </c>
      <c r="AP5">
        <v>600</v>
      </c>
      <c r="AR5">
        <v>31701</v>
      </c>
      <c r="AS5">
        <v>211</v>
      </c>
      <c r="AT5" s="47">
        <f t="shared" si="0"/>
        <v>1.0001913714604176</v>
      </c>
    </row>
    <row r="6" spans="1:46" x14ac:dyDescent="0.2">
      <c r="A6" s="11" t="s">
        <v>11</v>
      </c>
      <c r="C6" s="2">
        <v>9.68</v>
      </c>
      <c r="D6" s="46">
        <f t="shared" si="1"/>
        <v>9.0929280751292876E-2</v>
      </c>
      <c r="E6">
        <v>2866</v>
      </c>
      <c r="F6">
        <v>82</v>
      </c>
      <c r="G6" s="2">
        <v>15.35</v>
      </c>
      <c r="H6" s="46">
        <f t="shared" si="2"/>
        <v>0.87296551286525592</v>
      </c>
      <c r="I6">
        <v>27515</v>
      </c>
      <c r="J6">
        <v>185</v>
      </c>
      <c r="K6" s="2">
        <v>47.77</v>
      </c>
      <c r="L6" s="46">
        <f t="shared" si="3"/>
        <v>5.6066816840635809</v>
      </c>
      <c r="M6">
        <v>176717</v>
      </c>
      <c r="N6">
        <v>426</v>
      </c>
      <c r="O6" s="3">
        <v>4.5999999999999999E-2</v>
      </c>
      <c r="P6" s="46">
        <f t="shared" si="4"/>
        <v>1.3293568958406041E-2</v>
      </c>
      <c r="Q6">
        <v>419</v>
      </c>
      <c r="R6">
        <v>80</v>
      </c>
      <c r="S6" s="3">
        <v>2.7E-2</v>
      </c>
      <c r="T6" s="46">
        <f t="shared" si="5"/>
        <v>1.1104413211079033E-3</v>
      </c>
      <c r="U6">
        <v>35</v>
      </c>
      <c r="V6">
        <v>120</v>
      </c>
      <c r="W6" s="2">
        <v>13.24</v>
      </c>
      <c r="X6" s="46">
        <f t="shared" si="6"/>
        <v>13.482534344363717</v>
      </c>
      <c r="Y6">
        <v>424956</v>
      </c>
      <c r="Z6">
        <v>639</v>
      </c>
      <c r="AA6" s="2">
        <v>0.96</v>
      </c>
      <c r="AB6" s="46">
        <f t="shared" si="7"/>
        <v>0.90224943684761572</v>
      </c>
      <c r="AC6">
        <v>28438</v>
      </c>
      <c r="AD6">
        <v>213</v>
      </c>
      <c r="AE6">
        <v>382</v>
      </c>
      <c r="AF6" s="46">
        <f t="shared" si="8"/>
        <v>0.14873568323868144</v>
      </c>
      <c r="AG6">
        <v>4688</v>
      </c>
      <c r="AH6">
        <v>190</v>
      </c>
      <c r="AI6" s="2">
        <v>0.17100000000000001</v>
      </c>
      <c r="AJ6" s="46">
        <f t="shared" si="9"/>
        <v>0.18503125099146547</v>
      </c>
      <c r="AK6">
        <v>5832</v>
      </c>
      <c r="AL6">
        <v>184</v>
      </c>
      <c r="AM6" s="2">
        <v>10.251681814091604</v>
      </c>
      <c r="AN6" s="46">
        <f t="shared" si="10"/>
        <v>11.194961769091659</v>
      </c>
      <c r="AO6">
        <v>352854</v>
      </c>
      <c r="AP6">
        <v>601</v>
      </c>
      <c r="AR6">
        <v>31519</v>
      </c>
      <c r="AS6">
        <v>211</v>
      </c>
      <c r="AT6" s="47">
        <f t="shared" si="0"/>
        <v>1.0059667713654208</v>
      </c>
    </row>
    <row r="7" spans="1:46" x14ac:dyDescent="0.2">
      <c r="A7" s="11" t="s">
        <v>12</v>
      </c>
      <c r="C7" s="2">
        <v>7.23</v>
      </c>
      <c r="D7" s="46">
        <f t="shared" si="1"/>
        <v>5.4736974104959556E-2</v>
      </c>
      <c r="E7">
        <v>1746</v>
      </c>
      <c r="F7">
        <v>75</v>
      </c>
      <c r="G7" s="2">
        <v>13.8</v>
      </c>
      <c r="H7" s="46">
        <f t="shared" si="2"/>
        <v>0.73013982067841243</v>
      </c>
      <c r="I7">
        <v>23290</v>
      </c>
      <c r="J7">
        <v>175</v>
      </c>
      <c r="K7" s="2">
        <v>49.94</v>
      </c>
      <c r="L7" s="46">
        <f t="shared" si="3"/>
        <v>5.8925951470311615</v>
      </c>
      <c r="M7">
        <v>187962</v>
      </c>
      <c r="N7">
        <v>440</v>
      </c>
      <c r="O7" s="3">
        <v>0.27300000000000002</v>
      </c>
      <c r="P7" s="46">
        <f t="shared" si="4"/>
        <v>4.8811837732773214E-2</v>
      </c>
      <c r="Q7">
        <v>1557</v>
      </c>
      <c r="R7">
        <v>90</v>
      </c>
      <c r="S7" s="2">
        <v>0.52</v>
      </c>
      <c r="T7" s="46">
        <f t="shared" si="5"/>
        <v>0.38710890964950778</v>
      </c>
      <c r="U7">
        <v>12348</v>
      </c>
      <c r="V7">
        <v>178</v>
      </c>
      <c r="W7" s="2">
        <v>11.4</v>
      </c>
      <c r="X7" s="46">
        <f t="shared" si="6"/>
        <v>11.315192175057998</v>
      </c>
      <c r="Y7">
        <v>360932</v>
      </c>
      <c r="Z7">
        <v>596</v>
      </c>
      <c r="AA7" s="2">
        <v>2.71</v>
      </c>
      <c r="AB7" s="46">
        <f t="shared" si="7"/>
        <v>2.6582544360147971</v>
      </c>
      <c r="AC7">
        <v>84793</v>
      </c>
      <c r="AD7">
        <v>318</v>
      </c>
      <c r="AE7">
        <v>289</v>
      </c>
      <c r="AF7" s="46">
        <f t="shared" si="8"/>
        <v>0.10107216753401467</v>
      </c>
      <c r="AG7">
        <v>3224</v>
      </c>
      <c r="AH7">
        <v>171</v>
      </c>
      <c r="AI7" s="2">
        <v>0.16800000000000001</v>
      </c>
      <c r="AJ7" s="46">
        <f t="shared" si="9"/>
        <v>0.18461972537463164</v>
      </c>
      <c r="AK7">
        <v>5889</v>
      </c>
      <c r="AL7">
        <v>184</v>
      </c>
      <c r="AM7" s="2">
        <v>11.117568613335733</v>
      </c>
      <c r="AN7" s="46">
        <f t="shared" si="10"/>
        <v>11.811304783998997</v>
      </c>
      <c r="AO7">
        <v>376757</v>
      </c>
      <c r="AP7">
        <v>616</v>
      </c>
      <c r="AR7">
        <v>31898</v>
      </c>
      <c r="AS7">
        <v>161</v>
      </c>
      <c r="AT7" s="47">
        <f t="shared" si="0"/>
        <v>0.9940142537672173</v>
      </c>
    </row>
    <row r="8" spans="1:46" x14ac:dyDescent="0.2">
      <c r="A8" s="11" t="s">
        <v>12</v>
      </c>
      <c r="C8" s="2">
        <v>7.23</v>
      </c>
      <c r="D8" s="46">
        <f t="shared" si="1"/>
        <v>5.7124097176625081E-2</v>
      </c>
      <c r="E8">
        <v>1827</v>
      </c>
      <c r="F8">
        <v>77</v>
      </c>
      <c r="G8" s="2">
        <v>13.8</v>
      </c>
      <c r="H8" s="46">
        <f t="shared" si="2"/>
        <v>0.74230059719225838</v>
      </c>
      <c r="I8">
        <v>23741</v>
      </c>
      <c r="J8">
        <v>177</v>
      </c>
      <c r="K8" s="2">
        <v>49.94</v>
      </c>
      <c r="L8" s="46">
        <f t="shared" si="3"/>
        <v>6.0218866272707379</v>
      </c>
      <c r="M8">
        <v>192598</v>
      </c>
      <c r="N8">
        <v>445</v>
      </c>
      <c r="O8" s="3">
        <v>0.27300000000000002</v>
      </c>
      <c r="P8" s="46">
        <f t="shared" si="4"/>
        <v>5.5498233436513146E-2</v>
      </c>
      <c r="Q8">
        <v>1775</v>
      </c>
      <c r="R8">
        <v>91</v>
      </c>
      <c r="S8" s="2">
        <v>0.52</v>
      </c>
      <c r="T8" s="46">
        <f t="shared" si="5"/>
        <v>0.38151517993934275</v>
      </c>
      <c r="U8">
        <v>12202</v>
      </c>
      <c r="V8">
        <v>178</v>
      </c>
      <c r="W8" s="2">
        <v>11.4</v>
      </c>
      <c r="X8" s="46">
        <f t="shared" si="6"/>
        <v>11.374417659381546</v>
      </c>
      <c r="Y8">
        <v>363788</v>
      </c>
      <c r="Z8">
        <v>598</v>
      </c>
      <c r="AA8" s="2">
        <v>2.71</v>
      </c>
      <c r="AB8" s="46">
        <f t="shared" si="7"/>
        <v>2.6673232654847889</v>
      </c>
      <c r="AC8">
        <v>85309</v>
      </c>
      <c r="AD8">
        <v>320</v>
      </c>
      <c r="AE8">
        <v>289</v>
      </c>
      <c r="AF8" s="46">
        <f t="shared" si="8"/>
        <v>8.6076978394772227E-2</v>
      </c>
      <c r="AG8">
        <v>2753</v>
      </c>
      <c r="AH8">
        <v>172</v>
      </c>
      <c r="AI8" s="2">
        <v>0.16800000000000001</v>
      </c>
      <c r="AJ8" s="46">
        <f t="shared" si="9"/>
        <v>0.17834474564612451</v>
      </c>
      <c r="AK8">
        <v>5704</v>
      </c>
      <c r="AL8">
        <v>184</v>
      </c>
      <c r="AM8" s="2">
        <v>11.117568613335733</v>
      </c>
      <c r="AN8" s="46">
        <f t="shared" si="10"/>
        <v>11.86639777381734</v>
      </c>
      <c r="AO8">
        <v>379523</v>
      </c>
      <c r="AP8">
        <v>619</v>
      </c>
      <c r="AR8">
        <v>31983</v>
      </c>
      <c r="AS8">
        <v>161</v>
      </c>
      <c r="AT8" s="47">
        <f t="shared" si="0"/>
        <v>0.9913724999739455</v>
      </c>
    </row>
    <row r="9" spans="1:46" x14ac:dyDescent="0.2">
      <c r="A9" s="11" t="s">
        <v>12</v>
      </c>
      <c r="C9" s="2">
        <v>7.23</v>
      </c>
      <c r="D9" s="46">
        <f t="shared" si="1"/>
        <v>5.7069344988995317E-2</v>
      </c>
      <c r="E9">
        <v>1841</v>
      </c>
      <c r="F9">
        <v>76</v>
      </c>
      <c r="G9" s="2">
        <v>13.8</v>
      </c>
      <c r="H9" s="46">
        <f t="shared" si="2"/>
        <v>0.72829287950649435</v>
      </c>
      <c r="I9">
        <v>23494</v>
      </c>
      <c r="J9">
        <v>176</v>
      </c>
      <c r="K9" s="2">
        <v>49.94</v>
      </c>
      <c r="L9" s="46">
        <f t="shared" si="3"/>
        <v>5.985430422517747</v>
      </c>
      <c r="M9">
        <v>193084</v>
      </c>
      <c r="N9">
        <v>446</v>
      </c>
      <c r="O9" s="3">
        <v>0.27300000000000002</v>
      </c>
      <c r="P9" s="46">
        <f t="shared" si="4"/>
        <v>4.9350568833503826E-2</v>
      </c>
      <c r="Q9">
        <v>1592</v>
      </c>
      <c r="R9">
        <v>91</v>
      </c>
      <c r="S9" s="2">
        <v>0.52</v>
      </c>
      <c r="T9" s="46">
        <f t="shared" si="5"/>
        <v>0.38023497318577759</v>
      </c>
      <c r="U9">
        <v>12266</v>
      </c>
      <c r="V9">
        <v>179</v>
      </c>
      <c r="W9" s="2">
        <v>11.4</v>
      </c>
      <c r="X9" s="46">
        <f t="shared" si="6"/>
        <v>11.340029139154964</v>
      </c>
      <c r="Y9">
        <v>365818</v>
      </c>
      <c r="Z9">
        <v>602</v>
      </c>
      <c r="AA9" s="2">
        <v>2.71</v>
      </c>
      <c r="AB9" s="46">
        <f t="shared" si="7"/>
        <v>2.6390464676524381</v>
      </c>
      <c r="AC9">
        <v>85133</v>
      </c>
      <c r="AD9">
        <v>320</v>
      </c>
      <c r="AE9">
        <v>289</v>
      </c>
      <c r="AF9" s="46">
        <f t="shared" si="8"/>
        <v>9.20983291484547E-2</v>
      </c>
      <c r="AG9">
        <v>2971</v>
      </c>
      <c r="AH9">
        <v>187</v>
      </c>
      <c r="AI9" s="2">
        <v>0.16800000000000001</v>
      </c>
      <c r="AJ9" s="46">
        <f t="shared" si="9"/>
        <v>0.17111503766390776</v>
      </c>
      <c r="AK9">
        <v>5520</v>
      </c>
      <c r="AL9">
        <v>186</v>
      </c>
      <c r="AM9" s="2">
        <v>11.117568613335733</v>
      </c>
      <c r="AN9" s="46">
        <f t="shared" si="10"/>
        <v>11.74670634551598</v>
      </c>
      <c r="AO9">
        <v>378937</v>
      </c>
      <c r="AP9">
        <v>622</v>
      </c>
      <c r="AR9">
        <v>32259</v>
      </c>
      <c r="AS9">
        <v>213</v>
      </c>
      <c r="AT9" s="47">
        <f t="shared" si="0"/>
        <v>0.98289056284034526</v>
      </c>
    </row>
    <row r="10" spans="1:46" x14ac:dyDescent="0.2">
      <c r="A10" s="11" t="s">
        <v>12</v>
      </c>
      <c r="C10" s="2">
        <v>7.23</v>
      </c>
      <c r="D10" s="46">
        <f t="shared" si="1"/>
        <v>6.3590635285350555E-2</v>
      </c>
      <c r="E10">
        <v>2048</v>
      </c>
      <c r="F10">
        <v>77</v>
      </c>
      <c r="G10" s="2">
        <v>13.8</v>
      </c>
      <c r="H10" s="46">
        <f t="shared" si="2"/>
        <v>0.74091784139601313</v>
      </c>
      <c r="I10">
        <v>23862</v>
      </c>
      <c r="J10">
        <v>176</v>
      </c>
      <c r="K10" s="2">
        <v>49.94</v>
      </c>
      <c r="L10" s="46">
        <f t="shared" si="3"/>
        <v>5.9721790970626589</v>
      </c>
      <c r="M10">
        <v>192340</v>
      </c>
      <c r="N10">
        <v>445</v>
      </c>
      <c r="O10" s="3">
        <v>0.27300000000000002</v>
      </c>
      <c r="P10" s="46">
        <f t="shared" si="4"/>
        <v>5.0580637148357449E-2</v>
      </c>
      <c r="Q10">
        <v>1629</v>
      </c>
      <c r="R10">
        <v>91</v>
      </c>
      <c r="S10" s="2">
        <v>0.52</v>
      </c>
      <c r="T10" s="46">
        <f t="shared" si="5"/>
        <v>0.38542507607278148</v>
      </c>
      <c r="U10">
        <v>12413</v>
      </c>
      <c r="V10">
        <v>179</v>
      </c>
      <c r="W10" s="2">
        <v>11.4</v>
      </c>
      <c r="X10" s="46">
        <f t="shared" si="6"/>
        <v>11.285226355337516</v>
      </c>
      <c r="Y10">
        <v>363452</v>
      </c>
      <c r="Z10">
        <v>598</v>
      </c>
      <c r="AA10" s="2">
        <v>2.71</v>
      </c>
      <c r="AB10" s="46">
        <f t="shared" si="7"/>
        <v>2.655281624542011</v>
      </c>
      <c r="AC10">
        <v>85516</v>
      </c>
      <c r="AD10">
        <v>319</v>
      </c>
      <c r="AE10">
        <v>289</v>
      </c>
      <c r="AF10" s="46">
        <f t="shared" si="8"/>
        <v>0.10181332670930883</v>
      </c>
      <c r="AG10">
        <v>3279</v>
      </c>
      <c r="AH10">
        <v>171</v>
      </c>
      <c r="AI10" s="2">
        <v>0.16800000000000001</v>
      </c>
      <c r="AJ10" s="46">
        <f t="shared" si="9"/>
        <v>0.18310252747935168</v>
      </c>
      <c r="AK10">
        <v>5897</v>
      </c>
      <c r="AL10">
        <v>183</v>
      </c>
      <c r="AM10" s="2">
        <v>11.117568613335733</v>
      </c>
      <c r="AN10" s="46">
        <f t="shared" si="10"/>
        <v>11.820747686766442</v>
      </c>
      <c r="AO10">
        <v>380699</v>
      </c>
      <c r="AP10">
        <v>620</v>
      </c>
      <c r="AR10">
        <v>32206</v>
      </c>
      <c r="AS10">
        <v>162</v>
      </c>
      <c r="AT10" s="47">
        <f t="shared" si="0"/>
        <v>0.98450806267983293</v>
      </c>
    </row>
    <row r="11" spans="1:46" x14ac:dyDescent="0.2">
      <c r="A11" s="11" t="s">
        <v>12</v>
      </c>
      <c r="C11" s="2">
        <v>7.23</v>
      </c>
      <c r="D11" s="46">
        <f t="shared" si="1"/>
        <v>5.7985566363351115E-2</v>
      </c>
      <c r="E11">
        <v>1848</v>
      </c>
      <c r="F11">
        <v>76</v>
      </c>
      <c r="G11" s="2">
        <v>13.8</v>
      </c>
      <c r="H11" s="46">
        <f t="shared" si="2"/>
        <v>0.75252588641355511</v>
      </c>
      <c r="I11">
        <v>23983</v>
      </c>
      <c r="J11">
        <v>177</v>
      </c>
      <c r="K11" s="2">
        <v>49.94</v>
      </c>
      <c r="L11" s="46">
        <f t="shared" si="3"/>
        <v>6.068810793850016</v>
      </c>
      <c r="M11">
        <v>193413</v>
      </c>
      <c r="N11">
        <v>446</v>
      </c>
      <c r="O11" s="3">
        <v>0.27300000000000002</v>
      </c>
      <c r="P11" s="46">
        <f t="shared" si="4"/>
        <v>5.2023846877941635E-2</v>
      </c>
      <c r="Q11">
        <v>1658</v>
      </c>
      <c r="R11">
        <v>90</v>
      </c>
      <c r="S11" s="2">
        <v>0.52</v>
      </c>
      <c r="T11" s="46">
        <f t="shared" si="5"/>
        <v>0.38553498588013807</v>
      </c>
      <c r="U11">
        <v>12287</v>
      </c>
      <c r="V11">
        <v>178</v>
      </c>
      <c r="W11" s="2">
        <v>11.4</v>
      </c>
      <c r="X11" s="46">
        <f t="shared" si="6"/>
        <v>11.436680263570755</v>
      </c>
      <c r="Y11">
        <v>364487</v>
      </c>
      <c r="Z11">
        <v>601</v>
      </c>
      <c r="AA11" s="2">
        <v>2.71</v>
      </c>
      <c r="AB11" s="46">
        <f t="shared" si="7"/>
        <v>2.6484781926576719</v>
      </c>
      <c r="AC11">
        <v>84407</v>
      </c>
      <c r="AD11">
        <v>320</v>
      </c>
      <c r="AE11">
        <v>289</v>
      </c>
      <c r="AF11" s="46">
        <f t="shared" si="8"/>
        <v>9.8650768748038908E-2</v>
      </c>
      <c r="AG11">
        <v>3144</v>
      </c>
      <c r="AH11">
        <v>187</v>
      </c>
      <c r="AI11" s="2">
        <v>0.16800000000000001</v>
      </c>
      <c r="AJ11" s="46">
        <f t="shared" si="9"/>
        <v>0.18035770316912456</v>
      </c>
      <c r="AK11">
        <v>5748</v>
      </c>
      <c r="AL11">
        <v>184</v>
      </c>
      <c r="AM11" s="2">
        <v>11.117568613335733</v>
      </c>
      <c r="AN11" s="46">
        <f t="shared" si="10"/>
        <v>11.942202698462504</v>
      </c>
      <c r="AO11">
        <v>380598</v>
      </c>
      <c r="AP11">
        <v>622</v>
      </c>
      <c r="AR11">
        <v>31870</v>
      </c>
      <c r="AS11">
        <v>214</v>
      </c>
      <c r="AT11" s="47">
        <f t="shared" si="0"/>
        <v>0.99488756406233758</v>
      </c>
    </row>
    <row r="12" spans="1:46" x14ac:dyDescent="0.2">
      <c r="A12" s="11" t="s">
        <v>13</v>
      </c>
      <c r="C12" s="2">
        <v>3.48</v>
      </c>
      <c r="D12" s="46">
        <f t="shared" si="1"/>
        <v>1.4514304186196864E-2</v>
      </c>
      <c r="E12">
        <v>449</v>
      </c>
      <c r="F12">
        <v>60</v>
      </c>
      <c r="G12" s="2">
        <v>13.65</v>
      </c>
      <c r="H12" s="46">
        <f t="shared" si="2"/>
        <v>0.75319217714562792</v>
      </c>
      <c r="I12">
        <v>23300</v>
      </c>
      <c r="J12">
        <v>173</v>
      </c>
      <c r="K12" s="2">
        <v>54.11</v>
      </c>
      <c r="L12" s="46">
        <f t="shared" si="3"/>
        <v>6.7572652335542269</v>
      </c>
      <c r="M12">
        <v>209036</v>
      </c>
      <c r="N12">
        <v>462</v>
      </c>
      <c r="O12" s="3">
        <v>0.36</v>
      </c>
      <c r="P12" s="46">
        <f t="shared" si="4"/>
        <v>7.0728947793761113E-2</v>
      </c>
      <c r="Q12">
        <v>2188</v>
      </c>
      <c r="R12">
        <v>89</v>
      </c>
      <c r="S12" s="2">
        <v>1.69</v>
      </c>
      <c r="T12" s="46">
        <f t="shared" si="5"/>
        <v>1.4115080006465168</v>
      </c>
      <c r="U12">
        <v>43665</v>
      </c>
      <c r="V12">
        <v>260</v>
      </c>
      <c r="W12" s="2">
        <v>6.95</v>
      </c>
      <c r="X12" s="46">
        <f t="shared" si="6"/>
        <v>6.8826248585744301</v>
      </c>
      <c r="Y12">
        <v>212914</v>
      </c>
      <c r="Z12">
        <v>476</v>
      </c>
      <c r="AA12" s="2">
        <v>2.2400000000000002</v>
      </c>
      <c r="AB12" s="46">
        <f t="shared" si="7"/>
        <v>2.3676418296427992</v>
      </c>
      <c r="AC12">
        <v>73243</v>
      </c>
      <c r="AD12">
        <v>300</v>
      </c>
      <c r="AE12">
        <v>16</v>
      </c>
      <c r="AF12" s="46">
        <f t="shared" si="8"/>
        <v>3.2487473735251335E-2</v>
      </c>
      <c r="AG12">
        <v>1005</v>
      </c>
      <c r="AH12">
        <v>163</v>
      </c>
      <c r="AI12" s="2">
        <v>0.18</v>
      </c>
      <c r="AJ12" s="46">
        <f t="shared" si="9"/>
        <v>0.21503151769839987</v>
      </c>
      <c r="AK12">
        <v>6652</v>
      </c>
      <c r="AL12">
        <v>188</v>
      </c>
      <c r="AM12" s="2">
        <v>12.110450823360029</v>
      </c>
      <c r="AN12" s="46">
        <f t="shared" si="10"/>
        <v>13.697203814449653</v>
      </c>
      <c r="AO12">
        <v>423723</v>
      </c>
      <c r="AP12">
        <v>651</v>
      </c>
      <c r="AR12">
        <v>30935</v>
      </c>
      <c r="AS12">
        <v>159</v>
      </c>
      <c r="AT12" s="47">
        <f t="shared" si="0"/>
        <v>1.024957707020097</v>
      </c>
    </row>
    <row r="13" spans="1:46" x14ac:dyDescent="0.2">
      <c r="A13" s="11" t="s">
        <v>13</v>
      </c>
      <c r="C13" s="2">
        <v>3.48</v>
      </c>
      <c r="D13" s="46">
        <f t="shared" si="1"/>
        <v>1.6754458335977662E-2</v>
      </c>
      <c r="E13">
        <v>528</v>
      </c>
      <c r="F13">
        <v>62</v>
      </c>
      <c r="G13" s="2">
        <v>13.65</v>
      </c>
      <c r="H13" s="46">
        <f t="shared" si="2"/>
        <v>0.76953100209430725</v>
      </c>
      <c r="I13">
        <v>24251</v>
      </c>
      <c r="J13">
        <v>177</v>
      </c>
      <c r="K13" s="2">
        <v>54.11</v>
      </c>
      <c r="L13" s="46">
        <f t="shared" si="3"/>
        <v>6.8776416830614968</v>
      </c>
      <c r="M13">
        <v>216742</v>
      </c>
      <c r="N13">
        <v>471</v>
      </c>
      <c r="O13" s="3">
        <v>0.36</v>
      </c>
      <c r="P13" s="46">
        <f t="shared" si="4"/>
        <v>7.6315288443231585E-2</v>
      </c>
      <c r="Q13">
        <v>2405</v>
      </c>
      <c r="R13">
        <v>92</v>
      </c>
      <c r="S13" s="2">
        <v>1.69</v>
      </c>
      <c r="T13" s="46">
        <f t="shared" si="5"/>
        <v>1.4191470457574411</v>
      </c>
      <c r="U13">
        <v>44723</v>
      </c>
      <c r="V13">
        <v>263</v>
      </c>
      <c r="W13" s="2">
        <v>6.95</v>
      </c>
      <c r="X13" s="46">
        <f t="shared" si="6"/>
        <v>6.8664085803135118</v>
      </c>
      <c r="Y13">
        <v>216388</v>
      </c>
      <c r="Z13">
        <v>482</v>
      </c>
      <c r="AA13" s="2">
        <v>2.2400000000000002</v>
      </c>
      <c r="AB13" s="46">
        <f t="shared" si="7"/>
        <v>2.3330265913562225</v>
      </c>
      <c r="AC13">
        <v>73523</v>
      </c>
      <c r="AD13">
        <v>302</v>
      </c>
      <c r="AE13">
        <v>16</v>
      </c>
      <c r="AF13" s="46">
        <f t="shared" si="8"/>
        <v>3.3699308243955069E-2</v>
      </c>
      <c r="AG13">
        <v>1062</v>
      </c>
      <c r="AH13">
        <v>174</v>
      </c>
      <c r="AI13" s="2">
        <v>0.18</v>
      </c>
      <c r="AJ13" s="46">
        <f t="shared" si="9"/>
        <v>0.21618963000571176</v>
      </c>
      <c r="AK13">
        <v>6813</v>
      </c>
      <c r="AL13">
        <v>190</v>
      </c>
      <c r="AM13" s="2">
        <v>12.110450823360029</v>
      </c>
      <c r="AN13" s="46">
        <f t="shared" si="10"/>
        <v>13.618042774639843</v>
      </c>
      <c r="AO13">
        <v>429159</v>
      </c>
      <c r="AP13">
        <v>658</v>
      </c>
      <c r="AR13">
        <v>31514</v>
      </c>
      <c r="AS13">
        <v>211</v>
      </c>
      <c r="AT13" s="47">
        <f t="shared" si="0"/>
        <v>1.0061263776945706</v>
      </c>
    </row>
    <row r="14" spans="1:46" x14ac:dyDescent="0.2">
      <c r="A14" s="11" t="s">
        <v>13</v>
      </c>
      <c r="C14" s="2">
        <v>3.48</v>
      </c>
      <c r="D14" s="46">
        <f t="shared" si="1"/>
        <v>1.3605011706637981E-2</v>
      </c>
      <c r="E14">
        <v>430</v>
      </c>
      <c r="F14">
        <v>62</v>
      </c>
      <c r="G14" s="2">
        <v>13.65</v>
      </c>
      <c r="H14" s="46">
        <f t="shared" si="2"/>
        <v>0.7692526735429982</v>
      </c>
      <c r="I14">
        <v>24313</v>
      </c>
      <c r="J14">
        <v>177</v>
      </c>
      <c r="K14" s="2">
        <v>54.11</v>
      </c>
      <c r="L14" s="46">
        <f t="shared" si="3"/>
        <v>6.8605011706637979</v>
      </c>
      <c r="M14">
        <v>216833</v>
      </c>
      <c r="N14">
        <v>470</v>
      </c>
      <c r="O14" s="3">
        <v>0.36</v>
      </c>
      <c r="P14" s="46">
        <f t="shared" si="4"/>
        <v>7.8782509650066446E-2</v>
      </c>
      <c r="Q14">
        <v>2490</v>
      </c>
      <c r="R14">
        <v>92</v>
      </c>
      <c r="S14" s="2">
        <v>1.69</v>
      </c>
      <c r="T14" s="46">
        <f t="shared" si="5"/>
        <v>1.4038157311902804</v>
      </c>
      <c r="U14">
        <v>44369</v>
      </c>
      <c r="V14">
        <v>263</v>
      </c>
      <c r="W14" s="2">
        <v>6.95</v>
      </c>
      <c r="X14" s="46">
        <f t="shared" si="6"/>
        <v>6.8902423590457511</v>
      </c>
      <c r="Y14">
        <v>217773</v>
      </c>
      <c r="Z14">
        <v>482</v>
      </c>
      <c r="AA14" s="2">
        <v>2.2400000000000002</v>
      </c>
      <c r="AB14" s="46">
        <f t="shared" si="7"/>
        <v>2.3477504271340885</v>
      </c>
      <c r="AC14">
        <v>74203</v>
      </c>
      <c r="AD14">
        <v>302</v>
      </c>
      <c r="AE14">
        <v>16</v>
      </c>
      <c r="AF14" s="46">
        <f t="shared" si="8"/>
        <v>3.6258938176295642E-2</v>
      </c>
      <c r="AG14">
        <v>1146</v>
      </c>
      <c r="AH14">
        <v>165</v>
      </c>
      <c r="AI14" s="2">
        <v>0.18</v>
      </c>
      <c r="AJ14" s="46">
        <f t="shared" si="9"/>
        <v>0.22359678542048977</v>
      </c>
      <c r="AK14">
        <v>7067</v>
      </c>
      <c r="AL14">
        <v>190</v>
      </c>
      <c r="AM14" s="2">
        <v>12.110450823360029</v>
      </c>
      <c r="AN14" s="46">
        <f t="shared" si="10"/>
        <v>13.592545719167246</v>
      </c>
      <c r="AO14">
        <v>429606</v>
      </c>
      <c r="AP14">
        <v>656</v>
      </c>
      <c r="AR14">
        <v>31606</v>
      </c>
      <c r="AS14">
        <v>161</v>
      </c>
      <c r="AT14" s="47">
        <f t="shared" si="0"/>
        <v>1.0031977050770962</v>
      </c>
    </row>
    <row r="15" spans="1:46" x14ac:dyDescent="0.2">
      <c r="A15" s="11" t="s">
        <v>13</v>
      </c>
      <c r="C15" s="2">
        <v>3.48</v>
      </c>
      <c r="D15" s="46">
        <f t="shared" si="1"/>
        <v>1.5888497357160837E-2</v>
      </c>
      <c r="E15">
        <v>505</v>
      </c>
      <c r="F15">
        <v>61</v>
      </c>
      <c r="G15" s="2">
        <v>13.65</v>
      </c>
      <c r="H15" s="46">
        <f t="shared" si="2"/>
        <v>0.77038761641077269</v>
      </c>
      <c r="I15">
        <v>24486</v>
      </c>
      <c r="J15">
        <v>177</v>
      </c>
      <c r="K15" s="2">
        <v>54.11</v>
      </c>
      <c r="L15" s="46">
        <f t="shared" si="3"/>
        <v>6.8669456330229046</v>
      </c>
      <c r="M15">
        <v>218259</v>
      </c>
      <c r="N15">
        <v>472</v>
      </c>
      <c r="O15" s="3">
        <v>0.36</v>
      </c>
      <c r="P15" s="46">
        <f t="shared" si="4"/>
        <v>7.830984142965014E-2</v>
      </c>
      <c r="Q15">
        <v>2489</v>
      </c>
      <c r="R15">
        <v>93</v>
      </c>
      <c r="S15" s="2">
        <v>1.69</v>
      </c>
      <c r="T15" s="46">
        <f t="shared" si="5"/>
        <v>1.4069657689403474</v>
      </c>
      <c r="U15">
        <v>44719</v>
      </c>
      <c r="V15">
        <v>263</v>
      </c>
      <c r="W15" s="2">
        <v>6.95</v>
      </c>
      <c r="X15" s="46">
        <f t="shared" si="6"/>
        <v>6.8368361439718095</v>
      </c>
      <c r="Y15">
        <v>217302</v>
      </c>
      <c r="Z15">
        <v>481</v>
      </c>
      <c r="AA15" s="2">
        <v>2.2400000000000002</v>
      </c>
      <c r="AB15" s="46">
        <f t="shared" si="7"/>
        <v>2.3290020135917442</v>
      </c>
      <c r="AC15">
        <v>74025</v>
      </c>
      <c r="AD15">
        <v>302</v>
      </c>
      <c r="AE15">
        <v>16</v>
      </c>
      <c r="AF15" s="46">
        <f t="shared" si="8"/>
        <v>3.2846715328467155E-2</v>
      </c>
      <c r="AG15">
        <v>1044</v>
      </c>
      <c r="AH15">
        <v>164</v>
      </c>
      <c r="AI15" s="2">
        <v>0.18</v>
      </c>
      <c r="AJ15" s="46">
        <f t="shared" si="9"/>
        <v>0.20406493833375283</v>
      </c>
      <c r="AK15">
        <v>6486</v>
      </c>
      <c r="AL15">
        <v>188</v>
      </c>
      <c r="AM15" s="2">
        <v>12.110450823360029</v>
      </c>
      <c r="AN15" s="46">
        <f t="shared" si="10"/>
        <v>13.500251698968034</v>
      </c>
      <c r="AO15">
        <v>429092</v>
      </c>
      <c r="AP15">
        <v>655</v>
      </c>
      <c r="AR15">
        <v>31784</v>
      </c>
      <c r="AS15">
        <v>160</v>
      </c>
      <c r="AT15" s="47">
        <f t="shared" si="0"/>
        <v>0.99757949492407183</v>
      </c>
    </row>
    <row r="16" spans="1:46" x14ac:dyDescent="0.2">
      <c r="A16" s="11" t="s">
        <v>13</v>
      </c>
      <c r="C16" s="2">
        <v>3.48</v>
      </c>
      <c r="D16" s="46">
        <f t="shared" si="1"/>
        <v>1.5195045648981676E-2</v>
      </c>
      <c r="E16">
        <v>476</v>
      </c>
      <c r="F16">
        <v>62</v>
      </c>
      <c r="G16" s="2">
        <v>13.65</v>
      </c>
      <c r="H16" s="46">
        <f t="shared" si="2"/>
        <v>0.76983974972865987</v>
      </c>
      <c r="I16">
        <v>24116</v>
      </c>
      <c r="J16">
        <v>176</v>
      </c>
      <c r="K16" s="2">
        <v>54.11</v>
      </c>
      <c r="L16" s="46">
        <f t="shared" si="3"/>
        <v>6.9704079678222559</v>
      </c>
      <c r="M16">
        <v>218355</v>
      </c>
      <c r="N16">
        <v>472</v>
      </c>
      <c r="O16" s="3">
        <v>0.36</v>
      </c>
      <c r="P16" s="46">
        <f t="shared" si="4"/>
        <v>7.63582966226138E-2</v>
      </c>
      <c r="Q16">
        <v>2392</v>
      </c>
      <c r="R16">
        <v>93</v>
      </c>
      <c r="S16" s="2">
        <v>1.69</v>
      </c>
      <c r="T16" s="46">
        <f t="shared" si="5"/>
        <v>1.4312392262018769</v>
      </c>
      <c r="U16">
        <v>44835</v>
      </c>
      <c r="V16">
        <v>263</v>
      </c>
      <c r="W16" s="2">
        <v>6.95</v>
      </c>
      <c r="X16" s="46">
        <f t="shared" si="6"/>
        <v>6.946593883674903</v>
      </c>
      <c r="Y16">
        <v>217609</v>
      </c>
      <c r="Z16">
        <v>483</v>
      </c>
      <c r="AA16" s="2">
        <v>2.2400000000000002</v>
      </c>
      <c r="AB16" s="46">
        <f t="shared" si="7"/>
        <v>2.3517844601928113</v>
      </c>
      <c r="AC16">
        <v>73672</v>
      </c>
      <c r="AD16">
        <v>303</v>
      </c>
      <c r="AE16">
        <v>16</v>
      </c>
      <c r="AF16" s="46">
        <f t="shared" si="8"/>
        <v>3.1698908255123538E-2</v>
      </c>
      <c r="AG16">
        <v>993</v>
      </c>
      <c r="AH16">
        <v>174</v>
      </c>
      <c r="AI16" s="2">
        <v>0.18</v>
      </c>
      <c r="AJ16" s="46">
        <f t="shared" si="9"/>
        <v>0.22195620251548234</v>
      </c>
      <c r="AK16">
        <v>6953</v>
      </c>
      <c r="AL16">
        <v>192</v>
      </c>
      <c r="AM16" s="2">
        <v>12.110450823360029</v>
      </c>
      <c r="AN16" s="46">
        <f t="shared" si="10"/>
        <v>13.646970567579647</v>
      </c>
      <c r="AO16">
        <v>427505</v>
      </c>
      <c r="AP16">
        <v>658</v>
      </c>
      <c r="AR16">
        <v>31326</v>
      </c>
      <c r="AS16">
        <v>211</v>
      </c>
      <c r="AT16" s="47">
        <f t="shared" si="0"/>
        <v>1.0121645491498021</v>
      </c>
    </row>
    <row r="17" spans="1:46" s="52" customFormat="1" ht="17" thickBot="1" x14ac:dyDescent="0.25">
      <c r="A17" s="104"/>
      <c r="B17" s="104"/>
      <c r="C17" s="105"/>
      <c r="D17" s="105"/>
      <c r="E17" s="106"/>
      <c r="F17" s="106"/>
      <c r="G17" s="105"/>
      <c r="H17" s="105"/>
      <c r="I17" s="106"/>
      <c r="J17" s="106"/>
      <c r="K17" s="106"/>
      <c r="L17" s="105"/>
      <c r="M17" s="106"/>
      <c r="N17" s="106"/>
      <c r="O17" s="106"/>
      <c r="P17" s="105"/>
      <c r="Q17" s="106"/>
      <c r="R17" s="106"/>
      <c r="S17" s="106"/>
      <c r="T17" s="105"/>
      <c r="U17" s="106"/>
      <c r="V17" s="106"/>
      <c r="W17" s="106"/>
      <c r="X17" s="105"/>
      <c r="Y17" s="106"/>
      <c r="Z17" s="106"/>
      <c r="AA17" s="106"/>
      <c r="AB17" s="105"/>
      <c r="AC17" s="106"/>
      <c r="AD17" s="106"/>
      <c r="AE17" s="106"/>
      <c r="AF17" s="105"/>
      <c r="AG17" s="106"/>
      <c r="AH17" s="106"/>
      <c r="AI17" s="106"/>
      <c r="AJ17" s="105"/>
      <c r="AK17" s="106"/>
      <c r="AL17" s="106"/>
      <c r="AM17" s="107"/>
      <c r="AN17" s="105"/>
      <c r="AO17" s="106"/>
      <c r="AP17" s="106"/>
      <c r="AQ17" s="106"/>
      <c r="AR17" s="106"/>
      <c r="AS17" s="106"/>
      <c r="AT17" s="108"/>
    </row>
    <row r="18" spans="1:46" ht="22" thickTop="1" x14ac:dyDescent="0.25">
      <c r="A18" s="54" t="s">
        <v>186</v>
      </c>
      <c r="O18" s="3"/>
      <c r="P18" s="3"/>
    </row>
    <row r="19" spans="1:46" s="13" customFormat="1" ht="21" customHeight="1" x14ac:dyDescent="0.2">
      <c r="A19" s="25" t="s">
        <v>39</v>
      </c>
      <c r="B19" s="25"/>
      <c r="C19" s="26" t="s">
        <v>15</v>
      </c>
      <c r="D19" s="26"/>
      <c r="E19" s="26"/>
      <c r="F19" s="26"/>
      <c r="G19" s="26" t="s">
        <v>14</v>
      </c>
      <c r="H19" s="26"/>
      <c r="I19" s="26"/>
      <c r="J19" s="26"/>
      <c r="K19" s="26" t="s">
        <v>29</v>
      </c>
      <c r="L19" s="26"/>
      <c r="M19" s="26"/>
      <c r="N19" s="26"/>
      <c r="O19" s="26" t="s">
        <v>40</v>
      </c>
      <c r="P19" s="26"/>
      <c r="Q19" s="26"/>
      <c r="R19" s="26"/>
      <c r="S19" s="26" t="s">
        <v>20</v>
      </c>
      <c r="T19" s="26"/>
      <c r="U19" s="26"/>
      <c r="V19" s="26"/>
      <c r="W19" s="26" t="s">
        <v>19</v>
      </c>
      <c r="X19" s="26"/>
      <c r="Y19" s="26"/>
      <c r="Z19" s="26"/>
      <c r="AA19" s="26" t="s">
        <v>16</v>
      </c>
      <c r="AB19" s="26"/>
      <c r="AC19" s="26"/>
      <c r="AD19" s="26"/>
      <c r="AE19" s="26" t="s">
        <v>17</v>
      </c>
      <c r="AF19" s="26"/>
      <c r="AG19" s="26"/>
      <c r="AH19" s="26"/>
      <c r="AI19" s="26" t="s">
        <v>18</v>
      </c>
      <c r="AJ19" s="26"/>
      <c r="AK19" s="26"/>
      <c r="AL19" s="26"/>
      <c r="AM19" s="26" t="s">
        <v>21</v>
      </c>
      <c r="AN19" s="26"/>
      <c r="AO19" s="26"/>
      <c r="AP19" s="26"/>
      <c r="AQ19" s="26"/>
      <c r="AR19" s="26" t="s">
        <v>41</v>
      </c>
      <c r="AS19" s="26"/>
    </row>
    <row r="20" spans="1:46" ht="35" customHeight="1" x14ac:dyDescent="0.25">
      <c r="A20" s="54"/>
      <c r="C20" s="109" t="s">
        <v>196</v>
      </c>
      <c r="D20" s="109" t="s">
        <v>195</v>
      </c>
      <c r="E20" s="63" t="s">
        <v>194</v>
      </c>
      <c r="G20" s="109" t="s">
        <v>196</v>
      </c>
      <c r="H20" s="109" t="s">
        <v>195</v>
      </c>
      <c r="I20" s="63" t="s">
        <v>194</v>
      </c>
      <c r="K20" s="109" t="s">
        <v>196</v>
      </c>
      <c r="L20" s="109" t="s">
        <v>195</v>
      </c>
      <c r="M20" s="63" t="s">
        <v>194</v>
      </c>
      <c r="O20" s="109" t="s">
        <v>196</v>
      </c>
      <c r="P20" s="109" t="s">
        <v>195</v>
      </c>
      <c r="Q20" s="63" t="s">
        <v>194</v>
      </c>
      <c r="S20" s="109" t="s">
        <v>196</v>
      </c>
      <c r="T20" s="109" t="s">
        <v>195</v>
      </c>
      <c r="U20" s="63" t="s">
        <v>194</v>
      </c>
      <c r="W20" s="109" t="s">
        <v>196</v>
      </c>
      <c r="X20" s="109" t="s">
        <v>195</v>
      </c>
      <c r="Y20" s="63" t="s">
        <v>194</v>
      </c>
      <c r="AA20" s="109" t="s">
        <v>196</v>
      </c>
      <c r="AB20" s="109" t="s">
        <v>195</v>
      </c>
      <c r="AC20" s="63" t="s">
        <v>194</v>
      </c>
      <c r="AE20" s="109" t="s">
        <v>196</v>
      </c>
      <c r="AF20" s="109" t="s">
        <v>195</v>
      </c>
      <c r="AG20" s="63" t="s">
        <v>194</v>
      </c>
      <c r="AI20" s="109" t="s">
        <v>196</v>
      </c>
      <c r="AJ20" s="109" t="s">
        <v>195</v>
      </c>
      <c r="AK20" s="63" t="s">
        <v>194</v>
      </c>
      <c r="AM20" s="109" t="s">
        <v>196</v>
      </c>
      <c r="AN20" s="109" t="s">
        <v>195</v>
      </c>
      <c r="AO20" s="63" t="s">
        <v>194</v>
      </c>
    </row>
    <row r="21" spans="1:46" x14ac:dyDescent="0.2">
      <c r="A21" s="10" t="s">
        <v>11</v>
      </c>
      <c r="B21" s="10"/>
      <c r="C21" s="44">
        <v>297.43801652892563</v>
      </c>
      <c r="D21" s="15">
        <v>2879.2</v>
      </c>
      <c r="E21" s="9">
        <v>2.8611304954640614E-2</v>
      </c>
      <c r="F21" s="9"/>
      <c r="G21" s="44">
        <v>1788.2084690553747</v>
      </c>
      <c r="H21" s="15">
        <v>27449</v>
      </c>
      <c r="I21" s="17">
        <v>6.7236053061966198E-3</v>
      </c>
      <c r="J21" s="17"/>
      <c r="K21" s="44">
        <v>3683.3786895541134</v>
      </c>
      <c r="L21" s="15">
        <v>175955</v>
      </c>
      <c r="M21" s="17">
        <v>2.4106339514591126E-3</v>
      </c>
      <c r="N21" s="17"/>
      <c r="O21" s="8">
        <v>8300</v>
      </c>
      <c r="P21" s="15">
        <v>381.8</v>
      </c>
      <c r="Q21" s="19">
        <v>0.1909307875894988</v>
      </c>
      <c r="R21" s="19"/>
      <c r="S21" s="8">
        <v>4135.8024691358023</v>
      </c>
      <c r="T21" s="15">
        <v>111.66666666666667</v>
      </c>
      <c r="U21" s="19">
        <v>3.4285714285714284</v>
      </c>
      <c r="V21" s="19"/>
      <c r="W21" s="44">
        <v>32144.259818731116</v>
      </c>
      <c r="X21" s="15">
        <v>425590</v>
      </c>
      <c r="Y21" s="17">
        <v>1.5036850873972835E-3</v>
      </c>
      <c r="Z21" s="17"/>
      <c r="AA21" s="44">
        <v>29485.833333333336</v>
      </c>
      <c r="AB21" s="15">
        <v>28306.400000000001</v>
      </c>
      <c r="AC21" s="17">
        <v>7.4899781981855266E-3</v>
      </c>
      <c r="AD21" s="17"/>
      <c r="AE21" s="44">
        <v>11.679581151832462</v>
      </c>
      <c r="AF21" s="15">
        <v>4461.6000000000004</v>
      </c>
      <c r="AG21" s="9">
        <v>4.0529010238907849E-2</v>
      </c>
      <c r="AH21" s="9"/>
      <c r="AI21" s="44">
        <v>34661.98830409356</v>
      </c>
      <c r="AJ21" s="15">
        <v>5927.2</v>
      </c>
      <c r="AK21" s="9">
        <v>3.1550068587105622E-2</v>
      </c>
      <c r="AL21" s="9"/>
      <c r="AM21" s="87">
        <v>34420.674226833442</v>
      </c>
      <c r="AN21" s="15">
        <v>352869.8</v>
      </c>
      <c r="AO21" s="17">
        <v>1.7032540370804923E-3</v>
      </c>
      <c r="AR21" s="87">
        <v>31645</v>
      </c>
      <c r="AS21" s="17">
        <v>6.6943748215362161E-3</v>
      </c>
      <c r="AT21" s="9"/>
    </row>
    <row r="22" spans="1:46" x14ac:dyDescent="0.2">
      <c r="A22" s="10" t="s">
        <v>12</v>
      </c>
      <c r="B22" s="10"/>
      <c r="C22" s="45">
        <v>257.53803596127244</v>
      </c>
      <c r="D22" s="8">
        <v>1862</v>
      </c>
      <c r="E22" s="9">
        <v>4.0923737916219123E-2</v>
      </c>
      <c r="F22" s="9"/>
      <c r="G22" s="41">
        <v>1715.5072463768115</v>
      </c>
      <c r="H22" s="8">
        <v>23674</v>
      </c>
      <c r="I22" s="17">
        <v>7.4427642139055497E-3</v>
      </c>
      <c r="J22" s="17"/>
      <c r="K22" s="41">
        <v>3842.1986383660392</v>
      </c>
      <c r="L22" s="8">
        <v>191879.4</v>
      </c>
      <c r="M22" s="17">
        <v>2.3160380947616055E-3</v>
      </c>
      <c r="N22" s="17"/>
      <c r="O22" s="44">
        <v>6015.3846153846152</v>
      </c>
      <c r="P22" s="8">
        <v>1642.2</v>
      </c>
      <c r="Q22" s="9">
        <v>5.5169894044574348E-2</v>
      </c>
      <c r="R22" s="9"/>
      <c r="S22" s="44">
        <v>23660</v>
      </c>
      <c r="T22" s="8">
        <v>12303.2</v>
      </c>
      <c r="U22" s="9">
        <v>1.4500292606801482E-2</v>
      </c>
      <c r="V22" s="9"/>
      <c r="W22" s="41">
        <v>31903.105263157897</v>
      </c>
      <c r="X22" s="8">
        <v>363695.4</v>
      </c>
      <c r="Y22" s="17">
        <v>1.6469826123728811E-3</v>
      </c>
      <c r="Z22" s="17"/>
      <c r="AA22" s="41">
        <v>31376.974169741701</v>
      </c>
      <c r="AB22" s="8">
        <v>85031.6</v>
      </c>
      <c r="AC22" s="17">
        <v>3.7562506174175243E-3</v>
      </c>
      <c r="AD22" s="17"/>
      <c r="AE22" s="45">
        <v>10.637370242214532</v>
      </c>
      <c r="AF22" s="8">
        <v>3074.2</v>
      </c>
      <c r="AG22" s="9">
        <v>5.7771127447791296E-2</v>
      </c>
      <c r="AH22" s="9"/>
      <c r="AI22" s="41">
        <v>34235.714285714283</v>
      </c>
      <c r="AJ22" s="8">
        <v>5751.6</v>
      </c>
      <c r="AK22" s="9">
        <v>3.2025871061965361E-2</v>
      </c>
      <c r="AL22" s="9"/>
      <c r="AM22" s="41">
        <v>34117.423799392534</v>
      </c>
      <c r="AN22" s="8">
        <v>379302.8</v>
      </c>
      <c r="AO22" s="17">
        <v>1.6340506845717985E-3</v>
      </c>
      <c r="AR22" s="41">
        <v>32043.200000000001</v>
      </c>
      <c r="AS22" s="17">
        <v>5.6860738003695005E-3</v>
      </c>
      <c r="AT22" s="9"/>
    </row>
    <row r="23" spans="1:46" x14ac:dyDescent="0.2">
      <c r="A23" s="10" t="s">
        <v>13</v>
      </c>
      <c r="B23" s="10"/>
      <c r="C23" s="8">
        <v>137.24137931034483</v>
      </c>
      <c r="D23" s="15">
        <v>477.6</v>
      </c>
      <c r="E23" s="9">
        <v>0.12855946398659965</v>
      </c>
      <c r="F23" s="9"/>
      <c r="G23" s="45">
        <v>1765.069597069597</v>
      </c>
      <c r="H23" s="15">
        <v>24093.200000000001</v>
      </c>
      <c r="I23" s="17">
        <v>7.3049657164677168E-3</v>
      </c>
      <c r="J23" s="17"/>
      <c r="K23" s="45">
        <v>3989.0038809831826</v>
      </c>
      <c r="L23" s="15">
        <v>215845</v>
      </c>
      <c r="M23" s="17">
        <v>2.1747087030044706E-3</v>
      </c>
      <c r="N23" s="17"/>
      <c r="O23" s="45">
        <v>6646.666666666667</v>
      </c>
      <c r="P23" s="15">
        <v>2392.8000000000002</v>
      </c>
      <c r="Q23" s="9">
        <v>3.8365095285857569E-2</v>
      </c>
      <c r="R23" s="9"/>
      <c r="S23" s="45">
        <v>26308.994082840236</v>
      </c>
      <c r="T23" s="15">
        <v>44462.2</v>
      </c>
      <c r="U23" s="9">
        <v>5.901642293903585E-3</v>
      </c>
      <c r="V23" s="9"/>
      <c r="W23" s="45">
        <v>31136.287769784172</v>
      </c>
      <c r="X23" s="15">
        <v>216397.2</v>
      </c>
      <c r="Y23" s="17">
        <v>2.2218402086533464E-3</v>
      </c>
      <c r="Z23" s="17"/>
      <c r="AA23" s="45">
        <v>32916.607142857138</v>
      </c>
      <c r="AB23" s="15">
        <v>73733.2</v>
      </c>
      <c r="AC23" s="17">
        <v>4.0931357922889553E-3</v>
      </c>
      <c r="AD23" s="17"/>
      <c r="AE23" s="8">
        <v>65.625</v>
      </c>
      <c r="AF23" s="15">
        <v>1050</v>
      </c>
      <c r="AG23" s="19">
        <v>0.16</v>
      </c>
      <c r="AH23" s="19"/>
      <c r="AI23" s="45">
        <v>37745.555555555555</v>
      </c>
      <c r="AJ23" s="15">
        <v>6794.2</v>
      </c>
      <c r="AK23" s="9">
        <v>2.7906155250066234E-2</v>
      </c>
      <c r="AL23" s="9"/>
      <c r="AM23" s="88">
        <v>35326.265408284999</v>
      </c>
      <c r="AN23" s="15">
        <v>427817</v>
      </c>
      <c r="AO23" s="17">
        <v>1.5324309225673595E-3</v>
      </c>
      <c r="AR23" s="88">
        <v>31433</v>
      </c>
      <c r="AS23" s="17">
        <v>5.7391912957719593E-3</v>
      </c>
      <c r="AT23" s="9"/>
    </row>
    <row r="24" spans="1:46" x14ac:dyDescent="0.2">
      <c r="A24" s="10"/>
      <c r="B24" s="10"/>
      <c r="C24" s="14"/>
      <c r="G24" s="8"/>
      <c r="K24" s="8"/>
      <c r="O24" s="8"/>
      <c r="S24" s="8"/>
      <c r="W24" s="8"/>
      <c r="AA24" s="8"/>
      <c r="AE24" s="8"/>
      <c r="AI24" s="8"/>
      <c r="AR24" s="15"/>
    </row>
    <row r="25" spans="1:46" s="95" customFormat="1" ht="17" x14ac:dyDescent="0.2">
      <c r="A25" s="93" t="s">
        <v>25</v>
      </c>
      <c r="B25" s="89" t="s">
        <v>22</v>
      </c>
      <c r="C25" s="90">
        <v>277.48802624509904</v>
      </c>
      <c r="D25" s="91"/>
      <c r="E25" s="91"/>
      <c r="F25" s="91"/>
      <c r="G25" s="90">
        <v>1756.2617708339276</v>
      </c>
      <c r="H25" s="90">
        <f>AVERAGE(H21:H23)</f>
        <v>25072.066666666666</v>
      </c>
      <c r="I25" s="91"/>
      <c r="J25" s="91"/>
      <c r="K25" s="90">
        <v>3838.1937363011116</v>
      </c>
      <c r="L25" s="91"/>
      <c r="M25" s="91"/>
      <c r="N25" s="91"/>
      <c r="O25" s="90">
        <v>6331.0256410256407</v>
      </c>
      <c r="P25" s="91"/>
      <c r="Q25" s="91"/>
      <c r="R25" s="91"/>
      <c r="S25" s="90">
        <v>24984.497041420116</v>
      </c>
      <c r="T25" s="91"/>
      <c r="U25" s="91"/>
      <c r="V25" s="91"/>
      <c r="W25" s="90">
        <v>31727.884283891064</v>
      </c>
      <c r="X25" s="91"/>
      <c r="Y25" s="91"/>
      <c r="Z25" s="91"/>
      <c r="AA25" s="90">
        <v>31259.804881977394</v>
      </c>
      <c r="AB25" s="91"/>
      <c r="AC25" s="91"/>
      <c r="AD25" s="91"/>
      <c r="AE25" s="90">
        <v>11.158475697023498</v>
      </c>
      <c r="AF25" s="91"/>
      <c r="AG25" s="91"/>
      <c r="AH25" s="91"/>
      <c r="AI25" s="90">
        <v>35547.752715121132</v>
      </c>
      <c r="AJ25" s="91"/>
      <c r="AK25" s="91"/>
      <c r="AL25" s="91"/>
      <c r="AM25" s="90">
        <v>34621.454478170323</v>
      </c>
      <c r="AN25" s="94"/>
      <c r="AO25" s="91"/>
      <c r="AP25" s="91"/>
      <c r="AQ25" s="91"/>
      <c r="AR25" s="90">
        <v>31707.066666666698</v>
      </c>
      <c r="AS25" s="91"/>
    </row>
    <row r="26" spans="1:46" ht="17" x14ac:dyDescent="0.2">
      <c r="A26" s="93" t="s">
        <v>26</v>
      </c>
      <c r="B26" s="92" t="s">
        <v>24</v>
      </c>
      <c r="C26" s="8">
        <v>28.213546828599043</v>
      </c>
      <c r="G26" s="8">
        <v>37.142297949747487</v>
      </c>
      <c r="K26" s="8">
        <v>152.85195072169032</v>
      </c>
      <c r="O26" s="8">
        <v>446.38381930289262</v>
      </c>
      <c r="S26" s="8">
        <v>1873.12167929937</v>
      </c>
      <c r="W26" s="8">
        <v>526.3351655988763</v>
      </c>
      <c r="AA26" s="8">
        <v>1718.3854964835486</v>
      </c>
      <c r="AE26" s="8">
        <v>0.73695440161743841</v>
      </c>
      <c r="AI26" s="8">
        <v>1915.2494299052839</v>
      </c>
      <c r="AM26" s="8">
        <v>628.93484626200097</v>
      </c>
      <c r="AR26" s="8">
        <v>309.79866580302371</v>
      </c>
    </row>
    <row r="27" spans="1:46" s="52" customFormat="1" ht="17" thickBot="1" x14ac:dyDescent="0.25">
      <c r="A27" s="51"/>
      <c r="B27" s="161" t="s">
        <v>23</v>
      </c>
      <c r="C27" s="162">
        <v>0.10167482615512441</v>
      </c>
      <c r="G27" s="162">
        <v>2.1148497659384324E-2</v>
      </c>
      <c r="K27" s="162">
        <v>3.9823927926315304E-2</v>
      </c>
      <c r="O27" s="162">
        <v>7.0507346615417812E-2</v>
      </c>
      <c r="S27" s="162">
        <v>7.4971358286462508E-2</v>
      </c>
      <c r="W27" s="162">
        <v>1.6589040759522312E-2</v>
      </c>
      <c r="AA27" s="162">
        <v>5.4971088366398309E-2</v>
      </c>
      <c r="AE27" s="162">
        <v>6.6044361400905291E-2</v>
      </c>
      <c r="AI27" s="162">
        <v>5.3878214053474732E-2</v>
      </c>
      <c r="AM27" s="162">
        <v>1.8166043447382024E-2</v>
      </c>
      <c r="AR27" s="162">
        <v>9.7706504691811198E-3</v>
      </c>
    </row>
    <row r="28" spans="1:46" s="1" customFormat="1" ht="28" customHeight="1" thickTop="1" x14ac:dyDescent="0.25">
      <c r="A28" s="54" t="s">
        <v>205</v>
      </c>
      <c r="B28" s="17"/>
      <c r="C28" s="17"/>
      <c r="D28" s="3"/>
      <c r="F28" s="7"/>
      <c r="G28" s="17"/>
      <c r="H28" s="3"/>
      <c r="I28" s="85"/>
      <c r="J28" s="85"/>
      <c r="K28" s="17"/>
      <c r="L28" s="3"/>
      <c r="O28" s="17"/>
      <c r="P28" s="3"/>
      <c r="S28" s="17"/>
      <c r="T28" s="3"/>
      <c r="U28" s="7"/>
      <c r="V28" s="7"/>
      <c r="W28" s="17"/>
      <c r="X28" s="3"/>
      <c r="AA28" s="17"/>
      <c r="AB28" s="3"/>
      <c r="AE28" s="17"/>
      <c r="AF28" s="3"/>
      <c r="AG28" s="5"/>
      <c r="AH28" s="5"/>
      <c r="AI28" s="17"/>
      <c r="AJ28" s="3"/>
      <c r="AK28" s="7"/>
      <c r="AL28" s="7"/>
      <c r="AM28" s="17"/>
      <c r="AN28" s="3"/>
    </row>
    <row r="29" spans="1:46" ht="21" x14ac:dyDescent="0.25">
      <c r="A29" s="111" t="s">
        <v>187</v>
      </c>
      <c r="C29" s="26" t="s">
        <v>15</v>
      </c>
      <c r="G29" s="26" t="s">
        <v>14</v>
      </c>
      <c r="K29" s="26" t="s">
        <v>29</v>
      </c>
      <c r="O29" s="26" t="s">
        <v>40</v>
      </c>
      <c r="S29" s="26" t="s">
        <v>20</v>
      </c>
      <c r="W29" s="26" t="s">
        <v>19</v>
      </c>
      <c r="AA29" s="26" t="s">
        <v>16</v>
      </c>
      <c r="AE29" s="26" t="s">
        <v>17</v>
      </c>
      <c r="AI29" s="26" t="s">
        <v>18</v>
      </c>
      <c r="AM29" s="26" t="s">
        <v>21</v>
      </c>
    </row>
    <row r="30" spans="1:46" s="1" customFormat="1" x14ac:dyDescent="0.2">
      <c r="A30" s="10" t="s">
        <v>166</v>
      </c>
      <c r="B30" s="10" t="s">
        <v>167</v>
      </c>
      <c r="C30" s="1" cm="1">
        <f t="array" ref="C30:D34">LINEST(C45:C59,D45:D59,TRUE,TRUE)</f>
        <v>0.70966536061499697</v>
      </c>
      <c r="D30" s="1">
        <v>2.3560497145160104</v>
      </c>
      <c r="G30" s="1" cm="1">
        <f t="array" ref="G30:H34">LINEST(G45:G59,H45:H59,TRUE,TRUE)</f>
        <v>0.72694922202446954</v>
      </c>
      <c r="H30" s="1">
        <v>3.8868420610889753</v>
      </c>
      <c r="K30" s="1" cm="1">
        <f t="array" ref="K30:L34">LINEST(K45:K59,L45:L59,TRUE,TRUE)</f>
        <v>0.5797538644833895</v>
      </c>
      <c r="L30" s="1">
        <v>21.208171566567007</v>
      </c>
      <c r="O30" s="1" cm="1">
        <f t="array" ref="O30:P34">LINEST(O45:O59,P45:P59,TRUE,TRUE)</f>
        <v>0.987744935851531</v>
      </c>
      <c r="P30" s="1">
        <v>-3.5629081775613303E-3</v>
      </c>
      <c r="S30" s="1" cm="1">
        <f t="array" ref="S30:T34">LINEST(S45:S59,T45:T59,TRUE,TRUE)</f>
        <v>0.92075113400442066</v>
      </c>
      <c r="T30" s="1">
        <v>4.4328946941842085E-2</v>
      </c>
      <c r="W30" s="1" cm="1">
        <f t="array" ref="W30:X34">LINEST(W45:W59,X45:X59,TRUE,TRUE)</f>
        <v>0.96451859079497426</v>
      </c>
      <c r="X30" s="1">
        <v>0.35011893325764554</v>
      </c>
      <c r="AA30" s="1" cm="1">
        <f t="array" ref="AA30:AB34">LINEST(AA45:AA59,AB45:AB59,TRUE,TRUE)</f>
        <v>0.94571604264789966</v>
      </c>
      <c r="AB30" s="1">
        <v>8.5386533764916894E-2</v>
      </c>
      <c r="AE30" s="1" cm="1">
        <f t="array" ref="AE30:AF34">LINEST(AE45:AE59,AF45:AF59,TRUE,TRUE)</f>
        <v>1.195039403484621</v>
      </c>
      <c r="AF30" s="1">
        <v>-77.002725478141144</v>
      </c>
      <c r="AI30" s="1" cm="1">
        <f t="array" ref="AI30:AJ34">LINEST(AI45:AI59,AJ45:AJ59,TRUE,TRUE)</f>
        <v>0.32541426993932465</v>
      </c>
      <c r="AJ30" s="1">
        <v>0.11659545141807653</v>
      </c>
      <c r="AM30" s="1" cm="1">
        <f t="array" ref="AM30:AN34">LINEST(AM45:AM59,AN45:AN59,TRUE,TRUE)</f>
        <v>0.77996804664919239</v>
      </c>
      <c r="AN30" s="1">
        <v>2.4454296771421458</v>
      </c>
    </row>
    <row r="31" spans="1:46" x14ac:dyDescent="0.2">
      <c r="A31" s="11" t="s">
        <v>100</v>
      </c>
      <c r="B31" t="s">
        <v>101</v>
      </c>
      <c r="C31">
        <v>2.3360648160993598E-2</v>
      </c>
      <c r="D31">
        <v>0.16826564947880707</v>
      </c>
      <c r="G31">
        <v>6.5047774997520263E-2</v>
      </c>
      <c r="H31">
        <v>0.93109447371549381</v>
      </c>
      <c r="K31">
        <v>1.6416840802346715E-2</v>
      </c>
      <c r="L31">
        <v>0.83576720405286453</v>
      </c>
      <c r="O31">
        <v>4.1516679918001044E-2</v>
      </c>
      <c r="P31">
        <v>1.111901198963079E-2</v>
      </c>
      <c r="S31">
        <v>7.7038963479823105E-3</v>
      </c>
      <c r="T31">
        <v>8.2736728538569948E-3</v>
      </c>
      <c r="W31">
        <v>9.2880088435565999E-3</v>
      </c>
      <c r="X31">
        <v>0.10126932109685746</v>
      </c>
      <c r="AA31">
        <v>2.6020514664005581E-2</v>
      </c>
      <c r="AB31">
        <v>5.5666278291265164E-2</v>
      </c>
      <c r="AE31">
        <v>7.7262221766852324E-2</v>
      </c>
      <c r="AF31">
        <v>22.06915298877114</v>
      </c>
      <c r="AI31">
        <v>3.0599795118928869E-2</v>
      </c>
      <c r="AJ31">
        <v>5.3233115685841614E-3</v>
      </c>
      <c r="AM31">
        <v>4.7827586648211858E-2</v>
      </c>
      <c r="AN31">
        <v>0.53630179908326814</v>
      </c>
    </row>
    <row r="32" spans="1:46" x14ac:dyDescent="0.2">
      <c r="A32" s="11" t="s">
        <v>99</v>
      </c>
      <c r="B32" t="s">
        <v>102</v>
      </c>
      <c r="C32">
        <v>0.98610908435376132</v>
      </c>
      <c r="D32">
        <v>0.32278595350463513</v>
      </c>
      <c r="G32">
        <v>0.90572501847271525</v>
      </c>
      <c r="H32">
        <v>0.25345599092461624</v>
      </c>
      <c r="K32">
        <v>0.98968351954438416</v>
      </c>
      <c r="L32">
        <v>0.28703806671827858</v>
      </c>
      <c r="O32">
        <v>0.97754890872005806</v>
      </c>
      <c r="P32">
        <v>2.1304876016762783E-2</v>
      </c>
      <c r="S32">
        <v>0.99909074724360381</v>
      </c>
      <c r="T32">
        <v>2.2589622951399053E-2</v>
      </c>
      <c r="W32">
        <v>0.99879595100371632</v>
      </c>
      <c r="X32">
        <v>9.8421336169597473E-2</v>
      </c>
      <c r="AA32">
        <v>0.99025458214664208</v>
      </c>
      <c r="AB32">
        <v>7.8417846600558769E-2</v>
      </c>
      <c r="AE32">
        <v>0.9484613627778492</v>
      </c>
      <c r="AF32">
        <v>37.877654691757442</v>
      </c>
      <c r="AI32">
        <v>0.89690158384020913</v>
      </c>
      <c r="AJ32">
        <v>1.7586791875705233E-3</v>
      </c>
      <c r="AM32">
        <v>0.95339632775445515</v>
      </c>
      <c r="AN32">
        <v>0.17610489791832659</v>
      </c>
    </row>
    <row r="33" spans="1:45" x14ac:dyDescent="0.2">
      <c r="A33" s="11" t="s">
        <v>103</v>
      </c>
      <c r="B33" t="s">
        <v>104</v>
      </c>
      <c r="C33">
        <v>922.86343269747715</v>
      </c>
      <c r="D33">
        <v>13</v>
      </c>
      <c r="G33">
        <v>124.89448472326245</v>
      </c>
      <c r="H33">
        <v>13</v>
      </c>
      <c r="K33">
        <v>1247.1196751090927</v>
      </c>
      <c r="L33">
        <v>13</v>
      </c>
      <c r="O33">
        <v>566.03644138734649</v>
      </c>
      <c r="P33">
        <v>13</v>
      </c>
      <c r="S33">
        <v>14284.454595052315</v>
      </c>
      <c r="T33">
        <v>13</v>
      </c>
      <c r="W33">
        <v>10783.902817182103</v>
      </c>
      <c r="X33">
        <v>13</v>
      </c>
      <c r="AA33">
        <v>1320.9602463039419</v>
      </c>
      <c r="AB33">
        <v>13</v>
      </c>
      <c r="AE33">
        <v>239.2379461444647</v>
      </c>
      <c r="AF33">
        <v>13</v>
      </c>
      <c r="AI33">
        <v>113.09311068223853</v>
      </c>
      <c r="AJ33">
        <v>13</v>
      </c>
      <c r="AM33">
        <v>265.947974990163</v>
      </c>
      <c r="AN33">
        <v>13</v>
      </c>
    </row>
    <row r="34" spans="1:45" x14ac:dyDescent="0.2">
      <c r="A34" s="28" t="s">
        <v>106</v>
      </c>
      <c r="B34" t="s">
        <v>105</v>
      </c>
      <c r="C34">
        <v>96.153853300194683</v>
      </c>
      <c r="D34">
        <v>1.3544800331386542</v>
      </c>
      <c r="G34">
        <v>8.0232141219707973</v>
      </c>
      <c r="H34">
        <v>0.83511921136252909</v>
      </c>
      <c r="K34">
        <v>102.75125226064345</v>
      </c>
      <c r="L34">
        <v>1.0710810726897704</v>
      </c>
      <c r="O34">
        <v>0.25692266268616804</v>
      </c>
      <c r="P34">
        <v>5.9006706471652418E-3</v>
      </c>
      <c r="S34">
        <v>7.2892295494872075</v>
      </c>
      <c r="T34">
        <v>6.633783846122873E-3</v>
      </c>
      <c r="W34">
        <v>104.46107212762567</v>
      </c>
      <c r="X34">
        <v>0.12592787237431591</v>
      </c>
      <c r="AA34">
        <v>8.1230583373489029</v>
      </c>
      <c r="AB34">
        <v>7.9941662651093981E-2</v>
      </c>
      <c r="AE34">
        <v>343238.68257567583</v>
      </c>
      <c r="AF34">
        <v>18651.317424324188</v>
      </c>
      <c r="AI34">
        <v>3.4979161769768045E-4</v>
      </c>
      <c r="AJ34">
        <v>4.0208382302318314E-5</v>
      </c>
      <c r="AM34">
        <v>8.2478272805871118</v>
      </c>
      <c r="AN34">
        <v>0.40316815592071498</v>
      </c>
    </row>
    <row r="35" spans="1:45" s="52" customFormat="1" ht="17" thickBot="1" x14ac:dyDescent="0.25">
      <c r="AE35" s="103"/>
    </row>
    <row r="36" spans="1:45" ht="29" customHeight="1" thickTop="1" x14ac:dyDescent="0.25">
      <c r="A36" s="102" t="s">
        <v>206</v>
      </c>
      <c r="B36"/>
      <c r="C36" s="28" t="s">
        <v>184</v>
      </c>
      <c r="D36" s="28" t="s">
        <v>167</v>
      </c>
      <c r="G36" s="28" t="s">
        <v>184</v>
      </c>
      <c r="H36" s="28" t="s">
        <v>167</v>
      </c>
      <c r="K36" s="28" t="s">
        <v>184</v>
      </c>
      <c r="L36" s="28" t="s">
        <v>167</v>
      </c>
      <c r="O36" s="28" t="s">
        <v>184</v>
      </c>
      <c r="P36" s="28" t="s">
        <v>167</v>
      </c>
      <c r="S36" s="28" t="s">
        <v>184</v>
      </c>
      <c r="T36" s="28" t="s">
        <v>167</v>
      </c>
      <c r="W36" s="28" t="s">
        <v>184</v>
      </c>
      <c r="X36" s="28" t="s">
        <v>167</v>
      </c>
      <c r="AA36" s="28" t="s">
        <v>184</v>
      </c>
      <c r="AB36" s="28" t="s">
        <v>167</v>
      </c>
      <c r="AD36" s="110"/>
      <c r="AE36" s="28" t="s">
        <v>184</v>
      </c>
      <c r="AF36" s="28" t="s">
        <v>167</v>
      </c>
      <c r="AI36" s="28" t="s">
        <v>184</v>
      </c>
      <c r="AJ36" s="28" t="s">
        <v>167</v>
      </c>
      <c r="AM36" s="28" t="s">
        <v>184</v>
      </c>
      <c r="AN36" s="28" t="s">
        <v>167</v>
      </c>
    </row>
    <row r="37" spans="1:45" s="150" customFormat="1" ht="21" x14ac:dyDescent="0.25">
      <c r="A37" s="102" t="s">
        <v>192</v>
      </c>
      <c r="B37" s="154"/>
      <c r="C37" s="150" cm="1">
        <f t="array" ref="C37:D41">LINEST(C2:C16,D2:D16,TRUE,TRUE)</f>
        <v>81.089649901393514</v>
      </c>
      <c r="D37" s="155">
        <v>2.3560497145160113</v>
      </c>
      <c r="G37" s="150" cm="1">
        <f t="array" ref="G37:H41">LINEST(G2:G16,H2:H16,TRUE,TRUE)</f>
        <v>13.124141189423474</v>
      </c>
      <c r="H37" s="155">
        <v>3.8868420610889682</v>
      </c>
      <c r="K37" s="150" cm="1">
        <f t="array" ref="K37:L41">LINEST(K2:K16,L2:L16,TRUE,TRUE)</f>
        <v>4.7893086421290469</v>
      </c>
      <c r="L37" s="155">
        <v>21.208171566566993</v>
      </c>
      <c r="O37" s="150" cm="1">
        <f t="array" ref="O37:P41">LINEST(O2:O16,P2:P16,TRUE,TRUE)</f>
        <v>4.9468279401302899</v>
      </c>
      <c r="P37" s="1">
        <v>-3.5629081775613858E-3</v>
      </c>
      <c r="S37" s="150" cm="1">
        <f t="array" ref="S37:T41">LINEST(S2:S16,T2:T16,TRUE,TRUE)</f>
        <v>1.1684973101875074</v>
      </c>
      <c r="T37" s="152">
        <v>4.4328946941841862E-2</v>
      </c>
      <c r="W37" s="150" cm="1">
        <f t="array" ref="W37:X41">LINEST(W2:W16,X2:X16,TRUE,TRUE)</f>
        <v>0.96388574119651693</v>
      </c>
      <c r="X37" s="152">
        <v>0.35011893325764909</v>
      </c>
      <c r="AA37" s="150" cm="1">
        <f t="array" ref="AA37:AB41">LINEST(AA2:AA16,AB2:AB16,TRUE,TRUE)</f>
        <v>0.95924724179136833</v>
      </c>
      <c r="AB37" s="1">
        <v>8.538653376491645E-2</v>
      </c>
      <c r="AE37" s="150" cm="1">
        <f t="array" ref="AE37:AF41">LINEST(AE2:AE16,AF2:AF16,TRUE,TRUE)</f>
        <v>3395.7320932004982</v>
      </c>
      <c r="AF37" s="155">
        <v>-77.002725478141315</v>
      </c>
      <c r="AI37" s="150" cm="1">
        <f t="array" ref="AI37:AJ41">LINEST(AI2:AI16,AJ2:AJ16,TRUE,TRUE)</f>
        <v>0.29025553412443578</v>
      </c>
      <c r="AJ37" s="1">
        <v>0.11659545141807653</v>
      </c>
      <c r="AM37" s="150" cm="1">
        <f t="array" ref="AM37:AN41">LINEST(AM2:AM16,AN2:AN16,TRUE,TRUE)</f>
        <v>0.71431137789340804</v>
      </c>
      <c r="AN37" s="1">
        <v>2.4454296771421458</v>
      </c>
      <c r="AO37" s="151"/>
      <c r="AS37" s="153"/>
    </row>
    <row r="38" spans="1:45" s="78" customFormat="1" x14ac:dyDescent="0.2">
      <c r="B38" s="77"/>
      <c r="C38" s="78">
        <v>2.6692958202201029</v>
      </c>
      <c r="D38" s="78">
        <v>0.16826564947880715</v>
      </c>
      <c r="G38" s="78">
        <v>1.1743546278897705</v>
      </c>
      <c r="H38" s="78">
        <v>0.93109447371549214</v>
      </c>
      <c r="K38" s="78">
        <v>0.13561844490885422</v>
      </c>
      <c r="L38" s="78">
        <v>0.83576720405286498</v>
      </c>
      <c r="O38" s="78">
        <v>0.20792399408533541</v>
      </c>
      <c r="P38" s="78">
        <v>1.1119011989630794E-2</v>
      </c>
      <c r="S38" s="78">
        <v>9.7767809651565299E-3</v>
      </c>
      <c r="T38" s="78">
        <v>8.2736728538570156E-3</v>
      </c>
      <c r="W38" s="78">
        <v>9.281914702165002E-3</v>
      </c>
      <c r="X38" s="78">
        <v>0.10126932109685725</v>
      </c>
      <c r="AA38" s="78">
        <v>2.6392813271469584E-2</v>
      </c>
      <c r="AB38" s="78">
        <v>5.5666278291265109E-2</v>
      </c>
      <c r="AE38" s="78">
        <v>219.54238938118053</v>
      </c>
      <c r="AF38" s="78">
        <v>22.06915298877113</v>
      </c>
      <c r="AI38" s="78">
        <v>2.7293701281136357E-2</v>
      </c>
      <c r="AJ38" s="78">
        <v>5.3233115685841622E-3</v>
      </c>
      <c r="AM38" s="78">
        <v>4.3801524263424693E-2</v>
      </c>
      <c r="AN38" s="78">
        <v>0.53630179908326792</v>
      </c>
    </row>
    <row r="39" spans="1:45" x14ac:dyDescent="0.2">
      <c r="A39"/>
      <c r="B39"/>
      <c r="C39">
        <v>0.98610908435376132</v>
      </c>
      <c r="D39">
        <v>0.32278595350463529</v>
      </c>
      <c r="G39">
        <v>0.90572501847271569</v>
      </c>
      <c r="H39">
        <v>0.2534559909246159</v>
      </c>
      <c r="K39">
        <v>0.98968351954438416</v>
      </c>
      <c r="L39">
        <v>0.28703806671827869</v>
      </c>
      <c r="O39">
        <v>0.97754890872005806</v>
      </c>
      <c r="P39">
        <v>2.1304876016762789E-2</v>
      </c>
      <c r="S39">
        <v>0.99909074724360381</v>
      </c>
      <c r="T39">
        <v>2.2589622951399106E-2</v>
      </c>
      <c r="W39">
        <v>0.99879595100371632</v>
      </c>
      <c r="X39">
        <v>9.8421336169597279E-2</v>
      </c>
      <c r="AA39">
        <v>0.9902545821466423</v>
      </c>
      <c r="AB39">
        <v>7.8417846600558685E-2</v>
      </c>
      <c r="AE39">
        <v>0.9484613627778492</v>
      </c>
      <c r="AF39">
        <v>37.877654691757421</v>
      </c>
      <c r="AI39">
        <v>0.89690158384020913</v>
      </c>
      <c r="AJ39">
        <v>1.7586791875705229E-3</v>
      </c>
      <c r="AM39">
        <v>0.95339632775445515</v>
      </c>
      <c r="AN39">
        <v>0.17610489791832651</v>
      </c>
    </row>
    <row r="40" spans="1:45" x14ac:dyDescent="0.2">
      <c r="A40" s="10"/>
      <c r="B40" s="10"/>
      <c r="C40" s="8">
        <v>922.86343269747624</v>
      </c>
      <c r="D40" s="8">
        <v>13</v>
      </c>
      <c r="E40" s="9"/>
      <c r="F40" s="8"/>
      <c r="G40" s="8">
        <v>124.89448472326285</v>
      </c>
      <c r="H40" s="8">
        <v>13</v>
      </c>
      <c r="I40" s="17"/>
      <c r="J40" s="8"/>
      <c r="K40" s="8">
        <v>1247.1196751090918</v>
      </c>
      <c r="L40" s="8">
        <v>13</v>
      </c>
      <c r="M40" s="17"/>
      <c r="N40" s="8"/>
      <c r="O40" s="8">
        <v>566.03644138734614</v>
      </c>
      <c r="P40" s="8">
        <v>13</v>
      </c>
      <c r="Q40" s="9"/>
      <c r="R40" s="8"/>
      <c r="S40" s="8">
        <v>14284.45459505225</v>
      </c>
      <c r="T40" s="8">
        <v>13</v>
      </c>
      <c r="U40" s="9"/>
      <c r="V40" s="8"/>
      <c r="W40" s="8">
        <v>10783.902817182148</v>
      </c>
      <c r="X40" s="8">
        <v>13</v>
      </c>
      <c r="Y40" s="17"/>
      <c r="Z40" s="8"/>
      <c r="AA40" s="8">
        <v>1320.9602463039453</v>
      </c>
      <c r="AB40" s="8">
        <v>13</v>
      </c>
      <c r="AC40" s="17"/>
      <c r="AD40" s="8"/>
      <c r="AE40" s="8">
        <v>239.23794614446493</v>
      </c>
      <c r="AF40" s="8">
        <v>13</v>
      </c>
      <c r="AG40" s="9"/>
      <c r="AH40" s="8"/>
      <c r="AI40" s="8">
        <v>113.09311068223862</v>
      </c>
      <c r="AJ40" s="8">
        <v>13</v>
      </c>
      <c r="AK40" s="9"/>
      <c r="AL40" s="8"/>
      <c r="AM40" s="8">
        <v>265.94797499016329</v>
      </c>
      <c r="AN40" s="8">
        <v>13</v>
      </c>
      <c r="AO40" s="17"/>
      <c r="AQ40" s="8"/>
      <c r="AR40" s="17"/>
      <c r="AS40" s="9"/>
    </row>
    <row r="41" spans="1:45" x14ac:dyDescent="0.2">
      <c r="C41">
        <v>96.153853300194683</v>
      </c>
      <c r="D41">
        <v>1.3544800331386553</v>
      </c>
      <c r="G41">
        <v>8.0232141219708009</v>
      </c>
      <c r="H41">
        <v>0.83511921136252665</v>
      </c>
      <c r="K41">
        <v>102.75125226064345</v>
      </c>
      <c r="L41">
        <v>1.0710810726897713</v>
      </c>
      <c r="N41" s="3"/>
      <c r="O41" s="3">
        <v>0.25692266268616804</v>
      </c>
      <c r="P41">
        <v>5.9006706471652461E-3</v>
      </c>
      <c r="S41">
        <v>7.2892295494872075</v>
      </c>
      <c r="T41">
        <v>6.6337838461229042E-3</v>
      </c>
      <c r="W41">
        <v>104.46107212762567</v>
      </c>
      <c r="X41">
        <v>0.12592787237431538</v>
      </c>
      <c r="AA41">
        <v>8.1230583373489047</v>
      </c>
      <c r="AB41">
        <v>7.9941662651093801E-2</v>
      </c>
      <c r="AE41">
        <v>343238.68257567583</v>
      </c>
      <c r="AF41">
        <v>18651.31742432417</v>
      </c>
      <c r="AI41">
        <v>3.4979161769768045E-4</v>
      </c>
      <c r="AJ41">
        <v>4.0208382302318287E-5</v>
      </c>
      <c r="AM41">
        <v>8.2478272805871118</v>
      </c>
      <c r="AN41">
        <v>0.40316815592071459</v>
      </c>
    </row>
    <row r="42" spans="1:45" x14ac:dyDescent="0.2">
      <c r="G42">
        <f>1/(G37)*G25</f>
        <v>133.81917685015986</v>
      </c>
      <c r="O42" s="3"/>
      <c r="P42" s="3"/>
    </row>
    <row r="43" spans="1:45" s="52" customFormat="1" ht="17" thickBot="1" x14ac:dyDescent="0.25">
      <c r="A43" s="51"/>
      <c r="B43" s="51"/>
    </row>
    <row r="44" spans="1:45" s="13" customFormat="1" ht="44" customHeight="1" thickTop="1" x14ac:dyDescent="0.2">
      <c r="A44" s="25" t="s">
        <v>197</v>
      </c>
      <c r="B44" s="25"/>
      <c r="C44" s="26" t="s">
        <v>15</v>
      </c>
      <c r="D44" s="26" t="s">
        <v>108</v>
      </c>
      <c r="E44" s="26" t="s">
        <v>151</v>
      </c>
      <c r="F44" s="26" t="s">
        <v>176</v>
      </c>
      <c r="G44" s="26" t="s">
        <v>14</v>
      </c>
      <c r="H44" s="26" t="s">
        <v>107</v>
      </c>
      <c r="I44" s="26" t="s">
        <v>152</v>
      </c>
      <c r="J44" s="26" t="s">
        <v>177</v>
      </c>
      <c r="K44" s="26" t="s">
        <v>29</v>
      </c>
      <c r="L44" s="26" t="s">
        <v>114</v>
      </c>
      <c r="M44" s="26" t="s">
        <v>153</v>
      </c>
      <c r="N44" s="26" t="s">
        <v>178</v>
      </c>
      <c r="O44" s="26" t="s">
        <v>40</v>
      </c>
      <c r="P44" s="26" t="s">
        <v>110</v>
      </c>
      <c r="Q44" s="26" t="s">
        <v>154</v>
      </c>
      <c r="R44" s="26" t="s">
        <v>179</v>
      </c>
      <c r="S44" s="26" t="s">
        <v>20</v>
      </c>
      <c r="T44" s="26" t="s">
        <v>109</v>
      </c>
      <c r="U44" s="26" t="s">
        <v>155</v>
      </c>
      <c r="V44" s="26" t="s">
        <v>173</v>
      </c>
      <c r="W44" s="26" t="s">
        <v>19</v>
      </c>
      <c r="X44" s="26" t="s">
        <v>111</v>
      </c>
      <c r="Y44" s="26" t="s">
        <v>141</v>
      </c>
      <c r="Z44" s="26" t="s">
        <v>180</v>
      </c>
      <c r="AA44" s="26" t="s">
        <v>16</v>
      </c>
      <c r="AB44" s="26" t="s">
        <v>112</v>
      </c>
      <c r="AC44" s="26" t="s">
        <v>156</v>
      </c>
      <c r="AD44" s="26" t="s">
        <v>181</v>
      </c>
      <c r="AE44" s="26" t="s">
        <v>17</v>
      </c>
      <c r="AF44" s="26" t="s">
        <v>131</v>
      </c>
      <c r="AG44" s="26" t="s">
        <v>133</v>
      </c>
      <c r="AH44" s="26" t="s">
        <v>172</v>
      </c>
      <c r="AI44" s="26" t="s">
        <v>18</v>
      </c>
      <c r="AJ44" s="26" t="s">
        <v>118</v>
      </c>
      <c r="AK44" s="26" t="s">
        <v>132</v>
      </c>
      <c r="AL44" s="26" t="s">
        <v>182</v>
      </c>
      <c r="AM44" s="26" t="s">
        <v>21</v>
      </c>
      <c r="AN44" s="26" t="s">
        <v>113</v>
      </c>
      <c r="AO44" s="26" t="s">
        <v>157</v>
      </c>
      <c r="AP44" s="26" t="s">
        <v>183</v>
      </c>
      <c r="AR44" s="26" t="s">
        <v>41</v>
      </c>
    </row>
    <row r="45" spans="1:45" x14ac:dyDescent="0.2">
      <c r="A45" s="11" t="s">
        <v>11</v>
      </c>
      <c r="B45" t="s">
        <v>191</v>
      </c>
      <c r="C45" s="2">
        <v>9.68</v>
      </c>
      <c r="D45" s="2">
        <f t="shared" ref="D45:D59" si="11">E2/C$25*$AT2</f>
        <v>10.145615216619468</v>
      </c>
      <c r="E45" s="2">
        <f t="shared" ref="E45:E59" si="12">D45*C$30+D$30</f>
        <v>9.5560413958792658</v>
      </c>
      <c r="F45" s="80">
        <f t="shared" ref="F45:F59" si="13">D2*C$37+D$37</f>
        <v>9.5560413958792694</v>
      </c>
      <c r="G45" s="2">
        <v>15.35</v>
      </c>
      <c r="H45" s="2">
        <f t="shared" ref="H45:H59" si="14">I2/G$25*$AT2</f>
        <v>15.499087051368861</v>
      </c>
      <c r="I45" s="2">
        <f t="shared" ref="I45:I59" si="15">H45*G$30+H$30</f>
        <v>15.153891335171098</v>
      </c>
      <c r="J45" s="80">
        <f t="shared" ref="J45:J59" si="16">H2*G$37+H$37</f>
        <v>15.153891335171098</v>
      </c>
      <c r="K45" s="2">
        <v>47.77</v>
      </c>
      <c r="L45" s="2">
        <f t="shared" ref="L45:L59" si="17">M2/K$25*$AT2</f>
        <v>45.638495319376467</v>
      </c>
      <c r="M45" s="2">
        <f t="shared" ref="M45:M59" si="18">L45*K$30+L$30</f>
        <v>47.667265597182599</v>
      </c>
      <c r="N45" s="80">
        <f t="shared" ref="N45:N59" si="19">L2*K$37+L$37</f>
        <v>47.667265597182606</v>
      </c>
      <c r="O45" s="3">
        <v>4.5999999999999999E-2</v>
      </c>
      <c r="P45" s="3">
        <f t="shared" ref="P45:P59" si="20">Q2/O$25*$AT2</f>
        <v>5.9227453622425416E-2</v>
      </c>
      <c r="Q45" s="3">
        <f t="shared" ref="Q45:Q59" si="21">P45*O$30+P$30</f>
        <v>5.493870920137079E-2</v>
      </c>
      <c r="R45" s="81">
        <f t="shared" ref="R45:R59" si="22">P2*O$37+P$37</f>
        <v>5.4938709201370742E-2</v>
      </c>
      <c r="S45" s="3">
        <v>2.7E-2</v>
      </c>
      <c r="T45" s="3">
        <f t="shared" ref="T45:T59" si="23">U2/S$25*$AT2</f>
        <v>1.8860481606758699E-3</v>
      </c>
      <c r="U45" s="3">
        <f t="shared" ref="U45:U59" si="24">T45*S$30+T$30</f>
        <v>4.6065527924571345E-2</v>
      </c>
      <c r="V45" s="81">
        <f t="shared" ref="V45:V59" si="25">T2*S$37+T$37</f>
        <v>4.6065527924571123E-2</v>
      </c>
      <c r="W45" s="2">
        <v>13.24</v>
      </c>
      <c r="X45" s="2">
        <f t="shared" ref="X45:X59" si="26">Y2/W$25*$AT2</f>
        <v>13.490494448756955</v>
      </c>
      <c r="Y45" s="2">
        <f t="shared" ref="Y45:Y59" si="27">X45*W$30+X$30</f>
        <v>13.361951628100128</v>
      </c>
      <c r="Z45" s="80">
        <f t="shared" ref="Z45:Z59" si="28">X2*W$37+X$37</f>
        <v>13.36195162810013</v>
      </c>
      <c r="AA45" s="2">
        <v>0.96</v>
      </c>
      <c r="AB45" s="2">
        <f t="shared" ref="AB45:AB59" si="29">AC2/AA$25*$AT2</f>
        <v>0.91007071366841097</v>
      </c>
      <c r="AC45" s="2">
        <f t="shared" ref="AC45:AC59" si="30">AB45*AA$30+AB$30</f>
        <v>0.94605500762515637</v>
      </c>
      <c r="AD45" s="80">
        <f t="shared" ref="AD45:AD59" si="31">AB2*AA$37+AB$37</f>
        <v>0.94605500762515604</v>
      </c>
      <c r="AE45">
        <v>382</v>
      </c>
      <c r="AF45" s="8">
        <f t="shared" ref="AF45:AF59" si="32">AG2/AE$25*$AT2</f>
        <v>432.45061729900999</v>
      </c>
      <c r="AG45" s="8">
        <f t="shared" ref="AG45:AG59" si="33">AF45*AE$30+AF$30</f>
        <v>439.79280225542385</v>
      </c>
      <c r="AH45" s="83">
        <f t="shared" ref="AH45:AH59" si="34">AF2*AE$37+AF$37</f>
        <v>439.79280225542379</v>
      </c>
      <c r="AI45" s="3">
        <v>0.17100000000000001</v>
      </c>
      <c r="AJ45" s="3">
        <f t="shared" ref="AJ45:AJ59" si="35">AK2/AI$25*$AT2</f>
        <v>0.16756099615065881</v>
      </c>
      <c r="AK45" s="3">
        <f t="shared" ref="AK45:AK59" si="36">AJ45*AI$30+AJ$30</f>
        <v>0.17112219065074916</v>
      </c>
      <c r="AL45" s="81">
        <f t="shared" ref="AL45:AL59" si="37">AJ2*AI$37+AJ$37</f>
        <v>0.17112219065074918</v>
      </c>
      <c r="AM45" s="2">
        <v>10.251681814091604</v>
      </c>
      <c r="AN45" s="2">
        <f t="shared" ref="AN45:AN59" si="38">AO2/AM$25*$AT2</f>
        <v>10.257314789318125</v>
      </c>
      <c r="AO45" s="2">
        <f t="shared" ref="AO45:AO59" si="39">AN45*AM$30+AN$30</f>
        <v>10.445807457232476</v>
      </c>
      <c r="AP45" s="80">
        <f t="shared" ref="AP45:AP59" si="40">AN2*AM$37+AN$37</f>
        <v>10.445807457232476</v>
      </c>
    </row>
    <row r="46" spans="1:45" x14ac:dyDescent="0.2">
      <c r="A46" s="11" t="s">
        <v>11</v>
      </c>
      <c r="B46" t="s">
        <v>191</v>
      </c>
      <c r="C46" s="2">
        <v>9.68</v>
      </c>
      <c r="D46" s="2">
        <f t="shared" si="11"/>
        <v>9.4678563637670674</v>
      </c>
      <c r="E46" s="2">
        <f t="shared" si="12"/>
        <v>9.0750594151597603</v>
      </c>
      <c r="F46" s="80">
        <f t="shared" si="13"/>
        <v>9.0750594151597621</v>
      </c>
      <c r="G46" s="2">
        <v>15.35</v>
      </c>
      <c r="H46" s="2">
        <f t="shared" si="14"/>
        <v>15.588163115446205</v>
      </c>
      <c r="I46" s="2">
        <f t="shared" si="15"/>
        <v>15.218645110653126</v>
      </c>
      <c r="J46" s="80">
        <f t="shared" si="16"/>
        <v>15.218645110653124</v>
      </c>
      <c r="K46" s="2">
        <v>47.77</v>
      </c>
      <c r="L46" s="2">
        <f t="shared" si="17"/>
        <v>45.634772165329096</v>
      </c>
      <c r="M46" s="2">
        <f t="shared" si="18"/>
        <v>47.665107084235572</v>
      </c>
      <c r="N46" s="80">
        <f t="shared" si="19"/>
        <v>47.665107084235558</v>
      </c>
      <c r="O46" s="3">
        <v>4.5999999999999999E-2</v>
      </c>
      <c r="P46" s="3">
        <f t="shared" si="20"/>
        <v>5.496252085894552E-2</v>
      </c>
      <c r="Q46" s="3">
        <f t="shared" si="21"/>
        <v>5.0726043462496248E-2</v>
      </c>
      <c r="R46" s="81">
        <f t="shared" si="22"/>
        <v>5.0726043462496199E-2</v>
      </c>
      <c r="S46" s="3">
        <v>2.7E-2</v>
      </c>
      <c r="T46" s="3">
        <f t="shared" si="23"/>
        <v>0</v>
      </c>
      <c r="U46" s="3">
        <f t="shared" si="24"/>
        <v>4.4328946941842085E-2</v>
      </c>
      <c r="V46" s="81">
        <f t="shared" si="25"/>
        <v>4.4328946941841862E-2</v>
      </c>
      <c r="W46" s="2">
        <v>13.24</v>
      </c>
      <c r="X46" s="2">
        <f t="shared" si="26"/>
        <v>13.337207275847893</v>
      </c>
      <c r="Y46" s="2">
        <f t="shared" si="27"/>
        <v>13.214103300098934</v>
      </c>
      <c r="Z46" s="80">
        <f t="shared" si="28"/>
        <v>13.214103300098936</v>
      </c>
      <c r="AA46" s="2">
        <v>0.96</v>
      </c>
      <c r="AB46" s="2">
        <f t="shared" si="29"/>
        <v>0.89750667143215934</v>
      </c>
      <c r="AC46" s="2">
        <f t="shared" si="30"/>
        <v>0.93417299132182741</v>
      </c>
      <c r="AD46" s="80">
        <f t="shared" si="31"/>
        <v>0.93417299132182707</v>
      </c>
      <c r="AE46">
        <v>382</v>
      </c>
      <c r="AF46" s="8">
        <f t="shared" si="32"/>
        <v>395.74560216214985</v>
      </c>
      <c r="AG46" s="8">
        <f t="shared" si="33"/>
        <v>395.92886286137656</v>
      </c>
      <c r="AH46" s="83">
        <f t="shared" si="34"/>
        <v>395.92886286137656</v>
      </c>
      <c r="AI46" s="3">
        <v>0.17100000000000001</v>
      </c>
      <c r="AJ46" s="3">
        <f t="shared" si="35"/>
        <v>0.16688607641940439</v>
      </c>
      <c r="AK46" s="3">
        <f t="shared" si="36"/>
        <v>0.17090256213913535</v>
      </c>
      <c r="AL46" s="81">
        <f t="shared" si="37"/>
        <v>0.17090256213913541</v>
      </c>
      <c r="AM46" s="2">
        <v>10.251681814091604</v>
      </c>
      <c r="AN46" s="2">
        <f t="shared" si="38"/>
        <v>10.161207769199281</v>
      </c>
      <c r="AO46" s="2">
        <f t="shared" si="39"/>
        <v>10.370847052481107</v>
      </c>
      <c r="AP46" s="80">
        <f t="shared" si="40"/>
        <v>10.370847052481107</v>
      </c>
    </row>
    <row r="47" spans="1:45" x14ac:dyDescent="0.2">
      <c r="A47" s="11" t="s">
        <v>11</v>
      </c>
      <c r="B47" t="s">
        <v>191</v>
      </c>
      <c r="C47" s="2">
        <v>9.68</v>
      </c>
      <c r="D47" s="2">
        <f t="shared" si="11"/>
        <v>11.036040460482768</v>
      </c>
      <c r="E47" s="2">
        <f t="shared" si="12"/>
        <v>10.187945347666211</v>
      </c>
      <c r="F47" s="80">
        <f t="shared" si="13"/>
        <v>10.187945347666211</v>
      </c>
      <c r="G47" s="2">
        <v>15.35</v>
      </c>
      <c r="H47" s="2">
        <f t="shared" si="14"/>
        <v>15.704608123492296</v>
      </c>
      <c r="I47" s="2">
        <f t="shared" si="15"/>
        <v>15.303294718660863</v>
      </c>
      <c r="J47" s="80">
        <f t="shared" si="16"/>
        <v>15.303294718660862</v>
      </c>
      <c r="K47" s="2">
        <v>47.77</v>
      </c>
      <c r="L47" s="2">
        <f t="shared" si="17"/>
        <v>46.005548880580804</v>
      </c>
      <c r="M47" s="2">
        <f t="shared" si="18"/>
        <v>47.880066317763202</v>
      </c>
      <c r="N47" s="80">
        <f t="shared" si="19"/>
        <v>47.880066317763195</v>
      </c>
      <c r="O47" s="3">
        <v>4.5999999999999999E-2</v>
      </c>
      <c r="P47" s="3">
        <f t="shared" si="20"/>
        <v>6.8987892350785798E-2</v>
      </c>
      <c r="Q47" s="3">
        <f t="shared" si="21"/>
        <v>6.4579533126997921E-2</v>
      </c>
      <c r="R47" s="81">
        <f t="shared" si="22"/>
        <v>6.4579533126997851E-2</v>
      </c>
      <c r="S47" s="3">
        <v>2.7E-2</v>
      </c>
      <c r="T47" s="3">
        <f t="shared" si="23"/>
        <v>0</v>
      </c>
      <c r="U47" s="3">
        <f t="shared" si="24"/>
        <v>4.4328946941842085E-2</v>
      </c>
      <c r="V47" s="81">
        <f t="shared" si="25"/>
        <v>4.4328946941841862E-2</v>
      </c>
      <c r="W47" s="2">
        <v>13.24</v>
      </c>
      <c r="X47" s="2">
        <f t="shared" si="26"/>
        <v>13.464765440083022</v>
      </c>
      <c r="Y47" s="2">
        <f t="shared" si="27"/>
        <v>13.337135520911394</v>
      </c>
      <c r="Z47" s="80">
        <f t="shared" si="28"/>
        <v>13.337135520911394</v>
      </c>
      <c r="AA47" s="2">
        <v>0.96</v>
      </c>
      <c r="AB47" s="2">
        <f t="shared" si="29"/>
        <v>0.91550770225204758</v>
      </c>
      <c r="AC47" s="2">
        <f t="shared" si="30"/>
        <v>0.95119685495239492</v>
      </c>
      <c r="AD47" s="80">
        <f t="shared" si="31"/>
        <v>0.95119685495239459</v>
      </c>
      <c r="AE47">
        <v>382</v>
      </c>
      <c r="AF47" s="8">
        <f t="shared" si="32"/>
        <v>388.53975199157105</v>
      </c>
      <c r="AG47" s="8">
        <f t="shared" si="33"/>
        <v>387.3175879719285</v>
      </c>
      <c r="AH47" s="83">
        <f t="shared" si="34"/>
        <v>387.31758797192839</v>
      </c>
      <c r="AI47" s="3">
        <v>0.17100000000000001</v>
      </c>
      <c r="AJ47" s="3">
        <f t="shared" si="35"/>
        <v>0.17308693945985382</v>
      </c>
      <c r="AK47" s="3">
        <f t="shared" si="36"/>
        <v>0.17292041145843695</v>
      </c>
      <c r="AL47" s="81">
        <f t="shared" si="37"/>
        <v>0.17292041145843698</v>
      </c>
      <c r="AM47" s="2">
        <v>10.251681814091604</v>
      </c>
      <c r="AN47" s="2">
        <f t="shared" si="38"/>
        <v>10.202218933078456</v>
      </c>
      <c r="AO47" s="2">
        <f t="shared" si="39"/>
        <v>10.402834449862755</v>
      </c>
      <c r="AP47" s="80">
        <f t="shared" si="40"/>
        <v>10.402834449862755</v>
      </c>
    </row>
    <row r="48" spans="1:45" x14ac:dyDescent="0.2">
      <c r="A48" s="11" t="s">
        <v>11</v>
      </c>
      <c r="B48" t="s">
        <v>191</v>
      </c>
      <c r="C48" s="2">
        <v>9.68</v>
      </c>
      <c r="D48" s="2">
        <f t="shared" si="11"/>
        <v>10.946710876966849</v>
      </c>
      <c r="E48" s="2">
        <f t="shared" si="12"/>
        <v>10.124551236566798</v>
      </c>
      <c r="F48" s="80">
        <f t="shared" si="13"/>
        <v>10.124551236566802</v>
      </c>
      <c r="G48" s="2">
        <v>15.35</v>
      </c>
      <c r="H48" s="2">
        <f t="shared" si="14"/>
        <v>15.747818612763476</v>
      </c>
      <c r="I48" s="2">
        <f t="shared" si="15"/>
        <v>15.334706550219845</v>
      </c>
      <c r="J48" s="80">
        <f t="shared" si="16"/>
        <v>15.334706550219845</v>
      </c>
      <c r="K48" s="2">
        <v>47.77</v>
      </c>
      <c r="L48" s="2">
        <f t="shared" si="17"/>
        <v>46.072930966412038</v>
      </c>
      <c r="M48" s="2">
        <f t="shared" si="18"/>
        <v>47.919131342420812</v>
      </c>
      <c r="N48" s="80">
        <f t="shared" si="19"/>
        <v>47.919131342420812</v>
      </c>
      <c r="O48" s="3">
        <v>4.5999999999999999E-2</v>
      </c>
      <c r="P48" s="3">
        <f t="shared" si="20"/>
        <v>5.2450195932402445E-2</v>
      </c>
      <c r="Q48" s="3">
        <f t="shared" si="21"/>
        <v>4.8244507239089754E-2</v>
      </c>
      <c r="R48" s="81">
        <f t="shared" si="22"/>
        <v>4.8244507239089705E-2</v>
      </c>
      <c r="S48" s="3">
        <v>2.7E-2</v>
      </c>
      <c r="T48" s="3">
        <f t="shared" si="23"/>
        <v>1.0128217372556019E-2</v>
      </c>
      <c r="U48" s="3">
        <f t="shared" si="24"/>
        <v>5.3654514573066317E-2</v>
      </c>
      <c r="V48" s="81">
        <f t="shared" si="25"/>
        <v>5.3654514573066095E-2</v>
      </c>
      <c r="W48" s="2">
        <v>13.24</v>
      </c>
      <c r="X48" s="2">
        <f t="shared" si="26"/>
        <v>13.434887579757438</v>
      </c>
      <c r="Y48" s="2">
        <f t="shared" si="27"/>
        <v>13.308317769174192</v>
      </c>
      <c r="Z48" s="80">
        <f t="shared" si="28"/>
        <v>13.308317769174193</v>
      </c>
      <c r="AA48" s="2">
        <v>0.96</v>
      </c>
      <c r="AB48" s="2">
        <f t="shared" si="29"/>
        <v>0.89835407618570351</v>
      </c>
      <c r="AC48" s="2">
        <f t="shared" si="30"/>
        <v>0.93497439559187012</v>
      </c>
      <c r="AD48" s="80">
        <f t="shared" si="31"/>
        <v>0.93497439559186979</v>
      </c>
      <c r="AE48">
        <v>382</v>
      </c>
      <c r="AF48" s="8">
        <f t="shared" si="32"/>
        <v>363.91861024642458</v>
      </c>
      <c r="AG48" s="8">
        <f t="shared" si="33"/>
        <v>357.89435342769838</v>
      </c>
      <c r="AH48" s="83">
        <f t="shared" si="34"/>
        <v>357.89435342769838</v>
      </c>
      <c r="AI48" s="3">
        <v>0.17100000000000001</v>
      </c>
      <c r="AJ48" s="3">
        <f t="shared" si="35"/>
        <v>0.16276998240277646</v>
      </c>
      <c r="AK48" s="3">
        <f t="shared" si="36"/>
        <v>0.16956312640971277</v>
      </c>
      <c r="AL48" s="81">
        <f t="shared" si="37"/>
        <v>0.16956312640971277</v>
      </c>
      <c r="AM48" s="2">
        <v>10.251681814091604</v>
      </c>
      <c r="AN48" s="2">
        <f t="shared" si="38"/>
        <v>10.188234294059557</v>
      </c>
      <c r="AO48" s="2">
        <f t="shared" si="39"/>
        <v>10.391926878284092</v>
      </c>
      <c r="AP48" s="80">
        <f t="shared" si="40"/>
        <v>10.391926878284092</v>
      </c>
    </row>
    <row r="49" spans="1:46" x14ac:dyDescent="0.2">
      <c r="A49" s="11" t="s">
        <v>11</v>
      </c>
      <c r="B49" t="s">
        <v>191</v>
      </c>
      <c r="C49" s="2">
        <v>9.68</v>
      </c>
      <c r="D49" s="2">
        <f t="shared" si="11"/>
        <v>10.39000062722244</v>
      </c>
      <c r="E49" s="2">
        <f t="shared" si="12"/>
        <v>9.7294732564238675</v>
      </c>
      <c r="F49" s="80">
        <f t="shared" si="13"/>
        <v>9.7294732564238711</v>
      </c>
      <c r="G49" s="2">
        <v>15.35</v>
      </c>
      <c r="H49" s="2">
        <f t="shared" si="14"/>
        <v>15.760279118856309</v>
      </c>
      <c r="I49" s="2">
        <f t="shared" si="15"/>
        <v>15.343764705430061</v>
      </c>
      <c r="J49" s="80">
        <f t="shared" si="16"/>
        <v>15.343764705430061</v>
      </c>
      <c r="K49" s="2">
        <v>47.77</v>
      </c>
      <c r="L49" s="2">
        <f t="shared" si="17"/>
        <v>46.31642958875296</v>
      </c>
      <c r="M49" s="2">
        <f t="shared" si="18"/>
        <v>48.060300609719341</v>
      </c>
      <c r="N49" s="80">
        <f t="shared" si="19"/>
        <v>48.060300609719334</v>
      </c>
      <c r="O49" s="3">
        <v>4.5999999999999999E-2</v>
      </c>
      <c r="P49" s="3">
        <f t="shared" si="20"/>
        <v>6.6576902559160586E-2</v>
      </c>
      <c r="Q49" s="3">
        <f t="shared" si="21"/>
        <v>6.2198090169930373E-2</v>
      </c>
      <c r="R49" s="81">
        <f t="shared" si="22"/>
        <v>6.2198090169930331E-2</v>
      </c>
      <c r="S49" s="3">
        <v>2.7E-2</v>
      </c>
      <c r="T49" s="3">
        <f t="shared" si="23"/>
        <v>1.4092273676520031E-3</v>
      </c>
      <c r="U49" s="3">
        <f t="shared" si="24"/>
        <v>4.5626494638677732E-2</v>
      </c>
      <c r="V49" s="81">
        <f t="shared" si="25"/>
        <v>4.562649463867751E-2</v>
      </c>
      <c r="W49" s="2">
        <v>13.24</v>
      </c>
      <c r="X49" s="2">
        <f t="shared" si="26"/>
        <v>13.473688048887979</v>
      </c>
      <c r="Y49" s="2">
        <f t="shared" si="27"/>
        <v>13.345741542982166</v>
      </c>
      <c r="Z49" s="80">
        <f t="shared" si="28"/>
        <v>13.345741542982166</v>
      </c>
      <c r="AA49" s="2">
        <v>0.96</v>
      </c>
      <c r="AB49" s="2">
        <f t="shared" si="29"/>
        <v>0.91515872066697967</v>
      </c>
      <c r="AC49" s="2">
        <f t="shared" si="30"/>
        <v>0.95086681746880752</v>
      </c>
      <c r="AD49" s="80">
        <f t="shared" si="31"/>
        <v>0.95086681746880719</v>
      </c>
      <c r="AE49">
        <v>382</v>
      </c>
      <c r="AF49" s="8">
        <f t="shared" si="32"/>
        <v>422.63588255330154</v>
      </c>
      <c r="AG49" s="8">
        <f t="shared" si="33"/>
        <v>428.06380749955269</v>
      </c>
      <c r="AH49" s="83">
        <f t="shared" si="34"/>
        <v>428.06380749955269</v>
      </c>
      <c r="AI49" s="3">
        <v>0.17100000000000001</v>
      </c>
      <c r="AJ49" s="3">
        <f t="shared" si="35"/>
        <v>0.16503991848991184</v>
      </c>
      <c r="AK49" s="3">
        <f t="shared" si="36"/>
        <v>0.17030179600431683</v>
      </c>
      <c r="AL49" s="81">
        <f t="shared" si="37"/>
        <v>0.17030179600431689</v>
      </c>
      <c r="AM49" s="2">
        <v>10.251681814091604</v>
      </c>
      <c r="AN49" s="2">
        <f t="shared" si="38"/>
        <v>10.252584834851026</v>
      </c>
      <c r="AO49" s="2">
        <f t="shared" si="39"/>
        <v>10.442118243886034</v>
      </c>
      <c r="AP49" s="80">
        <f t="shared" si="40"/>
        <v>10.442118243886034</v>
      </c>
    </row>
    <row r="50" spans="1:46" x14ac:dyDescent="0.2">
      <c r="A50" s="11" t="s">
        <v>12</v>
      </c>
      <c r="B50" t="s">
        <v>191</v>
      </c>
      <c r="C50" s="2">
        <v>7.23</v>
      </c>
      <c r="D50" s="2">
        <f t="shared" si="11"/>
        <v>6.2545000970405455</v>
      </c>
      <c r="E50" s="2">
        <f t="shared" si="12"/>
        <v>6.794651781348823</v>
      </c>
      <c r="F50" s="80">
        <f t="shared" si="13"/>
        <v>6.7946517813488239</v>
      </c>
      <c r="G50" s="2">
        <v>13.8</v>
      </c>
      <c r="H50" s="2">
        <f t="shared" si="14"/>
        <v>13.181743379431342</v>
      </c>
      <c r="I50" s="2">
        <f t="shared" si="15"/>
        <v>13.469300155692792</v>
      </c>
      <c r="J50" s="80">
        <f t="shared" si="16"/>
        <v>13.469300155692791</v>
      </c>
      <c r="K50" s="2">
        <v>49.94</v>
      </c>
      <c r="L50" s="2">
        <f t="shared" si="17"/>
        <v>48.678341950151129</v>
      </c>
      <c r="M50" s="2">
        <f t="shared" si="18"/>
        <v>49.429628428811014</v>
      </c>
      <c r="N50" s="80">
        <f t="shared" si="19"/>
        <v>49.429628428811014</v>
      </c>
      <c r="O50" s="3">
        <v>0.27300000000000002</v>
      </c>
      <c r="P50" s="3">
        <f t="shared" si="20"/>
        <v>0.24445963116725422</v>
      </c>
      <c r="Q50" s="3">
        <f t="shared" si="21"/>
        <v>0.23790085452802712</v>
      </c>
      <c r="R50" s="81">
        <f t="shared" si="22"/>
        <v>0.23790085452802709</v>
      </c>
      <c r="S50" s="2">
        <v>0.52</v>
      </c>
      <c r="T50" s="3">
        <f t="shared" si="23"/>
        <v>0.49126816462101336</v>
      </c>
      <c r="U50" s="3">
        <f t="shared" si="24"/>
        <v>0.49666466661691056</v>
      </c>
      <c r="V50" s="81">
        <f t="shared" si="25"/>
        <v>0.4966646666169105</v>
      </c>
      <c r="W50" s="2">
        <v>11.4</v>
      </c>
      <c r="X50" s="2">
        <f t="shared" si="26"/>
        <v>11.307767937834587</v>
      </c>
      <c r="Y50" s="2">
        <f t="shared" si="27"/>
        <v>11.256671329694454</v>
      </c>
      <c r="Z50" s="80">
        <f t="shared" si="28"/>
        <v>11.256671329694456</v>
      </c>
      <c r="AA50" s="2">
        <v>2.71</v>
      </c>
      <c r="AB50" s="2">
        <f t="shared" si="29"/>
        <v>2.6962884425512779</v>
      </c>
      <c r="AC50" s="2">
        <f t="shared" si="30"/>
        <v>2.63530976949178</v>
      </c>
      <c r="AD50" s="80">
        <f t="shared" si="31"/>
        <v>2.63530976949178</v>
      </c>
      <c r="AE50">
        <v>289</v>
      </c>
      <c r="AF50" s="8">
        <f t="shared" si="32"/>
        <v>287.19890074236184</v>
      </c>
      <c r="AG50" s="8">
        <f t="shared" si="33"/>
        <v>266.21127754644982</v>
      </c>
      <c r="AH50" s="83">
        <f t="shared" si="34"/>
        <v>266.21127754644976</v>
      </c>
      <c r="AI50" s="3">
        <v>0.16800000000000001</v>
      </c>
      <c r="AJ50" s="3">
        <f t="shared" si="35"/>
        <v>0.1646728553376344</v>
      </c>
      <c r="AK50" s="3">
        <f t="shared" si="36"/>
        <v>0.17018234841659685</v>
      </c>
      <c r="AL50" s="81">
        <f t="shared" si="37"/>
        <v>0.17018234841659691</v>
      </c>
      <c r="AM50" s="2">
        <v>11.117568613335733</v>
      </c>
      <c r="AN50" s="2">
        <f t="shared" si="38"/>
        <v>10.817044917702926</v>
      </c>
      <c r="AO50" s="2">
        <f t="shared" si="39"/>
        <v>10.882379072119472</v>
      </c>
      <c r="AP50" s="80">
        <f t="shared" si="40"/>
        <v>10.882379072119472</v>
      </c>
    </row>
    <row r="51" spans="1:46" x14ac:dyDescent="0.2">
      <c r="A51" s="11" t="s">
        <v>12</v>
      </c>
      <c r="B51" t="s">
        <v>191</v>
      </c>
      <c r="C51" s="2">
        <v>7.23</v>
      </c>
      <c r="D51" s="2">
        <f t="shared" si="11"/>
        <v>6.5272638317466436</v>
      </c>
      <c r="E51" s="2">
        <f t="shared" si="12"/>
        <v>6.9882227555017193</v>
      </c>
      <c r="F51" s="80">
        <f t="shared" si="13"/>
        <v>6.9882227555017211</v>
      </c>
      <c r="G51" s="2">
        <v>13.8</v>
      </c>
      <c r="H51" s="2">
        <f t="shared" si="14"/>
        <v>13.401290691823084</v>
      </c>
      <c r="I51" s="2">
        <f t="shared" si="15"/>
        <v>13.628899903633531</v>
      </c>
      <c r="J51" s="80">
        <f t="shared" si="16"/>
        <v>13.628899903633529</v>
      </c>
      <c r="K51" s="2">
        <v>49.94</v>
      </c>
      <c r="L51" s="2">
        <f t="shared" si="17"/>
        <v>49.746410386774372</v>
      </c>
      <c r="M51" s="2">
        <f t="shared" si="18"/>
        <v>50.048845232476076</v>
      </c>
      <c r="N51" s="80">
        <f t="shared" si="19"/>
        <v>50.048845232476076</v>
      </c>
      <c r="O51" s="3">
        <v>0.27300000000000002</v>
      </c>
      <c r="P51" s="3">
        <f t="shared" si="20"/>
        <v>0.27794646353204155</v>
      </c>
      <c r="Q51" s="3">
        <f t="shared" si="21"/>
        <v>0.27097730361405498</v>
      </c>
      <c r="R51" s="81">
        <f t="shared" si="22"/>
        <v>0.27097730361405492</v>
      </c>
      <c r="S51" s="2">
        <v>0.52</v>
      </c>
      <c r="T51" s="3">
        <f t="shared" si="23"/>
        <v>0.48416933207131335</v>
      </c>
      <c r="U51" s="3">
        <f t="shared" si="24"/>
        <v>0.49012840849666678</v>
      </c>
      <c r="V51" s="81">
        <f t="shared" si="25"/>
        <v>0.49012840849666672</v>
      </c>
      <c r="W51" s="2">
        <v>11.4</v>
      </c>
      <c r="X51" s="2">
        <f t="shared" si="26"/>
        <v>11.366954562540156</v>
      </c>
      <c r="Y51" s="2">
        <f t="shared" si="27"/>
        <v>11.31375792954938</v>
      </c>
      <c r="Z51" s="80">
        <f t="shared" si="28"/>
        <v>11.313757929549382</v>
      </c>
      <c r="AA51" s="2">
        <v>2.71</v>
      </c>
      <c r="AB51" s="2">
        <f t="shared" si="29"/>
        <v>2.7054870278169023</v>
      </c>
      <c r="AC51" s="2">
        <f t="shared" si="30"/>
        <v>2.6440090191471457</v>
      </c>
      <c r="AD51" s="80">
        <f t="shared" si="31"/>
        <v>2.6440090191471461</v>
      </c>
      <c r="AE51">
        <v>289</v>
      </c>
      <c r="AF51" s="8">
        <f t="shared" si="32"/>
        <v>244.58972412838554</v>
      </c>
      <c r="AG51" s="8">
        <f t="shared" si="33"/>
        <v>215.2916325427127</v>
      </c>
      <c r="AH51" s="83">
        <f t="shared" si="34"/>
        <v>215.29163254271265</v>
      </c>
      <c r="AI51" s="3">
        <v>0.16800000000000001</v>
      </c>
      <c r="AJ51" s="3">
        <f t="shared" si="35"/>
        <v>0.15907584327956625</v>
      </c>
      <c r="AK51" s="3">
        <f t="shared" si="36"/>
        <v>0.168361000823879</v>
      </c>
      <c r="AL51" s="81">
        <f t="shared" si="37"/>
        <v>0.16836100082387906</v>
      </c>
      <c r="AM51" s="2">
        <v>11.117568613335733</v>
      </c>
      <c r="AN51" s="2">
        <f t="shared" si="38"/>
        <v>10.867500253198367</v>
      </c>
      <c r="AO51" s="2">
        <f t="shared" si="39"/>
        <v>10.92173262158888</v>
      </c>
      <c r="AP51" s="80">
        <f t="shared" si="40"/>
        <v>10.92173262158888</v>
      </c>
    </row>
    <row r="52" spans="1:46" x14ac:dyDescent="0.2">
      <c r="A52" s="11" t="s">
        <v>12</v>
      </c>
      <c r="B52" t="s">
        <v>191</v>
      </c>
      <c r="C52" s="2">
        <v>7.23</v>
      </c>
      <c r="D52" s="2">
        <f t="shared" si="11"/>
        <v>6.5210075932818201</v>
      </c>
      <c r="E52" s="2">
        <f t="shared" si="12"/>
        <v>6.9837829197754866</v>
      </c>
      <c r="F52" s="80">
        <f t="shared" si="13"/>
        <v>6.9837829197754875</v>
      </c>
      <c r="G52" s="2">
        <v>13.8</v>
      </c>
      <c r="H52" s="2">
        <f t="shared" si="14"/>
        <v>13.148399211813544</v>
      </c>
      <c r="I52" s="2">
        <f t="shared" si="15"/>
        <v>13.44506063898398</v>
      </c>
      <c r="J52" s="80">
        <f t="shared" si="16"/>
        <v>13.445060638983978</v>
      </c>
      <c r="K52" s="2">
        <v>49.94</v>
      </c>
      <c r="L52" s="2">
        <f t="shared" si="17"/>
        <v>49.445248070869312</v>
      </c>
      <c r="M52" s="2">
        <f t="shared" si="18"/>
        <v>49.874245215993355</v>
      </c>
      <c r="N52" s="80">
        <f t="shared" si="19"/>
        <v>49.874245215993355</v>
      </c>
      <c r="O52" s="3">
        <v>0.27300000000000002</v>
      </c>
      <c r="P52" s="3">
        <f t="shared" si="20"/>
        <v>0.24715770631254852</v>
      </c>
      <c r="Q52" s="3">
        <f t="shared" si="21"/>
        <v>0.24056586458933846</v>
      </c>
      <c r="R52" s="81">
        <f t="shared" si="22"/>
        <v>0.24056586458933843</v>
      </c>
      <c r="S52" s="2">
        <v>0.52</v>
      </c>
      <c r="T52" s="3">
        <f t="shared" si="23"/>
        <v>0.48254466054740341</v>
      </c>
      <c r="U52" s="3">
        <f t="shared" si="24"/>
        <v>0.48863249034864198</v>
      </c>
      <c r="V52" s="81">
        <f t="shared" si="25"/>
        <v>0.48863249034864198</v>
      </c>
      <c r="W52" s="2">
        <v>11.4</v>
      </c>
      <c r="X52" s="2">
        <f t="shared" si="26"/>
        <v>11.332588605653903</v>
      </c>
      <c r="Y52" s="2">
        <f t="shared" si="27"/>
        <v>11.280611325242131</v>
      </c>
      <c r="Z52" s="80">
        <f t="shared" si="28"/>
        <v>11.280611325242132</v>
      </c>
      <c r="AA52" s="2">
        <v>2.71</v>
      </c>
      <c r="AB52" s="2">
        <f t="shared" si="29"/>
        <v>2.6768056487303964</v>
      </c>
      <c r="AC52" s="2">
        <f t="shared" si="30"/>
        <v>2.616884578819771</v>
      </c>
      <c r="AD52" s="80">
        <f t="shared" si="31"/>
        <v>2.6168845788197714</v>
      </c>
      <c r="AE52">
        <v>289</v>
      </c>
      <c r="AF52" s="8">
        <f t="shared" si="32"/>
        <v>261.69953150300046</v>
      </c>
      <c r="AG52" s="8">
        <f t="shared" si="33"/>
        <v>235.73852654140933</v>
      </c>
      <c r="AH52" s="83">
        <f t="shared" si="34"/>
        <v>235.73852654140921</v>
      </c>
      <c r="AI52" s="3">
        <v>0.16800000000000001</v>
      </c>
      <c r="AJ52" s="3">
        <f t="shared" si="35"/>
        <v>0.15262725467792537</v>
      </c>
      <c r="AK52" s="3">
        <f t="shared" si="36"/>
        <v>0.166262538071937</v>
      </c>
      <c r="AL52" s="81">
        <f t="shared" si="37"/>
        <v>0.16626253807193703</v>
      </c>
      <c r="AM52" s="2">
        <v>11.117568613335733</v>
      </c>
      <c r="AN52" s="2">
        <f t="shared" si="38"/>
        <v>10.757884289519756</v>
      </c>
      <c r="AO52" s="2">
        <f t="shared" si="39"/>
        <v>10.836235672516905</v>
      </c>
      <c r="AP52" s="80">
        <f t="shared" si="40"/>
        <v>10.836235672516905</v>
      </c>
    </row>
    <row r="53" spans="1:46" x14ac:dyDescent="0.2">
      <c r="A53" s="11" t="s">
        <v>12</v>
      </c>
      <c r="B53" t="s">
        <v>191</v>
      </c>
      <c r="C53" s="2">
        <v>7.23</v>
      </c>
      <c r="D53" s="2">
        <f t="shared" si="11"/>
        <v>7.2661604165484563</v>
      </c>
      <c r="E53" s="2">
        <f t="shared" si="12"/>
        <v>7.512592066812287</v>
      </c>
      <c r="F53" s="80">
        <f t="shared" si="13"/>
        <v>7.5125920668122887</v>
      </c>
      <c r="G53" s="2">
        <v>13.8</v>
      </c>
      <c r="H53" s="2">
        <f t="shared" si="14"/>
        <v>13.376326799228389</v>
      </c>
      <c r="I53" s="2">
        <f t="shared" si="15"/>
        <v>13.610752421333116</v>
      </c>
      <c r="J53" s="80">
        <f t="shared" si="16"/>
        <v>13.610752421333112</v>
      </c>
      <c r="K53" s="2">
        <v>49.94</v>
      </c>
      <c r="L53" s="2">
        <f t="shared" si="17"/>
        <v>49.335779740583554</v>
      </c>
      <c r="M53" s="2">
        <f t="shared" si="18"/>
        <v>49.810780528471639</v>
      </c>
      <c r="N53" s="80">
        <f t="shared" si="19"/>
        <v>49.810780528471632</v>
      </c>
      <c r="O53" s="3">
        <v>0.27300000000000002</v>
      </c>
      <c r="P53" s="3">
        <f t="shared" si="20"/>
        <v>0.25331813911997275</v>
      </c>
      <c r="Q53" s="3">
        <f t="shared" si="21"/>
        <v>0.24665080089752534</v>
      </c>
      <c r="R53" s="81">
        <f t="shared" si="22"/>
        <v>0.24665080089752534</v>
      </c>
      <c r="S53" s="2">
        <v>0.52</v>
      </c>
      <c r="T53" s="3">
        <f t="shared" si="23"/>
        <v>0.48913126254992817</v>
      </c>
      <c r="U53" s="3">
        <f t="shared" si="24"/>
        <v>0.49469711161170243</v>
      </c>
      <c r="V53" s="81">
        <f t="shared" si="25"/>
        <v>0.49469711161170243</v>
      </c>
      <c r="W53" s="2">
        <v>11.4</v>
      </c>
      <c r="X53" s="2">
        <f t="shared" si="26"/>
        <v>11.27782177958788</v>
      </c>
      <c r="Y53" s="2">
        <f t="shared" si="27"/>
        <v>11.227787703342615</v>
      </c>
      <c r="Z53" s="80">
        <f t="shared" si="28"/>
        <v>11.227787703342617</v>
      </c>
      <c r="AA53" s="2">
        <v>2.71</v>
      </c>
      <c r="AB53" s="2">
        <f t="shared" si="29"/>
        <v>2.6932730964251279</v>
      </c>
      <c r="AC53" s="2">
        <f t="shared" si="30"/>
        <v>2.6324581082861438</v>
      </c>
      <c r="AD53" s="80">
        <f t="shared" si="31"/>
        <v>2.6324581082861442</v>
      </c>
      <c r="AE53">
        <v>289</v>
      </c>
      <c r="AF53" s="8">
        <f t="shared" si="32"/>
        <v>289.30492167387064</v>
      </c>
      <c r="AG53" s="8">
        <f t="shared" si="33"/>
        <v>268.72805554416624</v>
      </c>
      <c r="AH53" s="83">
        <f t="shared" si="34"/>
        <v>268.72805554416612</v>
      </c>
      <c r="AI53" s="3">
        <v>0.16800000000000001</v>
      </c>
      <c r="AJ53" s="3">
        <f t="shared" si="35"/>
        <v>0.16331958006316943</v>
      </c>
      <c r="AK53" s="3">
        <f t="shared" si="36"/>
        <v>0.16974197333112989</v>
      </c>
      <c r="AL53" s="81">
        <f t="shared" si="37"/>
        <v>0.16974197333112995</v>
      </c>
      <c r="AM53" s="2">
        <v>11.117568613335733</v>
      </c>
      <c r="AN53" s="2">
        <f t="shared" si="38"/>
        <v>10.825692929523544</v>
      </c>
      <c r="AO53" s="2">
        <f t="shared" si="39"/>
        <v>10.889124245006599</v>
      </c>
      <c r="AP53" s="80">
        <f t="shared" si="40"/>
        <v>10.889124245006599</v>
      </c>
    </row>
    <row r="54" spans="1:46" x14ac:dyDescent="0.2">
      <c r="A54" s="11" t="s">
        <v>12</v>
      </c>
      <c r="B54" t="s">
        <v>191</v>
      </c>
      <c r="C54" s="2">
        <v>7.23</v>
      </c>
      <c r="D54" s="2">
        <f t="shared" si="11"/>
        <v>6.6256992896812328</v>
      </c>
      <c r="E54" s="2">
        <f t="shared" si="12"/>
        <v>7.0580789902541721</v>
      </c>
      <c r="F54" s="80">
        <f t="shared" si="13"/>
        <v>7.058078990254173</v>
      </c>
      <c r="G54" s="2">
        <v>13.8</v>
      </c>
      <c r="H54" s="2">
        <f t="shared" si="14"/>
        <v>13.585895249304089</v>
      </c>
      <c r="I54" s="2">
        <f t="shared" si="15"/>
        <v>13.76309804307652</v>
      </c>
      <c r="J54" s="80">
        <f t="shared" si="16"/>
        <v>13.763098043076518</v>
      </c>
      <c r="K54" s="2">
        <v>49.94</v>
      </c>
      <c r="L54" s="2">
        <f t="shared" si="17"/>
        <v>50.134047848618799</v>
      </c>
      <c r="M54" s="2">
        <f t="shared" si="18"/>
        <v>50.27357954899891</v>
      </c>
      <c r="N54" s="80">
        <f t="shared" si="19"/>
        <v>50.273579548998917</v>
      </c>
      <c r="O54" s="3">
        <v>0.27300000000000002</v>
      </c>
      <c r="P54" s="3">
        <f t="shared" si="20"/>
        <v>0.26054602757036521</v>
      </c>
      <c r="Q54" s="3">
        <f t="shared" si="21"/>
        <v>0.25379011111130029</v>
      </c>
      <c r="R54" s="81">
        <f t="shared" si="22"/>
        <v>0.25379011111130023</v>
      </c>
      <c r="S54" s="2">
        <v>0.52</v>
      </c>
      <c r="T54" s="3">
        <f t="shared" si="23"/>
        <v>0.48927074574958584</v>
      </c>
      <c r="U54" s="3">
        <f t="shared" si="24"/>
        <v>0.49482554092596182</v>
      </c>
      <c r="V54" s="81">
        <f t="shared" si="25"/>
        <v>0.49482554092596182</v>
      </c>
      <c r="W54" s="2">
        <v>11.4</v>
      </c>
      <c r="X54" s="2">
        <f t="shared" si="26"/>
        <v>11.429176314365881</v>
      </c>
      <c r="Y54" s="2">
        <f t="shared" si="27"/>
        <v>11.373771965937122</v>
      </c>
      <c r="Z54" s="80">
        <f t="shared" si="28"/>
        <v>11.373771965937124</v>
      </c>
      <c r="AA54" s="2">
        <v>2.71</v>
      </c>
      <c r="AB54" s="2">
        <f t="shared" si="29"/>
        <v>2.6863723217999085</v>
      </c>
      <c r="AC54" s="2">
        <f t="shared" si="30"/>
        <v>2.6259319350163763</v>
      </c>
      <c r="AD54" s="80">
        <f t="shared" si="31"/>
        <v>2.6259319350163763</v>
      </c>
      <c r="AE54">
        <v>289</v>
      </c>
      <c r="AF54" s="8">
        <f t="shared" si="32"/>
        <v>280.31844011152509</v>
      </c>
      <c r="AG54" s="8">
        <f t="shared" si="33"/>
        <v>257.98885597847527</v>
      </c>
      <c r="AH54" s="83">
        <f t="shared" si="34"/>
        <v>257.98885597847516</v>
      </c>
      <c r="AI54" s="3">
        <v>0.16800000000000001</v>
      </c>
      <c r="AJ54" s="3">
        <f t="shared" si="35"/>
        <v>0.16087131482147843</v>
      </c>
      <c r="AK54" s="3">
        <f t="shared" si="36"/>
        <v>0.1689452728848872</v>
      </c>
      <c r="AL54" s="81">
        <f t="shared" si="37"/>
        <v>0.16894527288488723</v>
      </c>
      <c r="AM54" s="2">
        <v>11.117568613335733</v>
      </c>
      <c r="AN54" s="2">
        <f t="shared" si="38"/>
        <v>10.936924020501424</v>
      </c>
      <c r="AO54" s="2">
        <f t="shared" si="39"/>
        <v>10.975880941763274</v>
      </c>
      <c r="AP54" s="80">
        <f t="shared" si="40"/>
        <v>10.975880941763272</v>
      </c>
    </row>
    <row r="55" spans="1:46" x14ac:dyDescent="0.2">
      <c r="A55" s="11" t="s">
        <v>13</v>
      </c>
      <c r="B55" t="s">
        <v>191</v>
      </c>
      <c r="C55" s="2">
        <v>3.48</v>
      </c>
      <c r="D55" s="2">
        <f t="shared" si="11"/>
        <v>1.6584715985025378</v>
      </c>
      <c r="E55" s="2">
        <f t="shared" si="12"/>
        <v>3.5330095595370441</v>
      </c>
      <c r="F55" s="80">
        <f t="shared" si="13"/>
        <v>3.533009559537045</v>
      </c>
      <c r="G55" s="2">
        <v>13.65</v>
      </c>
      <c r="H55" s="2">
        <f t="shared" si="14"/>
        <v>13.59792427880986</v>
      </c>
      <c r="I55" s="2">
        <f t="shared" si="15"/>
        <v>13.771842536717449</v>
      </c>
      <c r="J55" s="80">
        <f t="shared" si="16"/>
        <v>13.771842536717445</v>
      </c>
      <c r="K55" s="2">
        <v>54.11</v>
      </c>
      <c r="L55" s="2">
        <f t="shared" si="17"/>
        <v>55.82132481179282</v>
      </c>
      <c r="M55" s="2">
        <f t="shared" si="18"/>
        <v>53.570800346786413</v>
      </c>
      <c r="N55" s="80">
        <f t="shared" si="19"/>
        <v>53.570800346786399</v>
      </c>
      <c r="O55" s="3">
        <v>0.36</v>
      </c>
      <c r="P55" s="3">
        <f t="shared" si="20"/>
        <v>0.35422498503681066</v>
      </c>
      <c r="Q55" s="3">
        <f t="shared" si="21"/>
        <v>0.34632102694463274</v>
      </c>
      <c r="R55" s="81">
        <f t="shared" si="22"/>
        <v>0.34632102694463274</v>
      </c>
      <c r="S55" s="2">
        <v>1.69</v>
      </c>
      <c r="T55" s="3">
        <f t="shared" si="23"/>
        <v>1.791301950278871</v>
      </c>
      <c r="U55" s="3">
        <f t="shared" si="24"/>
        <v>1.6936722490054428</v>
      </c>
      <c r="V55" s="81">
        <f t="shared" si="25"/>
        <v>1.6936722490054432</v>
      </c>
      <c r="W55" s="2">
        <v>6.95</v>
      </c>
      <c r="X55" s="2">
        <f t="shared" si="26"/>
        <v>6.8781089618155207</v>
      </c>
      <c r="Y55" s="2">
        <f t="shared" si="27"/>
        <v>6.9841828964422348</v>
      </c>
      <c r="Z55" s="80">
        <f t="shared" si="28"/>
        <v>6.9841828964422366</v>
      </c>
      <c r="AA55" s="2">
        <v>2.2400000000000002</v>
      </c>
      <c r="AB55" s="2">
        <f t="shared" si="29"/>
        <v>2.4015177835788277</v>
      </c>
      <c r="AC55" s="2">
        <f t="shared" si="30"/>
        <v>2.356540428399641</v>
      </c>
      <c r="AD55" s="80">
        <f t="shared" si="31"/>
        <v>2.3565404283996405</v>
      </c>
      <c r="AE55">
        <v>16</v>
      </c>
      <c r="AF55" s="8">
        <f t="shared" si="32"/>
        <v>92.313907698877728</v>
      </c>
      <c r="AG55" s="8">
        <f t="shared" si="33"/>
        <v>33.316031711660059</v>
      </c>
      <c r="AH55" s="83">
        <f t="shared" si="34"/>
        <v>33.316031711659903</v>
      </c>
      <c r="AI55" s="3">
        <v>0.18</v>
      </c>
      <c r="AJ55" s="3">
        <f t="shared" si="35"/>
        <v>0.19179886621067524</v>
      </c>
      <c r="AK55" s="3">
        <f t="shared" si="36"/>
        <v>0.17900953944121362</v>
      </c>
      <c r="AL55" s="81">
        <f t="shared" si="37"/>
        <v>0.17900953944121364</v>
      </c>
      <c r="AM55" s="2">
        <v>12.110450823360029</v>
      </c>
      <c r="AN55" s="2">
        <f t="shared" si="38"/>
        <v>12.544191485817333</v>
      </c>
      <c r="AO55" s="2">
        <f t="shared" si="39"/>
        <v>12.229498207128522</v>
      </c>
      <c r="AP55" s="80">
        <f t="shared" si="40"/>
        <v>12.229498207128522</v>
      </c>
    </row>
    <row r="56" spans="1:46" x14ac:dyDescent="0.2">
      <c r="A56" s="11" t="s">
        <v>13</v>
      </c>
      <c r="B56" t="s">
        <v>191</v>
      </c>
      <c r="C56" s="2">
        <v>3.48</v>
      </c>
      <c r="D56" s="2">
        <f t="shared" si="11"/>
        <v>1.9144419837182647</v>
      </c>
      <c r="E56" s="2">
        <f t="shared" si="12"/>
        <v>3.7146628752679227</v>
      </c>
      <c r="F56" s="80">
        <f t="shared" si="13"/>
        <v>3.714662875267924</v>
      </c>
      <c r="G56" s="2">
        <v>13.65</v>
      </c>
      <c r="H56" s="2">
        <f t="shared" si="14"/>
        <v>13.892900927795836</v>
      </c>
      <c r="I56" s="2">
        <f t="shared" si="15"/>
        <v>13.986275582213189</v>
      </c>
      <c r="J56" s="80">
        <f t="shared" si="16"/>
        <v>13.986275582213187</v>
      </c>
      <c r="K56" s="2">
        <v>54.11</v>
      </c>
      <c r="L56" s="2">
        <f t="shared" si="17"/>
        <v>56.815746764370395</v>
      </c>
      <c r="M56" s="2">
        <f t="shared" si="18"/>
        <v>54.147320316720382</v>
      </c>
      <c r="N56" s="80">
        <f t="shared" si="19"/>
        <v>54.147320316720382</v>
      </c>
      <c r="O56" s="3">
        <v>0.36</v>
      </c>
      <c r="P56" s="3">
        <f t="shared" si="20"/>
        <v>0.38220251749974588</v>
      </c>
      <c r="Q56" s="3">
        <f t="shared" si="21"/>
        <v>0.37395569295251879</v>
      </c>
      <c r="R56" s="81">
        <f t="shared" si="22"/>
        <v>0.37395569295251885</v>
      </c>
      <c r="S56" s="2">
        <v>1.69</v>
      </c>
      <c r="T56" s="3">
        <f t="shared" si="23"/>
        <v>1.8009964305079584</v>
      </c>
      <c r="U56" s="3">
        <f t="shared" si="24"/>
        <v>1.7025984526699585</v>
      </c>
      <c r="V56" s="81">
        <f t="shared" si="25"/>
        <v>1.7025984526699594</v>
      </c>
      <c r="W56" s="2">
        <v>6.95</v>
      </c>
      <c r="X56" s="2">
        <f t="shared" si="26"/>
        <v>6.861903323541517</v>
      </c>
      <c r="Y56" s="2">
        <f t="shared" si="27"/>
        <v>6.9685522570512601</v>
      </c>
      <c r="Z56" s="80">
        <f t="shared" si="28"/>
        <v>6.9685522570512619</v>
      </c>
      <c r="AA56" s="2">
        <v>2.2400000000000002</v>
      </c>
      <c r="AB56" s="2">
        <f t="shared" si="29"/>
        <v>2.3664072743424809</v>
      </c>
      <c r="AC56" s="2">
        <f t="shared" si="30"/>
        <v>2.3233358565492903</v>
      </c>
      <c r="AD56" s="80">
        <f t="shared" si="31"/>
        <v>2.3233358565492908</v>
      </c>
      <c r="AE56">
        <v>16</v>
      </c>
      <c r="AF56" s="8">
        <f t="shared" si="32"/>
        <v>95.757363471845537</v>
      </c>
      <c r="AG56" s="8">
        <f t="shared" si="33"/>
        <v>37.43109704451318</v>
      </c>
      <c r="AH56" s="83">
        <f t="shared" si="34"/>
        <v>37.431097044513038</v>
      </c>
      <c r="AI56" s="3">
        <v>0.18</v>
      </c>
      <c r="AJ56" s="3">
        <f t="shared" si="35"/>
        <v>0.19283185258339197</v>
      </c>
      <c r="AK56" s="3">
        <f t="shared" si="36"/>
        <v>0.17934568794754852</v>
      </c>
      <c r="AL56" s="81">
        <f t="shared" si="37"/>
        <v>0.17934568794754854</v>
      </c>
      <c r="AM56" s="2">
        <v>12.110450823360029</v>
      </c>
      <c r="AN56" s="2">
        <f t="shared" si="38"/>
        <v>12.471694116643114</v>
      </c>
      <c r="AO56" s="2">
        <f t="shared" si="39"/>
        <v>12.1729525757065</v>
      </c>
      <c r="AP56" s="80">
        <f t="shared" si="40"/>
        <v>12.172952575706502</v>
      </c>
    </row>
    <row r="57" spans="1:46" x14ac:dyDescent="0.2">
      <c r="A57" s="11" t="s">
        <v>13</v>
      </c>
      <c r="B57" t="s">
        <v>191</v>
      </c>
      <c r="C57" s="2">
        <v>3.48</v>
      </c>
      <c r="D57" s="2">
        <f t="shared" si="11"/>
        <v>1.554571629703861</v>
      </c>
      <c r="E57" s="2">
        <f t="shared" si="12"/>
        <v>3.4592753507116445</v>
      </c>
      <c r="F57" s="80">
        <f t="shared" si="13"/>
        <v>3.4592753507116454</v>
      </c>
      <c r="G57" s="2">
        <v>13.65</v>
      </c>
      <c r="H57" s="2">
        <f t="shared" si="14"/>
        <v>13.887876060729806</v>
      </c>
      <c r="I57" s="2">
        <f t="shared" si="15"/>
        <v>13.982622759008763</v>
      </c>
      <c r="J57" s="80">
        <f t="shared" si="16"/>
        <v>13.982622759008761</v>
      </c>
      <c r="K57" s="2">
        <v>54.11</v>
      </c>
      <c r="L57" s="2">
        <f t="shared" si="17"/>
        <v>56.674150115885851</v>
      </c>
      <c r="M57" s="2">
        <f t="shared" si="18"/>
        <v>54.065229112563571</v>
      </c>
      <c r="N57" s="80">
        <f t="shared" si="19"/>
        <v>54.065229112563557</v>
      </c>
      <c r="O57" s="3">
        <v>0.36</v>
      </c>
      <c r="P57" s="3">
        <f t="shared" si="20"/>
        <v>0.39455886412067881</v>
      </c>
      <c r="Q57" s="3">
        <f t="shared" si="21"/>
        <v>0.38616061175297151</v>
      </c>
      <c r="R57" s="81">
        <f t="shared" si="22"/>
        <v>0.38616061175297151</v>
      </c>
      <c r="S57" s="2">
        <v>1.69</v>
      </c>
      <c r="T57" s="3">
        <f t="shared" si="23"/>
        <v>1.7815399246490369</v>
      </c>
      <c r="U57" s="3">
        <f t="shared" si="24"/>
        <v>1.6846838528365931</v>
      </c>
      <c r="V57" s="81">
        <f t="shared" si="25"/>
        <v>1.6846838528365935</v>
      </c>
      <c r="W57" s="2">
        <v>6.95</v>
      </c>
      <c r="X57" s="2">
        <f t="shared" si="26"/>
        <v>6.8857214642161351</v>
      </c>
      <c r="Y57" s="2">
        <f t="shared" si="27"/>
        <v>6.9915252965300994</v>
      </c>
      <c r="Z57" s="80">
        <f t="shared" si="28"/>
        <v>6.9915252965301002</v>
      </c>
      <c r="AA57" s="2">
        <v>2.2400000000000002</v>
      </c>
      <c r="AB57" s="2">
        <f t="shared" si="29"/>
        <v>2.3813417771124268</v>
      </c>
      <c r="AC57" s="2">
        <f t="shared" si="30"/>
        <v>2.3374596554077978</v>
      </c>
      <c r="AD57" s="80">
        <f t="shared" si="31"/>
        <v>2.3374596554077978</v>
      </c>
      <c r="AE57">
        <v>16</v>
      </c>
      <c r="AF57" s="8">
        <f t="shared" si="32"/>
        <v>103.03061110085341</v>
      </c>
      <c r="AG57" s="8">
        <f t="shared" si="33"/>
        <v>46.122914552478676</v>
      </c>
      <c r="AH57" s="83">
        <f t="shared" si="34"/>
        <v>46.122914552478534</v>
      </c>
      <c r="AI57" s="3">
        <v>0.18</v>
      </c>
      <c r="AJ57" s="3">
        <f t="shared" si="35"/>
        <v>0.19943871666363031</v>
      </c>
      <c r="AK57" s="3">
        <f t="shared" si="36"/>
        <v>0.18149565579880761</v>
      </c>
      <c r="AL57" s="81">
        <f t="shared" si="37"/>
        <v>0.18149565579880766</v>
      </c>
      <c r="AM57" s="2">
        <v>12.110450823360029</v>
      </c>
      <c r="AN57" s="2">
        <f t="shared" si="38"/>
        <v>12.448343369256607</v>
      </c>
      <c r="AO57" s="2">
        <f t="shared" si="39"/>
        <v>12.154739738879648</v>
      </c>
      <c r="AP57" s="80">
        <f t="shared" si="40"/>
        <v>12.154739738879647</v>
      </c>
    </row>
    <row r="58" spans="1:46" x14ac:dyDescent="0.2">
      <c r="A58" s="11" t="s">
        <v>13</v>
      </c>
      <c r="B58" t="s">
        <v>191</v>
      </c>
      <c r="C58" s="2">
        <v>3.48</v>
      </c>
      <c r="D58" s="2">
        <f t="shared" si="11"/>
        <v>1.8154932728220881</v>
      </c>
      <c r="E58" s="2">
        <f t="shared" si="12"/>
        <v>3.6444424026673987</v>
      </c>
      <c r="F58" s="80">
        <f t="shared" si="13"/>
        <v>3.6444424026673996</v>
      </c>
      <c r="G58" s="2">
        <v>13.65</v>
      </c>
      <c r="H58" s="2">
        <f t="shared" si="14"/>
        <v>13.908366006914934</v>
      </c>
      <c r="I58" s="2">
        <f t="shared" si="15"/>
        <v>13.997517909447364</v>
      </c>
      <c r="J58" s="80">
        <f t="shared" si="16"/>
        <v>13.997517909447362</v>
      </c>
      <c r="K58" s="2">
        <v>54.11</v>
      </c>
      <c r="L58" s="2">
        <f t="shared" si="17"/>
        <v>56.727387396671979</v>
      </c>
      <c r="M58" s="2">
        <f t="shared" si="18"/>
        <v>54.096093631833909</v>
      </c>
      <c r="N58" s="80">
        <f t="shared" si="19"/>
        <v>54.096093631833909</v>
      </c>
      <c r="O58" s="3">
        <v>0.36</v>
      </c>
      <c r="P58" s="3">
        <f t="shared" si="20"/>
        <v>0.39219164534354456</v>
      </c>
      <c r="Q58" s="3">
        <f t="shared" si="21"/>
        <v>0.38382240339380447</v>
      </c>
      <c r="R58" s="81">
        <f t="shared" si="22"/>
        <v>0.38382240339380447</v>
      </c>
      <c r="S58" s="2">
        <v>1.69</v>
      </c>
      <c r="T58" s="3">
        <f t="shared" si="23"/>
        <v>1.785537541922593</v>
      </c>
      <c r="U58" s="3">
        <f t="shared" si="24"/>
        <v>1.6883646634745353</v>
      </c>
      <c r="V58" s="81">
        <f t="shared" si="25"/>
        <v>1.6883646634745357</v>
      </c>
      <c r="W58" s="2">
        <v>6.95</v>
      </c>
      <c r="X58" s="2">
        <f t="shared" si="26"/>
        <v>6.832350290562947</v>
      </c>
      <c r="Y58" s="2">
        <f t="shared" si="27"/>
        <v>6.9400478073290524</v>
      </c>
      <c r="Z58" s="80">
        <f t="shared" si="28"/>
        <v>6.9400478073290532</v>
      </c>
      <c r="AA58" s="2">
        <v>2.2400000000000002</v>
      </c>
      <c r="AB58" s="2">
        <f t="shared" si="29"/>
        <v>2.3623251133704186</v>
      </c>
      <c r="AC58" s="2">
        <f t="shared" si="30"/>
        <v>2.3194752914293399</v>
      </c>
      <c r="AD58" s="80">
        <f t="shared" si="31"/>
        <v>2.3194752914293399</v>
      </c>
      <c r="AE58">
        <v>16</v>
      </c>
      <c r="AF58" s="8">
        <f t="shared" si="32"/>
        <v>93.334700991331815</v>
      </c>
      <c r="AG58" s="8">
        <f t="shared" si="33"/>
        <v>34.535919918955486</v>
      </c>
      <c r="AH58" s="83">
        <f t="shared" si="34"/>
        <v>34.535919918955344</v>
      </c>
      <c r="AI58" s="3">
        <v>0.18</v>
      </c>
      <c r="AJ58" s="3">
        <f t="shared" si="35"/>
        <v>0.18201714904259544</v>
      </c>
      <c r="AK58" s="3">
        <f t="shared" si="36"/>
        <v>0.17582642909020998</v>
      </c>
      <c r="AL58" s="81">
        <f t="shared" si="37"/>
        <v>0.17582642909021001</v>
      </c>
      <c r="AM58" s="2">
        <v>12.110450823360029</v>
      </c>
      <c r="AN58" s="2">
        <f t="shared" si="38"/>
        <v>12.363818536447047</v>
      </c>
      <c r="AO58" s="2">
        <f t="shared" si="39"/>
        <v>12.088813070139826</v>
      </c>
      <c r="AP58" s="80">
        <f t="shared" si="40"/>
        <v>12.088813070139825</v>
      </c>
    </row>
    <row r="59" spans="1:46" x14ac:dyDescent="0.2">
      <c r="A59" s="11" t="s">
        <v>13</v>
      </c>
      <c r="B59" t="s">
        <v>191</v>
      </c>
      <c r="C59" s="2">
        <v>3.48</v>
      </c>
      <c r="D59" s="2">
        <f t="shared" si="11"/>
        <v>1.7362562699182957</v>
      </c>
      <c r="E59" s="2">
        <f t="shared" si="12"/>
        <v>3.5882106464276271</v>
      </c>
      <c r="F59" s="80">
        <f t="shared" si="13"/>
        <v>3.588210646427628</v>
      </c>
      <c r="G59" s="2">
        <v>13.65</v>
      </c>
      <c r="H59" s="2">
        <f t="shared" si="14"/>
        <v>13.898474972615448</v>
      </c>
      <c r="I59" s="2">
        <f t="shared" si="15"/>
        <v>13.990327629758335</v>
      </c>
      <c r="J59" s="80">
        <f t="shared" si="16"/>
        <v>13.990327629758331</v>
      </c>
      <c r="K59" s="2">
        <v>54.11</v>
      </c>
      <c r="L59" s="2">
        <f t="shared" si="17"/>
        <v>57.582082957228408</v>
      </c>
      <c r="M59" s="2">
        <f t="shared" si="18"/>
        <v>54.591606686023297</v>
      </c>
      <c r="N59" s="80">
        <f t="shared" si="19"/>
        <v>54.591606686023297</v>
      </c>
      <c r="O59" s="3">
        <v>0.36</v>
      </c>
      <c r="P59" s="3">
        <f t="shared" si="20"/>
        <v>0.3824179112271141</v>
      </c>
      <c r="Q59" s="3">
        <f t="shared" si="21"/>
        <v>0.37416844701594099</v>
      </c>
      <c r="R59" s="81">
        <f t="shared" si="22"/>
        <v>0.37416844701594093</v>
      </c>
      <c r="S59" s="2">
        <v>1.69</v>
      </c>
      <c r="T59" s="3">
        <f t="shared" si="23"/>
        <v>1.8163422495917478</v>
      </c>
      <c r="U59" s="3">
        <f t="shared" si="24"/>
        <v>1.7167281329935844</v>
      </c>
      <c r="V59" s="81">
        <f t="shared" si="25"/>
        <v>1.7167281329935844</v>
      </c>
      <c r="W59" s="2">
        <v>6.95</v>
      </c>
      <c r="X59" s="2">
        <f t="shared" si="26"/>
        <v>6.9420360149185267</v>
      </c>
      <c r="Y59" s="2">
        <f t="shared" si="27"/>
        <v>7.045841727614822</v>
      </c>
      <c r="Z59" s="80">
        <f t="shared" si="28"/>
        <v>7.0458417276148237</v>
      </c>
      <c r="AA59" s="2">
        <v>2.2400000000000002</v>
      </c>
      <c r="AB59" s="2">
        <f t="shared" si="29"/>
        <v>2.385433528664024</v>
      </c>
      <c r="AC59" s="2">
        <f t="shared" si="30"/>
        <v>2.341329290492673</v>
      </c>
      <c r="AD59" s="80">
        <f t="shared" si="31"/>
        <v>2.3413292904926726</v>
      </c>
      <c r="AE59">
        <v>16</v>
      </c>
      <c r="AF59" s="8">
        <f t="shared" si="32"/>
        <v>90.073180656194523</v>
      </c>
      <c r="AG59" s="8">
        <f t="shared" si="33"/>
        <v>30.63827460320006</v>
      </c>
      <c r="AH59" s="83">
        <f t="shared" si="34"/>
        <v>30.638274603199889</v>
      </c>
      <c r="AI59" s="3">
        <v>0.18</v>
      </c>
      <c r="AJ59" s="3">
        <f t="shared" si="35"/>
        <v>0.19797538726674452</v>
      </c>
      <c r="AK59" s="3">
        <f t="shared" si="36"/>
        <v>0.18101946753143927</v>
      </c>
      <c r="AL59" s="81">
        <f t="shared" si="37"/>
        <v>0.1810194675314393</v>
      </c>
      <c r="AM59" s="2">
        <v>12.110450823360029</v>
      </c>
      <c r="AN59" s="2">
        <f t="shared" si="38"/>
        <v>12.498186806597555</v>
      </c>
      <c r="AO59" s="2">
        <f t="shared" si="39"/>
        <v>12.193616027340749</v>
      </c>
      <c r="AP59" s="80">
        <f t="shared" si="40"/>
        <v>12.193616027340749</v>
      </c>
    </row>
    <row r="60" spans="1:46" s="1" customFormat="1" x14ac:dyDescent="0.2">
      <c r="A60" s="10"/>
      <c r="B60" s="10"/>
      <c r="C60" s="7"/>
      <c r="D60" s="7"/>
      <c r="E60" s="7"/>
      <c r="F60" s="7"/>
      <c r="G60" s="7"/>
      <c r="H60" s="7"/>
      <c r="I60" s="7"/>
      <c r="J60" s="7"/>
      <c r="M60" s="7"/>
      <c r="N60" s="7"/>
      <c r="Q60" s="5"/>
      <c r="R60" s="5"/>
      <c r="U60" s="5"/>
      <c r="V60" s="5"/>
      <c r="W60" s="5"/>
      <c r="AA60" s="7"/>
      <c r="AB60" s="5"/>
      <c r="AF60" s="7"/>
      <c r="AG60" s="7"/>
      <c r="AH60" s="7"/>
      <c r="AK60" s="4"/>
      <c r="AL60" s="4"/>
      <c r="AM60" s="5"/>
      <c r="AN60" s="5"/>
      <c r="AO60" s="5"/>
      <c r="AP60" s="5"/>
      <c r="AQ60" s="7"/>
      <c r="AR60" s="7"/>
      <c r="AS60" s="7"/>
      <c r="AT60" s="7"/>
    </row>
    <row r="61" spans="1:46" s="1" customFormat="1" ht="34" x14ac:dyDescent="0.2">
      <c r="A61" s="10"/>
      <c r="B61" s="10"/>
      <c r="C61" s="13" t="s">
        <v>15</v>
      </c>
      <c r="D61" s="13" t="s">
        <v>108</v>
      </c>
      <c r="E61" s="13" t="s">
        <v>151</v>
      </c>
      <c r="F61" s="13" t="s">
        <v>176</v>
      </c>
      <c r="G61" s="13" t="s">
        <v>14</v>
      </c>
      <c r="H61" s="13" t="s">
        <v>107</v>
      </c>
      <c r="I61" s="13" t="s">
        <v>152</v>
      </c>
      <c r="J61" s="13" t="s">
        <v>177</v>
      </c>
      <c r="K61" s="13" t="s">
        <v>29</v>
      </c>
      <c r="L61" s="13" t="s">
        <v>114</v>
      </c>
      <c r="M61" s="13" t="s">
        <v>153</v>
      </c>
      <c r="N61" s="13" t="s">
        <v>178</v>
      </c>
      <c r="O61" s="13" t="s">
        <v>40</v>
      </c>
      <c r="P61" s="13" t="s">
        <v>110</v>
      </c>
      <c r="Q61" s="13" t="s">
        <v>154</v>
      </c>
      <c r="R61" s="13" t="s">
        <v>179</v>
      </c>
      <c r="S61" s="13" t="s">
        <v>20</v>
      </c>
      <c r="T61" s="13" t="s">
        <v>109</v>
      </c>
      <c r="U61" s="13" t="s">
        <v>155</v>
      </c>
      <c r="V61" s="13" t="s">
        <v>173</v>
      </c>
      <c r="W61" s="13" t="s">
        <v>19</v>
      </c>
      <c r="X61" s="13" t="s">
        <v>111</v>
      </c>
      <c r="Y61" s="13" t="s">
        <v>141</v>
      </c>
      <c r="Z61" s="13" t="s">
        <v>180</v>
      </c>
      <c r="AA61" s="13" t="s">
        <v>16</v>
      </c>
      <c r="AB61" s="13" t="s">
        <v>112</v>
      </c>
      <c r="AC61" s="13" t="s">
        <v>156</v>
      </c>
      <c r="AD61" s="13" t="s">
        <v>181</v>
      </c>
      <c r="AE61" s="13" t="s">
        <v>17</v>
      </c>
      <c r="AF61" s="13" t="s">
        <v>131</v>
      </c>
      <c r="AG61" s="13" t="s">
        <v>133</v>
      </c>
      <c r="AH61" s="13" t="s">
        <v>172</v>
      </c>
      <c r="AI61" s="13" t="s">
        <v>18</v>
      </c>
      <c r="AJ61" s="13" t="s">
        <v>118</v>
      </c>
      <c r="AK61" s="13" t="s">
        <v>132</v>
      </c>
      <c r="AL61" s="13" t="s">
        <v>182</v>
      </c>
      <c r="AM61" s="13" t="s">
        <v>21</v>
      </c>
      <c r="AN61" s="13" t="s">
        <v>113</v>
      </c>
      <c r="AO61" s="13" t="s">
        <v>157</v>
      </c>
      <c r="AP61" s="13" t="s">
        <v>183</v>
      </c>
    </row>
    <row r="62" spans="1:46" s="1" customFormat="1" x14ac:dyDescent="0.2">
      <c r="A62" s="10" t="s">
        <v>163</v>
      </c>
      <c r="B62" s="17"/>
      <c r="C62" s="3">
        <f>AVERAGE(C45:C49)</f>
        <v>9.68</v>
      </c>
      <c r="D62" s="3">
        <f t="shared" ref="D62:AP62" si="41">AVERAGE(D45:D49)</f>
        <v>10.397244709011719</v>
      </c>
      <c r="E62" s="3">
        <f t="shared" si="41"/>
        <v>9.73461413033918</v>
      </c>
      <c r="F62" s="3">
        <f t="shared" si="41"/>
        <v>9.7346141303391853</v>
      </c>
      <c r="G62" s="3">
        <f t="shared" si="41"/>
        <v>15.35</v>
      </c>
      <c r="H62" s="3">
        <f t="shared" si="41"/>
        <v>15.659991204385429</v>
      </c>
      <c r="I62" s="3">
        <f t="shared" si="41"/>
        <v>15.270860484027001</v>
      </c>
      <c r="J62" s="3">
        <f t="shared" si="41"/>
        <v>15.270860484027001</v>
      </c>
      <c r="K62" s="3">
        <f t="shared" si="41"/>
        <v>47.77</v>
      </c>
      <c r="L62" s="3">
        <f t="shared" si="41"/>
        <v>45.933635384090273</v>
      </c>
      <c r="M62" s="3">
        <f t="shared" si="41"/>
        <v>47.838374190264304</v>
      </c>
      <c r="N62" s="3">
        <f t="shared" si="41"/>
        <v>47.838374190264304</v>
      </c>
      <c r="O62" s="3">
        <f t="shared" si="41"/>
        <v>4.5999999999999999E-2</v>
      </c>
      <c r="P62" s="3">
        <f t="shared" si="41"/>
        <v>6.0440993064743952E-2</v>
      </c>
      <c r="Q62" s="3">
        <f t="shared" si="41"/>
        <v>5.6137376639977019E-2</v>
      </c>
      <c r="R62" s="3">
        <f t="shared" si="41"/>
        <v>5.6137376639976963E-2</v>
      </c>
      <c r="S62" s="3">
        <f t="shared" si="41"/>
        <v>2.7000000000000003E-2</v>
      </c>
      <c r="T62" s="3">
        <f t="shared" si="41"/>
        <v>2.6846985801767783E-3</v>
      </c>
      <c r="U62" s="3">
        <f t="shared" si="41"/>
        <v>4.6800886203999914E-2</v>
      </c>
      <c r="V62" s="3">
        <f t="shared" si="41"/>
        <v>4.6800886203999692E-2</v>
      </c>
      <c r="W62" s="3">
        <f t="shared" si="41"/>
        <v>13.24</v>
      </c>
      <c r="X62" s="3">
        <f t="shared" si="41"/>
        <v>13.440208558666658</v>
      </c>
      <c r="Y62" s="3">
        <f t="shared" si="41"/>
        <v>13.313449952253364</v>
      </c>
      <c r="Z62" s="3">
        <f t="shared" si="41"/>
        <v>13.313449952253364</v>
      </c>
      <c r="AA62" s="3">
        <f t="shared" si="41"/>
        <v>0.96</v>
      </c>
      <c r="AB62" s="3">
        <f t="shared" si="41"/>
        <v>0.90731957684106013</v>
      </c>
      <c r="AC62" s="3">
        <f t="shared" si="41"/>
        <v>0.94345321339201127</v>
      </c>
      <c r="AD62" s="3">
        <f t="shared" si="41"/>
        <v>0.94345321339201094</v>
      </c>
      <c r="AE62" s="3">
        <f t="shared" si="41"/>
        <v>382</v>
      </c>
      <c r="AF62" s="3">
        <f t="shared" si="41"/>
        <v>400.65809285049147</v>
      </c>
      <c r="AG62" s="3">
        <f t="shared" si="41"/>
        <v>401.79948280319599</v>
      </c>
      <c r="AH62" s="3">
        <f t="shared" si="41"/>
        <v>401.79948280319593</v>
      </c>
      <c r="AI62" s="3">
        <f t="shared" si="41"/>
        <v>0.17100000000000001</v>
      </c>
      <c r="AJ62" s="3">
        <f t="shared" si="41"/>
        <v>0.16706878258452104</v>
      </c>
      <c r="AK62" s="3">
        <f t="shared" si="41"/>
        <v>0.17096201733247021</v>
      </c>
      <c r="AL62" s="3">
        <f t="shared" si="41"/>
        <v>0.17096201733247027</v>
      </c>
      <c r="AM62" s="3">
        <f t="shared" si="41"/>
        <v>10.251681814091604</v>
      </c>
      <c r="AN62" s="3">
        <f t="shared" si="41"/>
        <v>10.21231212410129</v>
      </c>
      <c r="AO62" s="3">
        <f t="shared" si="41"/>
        <v>10.410706816349293</v>
      </c>
      <c r="AP62" s="3">
        <f t="shared" si="41"/>
        <v>10.410706816349293</v>
      </c>
    </row>
    <row r="63" spans="1:46" s="1" customFormat="1" x14ac:dyDescent="0.2">
      <c r="A63" s="10" t="s">
        <v>164</v>
      </c>
      <c r="B63" s="17"/>
      <c r="C63" s="3">
        <f>AVERAGE(C50:C54)</f>
        <v>7.2300000000000013</v>
      </c>
      <c r="D63" s="3">
        <f t="shared" ref="D63:AP63" si="42">AVERAGE(D50:D54)</f>
        <v>6.6389262456597393</v>
      </c>
      <c r="E63" s="3">
        <f t="shared" si="42"/>
        <v>7.0674657027384979</v>
      </c>
      <c r="F63" s="3">
        <f t="shared" si="42"/>
        <v>7.0674657027384997</v>
      </c>
      <c r="G63" s="3">
        <f t="shared" si="42"/>
        <v>13.8</v>
      </c>
      <c r="H63" s="3">
        <f t="shared" si="42"/>
        <v>13.33873106632009</v>
      </c>
      <c r="I63" s="3">
        <f t="shared" si="42"/>
        <v>13.58342223254399</v>
      </c>
      <c r="J63" s="3">
        <f t="shared" si="42"/>
        <v>13.583422232543985</v>
      </c>
      <c r="K63" s="3">
        <f t="shared" si="42"/>
        <v>49.94</v>
      </c>
      <c r="L63" s="3">
        <f t="shared" si="42"/>
        <v>49.467965599399427</v>
      </c>
      <c r="M63" s="3">
        <f t="shared" si="42"/>
        <v>49.887415790950193</v>
      </c>
      <c r="N63" s="3">
        <f t="shared" si="42"/>
        <v>49.8874157909502</v>
      </c>
      <c r="O63" s="3">
        <f t="shared" si="42"/>
        <v>0.27300000000000002</v>
      </c>
      <c r="P63" s="3">
        <f t="shared" si="42"/>
        <v>0.25668559354043646</v>
      </c>
      <c r="Q63" s="3">
        <f t="shared" si="42"/>
        <v>0.24997698694804921</v>
      </c>
      <c r="R63" s="3">
        <f t="shared" si="42"/>
        <v>0.24997698694804921</v>
      </c>
      <c r="S63" s="3">
        <f t="shared" si="42"/>
        <v>0.52</v>
      </c>
      <c r="T63" s="3">
        <f t="shared" si="42"/>
        <v>0.48727683310784881</v>
      </c>
      <c r="U63" s="3">
        <f t="shared" si="42"/>
        <v>0.49298964359997671</v>
      </c>
      <c r="V63" s="3">
        <f t="shared" si="42"/>
        <v>0.49298964359997671</v>
      </c>
      <c r="W63" s="3">
        <f t="shared" si="42"/>
        <v>11.4</v>
      </c>
      <c r="X63" s="3">
        <f t="shared" si="42"/>
        <v>11.342861839996482</v>
      </c>
      <c r="Y63" s="3">
        <f t="shared" si="42"/>
        <v>11.290520050753141</v>
      </c>
      <c r="Z63" s="3">
        <f t="shared" si="42"/>
        <v>11.290520050753141</v>
      </c>
      <c r="AA63" s="3">
        <f t="shared" si="42"/>
        <v>2.71</v>
      </c>
      <c r="AB63" s="3">
        <f t="shared" si="42"/>
        <v>2.6916453074647224</v>
      </c>
      <c r="AC63" s="3">
        <f t="shared" si="42"/>
        <v>2.6309186821522434</v>
      </c>
      <c r="AD63" s="3">
        <f t="shared" si="42"/>
        <v>2.6309186821522439</v>
      </c>
      <c r="AE63" s="3">
        <f t="shared" si="42"/>
        <v>289</v>
      </c>
      <c r="AF63" s="3">
        <f t="shared" si="42"/>
        <v>272.62230363182869</v>
      </c>
      <c r="AG63" s="3">
        <f t="shared" si="42"/>
        <v>248.79166963064262</v>
      </c>
      <c r="AH63" s="3">
        <f t="shared" si="42"/>
        <v>248.79166963064259</v>
      </c>
      <c r="AI63" s="3">
        <f t="shared" si="42"/>
        <v>0.16800000000000001</v>
      </c>
      <c r="AJ63" s="3">
        <f t="shared" si="42"/>
        <v>0.16011336963595477</v>
      </c>
      <c r="AK63" s="3">
        <f t="shared" si="42"/>
        <v>0.16869862670568597</v>
      </c>
      <c r="AL63" s="3">
        <f t="shared" si="42"/>
        <v>0.16869862670568606</v>
      </c>
      <c r="AM63" s="3">
        <f t="shared" si="42"/>
        <v>11.117568613335733</v>
      </c>
      <c r="AN63" s="3">
        <f t="shared" si="42"/>
        <v>10.841009282089203</v>
      </c>
      <c r="AO63" s="3">
        <f t="shared" si="42"/>
        <v>10.901070510599025</v>
      </c>
      <c r="AP63" s="3">
        <f t="shared" si="42"/>
        <v>10.901070510599025</v>
      </c>
    </row>
    <row r="64" spans="1:46" s="1" customFormat="1" x14ac:dyDescent="0.2">
      <c r="A64" s="10" t="s">
        <v>165</v>
      </c>
      <c r="B64" s="17"/>
      <c r="C64" s="3">
        <f>AVERAGE(C55:C59)</f>
        <v>3.4799999999999995</v>
      </c>
      <c r="D64" s="3">
        <f t="shared" ref="D64:AP64" si="43">AVERAGE(D55:D59)</f>
        <v>1.7358469509330092</v>
      </c>
      <c r="E64" s="3">
        <f t="shared" si="43"/>
        <v>3.5879201669223271</v>
      </c>
      <c r="F64" s="3">
        <f t="shared" si="43"/>
        <v>3.5879201669223284</v>
      </c>
      <c r="G64" s="3">
        <f t="shared" si="43"/>
        <v>13.65</v>
      </c>
      <c r="H64" s="3">
        <f t="shared" si="43"/>
        <v>13.837108449373176</v>
      </c>
      <c r="I64" s="3">
        <f t="shared" si="43"/>
        <v>13.945717283429023</v>
      </c>
      <c r="J64" s="3">
        <f t="shared" si="43"/>
        <v>13.945717283429016</v>
      </c>
      <c r="K64" s="3">
        <f t="shared" si="43"/>
        <v>54.11</v>
      </c>
      <c r="L64" s="3">
        <f t="shared" si="43"/>
        <v>56.724138409189891</v>
      </c>
      <c r="M64" s="3">
        <f t="shared" si="43"/>
        <v>54.09421001878551</v>
      </c>
      <c r="N64" s="3">
        <f t="shared" si="43"/>
        <v>54.09421001878551</v>
      </c>
      <c r="O64" s="3">
        <f t="shared" si="43"/>
        <v>0.36</v>
      </c>
      <c r="P64" s="3">
        <f t="shared" si="43"/>
        <v>0.38111918464557881</v>
      </c>
      <c r="Q64" s="3">
        <f t="shared" si="43"/>
        <v>0.3728856364119737</v>
      </c>
      <c r="R64" s="3">
        <f t="shared" si="43"/>
        <v>0.3728856364119737</v>
      </c>
      <c r="S64" s="3">
        <f t="shared" si="43"/>
        <v>1.69</v>
      </c>
      <c r="T64" s="3">
        <f t="shared" si="43"/>
        <v>1.7951436193900414</v>
      </c>
      <c r="U64" s="3">
        <f t="shared" si="43"/>
        <v>1.6972094701960228</v>
      </c>
      <c r="V64" s="3">
        <f t="shared" si="43"/>
        <v>1.697209470196023</v>
      </c>
      <c r="W64" s="3">
        <f t="shared" si="43"/>
        <v>6.95</v>
      </c>
      <c r="X64" s="3">
        <f t="shared" si="43"/>
        <v>6.8800240110109288</v>
      </c>
      <c r="Y64" s="3">
        <f t="shared" si="43"/>
        <v>6.9860299969934943</v>
      </c>
      <c r="Z64" s="3">
        <f t="shared" si="43"/>
        <v>6.9860299969934943</v>
      </c>
      <c r="AA64" s="3">
        <f t="shared" si="43"/>
        <v>2.2400000000000002</v>
      </c>
      <c r="AB64" s="3">
        <f t="shared" si="43"/>
        <v>2.3794050954136354</v>
      </c>
      <c r="AC64" s="3">
        <f t="shared" si="43"/>
        <v>2.3356281044557483</v>
      </c>
      <c r="AD64" s="3">
        <f t="shared" si="43"/>
        <v>2.3356281044557483</v>
      </c>
      <c r="AE64" s="3">
        <f t="shared" si="43"/>
        <v>16</v>
      </c>
      <c r="AF64" s="3">
        <f t="shared" si="43"/>
        <v>94.90195278382059</v>
      </c>
      <c r="AG64" s="3">
        <f t="shared" si="43"/>
        <v>36.408847566161491</v>
      </c>
      <c r="AH64" s="3">
        <f t="shared" si="43"/>
        <v>36.408847566161342</v>
      </c>
      <c r="AI64" s="3">
        <f t="shared" si="43"/>
        <v>0.18</v>
      </c>
      <c r="AJ64" s="3">
        <f t="shared" si="43"/>
        <v>0.19281239435340752</v>
      </c>
      <c r="AK64" s="3">
        <f t="shared" si="43"/>
        <v>0.17933935596184378</v>
      </c>
      <c r="AL64" s="3">
        <f t="shared" si="43"/>
        <v>0.17933935596184386</v>
      </c>
      <c r="AM64" s="3">
        <f t="shared" si="43"/>
        <v>12.110450823360029</v>
      </c>
      <c r="AN64" s="3">
        <f t="shared" si="43"/>
        <v>12.465246862952332</v>
      </c>
      <c r="AO64" s="3">
        <f t="shared" si="43"/>
        <v>12.16792392383905</v>
      </c>
      <c r="AP64" s="3">
        <f t="shared" si="43"/>
        <v>12.16792392383905</v>
      </c>
    </row>
    <row r="65" spans="1:12" s="60" customFormat="1" x14ac:dyDescent="0.2">
      <c r="A65" s="59"/>
      <c r="B65" s="59"/>
      <c r="C65" s="62"/>
      <c r="D65" s="62"/>
      <c r="K65" s="62"/>
      <c r="L65" s="62"/>
    </row>
    <row r="66" spans="1:12" x14ac:dyDescent="0.2">
      <c r="K66" s="2"/>
      <c r="L66" s="2"/>
    </row>
    <row r="96" spans="35:35" ht="17" thickBot="1" x14ac:dyDescent="0.25">
      <c r="AI96" s="52"/>
    </row>
    <row r="97" spans="1:36" ht="17" thickTop="1" x14ac:dyDescent="0.2"/>
    <row r="102" spans="1:36" s="52" customFormat="1" ht="17" thickBot="1" x14ac:dyDescent="0.25">
      <c r="A102" s="51"/>
      <c r="B102" s="51"/>
      <c r="AI102"/>
      <c r="AJ102"/>
    </row>
    <row r="103" spans="1:36" ht="17" thickTop="1" x14ac:dyDescent="0.2"/>
    <row r="156" spans="1:46" s="52" customFormat="1" ht="17" thickBot="1" x14ac:dyDescent="0.25">
      <c r="A156" s="51"/>
      <c r="B156" s="51"/>
    </row>
    <row r="157" spans="1:46" ht="17" thickTop="1" x14ac:dyDescent="0.2"/>
    <row r="158" spans="1:46" ht="21" x14ac:dyDescent="0.25">
      <c r="A158" s="54" t="s">
        <v>134</v>
      </c>
      <c r="O158" s="54" t="s">
        <v>134</v>
      </c>
      <c r="P158" s="54"/>
      <c r="Y158" s="54" t="s">
        <v>134</v>
      </c>
      <c r="AH158" s="54" t="s">
        <v>134</v>
      </c>
      <c r="AM158" s="54" t="s">
        <v>134</v>
      </c>
      <c r="AN158" s="54"/>
      <c r="AT158" s="54" t="s">
        <v>134</v>
      </c>
    </row>
    <row r="180" spans="29:29" x14ac:dyDescent="0.2">
      <c r="AC180" t="e" vm="1">
        <v>#VALUE!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406984-48C4-6F46-95B8-F37A1DF670E6}">
  <sheetPr codeName="Sheet5"/>
  <dimension ref="A1:BM143"/>
  <sheetViews>
    <sheetView topLeftCell="A20" zoomScaleNormal="100" workbookViewId="0">
      <selection activeCell="AA85" sqref="AA85"/>
    </sheetView>
  </sheetViews>
  <sheetFormatPr baseColWidth="10" defaultRowHeight="16" x14ac:dyDescent="0.2"/>
  <cols>
    <col min="1" max="1" width="14.33203125" style="11" customWidth="1"/>
    <col min="2" max="2" width="18.6640625" customWidth="1"/>
    <col min="3" max="3" width="9.6640625" customWidth="1"/>
    <col min="4" max="5" width="11" bestFit="1" customWidth="1"/>
    <col min="6" max="6" width="8.6640625" customWidth="1"/>
    <col min="7" max="8" width="11" bestFit="1" customWidth="1"/>
    <col min="9" max="9" width="11.1640625" customWidth="1"/>
    <col min="10" max="11" width="11" bestFit="1" customWidth="1"/>
    <col min="12" max="12" width="9" customWidth="1"/>
    <col min="13" max="15" width="11" bestFit="1" customWidth="1"/>
    <col min="16" max="16" width="12.83203125" bestFit="1" customWidth="1"/>
    <col min="17" max="19" width="11" bestFit="1" customWidth="1"/>
    <col min="20" max="20" width="12.83203125" bestFit="1" customWidth="1"/>
    <col min="21" max="21" width="11.83203125" bestFit="1" customWidth="1"/>
    <col min="22" max="22" width="11" bestFit="1" customWidth="1"/>
    <col min="56" max="59" width="13.33203125" customWidth="1"/>
  </cols>
  <sheetData>
    <row r="1" spans="1:65" s="16" customFormat="1" ht="44" x14ac:dyDescent="0.2">
      <c r="A1" s="148" t="s">
        <v>198</v>
      </c>
      <c r="B1" s="148" t="s">
        <v>193</v>
      </c>
      <c r="C1" s="99" t="s">
        <v>20</v>
      </c>
      <c r="D1" s="99" t="s">
        <v>170</v>
      </c>
      <c r="E1" s="99" t="s">
        <v>4</v>
      </c>
      <c r="F1" s="99" t="s">
        <v>62</v>
      </c>
      <c r="G1" s="99" t="s">
        <v>19</v>
      </c>
      <c r="H1" s="99" t="s">
        <v>170</v>
      </c>
      <c r="I1" s="99" t="s">
        <v>80</v>
      </c>
      <c r="J1" s="99" t="s">
        <v>79</v>
      </c>
      <c r="K1" s="99" t="s">
        <v>16</v>
      </c>
      <c r="L1" s="99" t="s">
        <v>170</v>
      </c>
      <c r="M1" s="99" t="s">
        <v>6</v>
      </c>
      <c r="N1" s="99" t="s">
        <v>63</v>
      </c>
      <c r="O1" s="99" t="s">
        <v>18</v>
      </c>
      <c r="P1" s="99" t="s">
        <v>170</v>
      </c>
      <c r="Q1" s="99" t="s">
        <v>8</v>
      </c>
      <c r="R1" s="99" t="s">
        <v>64</v>
      </c>
      <c r="S1" s="99" t="s">
        <v>21</v>
      </c>
      <c r="T1" s="99" t="s">
        <v>170</v>
      </c>
      <c r="U1" s="99" t="s">
        <v>9</v>
      </c>
      <c r="V1" s="99" t="s">
        <v>65</v>
      </c>
      <c r="W1" s="99" t="s">
        <v>42</v>
      </c>
      <c r="X1" s="99" t="s">
        <v>175</v>
      </c>
      <c r="Y1" s="99" t="s">
        <v>43</v>
      </c>
      <c r="Z1" s="99" t="s">
        <v>66</v>
      </c>
      <c r="AA1" s="99" t="s">
        <v>44</v>
      </c>
      <c r="AB1" s="99" t="s">
        <v>174</v>
      </c>
      <c r="AC1" s="99" t="s">
        <v>45</v>
      </c>
      <c r="AD1" s="99" t="s">
        <v>67</v>
      </c>
      <c r="AE1" s="99" t="s">
        <v>46</v>
      </c>
      <c r="AF1" s="99" t="s">
        <v>174</v>
      </c>
      <c r="AG1" s="99" t="s">
        <v>47</v>
      </c>
      <c r="AH1" s="99" t="s">
        <v>68</v>
      </c>
      <c r="AI1" s="99" t="s">
        <v>48</v>
      </c>
      <c r="AJ1" s="99" t="s">
        <v>174</v>
      </c>
      <c r="AK1" s="99" t="s">
        <v>49</v>
      </c>
      <c r="AL1" s="99" t="s">
        <v>69</v>
      </c>
      <c r="AM1" s="99" t="s">
        <v>50</v>
      </c>
      <c r="AN1" s="99" t="s">
        <v>170</v>
      </c>
      <c r="AO1" s="99" t="s">
        <v>51</v>
      </c>
      <c r="AP1" s="99" t="s">
        <v>70</v>
      </c>
      <c r="AQ1" s="99" t="s">
        <v>52</v>
      </c>
      <c r="AR1" s="99" t="s">
        <v>170</v>
      </c>
      <c r="AS1" s="99" t="s">
        <v>53</v>
      </c>
      <c r="AT1" s="99" t="s">
        <v>71</v>
      </c>
      <c r="AU1" s="99" t="s">
        <v>54</v>
      </c>
      <c r="AV1" s="99" t="s">
        <v>170</v>
      </c>
      <c r="AW1" s="99" t="s">
        <v>55</v>
      </c>
      <c r="AX1" s="99" t="s">
        <v>72</v>
      </c>
      <c r="AY1" s="99" t="s">
        <v>56</v>
      </c>
      <c r="AZ1" s="99" t="s">
        <v>170</v>
      </c>
      <c r="BA1" s="99" t="s">
        <v>57</v>
      </c>
      <c r="BB1" s="99" t="s">
        <v>73</v>
      </c>
      <c r="BC1" s="99" t="s">
        <v>58</v>
      </c>
      <c r="BD1" s="99" t="s">
        <v>170</v>
      </c>
      <c r="BE1" s="99" t="s">
        <v>59</v>
      </c>
      <c r="BF1" s="99" t="s">
        <v>74</v>
      </c>
      <c r="BG1" s="99" t="s">
        <v>60</v>
      </c>
      <c r="BH1" s="99" t="s">
        <v>75</v>
      </c>
      <c r="BI1" s="99" t="s">
        <v>61</v>
      </c>
      <c r="BJ1" s="99" t="s">
        <v>76</v>
      </c>
      <c r="BK1" s="99" t="s">
        <v>190</v>
      </c>
      <c r="BL1" s="99" t="s">
        <v>189</v>
      </c>
    </row>
    <row r="2" spans="1:65" x14ac:dyDescent="0.2">
      <c r="A2" s="11" t="s">
        <v>11</v>
      </c>
      <c r="C2" s="3">
        <v>2.7E-2</v>
      </c>
      <c r="D2" s="14">
        <f>E2/$BK2</f>
        <v>137.90225959012085</v>
      </c>
      <c r="E2">
        <v>114</v>
      </c>
      <c r="F2">
        <v>23</v>
      </c>
      <c r="G2" s="2">
        <v>13.24</v>
      </c>
      <c r="H2" s="14">
        <f>I2/$BK2</f>
        <v>28017.14240672622</v>
      </c>
      <c r="I2">
        <v>23161</v>
      </c>
      <c r="J2">
        <v>147</v>
      </c>
      <c r="K2" s="2">
        <v>0.96</v>
      </c>
      <c r="L2" s="14">
        <f>M2/$BK2</f>
        <v>3604.81345244351</v>
      </c>
      <c r="M2">
        <v>2980</v>
      </c>
      <c r="N2">
        <v>61</v>
      </c>
      <c r="O2" s="2">
        <v>0.17100000000000001</v>
      </c>
      <c r="P2" s="14">
        <f>Q2/$BK2</f>
        <v>3159.6552811350498</v>
      </c>
      <c r="Q2">
        <v>2612</v>
      </c>
      <c r="R2">
        <v>63</v>
      </c>
      <c r="S2" s="2">
        <v>10.251681814091604</v>
      </c>
      <c r="T2" s="14">
        <f>U2/$BK2</f>
        <v>274574.2858644246</v>
      </c>
      <c r="U2">
        <v>226983</v>
      </c>
      <c r="V2">
        <v>455</v>
      </c>
      <c r="W2">
        <v>51.4</v>
      </c>
      <c r="X2" s="14">
        <f>Y2/$BK2</f>
        <v>3523.7656332107199</v>
      </c>
      <c r="Y2">
        <v>2913</v>
      </c>
      <c r="Z2">
        <v>97</v>
      </c>
      <c r="AA2">
        <v>166</v>
      </c>
      <c r="AB2" s="14">
        <f>AC2/$BK2</f>
        <v>5690.2827115081445</v>
      </c>
      <c r="AC2">
        <v>4704</v>
      </c>
      <c r="AD2">
        <v>76</v>
      </c>
      <c r="AE2">
        <v>126</v>
      </c>
      <c r="AF2" s="14">
        <f>AG2/$BK2</f>
        <v>1331.845507094062</v>
      </c>
      <c r="AG2">
        <v>1101</v>
      </c>
      <c r="AH2">
        <v>7.3</v>
      </c>
      <c r="AI2">
        <v>71</v>
      </c>
      <c r="AJ2" s="14">
        <f>AK2/$BK2</f>
        <v>1236.2816605359958</v>
      </c>
      <c r="AK2">
        <v>1022</v>
      </c>
      <c r="AL2">
        <v>6.8</v>
      </c>
      <c r="AM2">
        <v>0.27</v>
      </c>
      <c r="AN2" s="14">
        <f>AO2/$BK2</f>
        <v>516.52863899106671</v>
      </c>
      <c r="AO2">
        <v>427</v>
      </c>
      <c r="AP2">
        <v>59</v>
      </c>
      <c r="AQ2">
        <v>108</v>
      </c>
      <c r="AR2" s="14">
        <f>AS2/$BK2</f>
        <v>5843.9106673673141</v>
      </c>
      <c r="AS2">
        <v>4831</v>
      </c>
      <c r="AT2">
        <v>85</v>
      </c>
      <c r="AU2">
        <v>16</v>
      </c>
      <c r="AV2" s="14">
        <f>AW2/$BK2</f>
        <v>944.75144508670519</v>
      </c>
      <c r="AW2">
        <v>781</v>
      </c>
      <c r="AX2">
        <v>69</v>
      </c>
      <c r="AY2">
        <v>22</v>
      </c>
      <c r="AZ2" s="14">
        <f>BA2/$BK2</f>
        <v>1437.086705202312</v>
      </c>
      <c r="BA2">
        <v>1188</v>
      </c>
      <c r="BB2">
        <v>95</v>
      </c>
      <c r="BC2">
        <v>2</v>
      </c>
      <c r="BD2" s="14">
        <f>BE2/$BK2</f>
        <v>229.83709931686809</v>
      </c>
      <c r="BE2">
        <v>190</v>
      </c>
      <c r="BF2">
        <v>109</v>
      </c>
      <c r="BG2">
        <v>24739</v>
      </c>
      <c r="BH2">
        <v>274</v>
      </c>
      <c r="BI2">
        <v>29926</v>
      </c>
      <c r="BJ2">
        <v>457</v>
      </c>
      <c r="BK2" s="101">
        <f>BG2/BI2</f>
        <v>0.82667245873153783</v>
      </c>
      <c r="BL2" s="58">
        <f t="shared" ref="BL2:BL16" si="0">(BG$36/BG2)/(BI$36/BI2)</f>
        <v>1.0350163660775342</v>
      </c>
      <c r="BM2" s="46"/>
    </row>
    <row r="3" spans="1:65" x14ac:dyDescent="0.2">
      <c r="A3" s="11" t="s">
        <v>11</v>
      </c>
      <c r="C3" s="3">
        <v>2.7E-2</v>
      </c>
      <c r="D3" s="14">
        <f t="shared" ref="D3:D16" si="1">E3/$BK3</f>
        <v>128.71775568772617</v>
      </c>
      <c r="E3">
        <v>107</v>
      </c>
      <c r="F3">
        <v>25</v>
      </c>
      <c r="G3" s="2">
        <v>13.24</v>
      </c>
      <c r="H3" s="14">
        <f t="shared" ref="H3:H16" si="2">I3/$BK3</f>
        <v>27597.327413384355</v>
      </c>
      <c r="I3">
        <v>22941</v>
      </c>
      <c r="J3">
        <v>147</v>
      </c>
      <c r="K3" s="2">
        <v>0.96</v>
      </c>
      <c r="L3" s="14">
        <f t="shared" ref="L3:L16" si="3">M3/$BK3</f>
        <v>3423.651707357651</v>
      </c>
      <c r="M3">
        <v>2846</v>
      </c>
      <c r="N3">
        <v>60</v>
      </c>
      <c r="O3" s="2">
        <v>0.17100000000000001</v>
      </c>
      <c r="P3" s="14">
        <f t="shared" ref="P3:P16" si="4">Q3/$BK3</f>
        <v>3160.2013475855761</v>
      </c>
      <c r="Q3">
        <v>2627</v>
      </c>
      <c r="R3">
        <v>63</v>
      </c>
      <c r="S3" s="2">
        <v>10.251681814091604</v>
      </c>
      <c r="T3" s="14">
        <f t="shared" ref="T3:T16" si="5">U3/$BK3</f>
        <v>270202.62858212373</v>
      </c>
      <c r="U3">
        <v>224613</v>
      </c>
      <c r="V3">
        <v>454</v>
      </c>
      <c r="W3">
        <v>51.4</v>
      </c>
      <c r="X3" s="14">
        <f t="shared" ref="X3:X16" si="6">Y3/$BK3</f>
        <v>3405.6071621677829</v>
      </c>
      <c r="Y3">
        <v>2831</v>
      </c>
      <c r="Z3">
        <v>98</v>
      </c>
      <c r="AA3">
        <v>166</v>
      </c>
      <c r="AB3" s="14">
        <f t="shared" ref="AB3:AB16" si="7">AC3/$BK3</f>
        <v>5599.8238572557502</v>
      </c>
      <c r="AC3">
        <v>4655</v>
      </c>
      <c r="AD3">
        <v>77</v>
      </c>
      <c r="AE3">
        <v>126</v>
      </c>
      <c r="AF3" s="14">
        <f t="shared" ref="AF3:AF16" si="8">AG3/$BK3</f>
        <v>1378.603252505927</v>
      </c>
      <c r="AG3">
        <v>1146</v>
      </c>
      <c r="AH3">
        <v>7.3</v>
      </c>
      <c r="AI3">
        <v>71</v>
      </c>
      <c r="AJ3" s="14">
        <f t="shared" ref="AJ3:AJ16" si="9">AK3/$BK3</f>
        <v>1283.5686478392879</v>
      </c>
      <c r="AK3">
        <v>1067</v>
      </c>
      <c r="AL3">
        <v>7</v>
      </c>
      <c r="AM3">
        <v>0.27</v>
      </c>
      <c r="AN3" s="14">
        <f t="shared" ref="AN3:AN16" si="10">AO3/$BK3</f>
        <v>452.3165994260284</v>
      </c>
      <c r="AO3">
        <v>376</v>
      </c>
      <c r="AP3">
        <v>60</v>
      </c>
      <c r="AQ3">
        <v>108</v>
      </c>
      <c r="AR3" s="14">
        <f t="shared" ref="AR3:AR16" si="11">AS3/$BK3</f>
        <v>5686.4376741671176</v>
      </c>
      <c r="AS3">
        <v>4727</v>
      </c>
      <c r="AT3">
        <v>85</v>
      </c>
      <c r="AU3">
        <v>16</v>
      </c>
      <c r="AV3" s="14">
        <f t="shared" ref="AV3:AV16" si="12">AW3/$BK3</f>
        <v>968.39059185625763</v>
      </c>
      <c r="AW3">
        <v>805</v>
      </c>
      <c r="AX3">
        <v>68</v>
      </c>
      <c r="AY3">
        <v>22</v>
      </c>
      <c r="AZ3" s="14">
        <f t="shared" ref="AZ3:AZ16" si="13">BA3/$BK3</f>
        <v>1313.6428898224017</v>
      </c>
      <c r="BA3">
        <v>1092</v>
      </c>
      <c r="BB3">
        <v>94</v>
      </c>
      <c r="BC3">
        <v>2</v>
      </c>
      <c r="BD3" s="14">
        <f t="shared" ref="BD3:BD16" si="14">BE3/$BK3</f>
        <v>222.54939067504057</v>
      </c>
      <c r="BE3">
        <v>185</v>
      </c>
      <c r="BF3">
        <v>110</v>
      </c>
      <c r="BG3">
        <v>24043</v>
      </c>
      <c r="BH3">
        <v>274</v>
      </c>
      <c r="BI3">
        <v>28923</v>
      </c>
      <c r="BJ3">
        <v>455</v>
      </c>
      <c r="BK3" s="101">
        <f t="shared" ref="BK3:BK16" si="15">BG3/BI3</f>
        <v>0.83127614701102925</v>
      </c>
      <c r="BL3" s="58">
        <f t="shared" si="0"/>
        <v>1.0292843446178475</v>
      </c>
      <c r="BM3" s="46"/>
    </row>
    <row r="4" spans="1:65" x14ac:dyDescent="0.2">
      <c r="A4" s="11" t="s">
        <v>11</v>
      </c>
      <c r="C4" s="3">
        <v>2.7E-2</v>
      </c>
      <c r="D4" s="14">
        <f t="shared" si="1"/>
        <v>120.16369647609065</v>
      </c>
      <c r="E4">
        <v>100</v>
      </c>
      <c r="F4">
        <v>24</v>
      </c>
      <c r="G4" s="2">
        <v>13.24</v>
      </c>
      <c r="H4" s="14">
        <f t="shared" si="2"/>
        <v>27780.644988307395</v>
      </c>
      <c r="I4">
        <v>23119</v>
      </c>
      <c r="J4">
        <v>147</v>
      </c>
      <c r="K4" s="2">
        <v>0.96</v>
      </c>
      <c r="L4" s="14">
        <f t="shared" si="3"/>
        <v>3657.7829207321993</v>
      </c>
      <c r="M4">
        <v>3044</v>
      </c>
      <c r="N4">
        <v>60</v>
      </c>
      <c r="O4" s="2">
        <v>0.17100000000000001</v>
      </c>
      <c r="P4" s="14">
        <f t="shared" si="4"/>
        <v>2925.9860091928072</v>
      </c>
      <c r="Q4">
        <v>2435</v>
      </c>
      <c r="R4">
        <v>63</v>
      </c>
      <c r="S4" s="2">
        <v>10.251681814091604</v>
      </c>
      <c r="T4" s="14">
        <f t="shared" si="5"/>
        <v>270677.13777114748</v>
      </c>
      <c r="U4">
        <v>225257</v>
      </c>
      <c r="V4">
        <v>454</v>
      </c>
      <c r="W4">
        <v>51.4</v>
      </c>
      <c r="X4" s="14">
        <f t="shared" si="6"/>
        <v>3555.6437787275222</v>
      </c>
      <c r="Y4">
        <v>2959</v>
      </c>
      <c r="Z4">
        <v>98</v>
      </c>
      <c r="AA4">
        <v>166</v>
      </c>
      <c r="AB4" s="14">
        <f t="shared" si="7"/>
        <v>5670.524836706717</v>
      </c>
      <c r="AC4">
        <v>4719</v>
      </c>
      <c r="AD4">
        <v>76</v>
      </c>
      <c r="AE4">
        <v>126</v>
      </c>
      <c r="AF4" s="14">
        <f t="shared" si="8"/>
        <v>1359.0514071445853</v>
      </c>
      <c r="AG4">
        <v>1131</v>
      </c>
      <c r="AH4">
        <v>7.5</v>
      </c>
      <c r="AI4">
        <v>71</v>
      </c>
      <c r="AJ4" s="14">
        <f t="shared" si="9"/>
        <v>1149.9665752761875</v>
      </c>
      <c r="AK4">
        <v>957</v>
      </c>
      <c r="AL4">
        <v>6.7</v>
      </c>
      <c r="AM4">
        <v>0.27</v>
      </c>
      <c r="AN4" s="14">
        <f t="shared" si="10"/>
        <v>675.31997419562947</v>
      </c>
      <c r="AO4">
        <v>562</v>
      </c>
      <c r="AP4">
        <v>60</v>
      </c>
      <c r="AQ4">
        <v>108</v>
      </c>
      <c r="AR4" s="14">
        <f t="shared" si="11"/>
        <v>5966.1275300379002</v>
      </c>
      <c r="AS4">
        <v>4965</v>
      </c>
      <c r="AT4">
        <v>86</v>
      </c>
      <c r="AU4">
        <v>16</v>
      </c>
      <c r="AV4" s="14">
        <f t="shared" si="12"/>
        <v>939.68010644302888</v>
      </c>
      <c r="AW4">
        <v>782</v>
      </c>
      <c r="AX4">
        <v>69</v>
      </c>
      <c r="AY4">
        <v>22</v>
      </c>
      <c r="AZ4" s="14">
        <f t="shared" si="13"/>
        <v>1250.9040803161035</v>
      </c>
      <c r="BA4">
        <v>1041</v>
      </c>
      <c r="BB4">
        <v>94</v>
      </c>
      <c r="BC4">
        <v>2</v>
      </c>
      <c r="BD4" s="14">
        <f t="shared" si="14"/>
        <v>68.493306991371668</v>
      </c>
      <c r="BE4">
        <v>57</v>
      </c>
      <c r="BF4">
        <v>110</v>
      </c>
      <c r="BG4">
        <v>24802</v>
      </c>
      <c r="BH4">
        <v>275</v>
      </c>
      <c r="BI4">
        <v>29803</v>
      </c>
      <c r="BJ4">
        <v>456</v>
      </c>
      <c r="BK4" s="101">
        <f t="shared" si="15"/>
        <v>0.83219810086232926</v>
      </c>
      <c r="BL4" s="58">
        <f t="shared" si="0"/>
        <v>1.0281440480170501</v>
      </c>
      <c r="BM4" s="46"/>
    </row>
    <row r="5" spans="1:65" x14ac:dyDescent="0.2">
      <c r="A5" s="11" t="s">
        <v>11</v>
      </c>
      <c r="C5" s="3">
        <v>2.7E-2</v>
      </c>
      <c r="D5" s="14">
        <f t="shared" si="1"/>
        <v>173.49967469095643</v>
      </c>
      <c r="E5">
        <v>146</v>
      </c>
      <c r="F5">
        <v>22</v>
      </c>
      <c r="G5" s="2">
        <v>13.24</v>
      </c>
      <c r="H5" s="14">
        <f t="shared" si="2"/>
        <v>27597.143461288226</v>
      </c>
      <c r="I5">
        <v>23223</v>
      </c>
      <c r="J5">
        <v>147</v>
      </c>
      <c r="K5" s="2">
        <v>0.96</v>
      </c>
      <c r="L5" s="14">
        <f t="shared" si="3"/>
        <v>3473.5585556278465</v>
      </c>
      <c r="M5">
        <v>2923</v>
      </c>
      <c r="N5">
        <v>60</v>
      </c>
      <c r="O5" s="2">
        <v>0.17100000000000001</v>
      </c>
      <c r="P5" s="14">
        <f t="shared" si="4"/>
        <v>2945.9294079375409</v>
      </c>
      <c r="Q5">
        <v>2479</v>
      </c>
      <c r="R5">
        <v>64</v>
      </c>
      <c r="S5" s="2">
        <v>10.251681814091604</v>
      </c>
      <c r="T5" s="14">
        <f t="shared" si="5"/>
        <v>266405.18542615487</v>
      </c>
      <c r="U5">
        <v>224180</v>
      </c>
      <c r="V5">
        <v>453</v>
      </c>
      <c r="W5">
        <v>51.4</v>
      </c>
      <c r="X5" s="14">
        <f t="shared" si="6"/>
        <v>3489.0071567989594</v>
      </c>
      <c r="Y5">
        <v>2936</v>
      </c>
      <c r="Z5">
        <v>100</v>
      </c>
      <c r="AA5">
        <v>166</v>
      </c>
      <c r="AB5" s="14">
        <f t="shared" si="7"/>
        <v>5241.8292127521145</v>
      </c>
      <c r="AC5">
        <v>4411</v>
      </c>
      <c r="AD5">
        <v>76</v>
      </c>
      <c r="AE5">
        <v>126</v>
      </c>
      <c r="AF5" s="14">
        <f t="shared" si="8"/>
        <v>1321.4495770982435</v>
      </c>
      <c r="AG5">
        <v>1112</v>
      </c>
      <c r="AH5">
        <v>7.5</v>
      </c>
      <c r="AI5">
        <v>71</v>
      </c>
      <c r="AJ5" s="14">
        <f t="shared" si="9"/>
        <v>1136.0663630448928</v>
      </c>
      <c r="AK5">
        <v>956</v>
      </c>
      <c r="AL5">
        <v>6.7</v>
      </c>
      <c r="AM5">
        <v>0.27</v>
      </c>
      <c r="AN5" s="14">
        <f t="shared" si="10"/>
        <v>588.23519843851659</v>
      </c>
      <c r="AO5">
        <v>495</v>
      </c>
      <c r="AP5">
        <v>60</v>
      </c>
      <c r="AQ5">
        <v>108</v>
      </c>
      <c r="AR5" s="14">
        <f t="shared" si="11"/>
        <v>5644.6811971372808</v>
      </c>
      <c r="AS5">
        <v>4750</v>
      </c>
      <c r="AT5">
        <v>85</v>
      </c>
      <c r="AU5">
        <v>16</v>
      </c>
      <c r="AV5" s="14">
        <f t="shared" si="12"/>
        <v>767.67664281067016</v>
      </c>
      <c r="AW5">
        <v>646</v>
      </c>
      <c r="AX5">
        <v>68</v>
      </c>
      <c r="AY5">
        <v>22</v>
      </c>
      <c r="AZ5" s="14">
        <f t="shared" si="13"/>
        <v>1188.3539362394274</v>
      </c>
      <c r="BA5">
        <v>1000</v>
      </c>
      <c r="BB5">
        <v>94</v>
      </c>
      <c r="BC5">
        <v>2</v>
      </c>
      <c r="BD5" s="14">
        <f t="shared" si="14"/>
        <v>79.619713728041646</v>
      </c>
      <c r="BE5">
        <v>67</v>
      </c>
      <c r="BF5">
        <v>110</v>
      </c>
      <c r="BG5">
        <v>24592</v>
      </c>
      <c r="BH5">
        <v>275</v>
      </c>
      <c r="BI5">
        <v>29224</v>
      </c>
      <c r="BJ5">
        <v>454</v>
      </c>
      <c r="BK5" s="101">
        <f t="shared" si="15"/>
        <v>0.84150013687380232</v>
      </c>
      <c r="BL5" s="58">
        <f t="shared" si="0"/>
        <v>1.0167788294739299</v>
      </c>
      <c r="BM5" s="46"/>
    </row>
    <row r="6" spans="1:65" x14ac:dyDescent="0.2">
      <c r="A6" s="11" t="s">
        <v>11</v>
      </c>
      <c r="C6" s="3">
        <v>2.7E-2</v>
      </c>
      <c r="D6" s="14">
        <f t="shared" si="1"/>
        <v>129.58133923185201</v>
      </c>
      <c r="E6">
        <v>109</v>
      </c>
      <c r="F6">
        <v>25</v>
      </c>
      <c r="G6" s="2">
        <v>13.24</v>
      </c>
      <c r="H6" s="14">
        <f t="shared" si="2"/>
        <v>27237.046450834507</v>
      </c>
      <c r="I6">
        <v>22911</v>
      </c>
      <c r="J6">
        <v>146</v>
      </c>
      <c r="K6" s="2">
        <v>0.96</v>
      </c>
      <c r="L6" s="14">
        <f t="shared" si="3"/>
        <v>3604.5011059722506</v>
      </c>
      <c r="M6">
        <v>3032</v>
      </c>
      <c r="N6">
        <v>60</v>
      </c>
      <c r="O6" s="2">
        <v>0.17100000000000001</v>
      </c>
      <c r="P6" s="14">
        <f t="shared" si="4"/>
        <v>3112.3297808164089</v>
      </c>
      <c r="Q6">
        <v>2618</v>
      </c>
      <c r="R6">
        <v>63</v>
      </c>
      <c r="S6" s="2">
        <v>10.251681814091604</v>
      </c>
      <c r="T6" s="14">
        <f t="shared" si="5"/>
        <v>267388.12145586166</v>
      </c>
      <c r="U6">
        <v>224919</v>
      </c>
      <c r="V6">
        <v>454</v>
      </c>
      <c r="W6">
        <v>51.4</v>
      </c>
      <c r="X6" s="14">
        <f t="shared" si="6"/>
        <v>3407.1570480595215</v>
      </c>
      <c r="Y6">
        <v>2866</v>
      </c>
      <c r="Z6">
        <v>99</v>
      </c>
      <c r="AA6">
        <v>166</v>
      </c>
      <c r="AB6" s="14">
        <f t="shared" si="7"/>
        <v>5517.3118841745427</v>
      </c>
      <c r="AC6">
        <v>4641</v>
      </c>
      <c r="AD6">
        <v>77</v>
      </c>
      <c r="AE6">
        <v>126</v>
      </c>
      <c r="AF6" s="14">
        <f t="shared" si="8"/>
        <v>1236.3724110195053</v>
      </c>
      <c r="AG6">
        <v>1040</v>
      </c>
      <c r="AH6">
        <v>7.4</v>
      </c>
      <c r="AI6">
        <v>71</v>
      </c>
      <c r="AJ6" s="14">
        <f t="shared" si="9"/>
        <v>1147.2109390709834</v>
      </c>
      <c r="AK6">
        <v>965</v>
      </c>
      <c r="AL6">
        <v>6.8</v>
      </c>
      <c r="AM6">
        <v>0.27</v>
      </c>
      <c r="AN6" s="14">
        <f t="shared" si="10"/>
        <v>530.21355318721101</v>
      </c>
      <c r="AO6">
        <v>446</v>
      </c>
      <c r="AP6">
        <v>60</v>
      </c>
      <c r="AQ6">
        <v>108</v>
      </c>
      <c r="AR6" s="14">
        <f t="shared" si="11"/>
        <v>5810.9503317916751</v>
      </c>
      <c r="AS6">
        <v>4888</v>
      </c>
      <c r="AT6">
        <v>86</v>
      </c>
      <c r="AU6">
        <v>16</v>
      </c>
      <c r="AV6" s="14">
        <f t="shared" si="12"/>
        <v>848.81721294992963</v>
      </c>
      <c r="AW6">
        <v>714</v>
      </c>
      <c r="AX6">
        <v>69</v>
      </c>
      <c r="AY6">
        <v>22</v>
      </c>
      <c r="AZ6" s="14">
        <f t="shared" si="13"/>
        <v>1198.3301829881359</v>
      </c>
      <c r="BA6">
        <v>1008</v>
      </c>
      <c r="BB6">
        <v>94</v>
      </c>
      <c r="BC6">
        <v>2</v>
      </c>
      <c r="BD6" s="14">
        <f t="shared" si="14"/>
        <v>166.43474763724112</v>
      </c>
      <c r="BE6">
        <v>140</v>
      </c>
      <c r="BF6">
        <v>110</v>
      </c>
      <c r="BG6">
        <v>24865</v>
      </c>
      <c r="BH6">
        <v>276</v>
      </c>
      <c r="BI6">
        <v>29560</v>
      </c>
      <c r="BJ6">
        <v>463</v>
      </c>
      <c r="BK6" s="101">
        <f t="shared" si="15"/>
        <v>0.84117050067658994</v>
      </c>
      <c r="BL6" s="58">
        <f t="shared" si="0"/>
        <v>1.017177282708422</v>
      </c>
      <c r="BM6" s="46"/>
    </row>
    <row r="7" spans="1:65" x14ac:dyDescent="0.2">
      <c r="A7" s="11" t="s">
        <v>12</v>
      </c>
      <c r="C7" s="2">
        <v>0.52</v>
      </c>
      <c r="D7" s="14">
        <f t="shared" si="1"/>
        <v>718.11422590707593</v>
      </c>
      <c r="E7">
        <v>615</v>
      </c>
      <c r="F7">
        <v>36</v>
      </c>
      <c r="G7" s="2">
        <v>11.4</v>
      </c>
      <c r="H7" s="14">
        <f t="shared" si="2"/>
        <v>23026.361845345589</v>
      </c>
      <c r="I7">
        <v>19720</v>
      </c>
      <c r="J7">
        <v>138</v>
      </c>
      <c r="K7" s="2">
        <v>2.71</v>
      </c>
      <c r="L7" s="14">
        <f t="shared" si="3"/>
        <v>10388.719134789033</v>
      </c>
      <c r="M7">
        <v>8897</v>
      </c>
      <c r="N7">
        <v>96</v>
      </c>
      <c r="O7" s="2">
        <v>0.16800000000000001</v>
      </c>
      <c r="P7" s="14">
        <f t="shared" si="4"/>
        <v>2843.2652684288291</v>
      </c>
      <c r="Q7">
        <v>2435</v>
      </c>
      <c r="R7">
        <v>63</v>
      </c>
      <c r="S7" s="2">
        <v>11.117568613335733</v>
      </c>
      <c r="T7" s="14">
        <f t="shared" si="5"/>
        <v>284985.09013298305</v>
      </c>
      <c r="U7">
        <v>244064</v>
      </c>
      <c r="V7">
        <v>473</v>
      </c>
      <c r="W7">
        <v>45</v>
      </c>
      <c r="X7" s="14">
        <f t="shared" si="6"/>
        <v>3883.6551469381052</v>
      </c>
      <c r="Y7">
        <v>3326</v>
      </c>
      <c r="Z7">
        <v>103</v>
      </c>
      <c r="AA7">
        <v>121</v>
      </c>
      <c r="AB7" s="14">
        <f t="shared" si="7"/>
        <v>5192.6080692825481</v>
      </c>
      <c r="AC7">
        <v>4447</v>
      </c>
      <c r="AD7">
        <v>75</v>
      </c>
      <c r="AE7">
        <v>136</v>
      </c>
      <c r="AF7" s="14">
        <f t="shared" si="8"/>
        <v>1094.1024872763091</v>
      </c>
      <c r="AG7">
        <v>937</v>
      </c>
      <c r="AH7">
        <v>7.2</v>
      </c>
      <c r="AI7">
        <v>105</v>
      </c>
      <c r="AJ7" s="14">
        <f t="shared" si="9"/>
        <v>1442.0667788540468</v>
      </c>
      <c r="AK7">
        <v>1235</v>
      </c>
      <c r="AL7">
        <v>7.3</v>
      </c>
      <c r="AM7">
        <v>11</v>
      </c>
      <c r="AN7" s="14">
        <f t="shared" si="10"/>
        <v>882.75504843211286</v>
      </c>
      <c r="AO7">
        <v>756</v>
      </c>
      <c r="AP7">
        <v>49</v>
      </c>
      <c r="AQ7">
        <v>403</v>
      </c>
      <c r="AR7" s="14">
        <f t="shared" si="11"/>
        <v>19308.515186340501</v>
      </c>
      <c r="AS7">
        <v>16536</v>
      </c>
      <c r="AT7">
        <v>140</v>
      </c>
      <c r="AU7">
        <v>27.6</v>
      </c>
      <c r="AV7" s="14">
        <f t="shared" si="12"/>
        <v>1256.4079789853881</v>
      </c>
      <c r="AW7">
        <v>1076</v>
      </c>
      <c r="AX7">
        <v>73</v>
      </c>
      <c r="AY7">
        <v>179</v>
      </c>
      <c r="AZ7" s="14">
        <f t="shared" si="13"/>
        <v>10026.742858315547</v>
      </c>
      <c r="BA7">
        <v>8587</v>
      </c>
      <c r="BB7">
        <v>138</v>
      </c>
      <c r="BC7">
        <v>19</v>
      </c>
      <c r="BD7" s="14">
        <f t="shared" si="14"/>
        <v>826.7071088491216</v>
      </c>
      <c r="BE7">
        <v>708</v>
      </c>
      <c r="BF7">
        <v>114</v>
      </c>
      <c r="BG7">
        <v>24364</v>
      </c>
      <c r="BH7">
        <v>273</v>
      </c>
      <c r="BI7">
        <v>28449</v>
      </c>
      <c r="BJ7">
        <v>451</v>
      </c>
      <c r="BK7" s="101">
        <f t="shared" si="15"/>
        <v>0.85640971563148094</v>
      </c>
      <c r="BL7" s="58">
        <f t="shared" si="0"/>
        <v>0.99907732076789713</v>
      </c>
      <c r="BM7" s="46"/>
    </row>
    <row r="8" spans="1:65" x14ac:dyDescent="0.2">
      <c r="A8" s="11" t="s">
        <v>12</v>
      </c>
      <c r="C8" s="2">
        <v>0.52</v>
      </c>
      <c r="D8" s="14">
        <f t="shared" si="1"/>
        <v>619.73416390259683</v>
      </c>
      <c r="E8">
        <v>532</v>
      </c>
      <c r="F8">
        <v>35</v>
      </c>
      <c r="G8" s="2">
        <v>11.4</v>
      </c>
      <c r="H8" s="14">
        <f t="shared" si="2"/>
        <v>23251.680284766604</v>
      </c>
      <c r="I8">
        <v>19960</v>
      </c>
      <c r="J8">
        <v>138</v>
      </c>
      <c r="K8" s="2">
        <v>2.71</v>
      </c>
      <c r="L8" s="14">
        <f t="shared" si="3"/>
        <v>10357.248968530053</v>
      </c>
      <c r="M8">
        <v>8891</v>
      </c>
      <c r="N8">
        <v>96</v>
      </c>
      <c r="O8" s="2">
        <v>0.16800000000000001</v>
      </c>
      <c r="P8" s="14">
        <f t="shared" si="4"/>
        <v>2907.6249494377475</v>
      </c>
      <c r="Q8">
        <v>2496</v>
      </c>
      <c r="R8">
        <v>63</v>
      </c>
      <c r="S8" s="2">
        <v>11.117568613335733</v>
      </c>
      <c r="T8" s="14">
        <f t="shared" si="5"/>
        <v>286240.29940943292</v>
      </c>
      <c r="U8">
        <v>245718</v>
      </c>
      <c r="V8">
        <v>474</v>
      </c>
      <c r="W8">
        <v>45</v>
      </c>
      <c r="X8" s="14">
        <f t="shared" si="6"/>
        <v>3935.0789580131059</v>
      </c>
      <c r="Y8">
        <v>3378</v>
      </c>
      <c r="Z8">
        <v>104</v>
      </c>
      <c r="AA8">
        <v>121</v>
      </c>
      <c r="AB8" s="14">
        <f t="shared" si="7"/>
        <v>5256.0912547528515</v>
      </c>
      <c r="AC8">
        <v>4512</v>
      </c>
      <c r="AD8">
        <v>77</v>
      </c>
      <c r="AE8">
        <v>136</v>
      </c>
      <c r="AF8" s="14">
        <f t="shared" si="8"/>
        <v>982.02236874039318</v>
      </c>
      <c r="AG8">
        <v>843</v>
      </c>
      <c r="AH8">
        <v>7.2</v>
      </c>
      <c r="AI8">
        <v>105</v>
      </c>
      <c r="AJ8" s="14">
        <f t="shared" si="9"/>
        <v>1392.0720410969986</v>
      </c>
      <c r="AK8">
        <v>1195</v>
      </c>
      <c r="AL8">
        <v>7.4</v>
      </c>
      <c r="AM8">
        <v>11</v>
      </c>
      <c r="AN8" s="14">
        <f t="shared" si="10"/>
        <v>905.13805517352966</v>
      </c>
      <c r="AO8">
        <v>777</v>
      </c>
      <c r="AP8">
        <v>48</v>
      </c>
      <c r="AQ8">
        <v>403</v>
      </c>
      <c r="AR8" s="14">
        <f t="shared" si="11"/>
        <v>19456.390987784162</v>
      </c>
      <c r="AS8">
        <v>16702</v>
      </c>
      <c r="AT8">
        <v>141</v>
      </c>
      <c r="AU8">
        <v>27.6</v>
      </c>
      <c r="AV8" s="14">
        <f t="shared" si="12"/>
        <v>1304.7035029528356</v>
      </c>
      <c r="AW8">
        <v>1120</v>
      </c>
      <c r="AX8">
        <v>74</v>
      </c>
      <c r="AY8">
        <v>179</v>
      </c>
      <c r="AZ8" s="14">
        <f t="shared" si="13"/>
        <v>10202.315427554406</v>
      </c>
      <c r="BA8">
        <v>8758</v>
      </c>
      <c r="BB8">
        <v>139</v>
      </c>
      <c r="BC8">
        <v>19</v>
      </c>
      <c r="BD8" s="14">
        <f t="shared" si="14"/>
        <v>825.92391392282173</v>
      </c>
      <c r="BE8">
        <v>709</v>
      </c>
      <c r="BF8">
        <v>113</v>
      </c>
      <c r="BG8">
        <v>24722</v>
      </c>
      <c r="BH8">
        <v>273</v>
      </c>
      <c r="BI8">
        <v>28799</v>
      </c>
      <c r="BJ8">
        <v>454</v>
      </c>
      <c r="BK8" s="101">
        <f t="shared" si="15"/>
        <v>0.85843258446473836</v>
      </c>
      <c r="BL8" s="58">
        <f t="shared" si="0"/>
        <v>0.99672302712763883</v>
      </c>
      <c r="BM8" s="46"/>
    </row>
    <row r="9" spans="1:65" x14ac:dyDescent="0.2">
      <c r="A9" s="11" t="s">
        <v>12</v>
      </c>
      <c r="C9" s="2">
        <v>0.52</v>
      </c>
      <c r="D9" s="14">
        <f t="shared" si="1"/>
        <v>797.04737421961079</v>
      </c>
      <c r="E9">
        <v>696</v>
      </c>
      <c r="F9">
        <v>35</v>
      </c>
      <c r="G9" s="2">
        <v>11.4</v>
      </c>
      <c r="H9" s="14">
        <f t="shared" si="2"/>
        <v>23030.77549271637</v>
      </c>
      <c r="I9">
        <v>20111</v>
      </c>
      <c r="J9">
        <v>138</v>
      </c>
      <c r="K9" s="2">
        <v>2.71</v>
      </c>
      <c r="L9" s="14">
        <f t="shared" si="3"/>
        <v>10215.032439711104</v>
      </c>
      <c r="M9">
        <v>8920</v>
      </c>
      <c r="N9">
        <v>96</v>
      </c>
      <c r="O9" s="2">
        <v>0.16800000000000001</v>
      </c>
      <c r="P9" s="14">
        <f t="shared" si="4"/>
        <v>2921.3618557963032</v>
      </c>
      <c r="Q9">
        <v>2551</v>
      </c>
      <c r="R9">
        <v>64</v>
      </c>
      <c r="S9" s="2">
        <v>11.117568613335733</v>
      </c>
      <c r="T9" s="14">
        <f t="shared" si="5"/>
        <v>281537.5168319256</v>
      </c>
      <c r="U9">
        <v>245845</v>
      </c>
      <c r="V9">
        <v>474</v>
      </c>
      <c r="W9">
        <v>45</v>
      </c>
      <c r="X9" s="14">
        <f t="shared" si="6"/>
        <v>3798.5720406414498</v>
      </c>
      <c r="Y9">
        <v>3317</v>
      </c>
      <c r="Z9">
        <v>103</v>
      </c>
      <c r="AA9">
        <v>121</v>
      </c>
      <c r="AB9" s="14">
        <f t="shared" si="7"/>
        <v>5501.4591749296123</v>
      </c>
      <c r="AC9">
        <v>4804</v>
      </c>
      <c r="AD9">
        <v>77</v>
      </c>
      <c r="AE9">
        <v>136</v>
      </c>
      <c r="AF9" s="14">
        <f t="shared" si="8"/>
        <v>991.72848573876854</v>
      </c>
      <c r="AG9">
        <v>866</v>
      </c>
      <c r="AH9">
        <v>7</v>
      </c>
      <c r="AI9">
        <v>105</v>
      </c>
      <c r="AJ9" s="14">
        <f t="shared" si="9"/>
        <v>1428.0432121434692</v>
      </c>
      <c r="AK9">
        <v>1247</v>
      </c>
      <c r="AL9">
        <v>7.3</v>
      </c>
      <c r="AM9">
        <v>11</v>
      </c>
      <c r="AN9" s="14">
        <f t="shared" si="10"/>
        <v>918.43677316685034</v>
      </c>
      <c r="AO9">
        <v>802</v>
      </c>
      <c r="AP9">
        <v>49</v>
      </c>
      <c r="AQ9">
        <v>403</v>
      </c>
      <c r="AR9" s="14">
        <f t="shared" si="11"/>
        <v>19212.735340923002</v>
      </c>
      <c r="AS9">
        <v>16777</v>
      </c>
      <c r="AT9">
        <v>141</v>
      </c>
      <c r="AU9">
        <v>27.6</v>
      </c>
      <c r="AV9" s="14">
        <f t="shared" si="12"/>
        <v>1281.4597869996328</v>
      </c>
      <c r="AW9">
        <v>1119</v>
      </c>
      <c r="AX9">
        <v>74</v>
      </c>
      <c r="AY9">
        <v>179</v>
      </c>
      <c r="AZ9" s="14">
        <f t="shared" si="13"/>
        <v>9992.8669359774758</v>
      </c>
      <c r="BA9">
        <v>8726</v>
      </c>
      <c r="BB9">
        <v>139</v>
      </c>
      <c r="BC9">
        <v>19</v>
      </c>
      <c r="BD9" s="14">
        <f t="shared" si="14"/>
        <v>1004.325498837067</v>
      </c>
      <c r="BE9">
        <v>877</v>
      </c>
      <c r="BF9">
        <v>115</v>
      </c>
      <c r="BG9">
        <v>24507</v>
      </c>
      <c r="BH9">
        <v>274</v>
      </c>
      <c r="BI9">
        <v>28065</v>
      </c>
      <c r="BJ9">
        <v>455</v>
      </c>
      <c r="BK9" s="101">
        <f t="shared" si="15"/>
        <v>0.87322287546766431</v>
      </c>
      <c r="BL9" s="58">
        <f t="shared" si="0"/>
        <v>0.97984094119666743</v>
      </c>
      <c r="BM9" s="46"/>
    </row>
    <row r="10" spans="1:65" x14ac:dyDescent="0.2">
      <c r="A10" s="11" t="s">
        <v>12</v>
      </c>
      <c r="C10" s="2">
        <v>0.52</v>
      </c>
      <c r="D10" s="14">
        <f t="shared" si="1"/>
        <v>639.61343895769664</v>
      </c>
      <c r="E10">
        <v>573</v>
      </c>
      <c r="F10">
        <v>36</v>
      </c>
      <c r="G10" s="2">
        <v>11.4</v>
      </c>
      <c r="H10" s="14">
        <f t="shared" si="2"/>
        <v>22349.633987453755</v>
      </c>
      <c r="I10">
        <v>20022</v>
      </c>
      <c r="J10">
        <v>139</v>
      </c>
      <c r="K10" s="2">
        <v>2.71</v>
      </c>
      <c r="L10" s="14">
        <f t="shared" si="3"/>
        <v>9975.96039086376</v>
      </c>
      <c r="M10">
        <v>8937</v>
      </c>
      <c r="N10">
        <v>96</v>
      </c>
      <c r="O10" s="2">
        <v>0.16800000000000001</v>
      </c>
      <c r="P10" s="14">
        <f t="shared" si="4"/>
        <v>2742.6356361589192</v>
      </c>
      <c r="Q10">
        <v>2457</v>
      </c>
      <c r="R10">
        <v>64</v>
      </c>
      <c r="S10" s="2">
        <v>11.117568613335733</v>
      </c>
      <c r="T10" s="14">
        <f t="shared" si="5"/>
        <v>274862.99191732344</v>
      </c>
      <c r="U10">
        <v>246237</v>
      </c>
      <c r="V10">
        <v>475</v>
      </c>
      <c r="W10">
        <v>45</v>
      </c>
      <c r="X10" s="14">
        <f t="shared" si="6"/>
        <v>3569.7797169052596</v>
      </c>
      <c r="Y10">
        <v>3198</v>
      </c>
      <c r="Z10">
        <v>104</v>
      </c>
      <c r="AA10">
        <v>121</v>
      </c>
      <c r="AB10" s="14">
        <f t="shared" si="7"/>
        <v>5128.0700498632777</v>
      </c>
      <c r="AC10">
        <v>4594</v>
      </c>
      <c r="AD10">
        <v>77</v>
      </c>
      <c r="AE10">
        <v>136</v>
      </c>
      <c r="AF10" s="14">
        <f t="shared" si="8"/>
        <v>995.69840759208614</v>
      </c>
      <c r="AG10">
        <v>892</v>
      </c>
      <c r="AH10">
        <v>7.2</v>
      </c>
      <c r="AI10">
        <v>105</v>
      </c>
      <c r="AJ10" s="14">
        <f t="shared" si="9"/>
        <v>1434.3861589190928</v>
      </c>
      <c r="AK10">
        <v>1285</v>
      </c>
      <c r="AL10">
        <v>7.5</v>
      </c>
      <c r="AM10">
        <v>11</v>
      </c>
      <c r="AN10" s="14">
        <f t="shared" si="10"/>
        <v>905.28184815827569</v>
      </c>
      <c r="AO10">
        <v>811</v>
      </c>
      <c r="AP10">
        <v>49</v>
      </c>
      <c r="AQ10">
        <v>403</v>
      </c>
      <c r="AR10" s="14">
        <f t="shared" si="11"/>
        <v>18825.620677175484</v>
      </c>
      <c r="AS10">
        <v>16865</v>
      </c>
      <c r="AT10">
        <v>141</v>
      </c>
      <c r="AU10">
        <v>27.6</v>
      </c>
      <c r="AV10" s="14">
        <f t="shared" si="12"/>
        <v>1134.1138812932281</v>
      </c>
      <c r="AW10">
        <v>1016</v>
      </c>
      <c r="AX10">
        <v>73</v>
      </c>
      <c r="AY10">
        <v>179</v>
      </c>
      <c r="AZ10" s="14">
        <f t="shared" si="13"/>
        <v>9752.7096268296609</v>
      </c>
      <c r="BA10">
        <v>8737</v>
      </c>
      <c r="BB10">
        <v>139</v>
      </c>
      <c r="BC10">
        <v>19</v>
      </c>
      <c r="BD10" s="14">
        <f t="shared" si="14"/>
        <v>858.39918771111468</v>
      </c>
      <c r="BE10">
        <v>769</v>
      </c>
      <c r="BF10">
        <v>115</v>
      </c>
      <c r="BG10">
        <v>24868</v>
      </c>
      <c r="BH10">
        <v>274</v>
      </c>
      <c r="BI10">
        <v>27759</v>
      </c>
      <c r="BJ10">
        <v>454</v>
      </c>
      <c r="BK10" s="101">
        <f t="shared" si="15"/>
        <v>0.8958535970315934</v>
      </c>
      <c r="BL10" s="58">
        <f t="shared" si="0"/>
        <v>0.95508856247023832</v>
      </c>
      <c r="BM10" s="46"/>
    </row>
    <row r="11" spans="1:65" x14ac:dyDescent="0.2">
      <c r="A11" s="11" t="s">
        <v>12</v>
      </c>
      <c r="C11" s="2">
        <v>0.52</v>
      </c>
      <c r="D11" s="14">
        <f t="shared" si="1"/>
        <v>791.95880652908374</v>
      </c>
      <c r="E11">
        <v>698</v>
      </c>
      <c r="F11">
        <v>36</v>
      </c>
      <c r="G11" s="2">
        <v>11.4</v>
      </c>
      <c r="H11" s="14">
        <f t="shared" si="2"/>
        <v>22694.498636382141</v>
      </c>
      <c r="I11">
        <v>20002</v>
      </c>
      <c r="J11">
        <v>138</v>
      </c>
      <c r="K11" s="2">
        <v>2.71</v>
      </c>
      <c r="L11" s="14">
        <f t="shared" si="3"/>
        <v>10369.214230471771</v>
      </c>
      <c r="M11">
        <v>9139</v>
      </c>
      <c r="N11">
        <v>97</v>
      </c>
      <c r="O11" s="2">
        <v>0.16800000000000001</v>
      </c>
      <c r="P11" s="14">
        <f t="shared" si="4"/>
        <v>2841.0671225627875</v>
      </c>
      <c r="Q11">
        <v>2504</v>
      </c>
      <c r="R11">
        <v>65</v>
      </c>
      <c r="S11" s="2">
        <v>11.117568613335733</v>
      </c>
      <c r="T11" s="14">
        <f t="shared" si="5"/>
        <v>278801.2690194163</v>
      </c>
      <c r="U11">
        <v>245724</v>
      </c>
      <c r="V11">
        <v>475</v>
      </c>
      <c r="W11">
        <v>45</v>
      </c>
      <c r="X11" s="14">
        <f t="shared" si="6"/>
        <v>3650.0451011519517</v>
      </c>
      <c r="Y11">
        <v>3217</v>
      </c>
      <c r="Z11">
        <v>104</v>
      </c>
      <c r="AA11">
        <v>121</v>
      </c>
      <c r="AB11" s="14">
        <f t="shared" si="7"/>
        <v>5130.7130703789635</v>
      </c>
      <c r="AC11">
        <v>4522</v>
      </c>
      <c r="AD11">
        <v>76</v>
      </c>
      <c r="AE11">
        <v>136</v>
      </c>
      <c r="AF11" s="14">
        <f t="shared" si="8"/>
        <v>1039.3041071355885</v>
      </c>
      <c r="AG11">
        <v>916</v>
      </c>
      <c r="AH11">
        <v>7.1</v>
      </c>
      <c r="AI11">
        <v>105</v>
      </c>
      <c r="AJ11" s="14">
        <f t="shared" si="9"/>
        <v>1461.3795742255872</v>
      </c>
      <c r="AK11">
        <v>1288</v>
      </c>
      <c r="AL11">
        <v>7.5</v>
      </c>
      <c r="AM11">
        <v>11</v>
      </c>
      <c r="AN11" s="14">
        <f t="shared" si="10"/>
        <v>891.80461594822327</v>
      </c>
      <c r="AO11">
        <v>786</v>
      </c>
      <c r="AP11">
        <v>49</v>
      </c>
      <c r="AQ11">
        <v>403</v>
      </c>
      <c r="AR11" s="14">
        <f t="shared" si="11"/>
        <v>19329.241014368868</v>
      </c>
      <c r="AS11">
        <v>17036</v>
      </c>
      <c r="AT11">
        <v>142</v>
      </c>
      <c r="AU11">
        <v>27.6</v>
      </c>
      <c r="AV11" s="14">
        <f t="shared" si="12"/>
        <v>1052.9194447836528</v>
      </c>
      <c r="AW11">
        <v>928</v>
      </c>
      <c r="AX11">
        <v>73</v>
      </c>
      <c r="AY11">
        <v>179</v>
      </c>
      <c r="AZ11" s="14">
        <f t="shared" si="13"/>
        <v>9813.2546098424718</v>
      </c>
      <c r="BA11">
        <v>8649</v>
      </c>
      <c r="BB11">
        <v>139</v>
      </c>
      <c r="BC11">
        <v>19</v>
      </c>
      <c r="BD11" s="14">
        <f t="shared" si="14"/>
        <v>917.90067977368017</v>
      </c>
      <c r="BE11">
        <v>809</v>
      </c>
      <c r="BF11">
        <v>114</v>
      </c>
      <c r="BG11">
        <v>24567</v>
      </c>
      <c r="BH11">
        <v>274</v>
      </c>
      <c r="BI11">
        <v>27874</v>
      </c>
      <c r="BJ11">
        <v>452</v>
      </c>
      <c r="BK11" s="101">
        <f t="shared" si="15"/>
        <v>0.88135897251919348</v>
      </c>
      <c r="BL11" s="58">
        <f t="shared" si="0"/>
        <v>0.97079572665729419</v>
      </c>
      <c r="BM11" s="46"/>
    </row>
    <row r="12" spans="1:65" x14ac:dyDescent="0.2">
      <c r="A12" s="11" t="s">
        <v>13</v>
      </c>
      <c r="C12" s="2">
        <v>1.69</v>
      </c>
      <c r="D12" s="14">
        <f t="shared" si="1"/>
        <v>2240.1298204787236</v>
      </c>
      <c r="E12">
        <v>1902</v>
      </c>
      <c r="F12">
        <v>52</v>
      </c>
      <c r="G12" s="2">
        <v>6.95</v>
      </c>
      <c r="H12" s="14">
        <f t="shared" si="2"/>
        <v>13738.75623337766</v>
      </c>
      <c r="I12">
        <v>11665</v>
      </c>
      <c r="J12">
        <v>109</v>
      </c>
      <c r="K12" s="2">
        <v>2.2400000000000002</v>
      </c>
      <c r="L12" s="14">
        <f t="shared" si="3"/>
        <v>9515.251745345744</v>
      </c>
      <c r="M12">
        <v>8079</v>
      </c>
      <c r="N12">
        <v>93</v>
      </c>
      <c r="O12" s="2">
        <v>0.18</v>
      </c>
      <c r="P12" s="14">
        <f t="shared" si="4"/>
        <v>3192.9505485372342</v>
      </c>
      <c r="Q12">
        <v>2711</v>
      </c>
      <c r="R12">
        <v>67</v>
      </c>
      <c r="S12" s="2">
        <v>12.110450823360029</v>
      </c>
      <c r="T12" s="14">
        <f t="shared" si="5"/>
        <v>335090.20786236704</v>
      </c>
      <c r="U12">
        <v>284511</v>
      </c>
      <c r="V12">
        <v>510</v>
      </c>
      <c r="W12">
        <v>37</v>
      </c>
      <c r="X12" s="14">
        <f t="shared" si="6"/>
        <v>3877.2383643617022</v>
      </c>
      <c r="Y12">
        <v>3292</v>
      </c>
      <c r="Z12">
        <v>106</v>
      </c>
      <c r="AA12">
        <v>13</v>
      </c>
      <c r="AB12" s="14">
        <f t="shared" si="7"/>
        <v>4543.8595412234044</v>
      </c>
      <c r="AC12">
        <v>3858</v>
      </c>
      <c r="AD12">
        <v>71</v>
      </c>
      <c r="AE12">
        <v>19</v>
      </c>
      <c r="AF12" s="14">
        <f t="shared" si="8"/>
        <v>189.62192486702128</v>
      </c>
      <c r="AG12">
        <v>161</v>
      </c>
      <c r="AH12">
        <v>5.2</v>
      </c>
      <c r="AI12">
        <v>129.5</v>
      </c>
      <c r="AJ12" s="14">
        <f t="shared" si="9"/>
        <v>1637.1085438829787</v>
      </c>
      <c r="AK12">
        <v>1390</v>
      </c>
      <c r="AL12">
        <v>7.4</v>
      </c>
      <c r="AM12">
        <v>47.2</v>
      </c>
      <c r="AN12" s="14">
        <f t="shared" si="10"/>
        <v>2849.0399767287236</v>
      </c>
      <c r="AO12">
        <v>2419</v>
      </c>
      <c r="AP12">
        <v>65</v>
      </c>
      <c r="AQ12">
        <v>330</v>
      </c>
      <c r="AR12" s="14">
        <f t="shared" si="11"/>
        <v>16979.995595079788</v>
      </c>
      <c r="AS12">
        <v>14417</v>
      </c>
      <c r="AT12">
        <v>132</v>
      </c>
      <c r="AU12">
        <v>38</v>
      </c>
      <c r="AV12" s="14">
        <f t="shared" si="12"/>
        <v>1854.9970910904256</v>
      </c>
      <c r="AW12">
        <v>1575</v>
      </c>
      <c r="AX12">
        <v>78</v>
      </c>
      <c r="AY12">
        <v>190</v>
      </c>
      <c r="AZ12" s="14">
        <f t="shared" si="13"/>
        <v>11240.693484042553</v>
      </c>
      <c r="BA12">
        <v>9544</v>
      </c>
      <c r="BB12">
        <v>140</v>
      </c>
      <c r="BC12">
        <v>14</v>
      </c>
      <c r="BD12" s="14">
        <f t="shared" si="14"/>
        <v>551.19913563829789</v>
      </c>
      <c r="BE12">
        <v>468</v>
      </c>
      <c r="BF12">
        <v>114</v>
      </c>
      <c r="BG12">
        <v>24064</v>
      </c>
      <c r="BH12">
        <v>274</v>
      </c>
      <c r="BI12">
        <v>28342</v>
      </c>
      <c r="BJ12">
        <v>457</v>
      </c>
      <c r="BK12" s="101">
        <f t="shared" si="15"/>
        <v>0.8490579352198151</v>
      </c>
      <c r="BL12" s="58">
        <f t="shared" si="0"/>
        <v>1.0077280815368421</v>
      </c>
      <c r="BM12" s="46"/>
    </row>
    <row r="13" spans="1:65" x14ac:dyDescent="0.2">
      <c r="A13" s="11" t="s">
        <v>13</v>
      </c>
      <c r="C13" s="2">
        <v>1.69</v>
      </c>
      <c r="D13" s="14">
        <f t="shared" si="1"/>
        <v>2248.7286840607981</v>
      </c>
      <c r="E13">
        <v>1957</v>
      </c>
      <c r="F13">
        <v>53</v>
      </c>
      <c r="G13" s="2">
        <v>6.95</v>
      </c>
      <c r="H13" s="14">
        <f t="shared" si="2"/>
        <v>13524.546045679916</v>
      </c>
      <c r="I13">
        <v>11770</v>
      </c>
      <c r="J13">
        <v>109</v>
      </c>
      <c r="K13" s="2">
        <v>2.2400000000000002</v>
      </c>
      <c r="L13" s="14">
        <f t="shared" si="3"/>
        <v>9439.604567991546</v>
      </c>
      <c r="M13">
        <v>8215</v>
      </c>
      <c r="N13">
        <v>94</v>
      </c>
      <c r="O13" s="2">
        <v>0.18</v>
      </c>
      <c r="P13" s="14">
        <f t="shared" si="4"/>
        <v>3149.5990408843372</v>
      </c>
      <c r="Q13">
        <v>2741</v>
      </c>
      <c r="R13">
        <v>67</v>
      </c>
      <c r="S13" s="2">
        <v>12.110450823360029</v>
      </c>
      <c r="T13" s="14">
        <f t="shared" si="5"/>
        <v>330769.94903682027</v>
      </c>
      <c r="U13">
        <v>287859</v>
      </c>
      <c r="V13">
        <v>513</v>
      </c>
      <c r="W13">
        <v>37</v>
      </c>
      <c r="X13" s="14">
        <f t="shared" si="6"/>
        <v>4124.0098349995933</v>
      </c>
      <c r="Y13">
        <v>3589</v>
      </c>
      <c r="Z13">
        <v>108</v>
      </c>
      <c r="AA13">
        <v>13</v>
      </c>
      <c r="AB13" s="14">
        <f t="shared" si="7"/>
        <v>4538.8238640981872</v>
      </c>
      <c r="AC13">
        <v>3950</v>
      </c>
      <c r="AD13">
        <v>72</v>
      </c>
      <c r="AE13">
        <v>19</v>
      </c>
      <c r="AF13" s="14">
        <f t="shared" si="8"/>
        <v>309.09965049174997</v>
      </c>
      <c r="AG13">
        <v>269</v>
      </c>
      <c r="AH13">
        <v>5.4</v>
      </c>
      <c r="AI13">
        <v>129.5</v>
      </c>
      <c r="AJ13" s="14">
        <f t="shared" si="9"/>
        <v>1608.6970657563197</v>
      </c>
      <c r="AK13">
        <v>1400</v>
      </c>
      <c r="AL13">
        <v>7.4</v>
      </c>
      <c r="AM13">
        <v>47.2</v>
      </c>
      <c r="AN13" s="14">
        <f t="shared" si="10"/>
        <v>2733.6359424530601</v>
      </c>
      <c r="AO13">
        <v>2379</v>
      </c>
      <c r="AP13">
        <v>66</v>
      </c>
      <c r="AQ13">
        <v>330</v>
      </c>
      <c r="AR13" s="14">
        <f t="shared" si="11"/>
        <v>16562.685361293992</v>
      </c>
      <c r="AS13">
        <v>14414</v>
      </c>
      <c r="AT13">
        <v>134</v>
      </c>
      <c r="AU13">
        <v>38</v>
      </c>
      <c r="AV13" s="14">
        <f t="shared" si="12"/>
        <v>1854.5979029504999</v>
      </c>
      <c r="AW13">
        <v>1614</v>
      </c>
      <c r="AX13">
        <v>81</v>
      </c>
      <c r="AY13">
        <v>190</v>
      </c>
      <c r="AZ13" s="14">
        <f t="shared" si="13"/>
        <v>10913.860521823946</v>
      </c>
      <c r="BA13">
        <v>9498</v>
      </c>
      <c r="BB13">
        <v>141</v>
      </c>
      <c r="BC13">
        <v>14</v>
      </c>
      <c r="BD13" s="14">
        <f t="shared" si="14"/>
        <v>651.52231163130944</v>
      </c>
      <c r="BE13">
        <v>567</v>
      </c>
      <c r="BF13">
        <v>115</v>
      </c>
      <c r="BG13">
        <v>24606</v>
      </c>
      <c r="BH13">
        <v>275</v>
      </c>
      <c r="BI13">
        <v>28274</v>
      </c>
      <c r="BJ13">
        <v>451</v>
      </c>
      <c r="BK13" s="101">
        <f t="shared" si="15"/>
        <v>0.87026950555280469</v>
      </c>
      <c r="BL13" s="58">
        <f t="shared" si="0"/>
        <v>0.98316615567173959</v>
      </c>
      <c r="BM13" s="46"/>
    </row>
    <row r="14" spans="1:65" x14ac:dyDescent="0.2">
      <c r="A14" s="11" t="s">
        <v>13</v>
      </c>
      <c r="C14" s="2">
        <v>1.69</v>
      </c>
      <c r="D14" s="14">
        <f t="shared" si="1"/>
        <v>2259.6782855031411</v>
      </c>
      <c r="E14">
        <v>1914</v>
      </c>
      <c r="F14">
        <v>52</v>
      </c>
      <c r="G14" s="2">
        <v>6.95</v>
      </c>
      <c r="H14" s="14">
        <f t="shared" si="2"/>
        <v>14146.011085109005</v>
      </c>
      <c r="I14">
        <v>11982</v>
      </c>
      <c r="J14">
        <v>110</v>
      </c>
      <c r="K14" s="2">
        <v>2.2400000000000002</v>
      </c>
      <c r="L14" s="14">
        <f t="shared" si="3"/>
        <v>9571.1660713552574</v>
      </c>
      <c r="M14">
        <v>8107</v>
      </c>
      <c r="N14">
        <v>92</v>
      </c>
      <c r="O14" s="2">
        <v>0.18</v>
      </c>
      <c r="P14" s="14">
        <f t="shared" si="4"/>
        <v>3335.2095906720861</v>
      </c>
      <c r="Q14">
        <v>2825</v>
      </c>
      <c r="R14">
        <v>67</v>
      </c>
      <c r="S14" s="2">
        <v>12.110450823360029</v>
      </c>
      <c r="T14" s="14">
        <f t="shared" si="5"/>
        <v>338513.73830931558</v>
      </c>
      <c r="U14">
        <v>286729</v>
      </c>
      <c r="V14">
        <v>512</v>
      </c>
      <c r="W14">
        <v>37</v>
      </c>
      <c r="X14" s="14">
        <f t="shared" si="6"/>
        <v>4064.8235825430061</v>
      </c>
      <c r="Y14">
        <v>3443</v>
      </c>
      <c r="Z14">
        <v>107</v>
      </c>
      <c r="AA14">
        <v>13</v>
      </c>
      <c r="AB14" s="14">
        <f t="shared" si="7"/>
        <v>4775.5478917764913</v>
      </c>
      <c r="AC14">
        <v>4045</v>
      </c>
      <c r="AD14">
        <v>73</v>
      </c>
      <c r="AE14">
        <v>19</v>
      </c>
      <c r="AF14" s="14">
        <f t="shared" si="8"/>
        <v>321.124604836392</v>
      </c>
      <c r="AG14">
        <v>272</v>
      </c>
      <c r="AH14">
        <v>5.5</v>
      </c>
      <c r="AI14">
        <v>129.5</v>
      </c>
      <c r="AJ14" s="14">
        <f t="shared" si="9"/>
        <v>1632.7769429732725</v>
      </c>
      <c r="AK14">
        <v>1383</v>
      </c>
      <c r="AL14">
        <v>7.3</v>
      </c>
      <c r="AM14">
        <v>47.2</v>
      </c>
      <c r="AN14" s="14">
        <f t="shared" si="10"/>
        <v>2918.4559674836805</v>
      </c>
      <c r="AO14">
        <v>2472</v>
      </c>
      <c r="AP14">
        <v>66</v>
      </c>
      <c r="AQ14">
        <v>330</v>
      </c>
      <c r="AR14" s="14">
        <f t="shared" si="11"/>
        <v>17026.687687317815</v>
      </c>
      <c r="AS14">
        <v>14422</v>
      </c>
      <c r="AT14">
        <v>133</v>
      </c>
      <c r="AU14">
        <v>38</v>
      </c>
      <c r="AV14" s="14">
        <f t="shared" si="12"/>
        <v>1807.5065073695448</v>
      </c>
      <c r="AW14">
        <v>1531</v>
      </c>
      <c r="AX14">
        <v>81</v>
      </c>
      <c r="AY14">
        <v>190</v>
      </c>
      <c r="AZ14" s="14">
        <f t="shared" si="13"/>
        <v>11330.267766966375</v>
      </c>
      <c r="BA14">
        <v>9597</v>
      </c>
      <c r="BB14">
        <v>142</v>
      </c>
      <c r="BC14">
        <v>14</v>
      </c>
      <c r="BD14" s="14">
        <f t="shared" si="14"/>
        <v>552.52321714496861</v>
      </c>
      <c r="BE14">
        <v>468</v>
      </c>
      <c r="BF14">
        <v>114</v>
      </c>
      <c r="BG14">
        <v>24357</v>
      </c>
      <c r="BH14">
        <v>277</v>
      </c>
      <c r="BI14">
        <v>28756</v>
      </c>
      <c r="BJ14">
        <v>461</v>
      </c>
      <c r="BK14" s="101">
        <f t="shared" si="15"/>
        <v>0.84702322993462231</v>
      </c>
      <c r="BL14" s="58">
        <f t="shared" si="0"/>
        <v>1.010148829375952</v>
      </c>
      <c r="BM14" s="46"/>
    </row>
    <row r="15" spans="1:65" x14ac:dyDescent="0.2">
      <c r="A15" s="11" t="s">
        <v>13</v>
      </c>
      <c r="C15" s="2">
        <v>1.69</v>
      </c>
      <c r="D15" s="14">
        <f t="shared" si="1"/>
        <v>2174.9677785433469</v>
      </c>
      <c r="E15">
        <v>1907</v>
      </c>
      <c r="F15">
        <v>52</v>
      </c>
      <c r="G15" s="2">
        <v>6.95</v>
      </c>
      <c r="H15" s="14">
        <f t="shared" si="2"/>
        <v>13553.915616260689</v>
      </c>
      <c r="I15">
        <v>11884</v>
      </c>
      <c r="J15">
        <v>109</v>
      </c>
      <c r="K15" s="2">
        <v>2.2400000000000002</v>
      </c>
      <c r="L15" s="14">
        <f t="shared" si="3"/>
        <v>9381.9008632918576</v>
      </c>
      <c r="M15">
        <v>8226</v>
      </c>
      <c r="N15">
        <v>93</v>
      </c>
      <c r="O15" s="2">
        <v>0.18</v>
      </c>
      <c r="P15" s="14">
        <f t="shared" si="4"/>
        <v>3111.3330361123494</v>
      </c>
      <c r="Q15">
        <v>2728</v>
      </c>
      <c r="R15">
        <v>67</v>
      </c>
      <c r="S15" s="2">
        <v>12.110450823360029</v>
      </c>
      <c r="T15" s="14">
        <f t="shared" si="5"/>
        <v>327812.23847930937</v>
      </c>
      <c r="U15">
        <v>287424</v>
      </c>
      <c r="V15">
        <v>513</v>
      </c>
      <c r="W15">
        <v>37</v>
      </c>
      <c r="X15" s="14">
        <f t="shared" si="6"/>
        <v>3761.4282819276132</v>
      </c>
      <c r="Y15">
        <v>3298</v>
      </c>
      <c r="Z15">
        <v>108</v>
      </c>
      <c r="AA15">
        <v>13</v>
      </c>
      <c r="AB15" s="14">
        <f t="shared" si="7"/>
        <v>4559.7908645077614</v>
      </c>
      <c r="AC15">
        <v>3998</v>
      </c>
      <c r="AD15">
        <v>73</v>
      </c>
      <c r="AE15">
        <v>19</v>
      </c>
      <c r="AF15" s="14">
        <f t="shared" si="8"/>
        <v>282.8484578283954</v>
      </c>
      <c r="AG15">
        <v>248</v>
      </c>
      <c r="AH15">
        <v>5.5</v>
      </c>
      <c r="AI15">
        <v>129.5</v>
      </c>
      <c r="AJ15" s="14">
        <f t="shared" si="9"/>
        <v>1568.2122157824342</v>
      </c>
      <c r="AK15">
        <v>1375</v>
      </c>
      <c r="AL15">
        <v>7.4</v>
      </c>
      <c r="AM15">
        <v>47.2</v>
      </c>
      <c r="AN15" s="14">
        <f t="shared" si="10"/>
        <v>2880.948405139221</v>
      </c>
      <c r="AO15">
        <v>2526</v>
      </c>
      <c r="AP15">
        <v>66</v>
      </c>
      <c r="AQ15">
        <v>330</v>
      </c>
      <c r="AR15" s="14">
        <f t="shared" si="11"/>
        <v>16446.269201151055</v>
      </c>
      <c r="AS15">
        <v>14420</v>
      </c>
      <c r="AT15">
        <v>133</v>
      </c>
      <c r="AU15">
        <v>38</v>
      </c>
      <c r="AV15" s="14">
        <f t="shared" si="12"/>
        <v>1685.6855672192273</v>
      </c>
      <c r="AW15">
        <v>1478</v>
      </c>
      <c r="AX15">
        <v>79</v>
      </c>
      <c r="AY15">
        <v>190</v>
      </c>
      <c r="AZ15" s="14">
        <f t="shared" si="13"/>
        <v>10631.908564017347</v>
      </c>
      <c r="BA15">
        <v>9322</v>
      </c>
      <c r="BB15">
        <v>141</v>
      </c>
      <c r="BC15">
        <v>14</v>
      </c>
      <c r="BD15" s="14">
        <f t="shared" si="14"/>
        <v>582.80468528350832</v>
      </c>
      <c r="BE15">
        <v>511</v>
      </c>
      <c r="BF15">
        <v>114</v>
      </c>
      <c r="BG15">
        <v>24673</v>
      </c>
      <c r="BH15">
        <v>275</v>
      </c>
      <c r="BI15">
        <v>28140</v>
      </c>
      <c r="BJ15">
        <v>458</v>
      </c>
      <c r="BK15" s="101">
        <f t="shared" si="15"/>
        <v>0.87679459843638952</v>
      </c>
      <c r="BL15" s="58">
        <f t="shared" si="0"/>
        <v>0.97584944717787381</v>
      </c>
      <c r="BM15" s="46"/>
    </row>
    <row r="16" spans="1:65" x14ac:dyDescent="0.2">
      <c r="A16" s="11" t="s">
        <v>13</v>
      </c>
      <c r="C16" s="2">
        <v>1.69</v>
      </c>
      <c r="D16" s="14">
        <f t="shared" si="1"/>
        <v>2230.1230121029371</v>
      </c>
      <c r="E16">
        <v>1916</v>
      </c>
      <c r="F16">
        <v>52</v>
      </c>
      <c r="G16" s="2">
        <v>6.95</v>
      </c>
      <c r="H16" s="14">
        <f t="shared" si="2"/>
        <v>13798.59515056384</v>
      </c>
      <c r="I16">
        <v>11855</v>
      </c>
      <c r="J16">
        <v>109</v>
      </c>
      <c r="K16" s="2">
        <v>2.2400000000000002</v>
      </c>
      <c r="L16" s="14">
        <f t="shared" si="3"/>
        <v>9713.1401544880009</v>
      </c>
      <c r="M16">
        <v>8345</v>
      </c>
      <c r="N16">
        <v>94</v>
      </c>
      <c r="O16" s="2">
        <v>0.18</v>
      </c>
      <c r="P16" s="14">
        <f t="shared" si="4"/>
        <v>3248.5768928910734</v>
      </c>
      <c r="Q16">
        <v>2791</v>
      </c>
      <c r="R16">
        <v>68</v>
      </c>
      <c r="S16" s="2">
        <v>12.110450823360029</v>
      </c>
      <c r="T16" s="14">
        <f t="shared" si="5"/>
        <v>332772.53087694658</v>
      </c>
      <c r="U16">
        <v>285900</v>
      </c>
      <c r="V16">
        <v>511</v>
      </c>
      <c r="W16">
        <v>37</v>
      </c>
      <c r="X16" s="14">
        <f t="shared" si="6"/>
        <v>3972.5521087198977</v>
      </c>
      <c r="Y16">
        <v>3413</v>
      </c>
      <c r="Z16">
        <v>108</v>
      </c>
      <c r="AA16">
        <v>13</v>
      </c>
      <c r="AB16" s="14">
        <f t="shared" si="7"/>
        <v>4612.7231195010118</v>
      </c>
      <c r="AC16">
        <v>3963</v>
      </c>
      <c r="AD16">
        <v>73</v>
      </c>
      <c r="AE16">
        <v>19</v>
      </c>
      <c r="AF16" s="14">
        <f t="shared" si="8"/>
        <v>271.19971911272665</v>
      </c>
      <c r="AG16">
        <v>233</v>
      </c>
      <c r="AH16">
        <v>5.2</v>
      </c>
      <c r="AI16">
        <v>129.5</v>
      </c>
      <c r="AJ16" s="14">
        <f t="shared" si="9"/>
        <v>1518.9512164897351</v>
      </c>
      <c r="AK16">
        <v>1305</v>
      </c>
      <c r="AL16">
        <v>7.4</v>
      </c>
      <c r="AM16">
        <v>47.2</v>
      </c>
      <c r="AN16" s="14">
        <f t="shared" si="10"/>
        <v>2844.6871824528066</v>
      </c>
      <c r="AO16">
        <v>2444</v>
      </c>
      <c r="AP16">
        <v>66</v>
      </c>
      <c r="AQ16">
        <v>330</v>
      </c>
      <c r="AR16" s="14">
        <f t="shared" si="11"/>
        <v>16948.236523606924</v>
      </c>
      <c r="AS16">
        <v>14561</v>
      </c>
      <c r="AT16">
        <v>133</v>
      </c>
      <c r="AU16">
        <v>38</v>
      </c>
      <c r="AV16" s="14">
        <f t="shared" si="12"/>
        <v>1712.1664670163989</v>
      </c>
      <c r="AW16">
        <v>1471</v>
      </c>
      <c r="AX16">
        <v>80</v>
      </c>
      <c r="AY16">
        <v>190</v>
      </c>
      <c r="AZ16" s="14">
        <f t="shared" si="13"/>
        <v>10881.743235986616</v>
      </c>
      <c r="BA16">
        <v>9349</v>
      </c>
      <c r="BB16">
        <v>141</v>
      </c>
      <c r="BC16">
        <v>14</v>
      </c>
      <c r="BD16" s="14">
        <f t="shared" si="14"/>
        <v>509.80891404023293</v>
      </c>
      <c r="BE16">
        <v>438</v>
      </c>
      <c r="BF16">
        <v>113</v>
      </c>
      <c r="BG16">
        <v>24209</v>
      </c>
      <c r="BH16">
        <v>276</v>
      </c>
      <c r="BI16">
        <v>28178</v>
      </c>
      <c r="BJ16">
        <v>460</v>
      </c>
      <c r="BK16" s="101">
        <f t="shared" si="15"/>
        <v>0.85914543260699838</v>
      </c>
      <c r="BL16" s="58">
        <f t="shared" si="0"/>
        <v>0.99589602842489344</v>
      </c>
      <c r="BM16" s="46"/>
    </row>
    <row r="17" spans="1:62" s="52" customFormat="1" ht="17" thickBot="1" x14ac:dyDescent="0.25">
      <c r="A17" s="51"/>
      <c r="O17" s="105"/>
      <c r="BD17" s="112"/>
      <c r="BE17" s="112"/>
      <c r="BF17" s="112"/>
    </row>
    <row r="18" spans="1:62" s="78" customFormat="1" ht="22" thickTop="1" x14ac:dyDescent="0.25">
      <c r="A18" s="54" t="s">
        <v>186</v>
      </c>
      <c r="D18" s="15"/>
      <c r="F18" s="15"/>
      <c r="G18" s="15"/>
      <c r="I18" s="15"/>
      <c r="L18" s="15"/>
      <c r="O18" s="15"/>
      <c r="R18" s="15"/>
      <c r="U18" s="15"/>
      <c r="Y18" s="15"/>
      <c r="AB18" s="15"/>
      <c r="AE18" s="15"/>
      <c r="AF18" s="15"/>
      <c r="AI18" s="15"/>
      <c r="AL18" s="15"/>
      <c r="AO18" s="15"/>
      <c r="AS18" s="15"/>
    </row>
    <row r="19" spans="1:62" s="1" customFormat="1" ht="17" x14ac:dyDescent="0.2">
      <c r="A19" s="25" t="s">
        <v>39</v>
      </c>
      <c r="B19" s="22"/>
      <c r="C19" s="99" t="s">
        <v>20</v>
      </c>
      <c r="D19" s="22"/>
      <c r="E19" s="22"/>
      <c r="F19" s="22"/>
      <c r="G19" s="99" t="s">
        <v>19</v>
      </c>
      <c r="H19" s="22"/>
      <c r="I19" s="22"/>
      <c r="J19" s="22"/>
      <c r="K19" s="99" t="s">
        <v>16</v>
      </c>
      <c r="L19" s="22"/>
      <c r="M19" s="22"/>
      <c r="N19" s="22"/>
      <c r="O19" s="99" t="s">
        <v>18</v>
      </c>
      <c r="P19" s="22"/>
      <c r="Q19" s="22"/>
      <c r="R19" s="22"/>
      <c r="S19" s="99" t="s">
        <v>21</v>
      </c>
      <c r="T19" s="22"/>
      <c r="U19" s="22"/>
      <c r="V19" s="22"/>
      <c r="W19" s="99" t="s">
        <v>42</v>
      </c>
      <c r="X19" s="22"/>
      <c r="Y19" s="22"/>
      <c r="Z19" s="22"/>
      <c r="AA19" s="99" t="s">
        <v>44</v>
      </c>
      <c r="AB19" s="22"/>
      <c r="AC19" s="22"/>
      <c r="AD19" s="22"/>
      <c r="AE19" s="99" t="s">
        <v>46</v>
      </c>
      <c r="AF19" s="22"/>
      <c r="AG19" s="22"/>
      <c r="AH19" s="22"/>
      <c r="AI19" s="99" t="s">
        <v>48</v>
      </c>
      <c r="AJ19" s="22"/>
      <c r="AK19" s="22"/>
      <c r="AL19" s="22"/>
      <c r="AM19" s="99" t="s">
        <v>50</v>
      </c>
      <c r="AN19" s="22"/>
      <c r="AO19" s="22"/>
      <c r="AP19" s="22"/>
      <c r="AQ19" s="99" t="s">
        <v>52</v>
      </c>
      <c r="AR19" s="22"/>
      <c r="AS19" s="22"/>
      <c r="AT19" s="22"/>
      <c r="AU19" s="99" t="s">
        <v>54</v>
      </c>
      <c r="AV19" s="22"/>
      <c r="AW19" s="22"/>
      <c r="AX19" s="22"/>
      <c r="AY19" s="99" t="s">
        <v>56</v>
      </c>
      <c r="AZ19" s="22"/>
      <c r="BA19" s="22"/>
      <c r="BB19" s="22"/>
      <c r="BC19" s="99" t="s">
        <v>58</v>
      </c>
      <c r="BD19" s="22"/>
      <c r="BE19" s="22"/>
      <c r="BF19" s="22"/>
      <c r="BG19" s="22" t="s">
        <v>60</v>
      </c>
      <c r="BH19" s="22"/>
      <c r="BI19" s="22" t="s">
        <v>61</v>
      </c>
      <c r="BJ19" s="22"/>
    </row>
    <row r="20" spans="1:62" s="160" customFormat="1" ht="35" customHeight="1" x14ac:dyDescent="0.2">
      <c r="A20" s="157"/>
      <c r="B20" s="158"/>
      <c r="C20" s="159" t="s">
        <v>196</v>
      </c>
      <c r="D20" s="159" t="s">
        <v>195</v>
      </c>
      <c r="E20" s="156" t="s">
        <v>194</v>
      </c>
      <c r="F20" s="156"/>
      <c r="G20" s="159" t="s">
        <v>196</v>
      </c>
      <c r="H20" s="159" t="s">
        <v>195</v>
      </c>
      <c r="I20" s="156" t="s">
        <v>194</v>
      </c>
      <c r="K20" s="159" t="s">
        <v>196</v>
      </c>
      <c r="L20" s="159" t="s">
        <v>195</v>
      </c>
      <c r="M20" s="156" t="s">
        <v>194</v>
      </c>
      <c r="O20" s="159" t="s">
        <v>196</v>
      </c>
      <c r="P20" s="159" t="s">
        <v>195</v>
      </c>
      <c r="Q20" s="156" t="s">
        <v>194</v>
      </c>
      <c r="S20" s="159" t="s">
        <v>196</v>
      </c>
      <c r="T20" s="159" t="s">
        <v>195</v>
      </c>
      <c r="U20" s="156" t="s">
        <v>194</v>
      </c>
      <c r="W20" s="159" t="s">
        <v>196</v>
      </c>
      <c r="X20" s="159" t="s">
        <v>195</v>
      </c>
      <c r="Y20" s="156" t="s">
        <v>194</v>
      </c>
      <c r="AA20" s="159" t="s">
        <v>196</v>
      </c>
      <c r="AB20" s="159" t="s">
        <v>195</v>
      </c>
      <c r="AC20" s="156" t="s">
        <v>194</v>
      </c>
      <c r="AE20" s="159" t="s">
        <v>196</v>
      </c>
      <c r="AF20" s="159" t="s">
        <v>195</v>
      </c>
      <c r="AG20" s="156" t="s">
        <v>194</v>
      </c>
      <c r="AI20" s="159" t="s">
        <v>196</v>
      </c>
      <c r="AJ20" s="159" t="s">
        <v>195</v>
      </c>
      <c r="AK20" s="156" t="s">
        <v>194</v>
      </c>
      <c r="AM20" s="159" t="s">
        <v>196</v>
      </c>
      <c r="AN20" s="159" t="s">
        <v>195</v>
      </c>
      <c r="AO20" s="156" t="s">
        <v>194</v>
      </c>
      <c r="AQ20" s="159" t="s">
        <v>196</v>
      </c>
      <c r="AR20" s="159" t="s">
        <v>195</v>
      </c>
      <c r="AS20" s="156" t="s">
        <v>194</v>
      </c>
      <c r="AU20" s="159" t="s">
        <v>196</v>
      </c>
      <c r="AV20" s="159" t="s">
        <v>195</v>
      </c>
      <c r="AW20" s="156" t="s">
        <v>194</v>
      </c>
      <c r="AY20" s="159" t="s">
        <v>196</v>
      </c>
      <c r="AZ20" s="159" t="s">
        <v>195</v>
      </c>
      <c r="BA20" s="156" t="s">
        <v>194</v>
      </c>
      <c r="BC20" s="159" t="s">
        <v>196</v>
      </c>
      <c r="BD20" s="159" t="s">
        <v>195</v>
      </c>
      <c r="BE20" s="156" t="s">
        <v>194</v>
      </c>
      <c r="BG20" s="159" t="s">
        <v>195</v>
      </c>
      <c r="BH20" s="156" t="s">
        <v>194</v>
      </c>
      <c r="BI20" s="159" t="s">
        <v>195</v>
      </c>
      <c r="BJ20" s="156" t="s">
        <v>194</v>
      </c>
    </row>
    <row r="21" spans="1:62" x14ac:dyDescent="0.2">
      <c r="A21" s="10" t="s">
        <v>11</v>
      </c>
      <c r="C21" s="8">
        <v>4266.6666666666661</v>
      </c>
      <c r="D21" s="15">
        <v>115.2</v>
      </c>
      <c r="E21" s="9">
        <v>0.20659722222222221</v>
      </c>
      <c r="F21" s="9"/>
      <c r="G21" s="44">
        <v>1742.5226586102719</v>
      </c>
      <c r="H21" s="15">
        <v>23071</v>
      </c>
      <c r="I21" s="17">
        <v>6.3629664947336484E-3</v>
      </c>
      <c r="J21" s="17"/>
      <c r="K21" s="44">
        <v>3088.541666666667</v>
      </c>
      <c r="L21" s="15">
        <v>2965</v>
      </c>
      <c r="M21" s="9">
        <v>2.0303541315345702E-2</v>
      </c>
      <c r="N21" s="9"/>
      <c r="O21" s="44">
        <v>14936.842105263157</v>
      </c>
      <c r="P21" s="15">
        <v>2554.1999999999998</v>
      </c>
      <c r="Q21" s="9">
        <v>2.4743559627280559E-2</v>
      </c>
      <c r="R21" s="9"/>
      <c r="S21" s="44">
        <v>21966.190922006681</v>
      </c>
      <c r="T21" s="15">
        <v>225190.39999999999</v>
      </c>
      <c r="U21" s="17">
        <v>2.0160717330756552E-3</v>
      </c>
      <c r="V21" s="17"/>
      <c r="W21" s="44">
        <v>56.439688715953309</v>
      </c>
      <c r="X21" s="15">
        <v>2901</v>
      </c>
      <c r="Y21" s="9">
        <v>3.3919338159255429E-2</v>
      </c>
      <c r="Z21" s="9"/>
      <c r="AA21" s="44">
        <v>27.867469879518072</v>
      </c>
      <c r="AB21" s="15">
        <v>4626</v>
      </c>
      <c r="AC21" s="9">
        <v>1.6515348032857761E-2</v>
      </c>
      <c r="AD21" s="9"/>
      <c r="AE21" s="44">
        <v>8.7777777777777786</v>
      </c>
      <c r="AF21" s="15">
        <v>1106</v>
      </c>
      <c r="AG21" s="17">
        <v>6.6907775768535269E-3</v>
      </c>
      <c r="AH21" s="17"/>
      <c r="AI21" s="44">
        <v>13.991549295774648</v>
      </c>
      <c r="AJ21" s="15">
        <v>993.4</v>
      </c>
      <c r="AK21" s="17">
        <v>6.8451781759613448E-3</v>
      </c>
      <c r="AL21" s="17"/>
      <c r="AM21" s="8">
        <v>1708.148148148148</v>
      </c>
      <c r="AN21" s="15">
        <v>461.2</v>
      </c>
      <c r="AO21" s="9">
        <v>0.12966175195143104</v>
      </c>
      <c r="AP21" s="9"/>
      <c r="AQ21" s="44">
        <v>44.742592592592594</v>
      </c>
      <c r="AR21" s="15">
        <v>4832.2</v>
      </c>
      <c r="AS21" s="9">
        <v>1.7673109556723646E-2</v>
      </c>
      <c r="AT21" s="9"/>
      <c r="AU21" s="44">
        <v>46.6</v>
      </c>
      <c r="AV21" s="15">
        <v>745.6</v>
      </c>
      <c r="AW21" s="18">
        <v>9.2006437768240329E-2</v>
      </c>
      <c r="AX21" s="18"/>
      <c r="AY21" s="44">
        <v>48.445454545454545</v>
      </c>
      <c r="AZ21" s="15">
        <v>1065.8</v>
      </c>
      <c r="BA21" s="17">
        <v>8.8384312253706146E-2</v>
      </c>
      <c r="BB21" s="17"/>
      <c r="BC21" s="97">
        <v>63.9</v>
      </c>
      <c r="BD21" s="15">
        <v>127.8</v>
      </c>
      <c r="BE21" s="98">
        <v>0.85915492957746475</v>
      </c>
      <c r="BF21" s="98"/>
      <c r="BG21" s="44">
        <v>24608.2</v>
      </c>
      <c r="BH21" s="17">
        <v>1.1167009370860121E-2</v>
      </c>
      <c r="BI21" s="44">
        <v>29487.200000000001</v>
      </c>
      <c r="BJ21" s="17">
        <v>1.5498250088173852E-2</v>
      </c>
    </row>
    <row r="22" spans="1:62" x14ac:dyDescent="0.2">
      <c r="A22" s="10" t="s">
        <v>12</v>
      </c>
      <c r="C22" s="44">
        <v>1197.6923076923076</v>
      </c>
      <c r="D22" s="8">
        <v>622.79999999999995</v>
      </c>
      <c r="E22" s="9">
        <v>5.71612074502248E-2</v>
      </c>
      <c r="F22" s="9"/>
      <c r="G22" s="41">
        <v>1751.140350877193</v>
      </c>
      <c r="H22" s="8">
        <v>19963</v>
      </c>
      <c r="I22" s="17">
        <v>6.9228071933076186E-3</v>
      </c>
      <c r="J22" s="17"/>
      <c r="K22" s="41">
        <v>3305.0922509225088</v>
      </c>
      <c r="L22" s="8">
        <v>8956.7999999999993</v>
      </c>
      <c r="M22" s="9">
        <v>1.074044301536263E-2</v>
      </c>
      <c r="N22" s="9"/>
      <c r="O22" s="41">
        <v>14813.095238095237</v>
      </c>
      <c r="P22" s="8">
        <v>2488.6</v>
      </c>
      <c r="Q22" s="9">
        <v>2.5636904283532911E-2</v>
      </c>
      <c r="R22" s="9"/>
      <c r="S22" s="41">
        <v>22083.749472478812</v>
      </c>
      <c r="T22" s="8">
        <v>245517.6</v>
      </c>
      <c r="U22" s="17">
        <v>1.9314297630801214E-3</v>
      </c>
      <c r="V22" s="17"/>
      <c r="W22" s="41">
        <v>73.048888888888882</v>
      </c>
      <c r="X22" s="8">
        <v>3287.2</v>
      </c>
      <c r="Y22" s="9">
        <v>3.1516183986371377E-2</v>
      </c>
      <c r="Z22" s="9"/>
      <c r="AA22" s="45">
        <v>37.816528925619835</v>
      </c>
      <c r="AB22" s="8">
        <v>4575.8</v>
      </c>
      <c r="AC22" s="9">
        <v>1.669653393942043E-2</v>
      </c>
      <c r="AD22" s="9"/>
      <c r="AE22" s="41">
        <v>6.55</v>
      </c>
      <c r="AF22" s="8">
        <v>890.8</v>
      </c>
      <c r="AG22" s="17">
        <v>8.0152671755725179E-3</v>
      </c>
      <c r="AH22" s="17"/>
      <c r="AI22" s="41">
        <v>11.904761904761905</v>
      </c>
      <c r="AJ22" s="8">
        <v>1250</v>
      </c>
      <c r="AK22" s="17">
        <v>5.9199999999999999E-3</v>
      </c>
      <c r="AL22" s="17"/>
      <c r="AM22" s="44">
        <v>71.490909090909085</v>
      </c>
      <c r="AN22" s="8">
        <v>786.4</v>
      </c>
      <c r="AO22" s="9">
        <v>6.2054933875890131E-2</v>
      </c>
      <c r="AP22" s="9"/>
      <c r="AQ22" s="41">
        <v>41.645657568238214</v>
      </c>
      <c r="AR22" s="8">
        <v>16783.2</v>
      </c>
      <c r="AS22" s="9">
        <v>8.4012584012584015E-3</v>
      </c>
      <c r="AT22" s="9"/>
      <c r="AU22" s="41">
        <v>38.108695652173907</v>
      </c>
      <c r="AV22" s="8">
        <v>1051.8</v>
      </c>
      <c r="AW22" s="18">
        <v>6.9785130252899799E-2</v>
      </c>
      <c r="AX22" s="18"/>
      <c r="AY22" s="41">
        <v>48.555307262569833</v>
      </c>
      <c r="AZ22" s="8">
        <v>8691.4</v>
      </c>
      <c r="BA22" s="17">
        <v>1.5969809236716755E-2</v>
      </c>
      <c r="BB22" s="17"/>
      <c r="BC22" s="44">
        <v>40.757894736842104</v>
      </c>
      <c r="BD22" s="8">
        <v>774.4</v>
      </c>
      <c r="BE22" s="18">
        <v>0.14746900826446283</v>
      </c>
      <c r="BF22" s="18"/>
      <c r="BG22" s="41">
        <v>24605.599999999999</v>
      </c>
      <c r="BH22" s="17">
        <v>1.1119419969437853E-2</v>
      </c>
      <c r="BI22" s="41">
        <v>28189.200000000001</v>
      </c>
      <c r="BJ22" s="17">
        <v>1.6077079165070309E-2</v>
      </c>
    </row>
    <row r="23" spans="1:62" x14ac:dyDescent="0.2">
      <c r="A23" s="10" t="s">
        <v>13</v>
      </c>
      <c r="C23" s="45">
        <v>1135.6213017751479</v>
      </c>
      <c r="D23" s="15">
        <v>1919.2</v>
      </c>
      <c r="E23" s="9">
        <v>2.7198832847019593E-2</v>
      </c>
      <c r="F23" s="9"/>
      <c r="G23" s="45">
        <v>1702.3309352517986</v>
      </c>
      <c r="H23" s="15">
        <v>11831.2</v>
      </c>
      <c r="I23" s="17">
        <v>9.2298329839745757E-3</v>
      </c>
      <c r="J23" s="17"/>
      <c r="K23" s="45">
        <v>3658.2142857142853</v>
      </c>
      <c r="L23" s="15">
        <v>8194.4</v>
      </c>
      <c r="M23" s="9">
        <v>1.1373621009469882E-2</v>
      </c>
      <c r="N23" s="9"/>
      <c r="O23" s="45">
        <v>15328.888888888889</v>
      </c>
      <c r="P23" s="15">
        <v>2759.2</v>
      </c>
      <c r="Q23" s="9">
        <v>2.4354885474050451E-2</v>
      </c>
      <c r="R23" s="9"/>
      <c r="S23" s="45">
        <v>23655.981447643186</v>
      </c>
      <c r="T23" s="15">
        <v>286484.59999999998</v>
      </c>
      <c r="U23" s="17">
        <v>1.7864834619382684E-3</v>
      </c>
      <c r="V23" s="17"/>
      <c r="W23" s="45">
        <v>92.081081081081081</v>
      </c>
      <c r="X23" s="15">
        <v>3407</v>
      </c>
      <c r="Y23" s="9">
        <v>3.1523334311711185E-2</v>
      </c>
      <c r="Z23" s="9"/>
      <c r="AA23" s="15">
        <v>304.83076923076925</v>
      </c>
      <c r="AB23" s="15">
        <v>3962.8</v>
      </c>
      <c r="AC23" s="9">
        <v>1.8269910164530129E-2</v>
      </c>
      <c r="AD23" s="9"/>
      <c r="AE23" s="45">
        <v>12.452631578947368</v>
      </c>
      <c r="AF23" s="15">
        <v>236.6</v>
      </c>
      <c r="AG23" s="17">
        <v>2.2654268808114966E-2</v>
      </c>
      <c r="AH23" s="17"/>
      <c r="AI23" s="45">
        <v>10.583783783783783</v>
      </c>
      <c r="AJ23" s="15">
        <v>1370.6</v>
      </c>
      <c r="AK23" s="17">
        <v>5.3845031373121266E-3</v>
      </c>
      <c r="AL23" s="17"/>
      <c r="AM23" s="45">
        <v>51.864406779661017</v>
      </c>
      <c r="AN23" s="15">
        <v>2448</v>
      </c>
      <c r="AO23" s="9">
        <v>2.687908496732026E-2</v>
      </c>
      <c r="AP23" s="9"/>
      <c r="AQ23" s="45">
        <v>43.778181818181814</v>
      </c>
      <c r="AR23" s="15">
        <v>14446.8</v>
      </c>
      <c r="AS23" s="9">
        <v>9.2061909903923371E-3</v>
      </c>
      <c r="AT23" s="9"/>
      <c r="AU23" s="45">
        <v>40.363157894736844</v>
      </c>
      <c r="AV23" s="15">
        <v>1533.8</v>
      </c>
      <c r="AW23" s="18">
        <v>5.20276437605946E-2</v>
      </c>
      <c r="AX23" s="18"/>
      <c r="AY23" s="45">
        <v>49.8</v>
      </c>
      <c r="AZ23" s="15">
        <v>9462</v>
      </c>
      <c r="BA23" s="17">
        <v>1.4901712111604312E-2</v>
      </c>
      <c r="BB23" s="17"/>
      <c r="BC23" s="45">
        <v>35.028571428571425</v>
      </c>
      <c r="BD23" s="15">
        <v>490.4</v>
      </c>
      <c r="BE23" s="18">
        <v>0.23246329526916804</v>
      </c>
      <c r="BF23" s="18"/>
      <c r="BG23" s="45">
        <v>24381.8</v>
      </c>
      <c r="BH23" s="17">
        <v>1.1295310436473107E-2</v>
      </c>
      <c r="BI23" s="45">
        <v>28338</v>
      </c>
      <c r="BJ23" s="17">
        <v>1.6140870915378643E-2</v>
      </c>
    </row>
    <row r="24" spans="1:62" x14ac:dyDescent="0.2">
      <c r="A24" s="10"/>
      <c r="C24" s="8"/>
      <c r="D24" s="15"/>
      <c r="E24" s="9"/>
      <c r="F24" s="9"/>
      <c r="G24" s="8"/>
      <c r="H24" s="15"/>
      <c r="I24" s="17"/>
      <c r="J24" s="8"/>
      <c r="K24" s="15"/>
      <c r="L24" s="9"/>
      <c r="M24" s="8"/>
      <c r="N24" s="15"/>
      <c r="O24" s="9"/>
      <c r="P24" s="8"/>
      <c r="Q24" s="15"/>
      <c r="R24" s="17"/>
      <c r="S24" s="6"/>
      <c r="T24" s="15"/>
      <c r="U24" s="9"/>
      <c r="V24" s="6"/>
      <c r="W24" s="15"/>
      <c r="X24" s="9"/>
      <c r="Y24" s="15"/>
      <c r="Z24" s="15"/>
      <c r="AA24" s="17"/>
      <c r="AB24" s="15"/>
      <c r="AC24" s="15"/>
      <c r="AD24" s="17"/>
      <c r="AE24" s="8"/>
      <c r="AF24" s="15"/>
      <c r="AG24" s="9"/>
      <c r="AH24" s="8"/>
      <c r="AI24" s="15"/>
      <c r="AJ24" s="9"/>
      <c r="AK24" s="15"/>
      <c r="AL24" s="15"/>
      <c r="AM24" s="18"/>
      <c r="AN24" s="15"/>
      <c r="AO24" s="15"/>
      <c r="AP24" s="17"/>
      <c r="AQ24" s="15"/>
      <c r="AR24" s="15"/>
      <c r="AS24" s="18"/>
      <c r="AT24" s="15"/>
      <c r="AU24" s="17"/>
      <c r="AV24" s="15"/>
      <c r="AW24" s="17"/>
    </row>
    <row r="25" spans="1:62" s="1" customFormat="1" ht="17" x14ac:dyDescent="0.2">
      <c r="A25" s="21" t="s">
        <v>25</v>
      </c>
      <c r="B25" s="22"/>
      <c r="C25" s="100">
        <v>1166.6568047337278</v>
      </c>
      <c r="D25" s="22"/>
      <c r="E25" s="22"/>
      <c r="F25" s="22"/>
      <c r="G25" s="100">
        <v>1731.9979815797544</v>
      </c>
      <c r="H25" s="22"/>
      <c r="I25" s="22"/>
      <c r="J25" s="22"/>
      <c r="K25" s="100">
        <v>3350.6160677678199</v>
      </c>
      <c r="L25" s="22"/>
      <c r="M25" s="22"/>
      <c r="N25" s="22"/>
      <c r="O25" s="100">
        <v>15026.275410749093</v>
      </c>
      <c r="P25" s="22"/>
      <c r="Q25" s="22"/>
      <c r="R25" s="22"/>
      <c r="S25" s="100">
        <v>22568.640614042892</v>
      </c>
      <c r="T25" s="22"/>
      <c r="U25" s="22"/>
      <c r="V25" s="22"/>
      <c r="W25" s="100">
        <v>73.856552895307757</v>
      </c>
      <c r="X25" s="22"/>
      <c r="Y25" s="22"/>
      <c r="Z25" s="22"/>
      <c r="AA25" s="100">
        <v>32.841999402568952</v>
      </c>
      <c r="AB25" s="22"/>
      <c r="AC25" s="22"/>
      <c r="AD25" s="22"/>
      <c r="AE25" s="100">
        <v>9.2601364522417153</v>
      </c>
      <c r="AF25" s="22"/>
      <c r="AG25" s="22"/>
      <c r="AH25" s="22"/>
      <c r="AI25" s="100">
        <v>12.16003166144011</v>
      </c>
      <c r="AJ25" s="22"/>
      <c r="AK25" s="22"/>
      <c r="AL25" s="22"/>
      <c r="AM25" s="100">
        <v>61.677657935285055</v>
      </c>
      <c r="AN25" s="22"/>
      <c r="AO25" s="22"/>
      <c r="AP25" s="22"/>
      <c r="AQ25" s="100">
        <v>43.388810659670874</v>
      </c>
      <c r="AR25" s="22"/>
      <c r="AS25" s="22"/>
      <c r="AT25" s="22"/>
      <c r="AU25" s="100">
        <v>41.690617848970248</v>
      </c>
      <c r="AV25" s="22"/>
      <c r="AW25" s="22"/>
      <c r="AX25" s="22"/>
      <c r="AY25" s="100">
        <v>48.933587269341466</v>
      </c>
      <c r="AZ25" s="22"/>
      <c r="BA25" s="22"/>
      <c r="BB25" s="22"/>
      <c r="BC25" s="100">
        <v>37.893233082706764</v>
      </c>
      <c r="BD25" s="22"/>
      <c r="BE25" s="22"/>
      <c r="BF25" s="22"/>
      <c r="BG25" s="90">
        <v>24531.866666666669</v>
      </c>
      <c r="BH25" s="22"/>
      <c r="BI25" s="90">
        <v>28671.466666666664</v>
      </c>
      <c r="BJ25" s="22"/>
    </row>
    <row r="26" spans="1:62" ht="17" x14ac:dyDescent="0.2">
      <c r="A26" s="12" t="s">
        <v>26</v>
      </c>
      <c r="B26" s="1" t="s">
        <v>77</v>
      </c>
      <c r="C26" s="8">
        <v>43.890829199093943</v>
      </c>
      <c r="G26" s="8">
        <v>26.051226139486229</v>
      </c>
      <c r="K26" s="8">
        <v>287.55179820037176</v>
      </c>
      <c r="O26" s="8">
        <v>269.27589874952923</v>
      </c>
      <c r="S26" s="8">
        <v>943.49751960893457</v>
      </c>
      <c r="W26" s="14">
        <v>17.834417660571216</v>
      </c>
      <c r="AA26" s="14">
        <v>7.0350471179239307</v>
      </c>
      <c r="AB26" s="14"/>
      <c r="AC26" s="14"/>
      <c r="AD26" s="14"/>
      <c r="AE26" s="14">
        <v>2.9807326796141305</v>
      </c>
      <c r="AF26" s="14"/>
      <c r="AG26" s="14"/>
      <c r="AH26" s="14"/>
      <c r="AI26" s="14">
        <v>1.7181642624279567</v>
      </c>
      <c r="AJ26" s="14"/>
      <c r="AK26" s="14"/>
      <c r="AL26" s="14"/>
      <c r="AM26" s="14">
        <v>13.878032875256924</v>
      </c>
      <c r="AQ26" s="14">
        <v>1.5847583603118582</v>
      </c>
      <c r="AR26" s="14"/>
      <c r="AS26" s="14"/>
      <c r="AT26" s="14"/>
      <c r="AU26" s="14">
        <v>4.3985423528053706</v>
      </c>
      <c r="AV26" s="14"/>
      <c r="AW26" s="14"/>
      <c r="AX26" s="14"/>
      <c r="AY26" s="14">
        <v>0.75234311969326317</v>
      </c>
      <c r="AZ26" s="14"/>
      <c r="BA26" s="14"/>
      <c r="BB26" s="14"/>
      <c r="BC26" s="14">
        <v>4.051243362888342</v>
      </c>
      <c r="BG26" s="8">
        <v>129.96804735523801</v>
      </c>
      <c r="BI26" s="8">
        <v>710.35273866814475</v>
      </c>
    </row>
    <row r="27" spans="1:62" s="52" customFormat="1" ht="17" thickBot="1" x14ac:dyDescent="0.25">
      <c r="B27" s="106" t="s">
        <v>78</v>
      </c>
      <c r="C27" s="162">
        <v>3.7621028755848537E-2</v>
      </c>
      <c r="G27" s="162">
        <v>1.5041141165606278E-2</v>
      </c>
      <c r="K27" s="162">
        <v>8.5820575197067789E-2</v>
      </c>
      <c r="O27" s="162">
        <v>1.792033563799196E-2</v>
      </c>
      <c r="S27" s="162">
        <v>4.1805686737811841E-2</v>
      </c>
      <c r="W27" s="162">
        <v>0.24147373471182229</v>
      </c>
      <c r="AA27" s="162">
        <v>0.21420885591312808</v>
      </c>
      <c r="AE27" s="162">
        <v>0.32188863468556639</v>
      </c>
      <c r="AI27" s="162">
        <v>0.14129603526249987</v>
      </c>
      <c r="AM27" s="162">
        <v>0.22500907686570029</v>
      </c>
      <c r="AQ27" s="162">
        <v>3.6524586321165585E-2</v>
      </c>
      <c r="AU27" s="162">
        <v>0.10550436956198801</v>
      </c>
      <c r="AY27" s="162">
        <v>1.5374779607965332E-2</v>
      </c>
      <c r="BC27" s="162">
        <v>0.10691205350691486</v>
      </c>
      <c r="BG27" s="162">
        <v>5.2979273498105052E-3</v>
      </c>
      <c r="BI27" s="162">
        <v>2.4775598225464976E-2</v>
      </c>
    </row>
    <row r="28" spans="1:62" ht="22" customHeight="1" thickTop="1" x14ac:dyDescent="0.2">
      <c r="A28"/>
      <c r="C28" s="28" t="s">
        <v>184</v>
      </c>
      <c r="D28" s="28" t="s">
        <v>167</v>
      </c>
      <c r="G28" s="28" t="s">
        <v>184</v>
      </c>
      <c r="H28" s="28" t="s">
        <v>167</v>
      </c>
      <c r="K28" s="28" t="s">
        <v>184</v>
      </c>
      <c r="L28" s="28" t="s">
        <v>167</v>
      </c>
      <c r="O28" s="28" t="s">
        <v>184</v>
      </c>
      <c r="P28" s="28" t="s">
        <v>167</v>
      </c>
      <c r="S28" s="28" t="s">
        <v>184</v>
      </c>
      <c r="T28" s="28" t="s">
        <v>167</v>
      </c>
      <c r="W28" s="28" t="s">
        <v>184</v>
      </c>
      <c r="X28" s="28" t="s">
        <v>167</v>
      </c>
      <c r="AA28" s="28" t="s">
        <v>184</v>
      </c>
      <c r="AB28" s="28" t="s">
        <v>167</v>
      </c>
      <c r="AD28" s="110"/>
      <c r="AE28" s="28" t="s">
        <v>184</v>
      </c>
      <c r="AF28" s="28" t="s">
        <v>167</v>
      </c>
      <c r="AI28" s="28" t="s">
        <v>184</v>
      </c>
      <c r="AJ28" s="28" t="s">
        <v>167</v>
      </c>
      <c r="AM28" s="28" t="s">
        <v>184</v>
      </c>
      <c r="AN28" s="28" t="s">
        <v>167</v>
      </c>
      <c r="AQ28" s="28" t="s">
        <v>184</v>
      </c>
      <c r="AR28" s="28" t="s">
        <v>167</v>
      </c>
      <c r="AU28" s="28" t="s">
        <v>184</v>
      </c>
      <c r="AV28" s="28" t="s">
        <v>167</v>
      </c>
      <c r="AY28" s="28" t="s">
        <v>184</v>
      </c>
      <c r="AZ28" s="28" t="s">
        <v>167</v>
      </c>
      <c r="BC28" s="28" t="s">
        <v>184</v>
      </c>
      <c r="BD28" s="28" t="s">
        <v>167</v>
      </c>
    </row>
    <row r="29" spans="1:62" s="1" customFormat="1" ht="21" x14ac:dyDescent="0.25">
      <c r="A29" s="54" t="s">
        <v>205</v>
      </c>
      <c r="C29" s="1" cm="1">
        <f t="array" ref="C29:D33">LINEST(C43:C57,D43:D57,TRUE,TRUE)</f>
        <v>1.0738799427037264</v>
      </c>
      <c r="D29" s="1">
        <v>-6.3435864491934613E-2</v>
      </c>
      <c r="G29" s="1" cm="1">
        <f t="array" ref="G29:H33">LINEST(G43:G57,H43:H57,TRUE,TRUE)</f>
        <v>0.92391795772993279</v>
      </c>
      <c r="H29" s="1">
        <v>0.75209629174942449</v>
      </c>
      <c r="K29" s="1" cm="1">
        <f t="array" ref="K29:L33">LINEST(K43:K57,L43:L57,TRUE,TRUE)</f>
        <v>0.94987258478881331</v>
      </c>
      <c r="L29" s="1">
        <v>8.3010392629374152E-2</v>
      </c>
      <c r="O29" s="1" cm="1">
        <f t="array" ref="O29:P33">LINEST(O43:O57,P43:P57,TRUE,TRUE)</f>
        <v>0.42844762956850746</v>
      </c>
      <c r="P29" s="1">
        <v>9.8838413963666952E-2</v>
      </c>
      <c r="S29" s="1" cm="1">
        <f t="array" ref="S29:T33">LINEST(S43:S57,T43:T57,TRUE,TRUE)</f>
        <v>0.68204369304529122</v>
      </c>
      <c r="T29" s="1">
        <v>3.5394489128827296</v>
      </c>
      <c r="W29" s="1" cm="1">
        <f t="array" ref="W29:X33">LINEST(W43:W57,X43:X57,TRUE,TRUE)</f>
        <v>-1.8851476715728757</v>
      </c>
      <c r="X29" s="1">
        <v>126.02647370377237</v>
      </c>
      <c r="AA29" s="149" cm="1">
        <f t="array" ref="AA29:AB33">LINEST(AA43:AA57,AB43:AB57,TRUE,TRUE)</f>
        <v>5.6441334595976524</v>
      </c>
      <c r="AB29" s="1">
        <v>-654.43029720190975</v>
      </c>
      <c r="AE29" s="149" cm="1">
        <f t="array" ref="AE29:AF33">LINEST(AE43:AE57,AF43:AF57,TRUE,TRUE)</f>
        <v>1.201035785070973</v>
      </c>
      <c r="AF29" s="1">
        <v>-3.2803102523671583</v>
      </c>
      <c r="AI29" s="149" cm="1">
        <f t="array" ref="AI29:AJ33">LINEST(AI43:AI57,AJ43:AJ57,TRUE,TRUE)</f>
        <v>1.9217149866351269</v>
      </c>
      <c r="AJ29" s="1">
        <v>-88.164270659227228</v>
      </c>
      <c r="AM29" s="1" cm="1">
        <f t="array" ref="AM29:AN33">LINEST(AM43:AM57,AN43:AN57,TRUE,TRUE)</f>
        <v>1.4256894716350765</v>
      </c>
      <c r="AN29" s="1">
        <v>-8.8486689581932723</v>
      </c>
      <c r="AQ29" s="1" cm="1">
        <f t="array" ref="AQ29:AR33">LINEST(AQ43:AQ57,AR43:AR57,TRUE,TRUE)</f>
        <v>1.0845045639105959</v>
      </c>
      <c r="AR29" s="1">
        <v>-17.717327940763198</v>
      </c>
      <c r="AU29" s="1" cm="1">
        <f t="array" ref="AU29:AV33">LINEST(AU43:AU57,AV43:AV57,TRUE,TRUE)</f>
        <v>1.1099740624360335</v>
      </c>
      <c r="AV29" s="1">
        <v>-2.2833029948598664</v>
      </c>
      <c r="AY29" s="1" cm="1">
        <f t="array" ref="AY29:AZ33">LINEST(AY43:AY57,AZ43:AZ57,TRUE,TRUE)</f>
        <v>1.0044418889303084</v>
      </c>
      <c r="AZ29" s="1">
        <v>0.162681433635953</v>
      </c>
      <c r="BC29" s="1" cm="1">
        <f t="array" ref="BC29:BD33">LINEST(BC43:BC57,BD43:BD57,TRUE,TRUE)</f>
        <v>0.99712677558368512</v>
      </c>
      <c r="BD29" s="1">
        <v>-0.41338387399999199</v>
      </c>
    </row>
    <row r="30" spans="1:62" ht="21" x14ac:dyDescent="0.25">
      <c r="A30" s="111" t="s">
        <v>187</v>
      </c>
      <c r="C30">
        <v>1.7411409531296454E-2</v>
      </c>
      <c r="D30">
        <v>1.730663895017024E-2</v>
      </c>
      <c r="G30">
        <v>1.8779758953837416E-2</v>
      </c>
      <c r="H30">
        <v>0.20583006288117536</v>
      </c>
      <c r="K30">
        <v>4.4446878482894817E-2</v>
      </c>
      <c r="L30">
        <v>9.4660370796491033E-2</v>
      </c>
      <c r="O30">
        <v>8.7378944414658613E-2</v>
      </c>
      <c r="P30">
        <v>1.5147930638753828E-2</v>
      </c>
      <c r="S30">
        <v>6.658687878141703E-2</v>
      </c>
      <c r="T30">
        <v>0.74725283201613901</v>
      </c>
      <c r="W30">
        <v>0.32186998703285585</v>
      </c>
      <c r="X30">
        <v>13.951831920685635</v>
      </c>
      <c r="AA30" s="47">
        <v>0.53696755102571281</v>
      </c>
      <c r="AB30">
        <v>72.00661735853987</v>
      </c>
      <c r="AE30">
        <v>0.13181744752811189</v>
      </c>
      <c r="AF30">
        <v>11.933990633437091</v>
      </c>
      <c r="AI30">
        <v>0.14378667463475767</v>
      </c>
      <c r="AJ30">
        <v>14.321232289748165</v>
      </c>
      <c r="AM30">
        <v>3.8272896083325181E-2</v>
      </c>
      <c r="AN30">
        <v>0.93089308332341292</v>
      </c>
      <c r="AQ30">
        <v>2.3159141374089857E-2</v>
      </c>
      <c r="AR30">
        <v>6.9024868222703422</v>
      </c>
      <c r="AU30">
        <v>9.3975682246930065E-2</v>
      </c>
      <c r="AV30">
        <v>2.6000886744464164</v>
      </c>
      <c r="AY30">
        <v>1.5948371057792222E-2</v>
      </c>
      <c r="AZ30">
        <v>2.3982054706583287</v>
      </c>
      <c r="BC30">
        <v>7.2170110518514782E-2</v>
      </c>
      <c r="BD30">
        <v>1.0069968324515282</v>
      </c>
    </row>
    <row r="31" spans="1:62" x14ac:dyDescent="0.2">
      <c r="C31">
        <v>0.99659420808268029</v>
      </c>
      <c r="D31">
        <v>4.3719554127622934E-2</v>
      </c>
      <c r="G31" s="47">
        <v>0.99465767627067403</v>
      </c>
      <c r="H31">
        <v>0.20731574059483543</v>
      </c>
      <c r="K31" s="47">
        <v>0.97232382272415874</v>
      </c>
      <c r="L31">
        <v>0.13215017162703893</v>
      </c>
      <c r="O31" s="47">
        <v>0.64905295875614744</v>
      </c>
      <c r="P31">
        <v>3.2447513367460908E-3</v>
      </c>
      <c r="S31" s="47">
        <v>0.8897532361565702</v>
      </c>
      <c r="T31">
        <v>0.27085963593135598</v>
      </c>
      <c r="W31">
        <v>0.72517493009628697</v>
      </c>
      <c r="X31">
        <v>3.3172696108111612</v>
      </c>
      <c r="AA31" s="47">
        <v>0.89472300249359571</v>
      </c>
      <c r="AB31">
        <v>22.376630590900263</v>
      </c>
      <c r="AE31">
        <v>0.86460705686012107</v>
      </c>
      <c r="AF31">
        <v>20.930431467260181</v>
      </c>
      <c r="AI31">
        <v>0.93215893679341444</v>
      </c>
      <c r="AJ31">
        <v>6.7112128314209052</v>
      </c>
      <c r="AM31">
        <v>0.99071832587883046</v>
      </c>
      <c r="AN31">
        <v>2.0777790562657024</v>
      </c>
      <c r="AQ31">
        <v>0.99410670076400753</v>
      </c>
      <c r="AR31">
        <v>10.344793792714366</v>
      </c>
      <c r="AU31">
        <v>0.91475777530093338</v>
      </c>
      <c r="AV31">
        <v>2.8181469983430527</v>
      </c>
      <c r="AY31">
        <v>0.99673332925083646</v>
      </c>
      <c r="AZ31">
        <v>4.7110610389774541</v>
      </c>
      <c r="BC31">
        <v>0.93624051958791521</v>
      </c>
      <c r="BD31">
        <v>1.9348968709261627</v>
      </c>
    </row>
    <row r="32" spans="1:62" x14ac:dyDescent="0.2">
      <c r="C32">
        <v>3804.0270866784776</v>
      </c>
      <c r="D32">
        <v>13</v>
      </c>
      <c r="G32">
        <v>2420.3980227814445</v>
      </c>
      <c r="H32">
        <v>13</v>
      </c>
      <c r="K32">
        <v>456.71804922451423</v>
      </c>
      <c r="L32">
        <v>13</v>
      </c>
      <c r="O32">
        <v>24.042626015379515</v>
      </c>
      <c r="P32">
        <v>13</v>
      </c>
      <c r="S32">
        <v>104.91729341336801</v>
      </c>
      <c r="T32">
        <v>13</v>
      </c>
      <c r="W32">
        <v>34.302817041235159</v>
      </c>
      <c r="X32">
        <v>13</v>
      </c>
      <c r="AA32" s="2">
        <v>110.48376481015407</v>
      </c>
      <c r="AB32">
        <v>13</v>
      </c>
      <c r="AE32">
        <v>83.016821102479923</v>
      </c>
      <c r="AF32">
        <v>13</v>
      </c>
      <c r="AI32">
        <v>178.6243553025279</v>
      </c>
      <c r="AJ32">
        <v>13</v>
      </c>
      <c r="AM32">
        <v>1387.609397646251</v>
      </c>
      <c r="AN32">
        <v>13</v>
      </c>
      <c r="AQ32">
        <v>2192.8951156941862</v>
      </c>
      <c r="AR32">
        <v>13</v>
      </c>
      <c r="AU32">
        <v>139.50657811776176</v>
      </c>
      <c r="AV32">
        <v>13</v>
      </c>
      <c r="AY32">
        <v>3966.5868632700385</v>
      </c>
      <c r="AZ32">
        <v>13</v>
      </c>
      <c r="BC32">
        <v>190.89124748162166</v>
      </c>
      <c r="BD32">
        <v>13</v>
      </c>
    </row>
    <row r="33" spans="1:64" x14ac:dyDescent="0.2">
      <c r="C33">
        <v>7.2710151409627946</v>
      </c>
      <c r="D33">
        <v>2.4848192370535972E-2</v>
      </c>
      <c r="G33">
        <v>104.02826238812098</v>
      </c>
      <c r="H33">
        <v>0.55873761187900617</v>
      </c>
      <c r="K33">
        <v>7.9759723178062716</v>
      </c>
      <c r="L33">
        <v>0.22702768219372602</v>
      </c>
      <c r="O33">
        <v>2.5313065391489669E-4</v>
      </c>
      <c r="P33">
        <v>1.3686934608510206E-4</v>
      </c>
      <c r="S33">
        <v>7.6972511856085601</v>
      </c>
      <c r="T33">
        <v>0.95374425089926707</v>
      </c>
      <c r="W33">
        <v>377.47772361278714</v>
      </c>
      <c r="X33">
        <v>143.05560972054604</v>
      </c>
      <c r="AA33" s="2">
        <v>55320.723244179026</v>
      </c>
      <c r="AB33">
        <v>6509.2767558209753</v>
      </c>
      <c r="AE33">
        <v>36368.254835059561</v>
      </c>
      <c r="AF33">
        <v>5695.0784982737778</v>
      </c>
      <c r="AI33">
        <v>8045.3084236411587</v>
      </c>
      <c r="AJ33">
        <v>585.52490969217183</v>
      </c>
      <c r="AM33">
        <v>5990.5398445134679</v>
      </c>
      <c r="AN33">
        <v>56.123155486533108</v>
      </c>
      <c r="AQ33">
        <v>234672.1414713542</v>
      </c>
      <c r="AR33">
        <v>1391.1918619791618</v>
      </c>
      <c r="AU33">
        <v>1107.9546174444904</v>
      </c>
      <c r="AV33">
        <v>103.24538255550944</v>
      </c>
      <c r="AY33" s="8">
        <v>88034.810083864693</v>
      </c>
      <c r="AZ33">
        <v>288.52324946862723</v>
      </c>
      <c r="BC33">
        <v>714.6635966187755</v>
      </c>
      <c r="BD33">
        <v>48.66973671455812</v>
      </c>
    </row>
    <row r="34" spans="1:64" s="52" customFormat="1" ht="17" thickBot="1" x14ac:dyDescent="0.25">
      <c r="A34" s="51"/>
      <c r="Z34" s="105"/>
      <c r="AX34" s="113"/>
    </row>
    <row r="35" spans="1:64" ht="22" thickTop="1" x14ac:dyDescent="0.25">
      <c r="A35" s="102" t="s">
        <v>206</v>
      </c>
      <c r="C35" s="28" t="s">
        <v>184</v>
      </c>
      <c r="D35" s="28" t="s">
        <v>167</v>
      </c>
      <c r="G35" s="28" t="s">
        <v>184</v>
      </c>
      <c r="H35" s="28" t="s">
        <v>167</v>
      </c>
      <c r="K35" s="28" t="s">
        <v>184</v>
      </c>
      <c r="L35" s="28" t="s">
        <v>167</v>
      </c>
      <c r="O35" s="28" t="s">
        <v>184</v>
      </c>
      <c r="P35" s="28" t="s">
        <v>167</v>
      </c>
      <c r="S35" s="28" t="s">
        <v>184</v>
      </c>
      <c r="T35" s="28" t="s">
        <v>167</v>
      </c>
      <c r="W35" s="28" t="s">
        <v>184</v>
      </c>
      <c r="X35" s="28" t="s">
        <v>167</v>
      </c>
      <c r="AA35" s="28" t="s">
        <v>184</v>
      </c>
      <c r="AB35" s="28" t="s">
        <v>167</v>
      </c>
      <c r="AD35" s="110"/>
      <c r="AE35" s="28" t="s">
        <v>184</v>
      </c>
      <c r="AF35" s="28" t="s">
        <v>167</v>
      </c>
      <c r="AI35" s="28" t="s">
        <v>184</v>
      </c>
      <c r="AJ35" s="28" t="s">
        <v>167</v>
      </c>
      <c r="AM35" s="28" t="s">
        <v>184</v>
      </c>
      <c r="AN35" s="28" t="s">
        <v>167</v>
      </c>
      <c r="AQ35" s="28" t="s">
        <v>184</v>
      </c>
      <c r="AR35" s="28" t="s">
        <v>167</v>
      </c>
      <c r="AU35" s="28" t="s">
        <v>184</v>
      </c>
      <c r="AV35" s="28" t="s">
        <v>167</v>
      </c>
      <c r="AY35" s="28" t="s">
        <v>184</v>
      </c>
      <c r="AZ35" s="28" t="s">
        <v>167</v>
      </c>
      <c r="BC35" s="28" t="s">
        <v>184</v>
      </c>
      <c r="BD35" s="28" t="s">
        <v>167</v>
      </c>
    </row>
    <row r="36" spans="1:64" s="150" customFormat="1" ht="21" x14ac:dyDescent="0.25">
      <c r="A36" s="102" t="s">
        <v>199</v>
      </c>
      <c r="C36" s="150" cm="1">
        <f t="array" ref="C36:D40">LINEST(C2:C16,D2:D16,TRUE,TRUE)</f>
        <v>7.8757749654104604E-4</v>
      </c>
      <c r="D36" s="150">
        <v>-6.3435864491934724E-2</v>
      </c>
      <c r="E36" s="151"/>
      <c r="F36" s="151"/>
      <c r="G36" s="150" cm="1">
        <f t="array" ref="G36:H40">LINEST(G2:G16,H2:H16,TRUE,TRUE)</f>
        <v>4.5642215047298162E-4</v>
      </c>
      <c r="H36" s="152">
        <v>0.75209629174942094</v>
      </c>
      <c r="K36" s="150" cm="1">
        <f t="array" ref="K36:L40">LINEST(K2:K16,L2:L16,TRUE,TRUE)</f>
        <v>2.4256122234951702E-4</v>
      </c>
      <c r="L36" s="150">
        <v>8.3010392629373042E-2</v>
      </c>
      <c r="N36" s="151"/>
      <c r="O36" s="150" cm="1">
        <f t="array" ref="O36:P40">LINEST(O2:O16,P2:P16,TRUE,TRUE)</f>
        <v>2.4396475302328499E-5</v>
      </c>
      <c r="P36" s="150">
        <v>9.8838413963666924E-2</v>
      </c>
      <c r="Q36" s="151"/>
      <c r="S36" s="150" cm="1">
        <f t="array" ref="S36:T40">LINEST(S2:S16,T2:T16,TRUE,TRUE)</f>
        <v>2.585755651340765E-5</v>
      </c>
      <c r="T36" s="152">
        <v>3.5394489128827269</v>
      </c>
      <c r="W36" s="150" cm="1">
        <f t="array" ref="W36:X40">LINEST(W2:W16,X2:X16,TRUE,TRUE)</f>
        <v>-2.1839215215376347E-2</v>
      </c>
      <c r="X36" s="151">
        <v>126.02647370377245</v>
      </c>
      <c r="AA36" s="150" cm="1">
        <f t="array" ref="AA36:AB40">LINEST(AA2:AA16,AB2:AB16,TRUE,TRUE)</f>
        <v>0.14704436005471666</v>
      </c>
      <c r="AB36" s="150">
        <v>-654.4302972019093</v>
      </c>
      <c r="AD36" s="151"/>
      <c r="AE36" s="150" cm="1">
        <f t="array" ref="AE36:AF40">LINEST(AE2:AE16,AF2:AF16,TRUE,TRUE)</f>
        <v>0.11097349075110406</v>
      </c>
      <c r="AF36" s="150">
        <v>-3.2803102523672152</v>
      </c>
      <c r="AH36" s="151"/>
      <c r="AI36" s="150" cm="1">
        <f t="array" ref="AI36:AJ40">LINEST(AI2:AI16,AJ2:AJ16,TRUE,TRUE)</f>
        <v>0.13521813990618831</v>
      </c>
      <c r="AJ36" s="150">
        <v>-88.164270659227313</v>
      </c>
      <c r="AK36" s="151"/>
      <c r="AL36" s="151"/>
      <c r="AM36" s="153" cm="1">
        <f t="array" ref="AM36:AN40">LINEST(AM2:AM16,AN2:AN16,TRUE,TRUE)</f>
        <v>1.9777789691987759E-2</v>
      </c>
      <c r="AN36" s="150">
        <v>-8.8486689581932687</v>
      </c>
      <c r="AO36" s="151"/>
      <c r="AQ36" s="150" cm="1">
        <f t="array" ref="AQ36:AR40">LINEST(AQ2:AQ16,AR2:AR16,TRUE,TRUE)</f>
        <v>2.1386234488302999E-2</v>
      </c>
      <c r="AR36" s="150">
        <v>-17.717327940763084</v>
      </c>
      <c r="AS36" s="151"/>
      <c r="AU36" s="150" cm="1">
        <f t="array" ref="AU36:AV40">LINEST(AU2:AU16,AV2:AV16,TRUE,TRUE)</f>
        <v>2.2780076864920156E-2</v>
      </c>
      <c r="AV36" s="150">
        <v>-2.28330299485987</v>
      </c>
      <c r="AY36" s="150" cm="1">
        <f t="array" ref="AY36:AZ40">LINEST(AY2:AY16,AZ2:AZ16,TRUE,TRUE)</f>
        <v>1.7562989738218744E-2</v>
      </c>
      <c r="AZ36" s="150">
        <v>0.16268143363592458</v>
      </c>
      <c r="BC36" s="150" cm="1">
        <f t="array" ref="BC36:BD40">LINEST(BC2:BC16,BD2:BD16,TRUE,TRUE)</f>
        <v>2.2514867902737039E-2</v>
      </c>
      <c r="BD36" s="150">
        <v>-0.41338387399998666</v>
      </c>
      <c r="BG36" s="151">
        <f t="shared" ref="BG36:BL36" si="16">AVERAGE(BG2:BG16)</f>
        <v>24531.866666666665</v>
      </c>
      <c r="BH36" s="151">
        <f t="shared" si="16"/>
        <v>274.60000000000002</v>
      </c>
      <c r="BI36" s="151">
        <f t="shared" si="16"/>
        <v>28671.466666666667</v>
      </c>
      <c r="BJ36" s="151">
        <f t="shared" si="16"/>
        <v>455.86666666666667</v>
      </c>
      <c r="BK36" s="153">
        <f t="shared" si="16"/>
        <v>0.85602571940137273</v>
      </c>
      <c r="BL36" s="153">
        <f t="shared" si="16"/>
        <v>1.0000476660867881</v>
      </c>
    </row>
    <row r="37" spans="1:64" s="78" customFormat="1" ht="21" x14ac:dyDescent="0.25">
      <c r="A37" s="102" t="s">
        <v>200</v>
      </c>
      <c r="C37" s="78">
        <v>1.2769429602516204E-5</v>
      </c>
      <c r="D37" s="78">
        <v>1.7306638950170247E-2</v>
      </c>
      <c r="E37" s="15"/>
      <c r="F37" s="15"/>
      <c r="G37" s="78">
        <v>9.2773366892173602E-6</v>
      </c>
      <c r="H37" s="79">
        <v>0.20583006288117484</v>
      </c>
      <c r="K37" s="84">
        <v>1.135003720191417E-5</v>
      </c>
      <c r="L37" s="78">
        <v>9.4660370796490992E-2</v>
      </c>
      <c r="N37" s="15"/>
      <c r="O37" s="78">
        <v>4.9754931810514248E-6</v>
      </c>
      <c r="P37" s="78">
        <v>1.5147930638753844E-2</v>
      </c>
      <c r="Q37" s="15"/>
      <c r="S37" s="78">
        <v>2.524433549783713E-6</v>
      </c>
      <c r="T37" s="117">
        <v>0.74725283201614023</v>
      </c>
      <c r="W37" s="78">
        <v>3.7288261414109543E-3</v>
      </c>
      <c r="X37" s="117">
        <v>13.951831920685647</v>
      </c>
      <c r="AA37" s="78">
        <v>1.3989401646139123E-2</v>
      </c>
      <c r="AB37" s="78">
        <v>72.006617358539785</v>
      </c>
      <c r="AD37" s="15"/>
      <c r="AE37" s="15">
        <v>1.2179688961749488E-2</v>
      </c>
      <c r="AF37" s="78">
        <v>11.933990633437089</v>
      </c>
      <c r="AH37" s="15"/>
      <c r="AI37" s="78">
        <v>1.0117299819496993E-2</v>
      </c>
      <c r="AJ37" s="78">
        <v>14.321232289748167</v>
      </c>
      <c r="AK37" s="15"/>
      <c r="AL37" s="15"/>
      <c r="AM37" s="78">
        <v>5.3093840187455577E-4</v>
      </c>
      <c r="AN37" s="78">
        <v>0.93089308332341281</v>
      </c>
      <c r="AO37" s="15"/>
      <c r="AQ37" s="78">
        <v>4.5669409281976571E-4</v>
      </c>
      <c r="AR37" s="78">
        <v>6.9024868222703386</v>
      </c>
      <c r="AS37" s="15"/>
      <c r="AU37" s="78">
        <v>1.9286696306399051E-3</v>
      </c>
      <c r="AV37" s="78">
        <v>2.6000886744464173</v>
      </c>
      <c r="AY37" s="78">
        <v>2.7886240141538319E-4</v>
      </c>
      <c r="AZ37" s="78">
        <v>2.3982054706583278</v>
      </c>
      <c r="BC37" s="78">
        <v>1.6295826615418392E-3</v>
      </c>
      <c r="BD37" s="78">
        <v>1.0069968324515282</v>
      </c>
    </row>
    <row r="38" spans="1:64" s="78" customFormat="1" x14ac:dyDescent="0.2">
      <c r="C38" s="78">
        <v>0.99659420808268029</v>
      </c>
      <c r="D38" s="78">
        <v>4.3719554127622948E-2</v>
      </c>
      <c r="E38" s="15"/>
      <c r="F38" s="15"/>
      <c r="G38" s="78">
        <v>0.99465767627067425</v>
      </c>
      <c r="H38" s="79">
        <v>0.20731574059483487</v>
      </c>
      <c r="K38" s="84">
        <v>0.97232382272415874</v>
      </c>
      <c r="L38" s="78">
        <v>0.1321501716270389</v>
      </c>
      <c r="N38" s="15"/>
      <c r="O38" s="78">
        <v>0.64905295875614699</v>
      </c>
      <c r="P38" s="78">
        <v>3.244751336746093E-3</v>
      </c>
      <c r="Q38" s="15"/>
      <c r="S38" s="78">
        <v>0.88975323615656998</v>
      </c>
      <c r="T38" s="117">
        <v>0.2708596359313562</v>
      </c>
      <c r="W38" s="78">
        <v>0.7251749300962872</v>
      </c>
      <c r="X38" s="117">
        <v>3.3172696108111603</v>
      </c>
      <c r="AA38" s="78">
        <v>0.89472300249359604</v>
      </c>
      <c r="AB38" s="78">
        <v>22.376630590900238</v>
      </c>
      <c r="AD38" s="15"/>
      <c r="AE38" s="15">
        <v>0.86460705686012107</v>
      </c>
      <c r="AF38" s="78">
        <v>20.930431467260181</v>
      </c>
      <c r="AH38" s="15"/>
      <c r="AI38" s="78">
        <v>0.93215893679341444</v>
      </c>
      <c r="AJ38" s="78">
        <v>6.7112128314209043</v>
      </c>
      <c r="AK38" s="15"/>
      <c r="AL38" s="15"/>
      <c r="AM38" s="78">
        <v>0.99071832587883046</v>
      </c>
      <c r="AN38" s="78">
        <v>2.0777790562657019</v>
      </c>
      <c r="AO38" s="15"/>
      <c r="AQ38" s="78">
        <v>0.99410670076400753</v>
      </c>
      <c r="AR38" s="78">
        <v>10.344793792714359</v>
      </c>
      <c r="AS38" s="15"/>
      <c r="AU38" s="78">
        <v>0.91475777530093338</v>
      </c>
      <c r="AV38" s="78">
        <v>2.8181469983430532</v>
      </c>
      <c r="AY38" s="78">
        <v>0.99673332925083646</v>
      </c>
      <c r="AZ38" s="78">
        <v>4.7110610389774523</v>
      </c>
      <c r="BC38" s="78">
        <v>0.93624051958791521</v>
      </c>
      <c r="BD38" s="78">
        <v>1.9348968709261625</v>
      </c>
    </row>
    <row r="39" spans="1:64" s="78" customFormat="1" x14ac:dyDescent="0.2">
      <c r="A39" s="86"/>
      <c r="C39" s="78">
        <v>3804.0270866784749</v>
      </c>
      <c r="D39" s="78">
        <v>13</v>
      </c>
      <c r="E39" s="15"/>
      <c r="F39" s="15"/>
      <c r="G39" s="78">
        <v>2420.3980227814573</v>
      </c>
      <c r="H39" s="79">
        <v>13</v>
      </c>
      <c r="K39" s="96">
        <v>456.71804922451452</v>
      </c>
      <c r="L39" s="78">
        <v>13</v>
      </c>
      <c r="N39" s="15"/>
      <c r="O39" s="96">
        <v>24.042626015379469</v>
      </c>
      <c r="P39" s="78">
        <v>13</v>
      </c>
      <c r="Q39" s="15"/>
      <c r="S39" s="96">
        <v>104.9172934133678</v>
      </c>
      <c r="T39" s="15">
        <v>13</v>
      </c>
      <c r="W39" s="78">
        <v>34.302817041235194</v>
      </c>
      <c r="X39" s="15">
        <v>13</v>
      </c>
      <c r="AA39" s="78">
        <v>110.48376481015434</v>
      </c>
      <c r="AB39" s="78">
        <v>13</v>
      </c>
      <c r="AD39" s="15"/>
      <c r="AE39" s="15">
        <v>83.016821102479952</v>
      </c>
      <c r="AF39" s="78">
        <v>13</v>
      </c>
      <c r="AH39" s="15"/>
      <c r="AI39" s="78">
        <v>178.62435530252793</v>
      </c>
      <c r="AJ39" s="78">
        <v>13</v>
      </c>
      <c r="AK39" s="15"/>
      <c r="AL39" s="15"/>
      <c r="AM39" s="78">
        <v>1387.6093976462512</v>
      </c>
      <c r="AN39" s="78">
        <v>13</v>
      </c>
      <c r="AO39" s="15"/>
      <c r="AQ39" s="78">
        <v>2192.8951156941894</v>
      </c>
      <c r="AR39" s="78">
        <v>13</v>
      </c>
      <c r="AS39" s="15"/>
      <c r="AU39" s="78">
        <v>139.50657811776171</v>
      </c>
      <c r="AV39" s="78">
        <v>13</v>
      </c>
      <c r="AY39" s="78">
        <v>3966.5868632700412</v>
      </c>
      <c r="AZ39" s="78">
        <v>13</v>
      </c>
      <c r="BC39" s="78">
        <v>190.89124748162169</v>
      </c>
      <c r="BD39" s="78">
        <v>13</v>
      </c>
    </row>
    <row r="40" spans="1:64" s="78" customFormat="1" x14ac:dyDescent="0.2">
      <c r="C40" s="15">
        <v>7.2710151409627946</v>
      </c>
      <c r="D40" s="78">
        <v>2.4848192370535989E-2</v>
      </c>
      <c r="E40" s="15"/>
      <c r="F40" s="15"/>
      <c r="G40" s="78">
        <v>104.02826238812099</v>
      </c>
      <c r="H40" s="15">
        <v>0.55873761187900328</v>
      </c>
      <c r="K40" s="15">
        <v>7.9759723178062716</v>
      </c>
      <c r="L40" s="78">
        <v>0.22702768219372588</v>
      </c>
      <c r="N40" s="15"/>
      <c r="O40" s="78">
        <v>2.5313065391489653E-4</v>
      </c>
      <c r="P40" s="78">
        <v>1.3686934608510222E-4</v>
      </c>
      <c r="Q40" s="15"/>
      <c r="S40" s="78">
        <v>7.6972511856085584</v>
      </c>
      <c r="T40" s="15">
        <v>0.95374425089926884</v>
      </c>
      <c r="W40" s="78">
        <v>377.47772361278726</v>
      </c>
      <c r="X40" s="15">
        <v>143.05560972054596</v>
      </c>
      <c r="AA40" s="15">
        <v>55320.72324417904</v>
      </c>
      <c r="AB40" s="78">
        <v>6509.2767558209607</v>
      </c>
      <c r="AD40" s="15"/>
      <c r="AE40" s="15">
        <v>36368.254835059561</v>
      </c>
      <c r="AF40" s="78">
        <v>5695.0784982737769</v>
      </c>
      <c r="AH40" s="15"/>
      <c r="AI40" s="78">
        <v>8045.3084236411587</v>
      </c>
      <c r="AJ40" s="78">
        <v>585.52490969217172</v>
      </c>
      <c r="AK40" s="15"/>
      <c r="AL40" s="15"/>
      <c r="AM40" s="78">
        <v>5990.5398445134679</v>
      </c>
      <c r="AN40" s="78">
        <v>56.123155486533086</v>
      </c>
      <c r="AO40" s="15"/>
      <c r="AQ40" s="78">
        <v>234672.1414713542</v>
      </c>
      <c r="AR40" s="78">
        <v>1391.19186197916</v>
      </c>
      <c r="AS40" s="15"/>
      <c r="AU40" s="78">
        <v>1107.9546174444904</v>
      </c>
      <c r="AV40" s="78">
        <v>103.24538255550948</v>
      </c>
      <c r="AY40" s="78">
        <v>88034.810083864693</v>
      </c>
      <c r="AZ40" s="78">
        <v>288.52324946862706</v>
      </c>
      <c r="BC40" s="78">
        <v>714.6635966187755</v>
      </c>
      <c r="BD40" s="78">
        <v>48.669736714558105</v>
      </c>
    </row>
    <row r="41" spans="1:64" s="114" customFormat="1" ht="17" thickBot="1" x14ac:dyDescent="0.25">
      <c r="D41" s="115"/>
      <c r="F41" s="115"/>
      <c r="G41" s="115"/>
      <c r="I41" s="115"/>
      <c r="L41" s="115"/>
      <c r="O41" s="115"/>
      <c r="R41" s="115"/>
      <c r="U41" s="115"/>
      <c r="Y41" s="115"/>
      <c r="AB41" s="115"/>
      <c r="AE41" s="115"/>
      <c r="AF41" s="115"/>
      <c r="AI41" s="115"/>
      <c r="AL41" s="115"/>
      <c r="AO41" s="115"/>
      <c r="AS41" s="115"/>
    </row>
    <row r="42" spans="1:64" s="13" customFormat="1" ht="39" customHeight="1" thickTop="1" x14ac:dyDescent="0.2">
      <c r="A42" s="25" t="s">
        <v>197</v>
      </c>
      <c r="B42" s="26"/>
      <c r="C42" s="26" t="s">
        <v>20</v>
      </c>
      <c r="D42" s="26" t="s">
        <v>109</v>
      </c>
      <c r="E42" s="116" t="s">
        <v>115</v>
      </c>
      <c r="F42" s="116" t="s">
        <v>171</v>
      </c>
      <c r="G42" s="26" t="s">
        <v>19</v>
      </c>
      <c r="H42" s="26" t="s">
        <v>111</v>
      </c>
      <c r="I42" s="116" t="s">
        <v>116</v>
      </c>
      <c r="J42" s="116" t="s">
        <v>171</v>
      </c>
      <c r="K42" s="26" t="s">
        <v>16</v>
      </c>
      <c r="L42" s="26" t="s">
        <v>112</v>
      </c>
      <c r="M42" s="116" t="s">
        <v>117</v>
      </c>
      <c r="N42" s="116" t="s">
        <v>171</v>
      </c>
      <c r="O42" s="26" t="s">
        <v>18</v>
      </c>
      <c r="P42" s="26" t="s">
        <v>118</v>
      </c>
      <c r="Q42" s="116" t="s">
        <v>119</v>
      </c>
      <c r="R42" s="116" t="s">
        <v>171</v>
      </c>
      <c r="S42" s="26" t="s">
        <v>21</v>
      </c>
      <c r="T42" s="26" t="s">
        <v>113</v>
      </c>
      <c r="U42" s="116" t="s">
        <v>120</v>
      </c>
      <c r="V42" s="116" t="s">
        <v>171</v>
      </c>
      <c r="W42" s="26" t="s">
        <v>42</v>
      </c>
      <c r="X42" s="26" t="s">
        <v>135</v>
      </c>
      <c r="Y42" s="26" t="s">
        <v>136</v>
      </c>
      <c r="Z42" s="116" t="s">
        <v>171</v>
      </c>
      <c r="AA42" s="26" t="s">
        <v>44</v>
      </c>
      <c r="AB42" s="26" t="s">
        <v>145</v>
      </c>
      <c r="AC42" s="26" t="s">
        <v>146</v>
      </c>
      <c r="AD42" s="116" t="s">
        <v>171</v>
      </c>
      <c r="AE42" s="26" t="s">
        <v>46</v>
      </c>
      <c r="AF42" s="26" t="s">
        <v>137</v>
      </c>
      <c r="AG42" s="26" t="s">
        <v>138</v>
      </c>
      <c r="AH42" s="116" t="s">
        <v>171</v>
      </c>
      <c r="AI42" s="26" t="s">
        <v>48</v>
      </c>
      <c r="AJ42" s="26" t="s">
        <v>139</v>
      </c>
      <c r="AK42" s="26" t="s">
        <v>140</v>
      </c>
      <c r="AL42" s="116" t="s">
        <v>171</v>
      </c>
      <c r="AM42" s="26" t="s">
        <v>50</v>
      </c>
      <c r="AN42" s="26" t="s">
        <v>121</v>
      </c>
      <c r="AO42" s="26" t="s">
        <v>122</v>
      </c>
      <c r="AP42" s="116" t="s">
        <v>171</v>
      </c>
      <c r="AQ42" s="26" t="s">
        <v>52</v>
      </c>
      <c r="AR42" s="26" t="s">
        <v>123</v>
      </c>
      <c r="AS42" s="26" t="s">
        <v>124</v>
      </c>
      <c r="AT42" s="116" t="s">
        <v>171</v>
      </c>
      <c r="AU42" s="26" t="s">
        <v>54</v>
      </c>
      <c r="AV42" s="26" t="s">
        <v>130</v>
      </c>
      <c r="AW42" s="26" t="s">
        <v>125</v>
      </c>
      <c r="AX42" s="116" t="s">
        <v>171</v>
      </c>
      <c r="AY42" s="26" t="s">
        <v>56</v>
      </c>
      <c r="AZ42" s="26" t="s">
        <v>126</v>
      </c>
      <c r="BA42" s="26" t="s">
        <v>127</v>
      </c>
      <c r="BB42" s="116" t="s">
        <v>171</v>
      </c>
      <c r="BC42" s="26" t="s">
        <v>58</v>
      </c>
      <c r="BD42" s="26" t="s">
        <v>128</v>
      </c>
      <c r="BE42" s="26" t="s">
        <v>129</v>
      </c>
      <c r="BF42" s="116" t="s">
        <v>171</v>
      </c>
    </row>
    <row r="43" spans="1:64" x14ac:dyDescent="0.2">
      <c r="A43" s="11" t="s">
        <v>11</v>
      </c>
      <c r="B43" t="s">
        <v>191</v>
      </c>
      <c r="C43" s="2">
        <v>2.7E-2</v>
      </c>
      <c r="D43" s="3">
        <f t="shared" ref="D43:D57" si="17">E2/C$25*$BL2</f>
        <v>0.10113673983135837</v>
      </c>
      <c r="E43" s="3">
        <f t="shared" ref="E43:E57" si="18">D43*C$29+D$29</f>
        <v>4.5172851883406209E-2</v>
      </c>
      <c r="F43" s="81">
        <f t="shared" ref="F43:F57" si="19">D2*C$36+D$36</f>
        <v>4.5172851883406112E-2</v>
      </c>
      <c r="G43" s="2">
        <v>13.24</v>
      </c>
      <c r="H43" s="2">
        <f t="shared" ref="H43:H57" si="20">I2/G$25*$BL2</f>
        <v>13.840670895503534</v>
      </c>
      <c r="I43" s="2">
        <f t="shared" ref="I43:I57" si="21">H43*G$29+H$29</f>
        <v>13.53974067913517</v>
      </c>
      <c r="J43" s="80">
        <f t="shared" ref="J43:J57" si="22">H2*G$36+H$36</f>
        <v>13.53974067913517</v>
      </c>
      <c r="K43" s="2">
        <v>0.96</v>
      </c>
      <c r="L43" s="3">
        <v>0.92053183907932645</v>
      </c>
      <c r="M43" s="3">
        <v>0.95711731601061023</v>
      </c>
      <c r="N43" s="81">
        <f t="shared" ref="N43:N57" si="23">L2*K$36+L$36</f>
        <v>0.95739834999605333</v>
      </c>
      <c r="O43" s="3">
        <v>0.17100000000000001</v>
      </c>
      <c r="P43" s="3">
        <v>0.17991569263136156</v>
      </c>
      <c r="Q43" s="3">
        <v>0.17604933521386096</v>
      </c>
      <c r="R43" s="81">
        <f t="shared" ref="R43:R57" si="24">P2*O$36+P$36</f>
        <v>0.17592286599374998</v>
      </c>
      <c r="S43" s="2">
        <v>10.251681814091604</v>
      </c>
      <c r="T43" s="2">
        <v>10.409626518453031</v>
      </c>
      <c r="U43" s="2">
        <v>10.637851928963414</v>
      </c>
      <c r="V43" s="80">
        <f t="shared" ref="V43:V57" si="25">T2*S$36+T$36</f>
        <v>10.639269026750632</v>
      </c>
      <c r="W43" s="14">
        <v>51.4</v>
      </c>
      <c r="X43" s="8">
        <v>40.822412584806763</v>
      </c>
      <c r="Y43" s="8">
        <v>49.2693054723659</v>
      </c>
      <c r="Z43" s="83">
        <f t="shared" ref="Z43:Z57" si="26">X2*W$36+X$36</f>
        <v>49.070197671536633</v>
      </c>
      <c r="AA43">
        <v>166</v>
      </c>
      <c r="AB43" s="8">
        <v>148.24666812605457</v>
      </c>
      <c r="AC43" s="8">
        <v>183.75962814823811</v>
      </c>
      <c r="AD43" s="83">
        <f t="shared" ref="AD43:AD57" si="27">AB2*AA$36+AB$36</f>
        <v>182.29368264222376</v>
      </c>
      <c r="AE43">
        <v>126</v>
      </c>
      <c r="AF43" s="8">
        <v>123.06006773534097</v>
      </c>
      <c r="AG43" s="8">
        <v>144.61238637191343</v>
      </c>
      <c r="AH43" s="83">
        <f t="shared" ref="AH43:AH57" si="28">AF2*AE$36+AF$36</f>
        <v>144.51923481103518</v>
      </c>
      <c r="AI43" s="8">
        <v>71</v>
      </c>
      <c r="AJ43" s="8">
        <v>86.98881348191874</v>
      </c>
      <c r="AK43" s="8">
        <v>78.74520427673842</v>
      </c>
      <c r="AL43" s="83">
        <f t="shared" ref="AL43:AL57" si="29">AJ2*AI$36+AJ$36</f>
        <v>79.003435878583772</v>
      </c>
      <c r="AM43" s="2">
        <v>0.27</v>
      </c>
      <c r="AN43" s="8">
        <v>7.1655118418864561</v>
      </c>
      <c r="AO43" s="14">
        <v>1.3569486945368041</v>
      </c>
      <c r="AP43" s="82">
        <f t="shared" ref="AP43:AP57" si="30">AN2*AM$36+AN$36</f>
        <v>1.367125833660717</v>
      </c>
      <c r="AQ43">
        <v>108</v>
      </c>
      <c r="AR43" s="8">
        <v>115.24086483357176</v>
      </c>
      <c r="AS43" s="8">
        <v>107.23022073285294</v>
      </c>
      <c r="AT43" s="83">
        <f t="shared" ref="AT43:AT57" si="31">AR2*AQ$36+AR$36</f>
        <v>107.26191592024956</v>
      </c>
      <c r="AU43" s="8">
        <v>16</v>
      </c>
      <c r="AV43" s="8">
        <v>19.389201302674397</v>
      </c>
      <c r="AW43" s="8">
        <v>19.178109868717147</v>
      </c>
      <c r="AX43" s="83">
        <f t="shared" ref="AX43:AX57" si="32">AV2*AU$36+AV$36</f>
        <v>19.238207542459669</v>
      </c>
      <c r="AY43" s="8">
        <v>22</v>
      </c>
      <c r="AZ43" s="8">
        <v>25.127923610670912</v>
      </c>
      <c r="BA43" s="8">
        <v>25.37314495588225</v>
      </c>
      <c r="BB43" s="83">
        <f t="shared" ref="BB43:BB57" si="33">AZ2*AY$36+AZ$36</f>
        <v>25.402220490034715</v>
      </c>
      <c r="BC43" s="8">
        <v>2</v>
      </c>
      <c r="BD43" s="8">
        <v>5.1896629967021104</v>
      </c>
      <c r="BE43" s="14">
        <v>4.7144140560166283</v>
      </c>
      <c r="BF43" s="82">
        <f t="shared" ref="BF43:BF57" si="34">BD2*BC$36+BD$36</f>
        <v>4.7613680562675516</v>
      </c>
    </row>
    <row r="44" spans="1:64" x14ac:dyDescent="0.2">
      <c r="A44" s="11" t="s">
        <v>11</v>
      </c>
      <c r="B44" t="s">
        <v>191</v>
      </c>
      <c r="C44" s="2">
        <v>2.7E-2</v>
      </c>
      <c r="D44" s="3">
        <f t="shared" si="17"/>
        <v>9.4400876442190737E-2</v>
      </c>
      <c r="E44" s="3">
        <f t="shared" si="18"/>
        <v>3.7939343292986732E-2</v>
      </c>
      <c r="F44" s="81">
        <f t="shared" si="19"/>
        <v>3.7939343292986635E-2</v>
      </c>
      <c r="G44" s="2">
        <v>13.24</v>
      </c>
      <c r="H44" s="2">
        <f t="shared" si="20"/>
        <v>13.633279253790356</v>
      </c>
      <c r="I44" s="2">
        <f t="shared" si="21"/>
        <v>13.348127817073273</v>
      </c>
      <c r="J44" s="80">
        <f t="shared" si="22"/>
        <v>13.348127817073276</v>
      </c>
      <c r="K44" s="2">
        <v>0.96</v>
      </c>
      <c r="L44" s="3">
        <v>0.87427004035527189</v>
      </c>
      <c r="M44" s="3">
        <v>0.91316222556636195</v>
      </c>
      <c r="N44" s="81">
        <f t="shared" si="23"/>
        <v>0.91345553566505577</v>
      </c>
      <c r="O44" s="3">
        <v>0.17100000000000001</v>
      </c>
      <c r="P44" s="3">
        <v>0.1799467865055116</v>
      </c>
      <c r="Q44" s="3">
        <v>0.17606322744068317</v>
      </c>
      <c r="R44" s="81">
        <f t="shared" si="24"/>
        <v>0.17593618809042366</v>
      </c>
      <c r="S44" s="2">
        <v>10.251681814091604</v>
      </c>
      <c r="T44" s="2">
        <v>10.243888785831203</v>
      </c>
      <c r="U44" s="2">
        <v>10.524490273148338</v>
      </c>
      <c r="V44" s="80">
        <f t="shared" si="25"/>
        <v>10.526228651516288</v>
      </c>
      <c r="W44" s="14">
        <v>51.4</v>
      </c>
      <c r="X44" s="8">
        <v>39.453560522159876</v>
      </c>
      <c r="Y44" s="8">
        <v>51.962627341641848</v>
      </c>
      <c r="Z44" s="83">
        <f t="shared" si="26"/>
        <v>51.650685950163151</v>
      </c>
      <c r="AA44">
        <v>166</v>
      </c>
      <c r="AB44" s="8">
        <v>145.8899796405604</v>
      </c>
      <c r="AC44" s="8">
        <v>170.22212436775555</v>
      </c>
      <c r="AD44" s="83">
        <f t="shared" si="27"/>
        <v>168.99221830739748</v>
      </c>
      <c r="AE44">
        <v>126</v>
      </c>
      <c r="AF44" s="8">
        <v>127.38039714808986</v>
      </c>
      <c r="AG44" s="8">
        <v>149.81075996541344</v>
      </c>
      <c r="AH44" s="83">
        <f t="shared" si="28"/>
        <v>149.70810503904124</v>
      </c>
      <c r="AI44" s="8">
        <v>71</v>
      </c>
      <c r="AJ44" s="8">
        <v>90.316080277144465</v>
      </c>
      <c r="AK44" s="8">
        <v>85.211486212344838</v>
      </c>
      <c r="AL44" s="83">
        <f t="shared" si="29"/>
        <v>85.397494343502458</v>
      </c>
      <c r="AM44" s="2">
        <v>0.27</v>
      </c>
      <c r="AN44" s="8">
        <v>6.2747342641054855</v>
      </c>
      <c r="AO44" s="14">
        <v>8.6280820213932685E-2</v>
      </c>
      <c r="AP44" s="82">
        <f t="shared" si="30"/>
        <v>9.7153619449791506E-2</v>
      </c>
      <c r="AQ44">
        <v>108</v>
      </c>
      <c r="AR44" s="8">
        <v>112.1355257965366</v>
      </c>
      <c r="AS44" s="8">
        <v>103.86182756515925</v>
      </c>
      <c r="AT44" s="83">
        <f t="shared" si="31"/>
        <v>103.89416156209522</v>
      </c>
      <c r="AU44" s="8">
        <v>16</v>
      </c>
      <c r="AV44" s="8">
        <v>19.874349198157375</v>
      </c>
      <c r="AW44" s="8">
        <v>19.720821637305871</v>
      </c>
      <c r="AX44" s="83">
        <f t="shared" si="32"/>
        <v>19.776709122891202</v>
      </c>
      <c r="AY44" s="8">
        <v>22</v>
      </c>
      <c r="AZ44" s="8">
        <v>22.969468764594332</v>
      </c>
      <c r="BA44" s="8">
        <v>23.204435490778494</v>
      </c>
      <c r="BB44" s="83">
        <f t="shared" si="33"/>
        <v>23.234178027270783</v>
      </c>
      <c r="BC44" s="8">
        <v>2</v>
      </c>
      <c r="BD44" s="8">
        <v>5.0251083970241162</v>
      </c>
      <c r="BE44" s="14">
        <v>4.5492370802904407</v>
      </c>
      <c r="BF44" s="82">
        <f t="shared" si="34"/>
        <v>4.5972862588831696</v>
      </c>
    </row>
    <row r="45" spans="1:64" x14ac:dyDescent="0.2">
      <c r="A45" s="11" t="s">
        <v>11</v>
      </c>
      <c r="B45" t="s">
        <v>191</v>
      </c>
      <c r="C45" s="2">
        <v>2.7E-2</v>
      </c>
      <c r="D45" s="3">
        <f t="shared" si="17"/>
        <v>8.8127377635422846E-2</v>
      </c>
      <c r="E45" s="3">
        <f t="shared" si="18"/>
        <v>3.1202358753822934E-2</v>
      </c>
      <c r="F45" s="81">
        <f t="shared" si="19"/>
        <v>3.1202358753822865E-2</v>
      </c>
      <c r="G45" s="2">
        <v>13.24</v>
      </c>
      <c r="H45" s="2">
        <f t="shared" si="20"/>
        <v>13.723839461074824</v>
      </c>
      <c r="I45" s="2">
        <f t="shared" si="21"/>
        <v>13.431798018839137</v>
      </c>
      <c r="J45" s="80">
        <f t="shared" si="22"/>
        <v>13.431798018839141</v>
      </c>
      <c r="K45" s="2">
        <v>0.96</v>
      </c>
      <c r="L45" s="3">
        <v>0.93405822059729093</v>
      </c>
      <c r="M45" s="3">
        <v>0.96996924437059406</v>
      </c>
      <c r="N45" s="81">
        <f t="shared" si="23"/>
        <v>0.97024668897136179</v>
      </c>
      <c r="O45" s="3">
        <v>0.17100000000000001</v>
      </c>
      <c r="P45" s="3">
        <v>0.16661020036479629</v>
      </c>
      <c r="Q45" s="3">
        <v>0.17010466213593139</v>
      </c>
      <c r="R45" s="81">
        <f t="shared" si="24"/>
        <v>0.17022215937189797</v>
      </c>
      <c r="S45" s="2">
        <v>10.251681814091604</v>
      </c>
      <c r="T45" s="2">
        <v>10.261878319781045</v>
      </c>
      <c r="U45" s="2">
        <v>10.536794793812614</v>
      </c>
      <c r="V45" s="80">
        <f t="shared" si="25"/>
        <v>10.5384982996876</v>
      </c>
      <c r="W45" s="14">
        <v>51.4</v>
      </c>
      <c r="X45" s="8">
        <v>41.191717170917869</v>
      </c>
      <c r="Y45" s="8">
        <v>48.54267025345581</v>
      </c>
      <c r="Z45" s="83">
        <f t="shared" si="26"/>
        <v>48.374003990928102</v>
      </c>
      <c r="AA45">
        <v>166</v>
      </c>
      <c r="AB45" s="8">
        <v>147.73192408659946</v>
      </c>
      <c r="AC45" s="8">
        <v>180.80278874286239</v>
      </c>
      <c r="AD45" s="83">
        <f t="shared" si="27"/>
        <v>179.38839858600659</v>
      </c>
      <c r="AE45">
        <v>126</v>
      </c>
      <c r="AF45" s="8">
        <v>125.57384270787752</v>
      </c>
      <c r="AG45" s="8">
        <v>147.63704958362922</v>
      </c>
      <c r="AH45" s="83">
        <f t="shared" si="28"/>
        <v>147.53836850866736</v>
      </c>
      <c r="AI45" s="8">
        <v>71</v>
      </c>
      <c r="AJ45" s="8">
        <v>80.91540230708496</v>
      </c>
      <c r="AK45" s="8">
        <v>66.942006221298598</v>
      </c>
      <c r="AL45" s="83">
        <f t="shared" si="29"/>
        <v>67.332070603908434</v>
      </c>
      <c r="AM45" s="2">
        <v>0.27</v>
      </c>
      <c r="AN45" s="8">
        <v>9.3683348935177424</v>
      </c>
      <c r="AO45" s="14">
        <v>4.4992106399918264</v>
      </c>
      <c r="AP45" s="82">
        <f t="shared" si="30"/>
        <v>4.5076674662464917</v>
      </c>
      <c r="AQ45">
        <v>108</v>
      </c>
      <c r="AR45" s="8">
        <v>117.65095933245794</v>
      </c>
      <c r="AS45" s="8">
        <v>109.84447500484225</v>
      </c>
      <c r="AT45" s="83">
        <f t="shared" si="31"/>
        <v>109.87567440374744</v>
      </c>
      <c r="AU45" s="8">
        <v>16</v>
      </c>
      <c r="AV45" s="8">
        <v>19.285121857919226</v>
      </c>
      <c r="AW45" s="8">
        <v>19.061681167154752</v>
      </c>
      <c r="AX45" s="83">
        <f t="shared" si="32"/>
        <v>19.122682058348683</v>
      </c>
      <c r="AY45" s="8">
        <v>22</v>
      </c>
      <c r="AZ45" s="8">
        <v>21.872460485976411</v>
      </c>
      <c r="BA45" s="8">
        <v>22.102215427449242</v>
      </c>
      <c r="BB45" s="83">
        <f t="shared" si="33"/>
        <v>22.132296959723607</v>
      </c>
      <c r="BC45" s="8">
        <v>2</v>
      </c>
      <c r="BD45" s="8">
        <v>1.5465613770421962</v>
      </c>
      <c r="BE45" s="14">
        <v>1.0575335496306699</v>
      </c>
      <c r="BF45" s="82">
        <f t="shared" si="34"/>
        <v>1.1287338851323616</v>
      </c>
    </row>
    <row r="46" spans="1:64" x14ac:dyDescent="0.2">
      <c r="A46" s="11" t="s">
        <v>11</v>
      </c>
      <c r="B46" t="s">
        <v>191</v>
      </c>
      <c r="C46" s="2">
        <v>2.7E-2</v>
      </c>
      <c r="D46" s="3">
        <f t="shared" si="17"/>
        <v>0.12724368340445691</v>
      </c>
      <c r="E46" s="3">
        <f t="shared" si="18"/>
        <v>7.3208574951854677E-2</v>
      </c>
      <c r="F46" s="81">
        <f t="shared" si="19"/>
        <v>7.3208574951854621E-2</v>
      </c>
      <c r="G46" s="2">
        <v>13.24</v>
      </c>
      <c r="H46" s="2">
        <f t="shared" si="20"/>
        <v>13.633188380125008</v>
      </c>
      <c r="I46" s="2">
        <f t="shared" si="21"/>
        <v>13.348043857261972</v>
      </c>
      <c r="J46" s="80">
        <f t="shared" si="22"/>
        <v>13.348043857261976</v>
      </c>
      <c r="K46" s="2">
        <v>0.96</v>
      </c>
      <c r="L46" s="3">
        <v>0.88701434555355485</v>
      </c>
      <c r="M46" s="3">
        <v>0.9252710735379035</v>
      </c>
      <c r="N46" s="81">
        <f t="shared" si="23"/>
        <v>0.92556100178508638</v>
      </c>
      <c r="O46" s="3">
        <v>0.17100000000000001</v>
      </c>
      <c r="P46" s="3">
        <v>0.16774580854965282</v>
      </c>
      <c r="Q46" s="3">
        <v>0.17061203302220493</v>
      </c>
      <c r="R46" s="81">
        <f t="shared" si="24"/>
        <v>0.17070870800681837</v>
      </c>
      <c r="S46" s="2">
        <v>10.251681814091604</v>
      </c>
      <c r="T46" s="2">
        <v>10.099920588466173</v>
      </c>
      <c r="U46" s="2">
        <v>10.426018591535248</v>
      </c>
      <c r="V46" s="80">
        <f t="shared" si="25"/>
        <v>10.428036050504371</v>
      </c>
      <c r="W46" s="14">
        <v>51.4</v>
      </c>
      <c r="X46" s="8">
        <v>40.419739702272487</v>
      </c>
      <c r="Y46" s="8">
        <v>50.061595384686186</v>
      </c>
      <c r="Z46" s="83">
        <f t="shared" si="26"/>
        <v>49.829295518451644</v>
      </c>
      <c r="AA46">
        <v>166</v>
      </c>
      <c r="AB46" s="8">
        <v>136.56328781428215</v>
      </c>
      <c r="AC46" s="8">
        <v>116.64689512774805</v>
      </c>
      <c r="AD46" s="83">
        <f t="shared" si="27"/>
        <v>116.35112490334461</v>
      </c>
      <c r="AE46">
        <v>126</v>
      </c>
      <c r="AF46" s="8">
        <v>122.09950298316586</v>
      </c>
      <c r="AG46" s="8">
        <v>143.45660079042074</v>
      </c>
      <c r="AH46" s="83">
        <f t="shared" si="28"/>
        <v>143.36556216979506</v>
      </c>
      <c r="AI46" s="8">
        <v>71</v>
      </c>
      <c r="AJ46" s="8">
        <v>79.937337997190596</v>
      </c>
      <c r="AK46" s="8">
        <v>65.041214980870834</v>
      </c>
      <c r="AL46" s="83">
        <f t="shared" si="29"/>
        <v>65.45250976169153</v>
      </c>
      <c r="AM46" s="2">
        <v>0.27</v>
      </c>
      <c r="AN46" s="8">
        <v>8.1602566867517243</v>
      </c>
      <c r="AO46" s="14">
        <v>2.7759228010329835</v>
      </c>
      <c r="AP46" s="82">
        <f t="shared" si="30"/>
        <v>2.7853230859483986</v>
      </c>
      <c r="AQ46">
        <v>108</v>
      </c>
      <c r="AR46" s="8">
        <v>111.31209559727084</v>
      </c>
      <c r="AS46" s="8">
        <v>102.96864436545053</v>
      </c>
      <c r="AT46" s="83">
        <f t="shared" si="31"/>
        <v>103.0011477529297</v>
      </c>
      <c r="AU46" s="8">
        <v>16</v>
      </c>
      <c r="AV46" s="8">
        <v>15.755082503685724</v>
      </c>
      <c r="AW46" s="8">
        <v>15.112794819381065</v>
      </c>
      <c r="AX46" s="83">
        <f t="shared" si="32"/>
        <v>15.204429935771053</v>
      </c>
      <c r="AY46" s="8">
        <v>22</v>
      </c>
      <c r="AZ46" s="8">
        <v>20.778751083123151</v>
      </c>
      <c r="BA46" s="8">
        <v>21.003309912537816</v>
      </c>
      <c r="BB46" s="83">
        <f t="shared" si="33"/>
        <v>21.033729421180841</v>
      </c>
      <c r="BC46" s="8">
        <v>2</v>
      </c>
      <c r="BD46" s="8">
        <v>1.7977927992067528</v>
      </c>
      <c r="BE46" s="14">
        <v>1.3097151756790126</v>
      </c>
      <c r="BF46" s="82">
        <f t="shared" si="34"/>
        <v>1.3792434630406099</v>
      </c>
    </row>
    <row r="47" spans="1:64" x14ac:dyDescent="0.2">
      <c r="A47" s="11" t="s">
        <v>11</v>
      </c>
      <c r="B47" t="s">
        <v>191</v>
      </c>
      <c r="C47" s="2">
        <v>2.7E-2</v>
      </c>
      <c r="D47" s="3">
        <f t="shared" si="17"/>
        <v>9.503422374545098E-2</v>
      </c>
      <c r="E47" s="3">
        <f t="shared" si="18"/>
        <v>3.86194822587234E-2</v>
      </c>
      <c r="F47" s="81">
        <f t="shared" si="19"/>
        <v>3.8619482258723317E-2</v>
      </c>
      <c r="G47" s="2">
        <v>13.24</v>
      </c>
      <c r="H47" s="2">
        <f t="shared" si="20"/>
        <v>13.455297853682595</v>
      </c>
      <c r="I47" s="2">
        <f t="shared" si="21"/>
        <v>13.183687605371796</v>
      </c>
      <c r="J47" s="80">
        <f t="shared" si="22"/>
        <v>13.183687605371798</v>
      </c>
      <c r="K47" s="2">
        <v>0.96</v>
      </c>
      <c r="L47" s="3">
        <v>0.9204520777059817</v>
      </c>
      <c r="M47" s="3">
        <v>0.957041531703125</v>
      </c>
      <c r="N47" s="81">
        <f t="shared" si="23"/>
        <v>0.95732258685418814</v>
      </c>
      <c r="O47" s="3">
        <v>0.17100000000000001</v>
      </c>
      <c r="P47" s="3">
        <v>0.17722090493733966</v>
      </c>
      <c r="Q47" s="3">
        <v>0.17484534880475661</v>
      </c>
      <c r="R47" s="81">
        <f t="shared" si="24"/>
        <v>0.17476829059405591</v>
      </c>
      <c r="S47" s="2">
        <v>10.251681814091604</v>
      </c>
      <c r="T47" s="2">
        <v>10.137185538199416</v>
      </c>
      <c r="U47" s="2">
        <v>10.451507153124691</v>
      </c>
      <c r="V47" s="80">
        <f t="shared" si="25"/>
        <v>10.453452374441579</v>
      </c>
      <c r="W47" s="14">
        <v>51.4</v>
      </c>
      <c r="X47" s="8">
        <v>39.471515768881055</v>
      </c>
      <c r="Y47" s="8">
        <v>51.927299010712574</v>
      </c>
      <c r="Z47" s="83">
        <f t="shared" si="26"/>
        <v>51.616837658614187</v>
      </c>
      <c r="AA47">
        <v>166</v>
      </c>
      <c r="AB47" s="8">
        <v>143.74032808369532</v>
      </c>
      <c r="AC47" s="8">
        <v>157.87390089362987</v>
      </c>
      <c r="AD47" s="83">
        <f t="shared" si="27"/>
        <v>156.85929802881935</v>
      </c>
      <c r="AE47">
        <v>126</v>
      </c>
      <c r="AF47" s="8">
        <v>114.23852979625035</v>
      </c>
      <c r="AG47" s="8">
        <v>133.99799901957275</v>
      </c>
      <c r="AH47" s="83">
        <f t="shared" si="28"/>
        <v>133.92425206682611</v>
      </c>
      <c r="AI47" s="8">
        <v>71</v>
      </c>
      <c r="AJ47" s="8">
        <v>80.721506747900989</v>
      </c>
      <c r="AK47" s="8">
        <v>66.565185416443185</v>
      </c>
      <c r="AL47" s="83">
        <f t="shared" si="29"/>
        <v>66.959458601982575</v>
      </c>
      <c r="AM47" s="2">
        <v>0.27</v>
      </c>
      <c r="AN47" s="8">
        <v>7.3553549741457065</v>
      </c>
      <c r="AO47" s="14">
        <v>1.6277543090242972</v>
      </c>
      <c r="AP47" s="82">
        <f t="shared" si="30"/>
        <v>1.6377831885849563</v>
      </c>
      <c r="AQ47">
        <v>108</v>
      </c>
      <c r="AR47" s="8">
        <v>114.59089295803442</v>
      </c>
      <c r="AS47" s="8">
        <v>106.52518955956008</v>
      </c>
      <c r="AT47" s="83">
        <f t="shared" si="31"/>
        <v>106.55701845481579</v>
      </c>
      <c r="AU47" s="8">
        <v>16</v>
      </c>
      <c r="AV47" s="8">
        <v>17.42033621292931</v>
      </c>
      <c r="AW47" s="8">
        <v>16.97563457218018</v>
      </c>
      <c r="AX47" s="83">
        <f t="shared" si="32"/>
        <v>17.052818360406828</v>
      </c>
      <c r="AY47" s="8">
        <v>22</v>
      </c>
      <c r="AZ47" s="8">
        <v>20.953188968683758</v>
      </c>
      <c r="BA47" s="8">
        <v>21.178576536333825</v>
      </c>
      <c r="BB47" s="83">
        <f t="shared" si="33"/>
        <v>21.208942140454344</v>
      </c>
      <c r="BC47" s="8">
        <v>2</v>
      </c>
      <c r="BD47" s="8">
        <v>3.7580540902477924</v>
      </c>
      <c r="BE47" s="14">
        <v>3.2773905388768498</v>
      </c>
      <c r="BF47" s="82">
        <f t="shared" si="34"/>
        <v>3.3338724834778724</v>
      </c>
    </row>
    <row r="48" spans="1:64" x14ac:dyDescent="0.2">
      <c r="A48" s="11" t="s">
        <v>12</v>
      </c>
      <c r="B48" t="s">
        <v>191</v>
      </c>
      <c r="C48" s="2">
        <v>0.52</v>
      </c>
      <c r="D48" s="3">
        <f t="shared" si="17"/>
        <v>0.52666092528598574</v>
      </c>
      <c r="E48" s="3">
        <f t="shared" si="18"/>
        <v>0.50213473977847134</v>
      </c>
      <c r="F48" s="81">
        <f t="shared" si="19"/>
        <v>0.50213473977847134</v>
      </c>
      <c r="G48" s="2">
        <v>11.4</v>
      </c>
      <c r="H48" s="2">
        <f t="shared" si="20"/>
        <v>11.375189217930222</v>
      </c>
      <c r="I48" s="2">
        <f t="shared" si="21"/>
        <v>11.261837882771067</v>
      </c>
      <c r="J48" s="80">
        <f t="shared" si="22"/>
        <v>11.261837882771069</v>
      </c>
      <c r="K48" s="2">
        <v>2.71</v>
      </c>
      <c r="L48" s="3">
        <v>2.6528825574437409</v>
      </c>
      <c r="M48" s="3">
        <v>2.6030894702942113</v>
      </c>
      <c r="N48" s="81">
        <f t="shared" si="23"/>
        <v>2.6029108046096177</v>
      </c>
      <c r="O48" s="3">
        <v>0.16800000000000001</v>
      </c>
      <c r="P48" s="3">
        <v>0.16189995255441364</v>
      </c>
      <c r="Q48" s="3">
        <v>0.16800020160280849</v>
      </c>
      <c r="R48" s="81">
        <f t="shared" si="24"/>
        <v>0.16820406486285927</v>
      </c>
      <c r="S48" s="2">
        <v>11.117568613335733</v>
      </c>
      <c r="T48" s="2">
        <v>10.804319648041728</v>
      </c>
      <c r="U48" s="2">
        <v>10.907814996523307</v>
      </c>
      <c r="V48" s="80">
        <f t="shared" si="25"/>
        <v>10.90846698647491</v>
      </c>
      <c r="W48" s="8">
        <v>45</v>
      </c>
      <c r="X48" s="8">
        <v>44.991690494739281</v>
      </c>
      <c r="Y48" s="8">
        <v>41.065930045369825</v>
      </c>
      <c r="Z48" s="83">
        <f t="shared" si="26"/>
        <v>41.210493127487126</v>
      </c>
      <c r="AA48">
        <v>121</v>
      </c>
      <c r="AB48" s="8">
        <v>135.28094897618536</v>
      </c>
      <c r="AC48" s="8">
        <v>109.28076804924513</v>
      </c>
      <c r="AD48" s="83">
        <f t="shared" si="27"/>
        <v>109.11343336070081</v>
      </c>
      <c r="AE48">
        <v>136</v>
      </c>
      <c r="AF48" s="8">
        <v>101.09305131598771</v>
      </c>
      <c r="AG48" s="8">
        <v>118.18089303592492</v>
      </c>
      <c r="AH48" s="83">
        <f t="shared" si="28"/>
        <v>118.13606200015023</v>
      </c>
      <c r="AI48" s="8">
        <v>105</v>
      </c>
      <c r="AJ48" s="8">
        <v>101.46852619314872</v>
      </c>
      <c r="AK48" s="8">
        <v>106.8853897502165</v>
      </c>
      <c r="AL48" s="83">
        <f t="shared" si="29"/>
        <v>106.8293167979255</v>
      </c>
      <c r="AM48" s="8">
        <v>11</v>
      </c>
      <c r="AN48" s="8">
        <v>12.245965229306009</v>
      </c>
      <c r="AO48" s="14">
        <v>8.6040652221781855</v>
      </c>
      <c r="AP48" s="82">
        <f t="shared" si="30"/>
        <v>8.6102747392375285</v>
      </c>
      <c r="AQ48">
        <v>403</v>
      </c>
      <c r="AR48" s="8">
        <v>380.76043857947201</v>
      </c>
      <c r="AS48" s="8">
        <v>395.24203117547052</v>
      </c>
      <c r="AT48" s="83">
        <f t="shared" si="31"/>
        <v>395.21910545527436</v>
      </c>
      <c r="AU48" s="8">
        <v>27.6</v>
      </c>
      <c r="AV48" s="8">
        <v>25.785350580329919</v>
      </c>
      <c r="AW48" s="8">
        <v>26.333176434919991</v>
      </c>
      <c r="AX48" s="83">
        <f t="shared" si="32"/>
        <v>26.337767340126259</v>
      </c>
      <c r="AY48" s="8">
        <v>179</v>
      </c>
      <c r="AZ48" s="8">
        <v>175.3208262908004</v>
      </c>
      <c r="BA48" s="8">
        <v>176.27960020365981</v>
      </c>
      <c r="BB48" s="83">
        <f t="shared" si="33"/>
        <v>176.26226336198997</v>
      </c>
      <c r="BC48" s="8">
        <v>19</v>
      </c>
      <c r="BD48" s="8">
        <v>18.66683535711503</v>
      </c>
      <c r="BE48" s="8">
        <v>18.24255958455074</v>
      </c>
      <c r="BF48" s="83">
        <f t="shared" si="34"/>
        <v>18.199817475991637</v>
      </c>
    </row>
    <row r="49" spans="1:58" x14ac:dyDescent="0.2">
      <c r="A49" s="11" t="s">
        <v>12</v>
      </c>
      <c r="B49" t="s">
        <v>191</v>
      </c>
      <c r="C49" s="2">
        <v>0.52</v>
      </c>
      <c r="D49" s="3">
        <f t="shared" si="17"/>
        <v>0.45450954237816932</v>
      </c>
      <c r="E49" s="3">
        <f t="shared" si="18"/>
        <v>0.42465281683543077</v>
      </c>
      <c r="F49" s="81">
        <f t="shared" si="19"/>
        <v>0.42465281683543077</v>
      </c>
      <c r="G49" s="2">
        <v>11.4</v>
      </c>
      <c r="H49" s="2">
        <f t="shared" si="20"/>
        <v>11.486498155916918</v>
      </c>
      <c r="I49" s="2">
        <f t="shared" si="21"/>
        <v>11.364678209432823</v>
      </c>
      <c r="J49" s="80">
        <f t="shared" si="22"/>
        <v>11.364678209432824</v>
      </c>
      <c r="K49" s="2">
        <v>2.71</v>
      </c>
      <c r="L49" s="3">
        <v>2.6448462775072925</v>
      </c>
      <c r="M49" s="3">
        <v>2.595453895777343</v>
      </c>
      <c r="N49" s="81">
        <f t="shared" si="23"/>
        <v>2.5952773626142971</v>
      </c>
      <c r="O49" s="3">
        <v>0.16800000000000001</v>
      </c>
      <c r="P49" s="3">
        <v>0.16556469302638477</v>
      </c>
      <c r="Q49" s="3">
        <v>0.16963754681220522</v>
      </c>
      <c r="R49" s="81">
        <f t="shared" si="24"/>
        <v>0.1697742142310591</v>
      </c>
      <c r="S49" s="2">
        <v>11.117568613335733</v>
      </c>
      <c r="T49" s="2">
        <v>10.851906987581568</v>
      </c>
      <c r="U49" s="2">
        <v>10.940363888804701</v>
      </c>
      <c r="V49" s="80">
        <f t="shared" si="25"/>
        <v>10.940923631276865</v>
      </c>
      <c r="W49" s="8">
        <v>45</v>
      </c>
      <c r="X49" s="8">
        <v>45.587429329524973</v>
      </c>
      <c r="Y49" s="8">
        <v>39.893768001063364</v>
      </c>
      <c r="Z49" s="83">
        <f t="shared" si="26"/>
        <v>40.087437450225323</v>
      </c>
      <c r="AA49">
        <v>121</v>
      </c>
      <c r="AB49" s="8">
        <v>136.934851111657</v>
      </c>
      <c r="AC49" s="8">
        <v>118.78126272612235</v>
      </c>
      <c r="AD49" s="83">
        <f t="shared" si="27"/>
        <v>118.44827774241651</v>
      </c>
      <c r="AE49">
        <v>136</v>
      </c>
      <c r="AF49" s="8">
        <v>90.737055139742907</v>
      </c>
      <c r="AG49" s="8">
        <v>105.72019110469763</v>
      </c>
      <c r="AH49" s="83">
        <f t="shared" si="28"/>
        <v>105.69814000242211</v>
      </c>
      <c r="AI49" s="8">
        <v>105</v>
      </c>
      <c r="AJ49" s="8">
        <v>97.950733236534091</v>
      </c>
      <c r="AK49" s="8">
        <v>100.04883516998261</v>
      </c>
      <c r="AL49" s="83">
        <f t="shared" si="29"/>
        <v>100.06912135331977</v>
      </c>
      <c r="AM49" s="8">
        <v>11</v>
      </c>
      <c r="AN49" s="8">
        <v>12.556472116544489</v>
      </c>
      <c r="AO49" s="14">
        <v>9.046994115104301</v>
      </c>
      <c r="AP49" s="82">
        <f t="shared" si="30"/>
        <v>9.0529611392436138</v>
      </c>
      <c r="AQ49">
        <v>403</v>
      </c>
      <c r="AR49" s="8">
        <v>383.67652272522804</v>
      </c>
      <c r="AS49" s="8">
        <v>398.40513761758143</v>
      </c>
      <c r="AT49" s="83">
        <f t="shared" si="31"/>
        <v>398.38161202009422</v>
      </c>
      <c r="AU49" s="8">
        <v>27.6</v>
      </c>
      <c r="AV49" s="8">
        <v>26.776523063942289</v>
      </c>
      <c r="AW49" s="8">
        <v>27.441953730598527</v>
      </c>
      <c r="AX49" s="83">
        <f t="shared" si="32"/>
        <v>27.437943088336308</v>
      </c>
      <c r="AY49" s="8">
        <v>179</v>
      </c>
      <c r="AZ49" s="8">
        <v>178.39076917733075</v>
      </c>
      <c r="BA49" s="8">
        <v>179.36412810446265</v>
      </c>
      <c r="BB49" s="83">
        <f t="shared" si="33"/>
        <v>179.34584259384474</v>
      </c>
      <c r="BC49" s="8">
        <v>19</v>
      </c>
      <c r="BD49" s="8">
        <v>18.649151015725824</v>
      </c>
      <c r="BE49" s="8">
        <v>18.224808357699018</v>
      </c>
      <c r="BF49" s="83">
        <f t="shared" si="34"/>
        <v>18.182183945683899</v>
      </c>
    </row>
    <row r="50" spans="1:58" x14ac:dyDescent="0.2">
      <c r="A50" s="11" t="s">
        <v>12</v>
      </c>
      <c r="B50" t="s">
        <v>191</v>
      </c>
      <c r="C50" s="2">
        <v>0.52</v>
      </c>
      <c r="D50" s="3">
        <f t="shared" si="17"/>
        <v>0.58455005131395943</v>
      </c>
      <c r="E50" s="3">
        <f t="shared" si="18"/>
        <v>0.56430071112056046</v>
      </c>
      <c r="F50" s="81">
        <f t="shared" si="19"/>
        <v>0.56430071112056057</v>
      </c>
      <c r="G50" s="2">
        <v>11.4</v>
      </c>
      <c r="H50" s="2">
        <f t="shared" si="20"/>
        <v>11.37736959163932</v>
      </c>
      <c r="I50" s="2">
        <f t="shared" si="21"/>
        <v>11.263852369195465</v>
      </c>
      <c r="J50" s="80">
        <f t="shared" si="22"/>
        <v>11.263852369195469</v>
      </c>
      <c r="K50" s="2">
        <v>2.71</v>
      </c>
      <c r="L50" s="3">
        <v>2.6085296013329824</v>
      </c>
      <c r="M50" s="3">
        <v>2.5609480436508836</v>
      </c>
      <c r="N50" s="81">
        <f t="shared" si="23"/>
        <v>2.5607811475456677</v>
      </c>
      <c r="O50" s="3">
        <v>0.16800000000000001</v>
      </c>
      <c r="P50" s="3">
        <v>0.16634689386863102</v>
      </c>
      <c r="Q50" s="3">
        <v>0.16998702116424552</v>
      </c>
      <c r="R50" s="81">
        <f t="shared" si="24"/>
        <v>0.17010934632776598</v>
      </c>
      <c r="S50" s="2">
        <v>11.117568613335733</v>
      </c>
      <c r="T50" s="2">
        <v>10.673615673538015</v>
      </c>
      <c r="U50" s="2">
        <v>10.818415806990764</v>
      </c>
      <c r="V50" s="80">
        <f t="shared" si="25"/>
        <v>10.8193211650087</v>
      </c>
      <c r="W50" s="8">
        <v>45</v>
      </c>
      <c r="X50" s="8">
        <v>44.006012662903935</v>
      </c>
      <c r="Y50" s="8">
        <v>43.005327101476283</v>
      </c>
      <c r="Z50" s="83">
        <f t="shared" si="26"/>
        <v>43.06864139709252</v>
      </c>
      <c r="AA50">
        <v>121</v>
      </c>
      <c r="AB50" s="8">
        <v>143.3273237664267</v>
      </c>
      <c r="AC50" s="8">
        <v>155.50148402954562</v>
      </c>
      <c r="AD50" s="83">
        <f t="shared" si="27"/>
        <v>154.52824654276503</v>
      </c>
      <c r="AE50">
        <v>136</v>
      </c>
      <c r="AF50" s="8">
        <v>91.6338824435894</v>
      </c>
      <c r="AG50" s="8">
        <v>106.79928552756459</v>
      </c>
      <c r="AH50" s="83">
        <f t="shared" si="28"/>
        <v>106.77526168737045</v>
      </c>
      <c r="AI50" s="8">
        <v>105</v>
      </c>
      <c r="AJ50" s="8">
        <v>100.48178225940079</v>
      </c>
      <c r="AK50" s="8">
        <v>104.96773034189407</v>
      </c>
      <c r="AL50" s="83">
        <f t="shared" si="29"/>
        <v>104.93307619247086</v>
      </c>
      <c r="AM50" s="8">
        <v>11</v>
      </c>
      <c r="AN50" s="8">
        <v>12.740957765683287</v>
      </c>
      <c r="AO50" s="14">
        <v>9.3101574383417791</v>
      </c>
      <c r="AP50" s="82">
        <f t="shared" si="30"/>
        <v>9.3159803868885653</v>
      </c>
      <c r="AQ50">
        <v>403</v>
      </c>
      <c r="AR50" s="8">
        <v>378.87167729481138</v>
      </c>
      <c r="AS50" s="8">
        <v>393.19327239880261</v>
      </c>
      <c r="AT50" s="83">
        <f t="shared" si="31"/>
        <v>393.17073522192231</v>
      </c>
      <c r="AU50" s="8">
        <v>27.6</v>
      </c>
      <c r="AV50" s="8">
        <v>26.299490623311865</v>
      </c>
      <c r="AW50" s="8">
        <v>26.90832033356812</v>
      </c>
      <c r="AX50" s="83">
        <f t="shared" si="32"/>
        <v>26.908449452295976</v>
      </c>
      <c r="AY50" s="8">
        <v>179</v>
      </c>
      <c r="AZ50" s="8">
        <v>174.72849488471988</v>
      </c>
      <c r="BA50" s="8">
        <v>175.68445468593907</v>
      </c>
      <c r="BB50" s="83">
        <f t="shared" si="33"/>
        <v>175.6673008855937</v>
      </c>
      <c r="BC50" s="8">
        <v>19</v>
      </c>
      <c r="BD50" s="8">
        <v>22.67741323507293</v>
      </c>
      <c r="BE50" s="8">
        <v>22.268306212671455</v>
      </c>
      <c r="BF50" s="83">
        <f t="shared" si="34"/>
        <v>22.198872063667057</v>
      </c>
    </row>
    <row r="51" spans="1:58" x14ac:dyDescent="0.2">
      <c r="A51" s="11" t="s">
        <v>12</v>
      </c>
      <c r="B51" t="s">
        <v>191</v>
      </c>
      <c r="C51" s="2">
        <v>0.52</v>
      </c>
      <c r="D51" s="3">
        <f t="shared" si="17"/>
        <v>0.46908889064453868</v>
      </c>
      <c r="E51" s="3">
        <f t="shared" si="18"/>
        <v>0.44030928651637713</v>
      </c>
      <c r="F51" s="81">
        <f t="shared" si="19"/>
        <v>0.44030928651637713</v>
      </c>
      <c r="G51" s="2">
        <v>11.4</v>
      </c>
      <c r="H51" s="2">
        <f t="shared" si="20"/>
        <v>11.040880763808529</v>
      </c>
      <c r="I51" s="2">
        <f t="shared" si="21"/>
        <v>10.952964298587101</v>
      </c>
      <c r="J51" s="80">
        <f t="shared" si="22"/>
        <v>10.952964298587103</v>
      </c>
      <c r="K51" s="2">
        <v>2.71</v>
      </c>
      <c r="L51" s="3">
        <v>2.5474797201945472</v>
      </c>
      <c r="M51" s="3">
        <v>2.5029422349477466</v>
      </c>
      <c r="N51" s="81">
        <f t="shared" si="23"/>
        <v>2.5027915391476521</v>
      </c>
      <c r="O51" s="3">
        <v>0.16800000000000001</v>
      </c>
      <c r="P51" s="3">
        <v>0.15616994456994249</v>
      </c>
      <c r="Q51" s="3">
        <v>0.16544012915158451</v>
      </c>
      <c r="R51" s="81">
        <f t="shared" si="24"/>
        <v>0.165749056524504</v>
      </c>
      <c r="S51" s="2">
        <v>11.117568613335733</v>
      </c>
      <c r="T51" s="2">
        <v>10.420571906783305</v>
      </c>
      <c r="U51" s="2">
        <v>10.645338379544285</v>
      </c>
      <c r="V51" s="80">
        <f t="shared" si="25"/>
        <v>10.646734259829227</v>
      </c>
      <c r="W51" s="8">
        <v>45</v>
      </c>
      <c r="X51" s="8">
        <v>41.355480360820799</v>
      </c>
      <c r="Y51" s="8">
        <v>48.220453563439591</v>
      </c>
      <c r="Z51" s="83">
        <f t="shared" si="26"/>
        <v>48.065286194793231</v>
      </c>
      <c r="AA51">
        <v>121</v>
      </c>
      <c r="AB51" s="8">
        <v>133.59956567215164</v>
      </c>
      <c r="AC51" s="8">
        <v>99.622413551016393</v>
      </c>
      <c r="AD51" s="83">
        <f t="shared" si="27"/>
        <v>99.623481595995372</v>
      </c>
      <c r="AE51">
        <v>136</v>
      </c>
      <c r="AF51" s="8">
        <v>92.000695898731962</v>
      </c>
      <c r="AG51" s="8">
        <v>107.24064848783487</v>
      </c>
      <c r="AH51" s="83">
        <f t="shared" si="28"/>
        <v>107.2158177734422</v>
      </c>
      <c r="AI51" s="8">
        <v>105</v>
      </c>
      <c r="AJ51" s="8">
        <v>100.92809270110969</v>
      </c>
      <c r="AK51" s="8">
        <v>105.83509966467751</v>
      </c>
      <c r="AL51" s="83">
        <f t="shared" si="29"/>
        <v>105.79075765699464</v>
      </c>
      <c r="AM51" s="8">
        <v>11</v>
      </c>
      <c r="AN51" s="8">
        <v>12.558466875899922</v>
      </c>
      <c r="AO51" s="14">
        <v>9.0498395803395937</v>
      </c>
      <c r="AP51" s="82">
        <f t="shared" si="30"/>
        <v>9.0558050466551059</v>
      </c>
      <c r="AQ51">
        <v>403</v>
      </c>
      <c r="AR51" s="8">
        <v>371.23784591386067</v>
      </c>
      <c r="AS51" s="8">
        <v>384.91277704539658</v>
      </c>
      <c r="AT51" s="83">
        <f t="shared" si="31"/>
        <v>384.89181024915734</v>
      </c>
      <c r="AU51" s="8">
        <v>27.6</v>
      </c>
      <c r="AV51" s="8">
        <v>23.275500089373949</v>
      </c>
      <c r="AW51" s="8">
        <v>23.525526620250666</v>
      </c>
      <c r="AX51" s="83">
        <f t="shared" si="32"/>
        <v>23.551898394572799</v>
      </c>
      <c r="AY51" s="8">
        <v>179</v>
      </c>
      <c r="AZ51" s="8">
        <v>170.52926703231199</v>
      </c>
      <c r="BA51" s="8">
        <v>171.46527669099612</v>
      </c>
      <c r="BB51" s="83">
        <f t="shared" si="33"/>
        <v>171.44942052947241</v>
      </c>
      <c r="BC51" s="8">
        <v>19</v>
      </c>
      <c r="BD51" s="8">
        <v>19.382434402906579</v>
      </c>
      <c r="BE51" s="8">
        <v>18.960865158795961</v>
      </c>
      <c r="BF51" s="83">
        <f t="shared" si="34"/>
        <v>18.913360445132536</v>
      </c>
    </row>
    <row r="52" spans="1:58" x14ac:dyDescent="0.2">
      <c r="A52" s="11" t="s">
        <v>12</v>
      </c>
      <c r="B52" t="s">
        <v>191</v>
      </c>
      <c r="C52" s="2">
        <v>0.52</v>
      </c>
      <c r="D52" s="3">
        <f t="shared" si="17"/>
        <v>0.58081812445387238</v>
      </c>
      <c r="E52" s="3">
        <f t="shared" si="18"/>
        <v>0.56029306971787574</v>
      </c>
      <c r="F52" s="81">
        <f t="shared" si="19"/>
        <v>0.56029306971787574</v>
      </c>
      <c r="G52" s="2">
        <v>11.4</v>
      </c>
      <c r="H52" s="2">
        <f t="shared" si="20"/>
        <v>11.211246393536893</v>
      </c>
      <c r="I52" s="2">
        <f t="shared" si="21"/>
        <v>11.110368163273105</v>
      </c>
      <c r="J52" s="80">
        <f t="shared" si="22"/>
        <v>11.110368163273106</v>
      </c>
      <c r="K52" s="2">
        <v>2.71</v>
      </c>
      <c r="L52" s="3">
        <v>2.6479017489555607</v>
      </c>
      <c r="M52" s="3">
        <v>2.5983570151449999</v>
      </c>
      <c r="N52" s="81">
        <f t="shared" si="23"/>
        <v>2.5981796711766121</v>
      </c>
      <c r="O52" s="3">
        <v>0.16800000000000001</v>
      </c>
      <c r="P52" s="3">
        <v>0.16177478670535567</v>
      </c>
      <c r="Q52" s="3">
        <v>0.16794427957916108</v>
      </c>
      <c r="R52" s="81">
        <f t="shared" si="24"/>
        <v>0.16815043785152745</v>
      </c>
      <c r="S52" s="2">
        <v>11.117568613335733</v>
      </c>
      <c r="T52" s="2">
        <v>10.569879383373465</v>
      </c>
      <c r="U52" s="2">
        <v>10.747462033006178</v>
      </c>
      <c r="V52" s="80">
        <f t="shared" si="25"/>
        <v>10.748568482562053</v>
      </c>
      <c r="W52" s="8">
        <v>45</v>
      </c>
      <c r="X52" s="8">
        <v>42.28534544637445</v>
      </c>
      <c r="Y52" s="8">
        <v>46.390872384626817</v>
      </c>
      <c r="Z52" s="83">
        <f t="shared" si="26"/>
        <v>46.312353193884846</v>
      </c>
      <c r="AA52">
        <v>121</v>
      </c>
      <c r="AB52" s="8">
        <v>133.66842323250566</v>
      </c>
      <c r="AC52" s="8">
        <v>100.01795139547266</v>
      </c>
      <c r="AD52" s="83">
        <f t="shared" si="27"/>
        <v>100.01212285633585</v>
      </c>
      <c r="AE52">
        <v>136</v>
      </c>
      <c r="AF52" s="8">
        <v>96.029782088449693</v>
      </c>
      <c r="AG52" s="8">
        <v>112.0885879048521</v>
      </c>
      <c r="AH52" s="83">
        <f t="shared" si="28"/>
        <v>112.05489446842849</v>
      </c>
      <c r="AI52" s="8">
        <v>105</v>
      </c>
      <c r="AJ52" s="8">
        <v>102.82743752219082</v>
      </c>
      <c r="AK52" s="8">
        <v>109.52632728840383</v>
      </c>
      <c r="AL52" s="83">
        <f t="shared" si="29"/>
        <v>109.44075706445405</v>
      </c>
      <c r="AM52" s="8">
        <v>11</v>
      </c>
      <c r="AN52" s="8">
        <v>12.371504799246019</v>
      </c>
      <c r="AO52" s="14">
        <v>8.7831437064800255</v>
      </c>
      <c r="AP52" s="82">
        <f t="shared" si="30"/>
        <v>8.7892551823746032</v>
      </c>
      <c r="AQ52">
        <v>403</v>
      </c>
      <c r="AR52" s="8">
        <v>381.16914817178628</v>
      </c>
      <c r="AS52" s="8">
        <v>395.68536267064815</v>
      </c>
      <c r="AT52" s="83">
        <f t="shared" si="31"/>
        <v>395.66235287345324</v>
      </c>
      <c r="AU52" s="8">
        <v>27.6</v>
      </c>
      <c r="AV52" s="8">
        <v>21.609140876769739</v>
      </c>
      <c r="AW52" s="8">
        <v>21.661450193666894</v>
      </c>
      <c r="AX52" s="83">
        <f t="shared" si="32"/>
        <v>21.702282889880795</v>
      </c>
      <c r="AY52" s="8">
        <v>179</v>
      </c>
      <c r="AZ52" s="8">
        <v>171.58791554854128</v>
      </c>
      <c r="BA52" s="8">
        <v>172.52895474825905</v>
      </c>
      <c r="BB52" s="83">
        <f t="shared" si="33"/>
        <v>172.51277144482705</v>
      </c>
      <c r="BC52" s="8">
        <v>19</v>
      </c>
      <c r="BD52" s="8">
        <v>20.72596289558016</v>
      </c>
      <c r="BE52" s="8">
        <v>20.309475125676535</v>
      </c>
      <c r="BF52" s="83">
        <f t="shared" si="34"/>
        <v>20.253028678936953</v>
      </c>
    </row>
    <row r="53" spans="1:58" x14ac:dyDescent="0.2">
      <c r="A53" s="11" t="s">
        <v>13</v>
      </c>
      <c r="B53" t="s">
        <v>191</v>
      </c>
      <c r="C53" s="2">
        <v>1.69</v>
      </c>
      <c r="D53" s="3">
        <f t="shared" si="17"/>
        <v>1.6428985827760478</v>
      </c>
      <c r="E53" s="3">
        <f t="shared" si="18"/>
        <v>1.700839971447641</v>
      </c>
      <c r="F53" s="81">
        <f t="shared" si="19"/>
        <v>1.7008399714476412</v>
      </c>
      <c r="G53" s="2">
        <v>6.95</v>
      </c>
      <c r="H53" s="2">
        <f t="shared" si="20"/>
        <v>6.7870449019838919</v>
      </c>
      <c r="I53" s="2">
        <f t="shared" si="21"/>
        <v>7.0227689566117339</v>
      </c>
      <c r="J53" s="80">
        <f t="shared" si="22"/>
        <v>7.0227689566117339</v>
      </c>
      <c r="K53" s="2">
        <v>2.2400000000000002</v>
      </c>
      <c r="L53" s="3">
        <v>2.4298323072747552</v>
      </c>
      <c r="M53" s="3">
        <v>2.3911609636170139</v>
      </c>
      <c r="N53" s="81">
        <f t="shared" si="23"/>
        <v>2.3910414869438119</v>
      </c>
      <c r="O53" s="3">
        <v>0.18</v>
      </c>
      <c r="P53" s="3">
        <v>0.18181157701209644</v>
      </c>
      <c r="Q53" s="3">
        <v>0.17689638488411952</v>
      </c>
      <c r="R53" s="81">
        <f t="shared" si="24"/>
        <v>0.17673515316261179</v>
      </c>
      <c r="S53" s="2">
        <v>12.110450823360029</v>
      </c>
      <c r="T53" s="2">
        <v>12.703898702154399</v>
      </c>
      <c r="U53" s="2">
        <v>12.207093220735544</v>
      </c>
      <c r="V53" s="80">
        <f t="shared" si="25"/>
        <v>12.204062899773398</v>
      </c>
      <c r="W53" s="8">
        <v>37</v>
      </c>
      <c r="X53" s="8">
        <v>44.91735281934676</v>
      </c>
      <c r="Y53" s="8">
        <v>41.212195147574263</v>
      </c>
      <c r="Z53" s="83">
        <f t="shared" si="26"/>
        <v>41.350630623163468</v>
      </c>
      <c r="AA53">
        <v>13</v>
      </c>
      <c r="AB53" s="8">
        <v>118.37936207577626</v>
      </c>
      <c r="AC53" s="8">
        <v>12.193139383523203</v>
      </c>
      <c r="AD53" s="83">
        <f t="shared" si="27"/>
        <v>13.71862121580466</v>
      </c>
      <c r="AE53">
        <v>19</v>
      </c>
      <c r="AF53" s="8">
        <v>17.520716024455037</v>
      </c>
      <c r="AG53" s="8">
        <v>17.623694863803902</v>
      </c>
      <c r="AH53" s="83">
        <f t="shared" si="28"/>
        <v>17.762696673069719</v>
      </c>
      <c r="AI53" s="8">
        <v>129.5</v>
      </c>
      <c r="AJ53" s="8">
        <v>115.19230149523486</v>
      </c>
      <c r="AK53" s="8">
        <v>133.55647018522586</v>
      </c>
      <c r="AL53" s="83">
        <f t="shared" si="29"/>
        <v>133.20250146915754</v>
      </c>
      <c r="AM53" s="8">
        <v>47.2</v>
      </c>
      <c r="AN53" s="8">
        <v>39.523132214186198</v>
      </c>
      <c r="AO53" s="8">
        <v>47.5141373375656</v>
      </c>
      <c r="AP53" s="83">
        <f t="shared" si="30"/>
        <v>47.49904452561313</v>
      </c>
      <c r="AQ53">
        <v>330</v>
      </c>
      <c r="AR53" s="8">
        <v>334.84245202002182</v>
      </c>
      <c r="AS53" s="8">
        <v>345.43431924564061</v>
      </c>
      <c r="AT53" s="83">
        <f t="shared" si="31"/>
        <v>345.42083946596529</v>
      </c>
      <c r="AU53" s="8">
        <v>38</v>
      </c>
      <c r="AV53" s="8">
        <v>38.070237629249469</v>
      </c>
      <c r="AW53" s="8">
        <v>40.075692561047937</v>
      </c>
      <c r="AX53" s="83">
        <f t="shared" si="32"/>
        <v>39.973673324383327</v>
      </c>
      <c r="AY53" s="8">
        <v>190</v>
      </c>
      <c r="AZ53" s="8">
        <v>196.54714372868941</v>
      </c>
      <c r="BA53" s="8">
        <v>197.60676190941527</v>
      </c>
      <c r="BB53" s="83">
        <f t="shared" si="33"/>
        <v>197.5828657443376</v>
      </c>
      <c r="BC53" s="8">
        <v>14</v>
      </c>
      <c r="BD53" s="8">
        <v>12.44593569331704</v>
      </c>
      <c r="BE53" s="8">
        <v>11.99813132321405</v>
      </c>
      <c r="BF53" s="83">
        <f t="shared" si="34"/>
        <v>11.996791852999126</v>
      </c>
    </row>
    <row r="54" spans="1:58" x14ac:dyDescent="0.2">
      <c r="A54" s="11" t="s">
        <v>13</v>
      </c>
      <c r="B54" t="s">
        <v>191</v>
      </c>
      <c r="C54" s="2">
        <v>1.69</v>
      </c>
      <c r="D54" s="3">
        <f t="shared" si="17"/>
        <v>1.6492049408555345</v>
      </c>
      <c r="E54" s="3">
        <f t="shared" si="18"/>
        <v>1.7076122429007092</v>
      </c>
      <c r="F54" s="81">
        <f t="shared" si="19"/>
        <v>1.7076122429007095</v>
      </c>
      <c r="G54" s="2">
        <v>6.95</v>
      </c>
      <c r="H54" s="2">
        <f t="shared" si="20"/>
        <v>6.6812235206542692</v>
      </c>
      <c r="I54" s="2">
        <f t="shared" si="21"/>
        <v>6.924998682089508</v>
      </c>
      <c r="J54" s="80">
        <f t="shared" si="22"/>
        <v>6.924998682089508</v>
      </c>
      <c r="K54" s="2">
        <v>2.2400000000000002</v>
      </c>
      <c r="L54" s="3">
        <v>2.4105149039722851</v>
      </c>
      <c r="M54" s="3">
        <v>2.3728067657101652</v>
      </c>
      <c r="N54" s="81">
        <f t="shared" si="23"/>
        <v>2.3726924151374869</v>
      </c>
      <c r="O54" s="3">
        <v>0.18</v>
      </c>
      <c r="P54" s="3">
        <v>0.17934307464965427</v>
      </c>
      <c r="Q54" s="3">
        <v>0.17579349900490329</v>
      </c>
      <c r="R54" s="81">
        <f t="shared" si="24"/>
        <v>0.17567752917683918</v>
      </c>
      <c r="S54" s="2">
        <v>12.110450823360029</v>
      </c>
      <c r="T54" s="2">
        <v>12.540109581496546</v>
      </c>
      <c r="U54" s="2">
        <v>12.095064380781302</v>
      </c>
      <c r="V54" s="80">
        <f t="shared" si="25"/>
        <v>12.092351563039276</v>
      </c>
      <c r="W54" s="8">
        <v>37</v>
      </c>
      <c r="X54" s="8">
        <v>47.776171434749585</v>
      </c>
      <c r="Y54" s="8">
        <v>35.587249320872573</v>
      </c>
      <c r="Z54" s="83">
        <f t="shared" si="26"/>
        <v>35.961335366887639</v>
      </c>
      <c r="AA54">
        <v>13</v>
      </c>
      <c r="AB54" s="8">
        <v>118.24816958615493</v>
      </c>
      <c r="AC54" s="8">
        <v>11.439531583785879</v>
      </c>
      <c r="AD54" s="83">
        <f t="shared" si="27"/>
        <v>12.978153295484844</v>
      </c>
      <c r="AE54">
        <v>19</v>
      </c>
      <c r="AF54" s="8">
        <v>28.560237447869799</v>
      </c>
      <c r="AG54" s="8">
        <v>30.906838617382441</v>
      </c>
      <c r="AH54" s="83">
        <f t="shared" si="28"/>
        <v>31.021556952648496</v>
      </c>
      <c r="AI54" s="8">
        <v>129.5</v>
      </c>
      <c r="AJ54" s="8">
        <v>113.193177144855</v>
      </c>
      <c r="AK54" s="8">
        <v>129.67132887571591</v>
      </c>
      <c r="AL54" s="83">
        <f t="shared" si="29"/>
        <v>129.36075424488536</v>
      </c>
      <c r="AM54" s="8">
        <v>47.2</v>
      </c>
      <c r="AN54" s="8">
        <v>37.922196831747435</v>
      </c>
      <c r="AO54" s="8">
        <v>45.230450354335396</v>
      </c>
      <c r="AP54" s="83">
        <f t="shared" si="30"/>
        <v>45.216607806102104</v>
      </c>
      <c r="AQ54">
        <v>330</v>
      </c>
      <c r="AR54" s="8">
        <v>326.61316944150497</v>
      </c>
      <c r="AS54" s="8">
        <v>336.50793185865751</v>
      </c>
      <c r="AT54" s="83">
        <f t="shared" si="31"/>
        <v>336.49614495185369</v>
      </c>
      <c r="AU54" s="8">
        <v>38</v>
      </c>
      <c r="AV54" s="8">
        <v>38.062045062577134</v>
      </c>
      <c r="AW54" s="8">
        <v>40.066527928181507</v>
      </c>
      <c r="AX54" s="83">
        <f t="shared" si="32"/>
        <v>39.964579787872253</v>
      </c>
      <c r="AY54" s="8">
        <v>190</v>
      </c>
      <c r="AZ54" s="8">
        <v>190.83236418313493</v>
      </c>
      <c r="BA54" s="8">
        <v>191.86483197562336</v>
      </c>
      <c r="BB54" s="83">
        <f t="shared" si="33"/>
        <v>191.84270178278055</v>
      </c>
      <c r="BC54" s="8">
        <v>14</v>
      </c>
      <c r="BD54" s="8">
        <v>14.711207382309134</v>
      </c>
      <c r="BE54" s="8">
        <v>14.271970690318085</v>
      </c>
      <c r="BF54" s="83">
        <f t="shared" si="34"/>
        <v>14.25555490806482</v>
      </c>
    </row>
    <row r="55" spans="1:58" x14ac:dyDescent="0.2">
      <c r="A55" s="11" t="s">
        <v>13</v>
      </c>
      <c r="B55" t="s">
        <v>191</v>
      </c>
      <c r="C55" s="2">
        <v>1.69</v>
      </c>
      <c r="D55" s="3">
        <f t="shared" si="17"/>
        <v>1.6572353168306835</v>
      </c>
      <c r="E55" s="3">
        <f t="shared" si="18"/>
        <v>1.7162359025927918</v>
      </c>
      <c r="F55" s="81">
        <f t="shared" si="19"/>
        <v>1.7162359025927922</v>
      </c>
      <c r="G55" s="2">
        <v>6.95</v>
      </c>
      <c r="H55" s="2">
        <f t="shared" si="20"/>
        <v>6.9882317429394272</v>
      </c>
      <c r="I55" s="2">
        <f t="shared" si="21"/>
        <v>7.2086490918295087</v>
      </c>
      <c r="J55" s="80">
        <f t="shared" si="22"/>
        <v>7.2086490918295096</v>
      </c>
      <c r="K55" s="2">
        <v>2.2400000000000002</v>
      </c>
      <c r="L55" s="3">
        <v>2.4441106931139807</v>
      </c>
      <c r="M55" s="3">
        <v>2.4047273998186114</v>
      </c>
      <c r="N55" s="81">
        <f t="shared" si="23"/>
        <v>2.4046041342075286</v>
      </c>
      <c r="O55" s="3">
        <v>0.18</v>
      </c>
      <c r="P55" s="3">
        <v>0.18991202842892679</v>
      </c>
      <c r="Q55" s="3">
        <v>0.18051553211234445</v>
      </c>
      <c r="R55" s="81">
        <f t="shared" si="24"/>
        <v>0.1802057723705876</v>
      </c>
      <c r="S55" s="2">
        <v>12.110450823360029</v>
      </c>
      <c r="T55" s="2">
        <v>12.833691166933436</v>
      </c>
      <c r="U55" s="2">
        <v>12.295868953858697</v>
      </c>
      <c r="V55" s="80">
        <f t="shared" si="25"/>
        <v>12.292587031780741</v>
      </c>
      <c r="W55" s="8">
        <v>37</v>
      </c>
      <c r="X55" s="8">
        <v>47.090505624753639</v>
      </c>
      <c r="Y55" s="8">
        <v>36.936349615542809</v>
      </c>
      <c r="Z55" s="83">
        <f t="shared" si="26"/>
        <v>37.253916672078645</v>
      </c>
      <c r="AA55">
        <v>13</v>
      </c>
      <c r="AB55" s="8">
        <v>124.41544635391809</v>
      </c>
      <c r="AC55" s="8">
        <v>46.866162244888415</v>
      </c>
      <c r="AD55" s="83">
        <f t="shared" si="27"/>
        <v>47.787086455016151</v>
      </c>
      <c r="AE55">
        <v>19</v>
      </c>
      <c r="AF55" s="8">
        <v>29.67132104449113</v>
      </c>
      <c r="AG55" s="8">
        <v>32.243733811485797</v>
      </c>
      <c r="AH55" s="83">
        <f t="shared" si="28"/>
        <v>32.356008112396076</v>
      </c>
      <c r="AI55" s="8">
        <v>129.5</v>
      </c>
      <c r="AJ55" s="8">
        <v>114.88751591469882</v>
      </c>
      <c r="AK55" s="8">
        <v>132.96414332508903</v>
      </c>
      <c r="AL55" s="83">
        <f t="shared" si="29"/>
        <v>132.6167904513311</v>
      </c>
      <c r="AM55" s="8">
        <v>47.2</v>
      </c>
      <c r="AN55" s="8">
        <v>40.486101285451049</v>
      </c>
      <c r="AO55" s="8">
        <v>48.887784242633572</v>
      </c>
      <c r="AP55" s="83">
        <f t="shared" si="30"/>
        <v>48.871939392025638</v>
      </c>
      <c r="AQ55">
        <v>330</v>
      </c>
      <c r="AR55" s="8">
        <v>335.76321166141167</v>
      </c>
      <c r="AS55" s="8">
        <v>346.43307669149647</v>
      </c>
      <c r="AT55" s="83">
        <f t="shared" si="31"/>
        <v>346.41940749931723</v>
      </c>
      <c r="AU55" s="8">
        <v>38</v>
      </c>
      <c r="AV55" s="8">
        <v>37.095584991738917</v>
      </c>
      <c r="AW55" s="8">
        <v>38.985395227826636</v>
      </c>
      <c r="AX55" s="83">
        <f t="shared" si="32"/>
        <v>38.891834176861735</v>
      </c>
      <c r="AY55" s="8">
        <v>190</v>
      </c>
      <c r="AZ55" s="8">
        <v>198.11337889782874</v>
      </c>
      <c r="BA55" s="8">
        <v>199.18043811675639</v>
      </c>
      <c r="BB55" s="83">
        <f t="shared" si="33"/>
        <v>199.15605795613698</v>
      </c>
      <c r="BC55" s="8">
        <v>14</v>
      </c>
      <c r="BD55" s="8">
        <v>12.475833115535693</v>
      </c>
      <c r="BE55" s="8">
        <v>12.028141823034472</v>
      </c>
      <c r="BF55" s="83">
        <f t="shared" si="34"/>
        <v>12.026603373214273</v>
      </c>
    </row>
    <row r="56" spans="1:58" x14ac:dyDescent="0.2">
      <c r="A56" s="11" t="s">
        <v>13</v>
      </c>
      <c r="B56" t="s">
        <v>191</v>
      </c>
      <c r="C56" s="2">
        <v>1.69</v>
      </c>
      <c r="D56" s="3">
        <f t="shared" si="17"/>
        <v>1.5951091085376548</v>
      </c>
      <c r="E56" s="3">
        <f t="shared" si="18"/>
        <v>1.6495198135906743</v>
      </c>
      <c r="F56" s="81">
        <f t="shared" si="19"/>
        <v>1.6495198135906746</v>
      </c>
      <c r="G56" s="2">
        <v>6.95</v>
      </c>
      <c r="H56" s="2">
        <f t="shared" si="20"/>
        <v>6.695732300844969</v>
      </c>
      <c r="I56" s="2">
        <f t="shared" si="21"/>
        <v>6.9384036046524518</v>
      </c>
      <c r="J56" s="80">
        <f t="shared" si="22"/>
        <v>6.9384036046524526</v>
      </c>
      <c r="K56" s="2">
        <v>2.2400000000000002</v>
      </c>
      <c r="L56" s="3">
        <v>2.3957795790769323</v>
      </c>
      <c r="M56" s="3">
        <v>2.3588061743720719</v>
      </c>
      <c r="N56" s="81">
        <f t="shared" si="23"/>
        <v>2.3586957339914347</v>
      </c>
      <c r="O56" s="3">
        <v>0.18</v>
      </c>
      <c r="P56" s="3">
        <v>0.17716414874153624</v>
      </c>
      <c r="Q56" s="3">
        <v>0.17481999107860571</v>
      </c>
      <c r="R56" s="81">
        <f t="shared" si="24"/>
        <v>0.17474397353650062</v>
      </c>
      <c r="S56" s="2">
        <v>12.110450823360029</v>
      </c>
      <c r="T56" s="2">
        <v>12.427977223011323</v>
      </c>
      <c r="U56" s="2">
        <v>12.018367845675808</v>
      </c>
      <c r="V56" s="80">
        <f t="shared" si="25"/>
        <v>12.015872395148133</v>
      </c>
      <c r="W56" s="8">
        <v>37</v>
      </c>
      <c r="X56" s="8">
        <v>43.575706563975004</v>
      </c>
      <c r="Y56" s="8">
        <v>43.851987495505355</v>
      </c>
      <c r="Z56" s="83">
        <f t="shared" si="26"/>
        <v>43.879831937552012</v>
      </c>
      <c r="AA56">
        <v>13</v>
      </c>
      <c r="AB56" s="8">
        <v>118.79441449328948</v>
      </c>
      <c r="AC56" s="8">
        <v>14.577321130821701</v>
      </c>
      <c r="AD56" s="83">
        <f t="shared" si="27"/>
        <v>16.06123245297772</v>
      </c>
      <c r="AE56">
        <v>19</v>
      </c>
      <c r="AF56" s="8">
        <v>26.134675676569142</v>
      </c>
      <c r="AG56" s="8">
        <v>27.988316658356688</v>
      </c>
      <c r="AH56" s="83">
        <f t="shared" si="28"/>
        <v>28.108370466416268</v>
      </c>
      <c r="AI56" s="8">
        <v>129.5</v>
      </c>
      <c r="AJ56" s="8">
        <v>110.34453093773185</v>
      </c>
      <c r="AK56" s="8">
        <v>124.13520849712616</v>
      </c>
      <c r="AL56" s="83">
        <f t="shared" si="29"/>
        <v>123.88646813703544</v>
      </c>
      <c r="AM56" s="8">
        <v>47.2</v>
      </c>
      <c r="AN56" s="8">
        <v>39.965779928895707</v>
      </c>
      <c r="AO56" s="8">
        <v>48.145561213461704</v>
      </c>
      <c r="AP56" s="83">
        <f t="shared" si="30"/>
        <v>48.130122712117796</v>
      </c>
      <c r="AQ56">
        <v>330</v>
      </c>
      <c r="AR56" s="8">
        <v>324.31746375072657</v>
      </c>
      <c r="AS56" s="8">
        <v>334.01775630242054</v>
      </c>
      <c r="AT56" s="83">
        <f t="shared" si="31"/>
        <v>334.00644165280903</v>
      </c>
      <c r="AU56" s="8">
        <v>38</v>
      </c>
      <c r="AV56" s="8">
        <v>34.595445146767545</v>
      </c>
      <c r="AW56" s="8">
        <v>36.188608248811157</v>
      </c>
      <c r="AX56" s="83">
        <f t="shared" si="32"/>
        <v>36.116743796480662</v>
      </c>
      <c r="AY56" s="8">
        <v>190</v>
      </c>
      <c r="AZ56" s="8">
        <v>185.90234344604522</v>
      </c>
      <c r="BA56" s="8">
        <v>186.91138916669982</v>
      </c>
      <c r="BB56" s="83">
        <f t="shared" si="33"/>
        <v>186.89078244115257</v>
      </c>
      <c r="BC56" s="8">
        <v>14</v>
      </c>
      <c r="BD56" s="8">
        <v>13.159580931495272</v>
      </c>
      <c r="BE56" s="8">
        <v>12.714475700182804</v>
      </c>
      <c r="BF56" s="83">
        <f t="shared" si="34"/>
        <v>12.708386628254436</v>
      </c>
    </row>
    <row r="57" spans="1:58" x14ac:dyDescent="0.2">
      <c r="A57" s="11" t="s">
        <v>13</v>
      </c>
      <c r="B57" t="s">
        <v>191</v>
      </c>
      <c r="C57" s="2">
        <v>1.69</v>
      </c>
      <c r="D57" s="3">
        <f t="shared" si="17"/>
        <v>1.635559645921407</v>
      </c>
      <c r="E57" s="3">
        <f t="shared" si="18"/>
        <v>1.692958834358673</v>
      </c>
      <c r="F57" s="81">
        <f t="shared" si="19"/>
        <v>1.6929588343586732</v>
      </c>
      <c r="G57" s="2">
        <v>6.95</v>
      </c>
      <c r="H57" s="2">
        <f t="shared" si="20"/>
        <v>6.8166057596721616</v>
      </c>
      <c r="I57" s="2">
        <f t="shared" si="21"/>
        <v>7.0500807638758252</v>
      </c>
      <c r="J57" s="80">
        <f t="shared" si="22"/>
        <v>7.0500807638758243</v>
      </c>
      <c r="K57" s="2">
        <v>2.2400000000000002</v>
      </c>
      <c r="L57" s="3">
        <v>2.4803654579088672</v>
      </c>
      <c r="M57" s="3">
        <v>2.439174427594156</v>
      </c>
      <c r="N57" s="81">
        <f t="shared" si="23"/>
        <v>2.4390415413541593</v>
      </c>
      <c r="O57" s="3">
        <v>0.18</v>
      </c>
      <c r="P57" s="3">
        <v>0.18497902769341773</v>
      </c>
      <c r="Q57" s="3">
        <v>0.17831154926989998</v>
      </c>
      <c r="R57" s="81">
        <f t="shared" si="24"/>
        <v>0.17809223989879905</v>
      </c>
      <c r="S57" s="2">
        <v>12.110450823360029</v>
      </c>
      <c r="T57" s="2">
        <v>12.616031217649482</v>
      </c>
      <c r="U57" s="2">
        <v>12.146993427054216</v>
      </c>
      <c r="V57" s="80">
        <f t="shared" si="25"/>
        <v>12.144133436143065</v>
      </c>
      <c r="W57" s="8">
        <v>37</v>
      </c>
      <c r="X57" s="8">
        <v>46.021551396153853</v>
      </c>
      <c r="Y57" s="8">
        <v>39.039599396659227</v>
      </c>
      <c r="Z57" s="83">
        <f t="shared" si="26"/>
        <v>39.269053247141471</v>
      </c>
      <c r="AA57">
        <v>13</v>
      </c>
      <c r="AB57" s="8">
        <v>120.17343744117886</v>
      </c>
      <c r="AC57" s="8">
        <v>22.49882984329372</v>
      </c>
      <c r="AD57" s="83">
        <f t="shared" si="27"/>
        <v>23.844622014713309</v>
      </c>
      <c r="AE57">
        <v>19</v>
      </c>
      <c r="AF57" s="8">
        <v>25.058353709985184</v>
      </c>
      <c r="AG57" s="8">
        <v>26.693247890525381</v>
      </c>
      <c r="AH57" s="83">
        <f t="shared" si="28"/>
        <v>26.815669268290975</v>
      </c>
      <c r="AI57" s="8">
        <v>129.5</v>
      </c>
      <c r="AJ57" s="8">
        <v>106.87836621476113</v>
      </c>
      <c r="AK57" s="8">
        <v>117.39898933786237</v>
      </c>
      <c r="AL57" s="83">
        <f t="shared" si="29"/>
        <v>117.2254874427566</v>
      </c>
      <c r="AM57" s="8">
        <v>47.2</v>
      </c>
      <c r="AN57" s="8">
        <v>39.462748342751112</v>
      </c>
      <c r="AO57" s="8">
        <v>47.42800153052054</v>
      </c>
      <c r="AP57" s="83">
        <f t="shared" si="30"/>
        <v>47.412955875851551</v>
      </c>
      <c r="AQ57">
        <v>330</v>
      </c>
      <c r="AR57" s="8">
        <v>334.21616885603004</v>
      </c>
      <c r="AS57" s="8">
        <v>344.75498346121509</v>
      </c>
      <c r="AT57" s="83">
        <f t="shared" si="31"/>
        <v>344.74163251631586</v>
      </c>
      <c r="AU57" s="8">
        <v>38</v>
      </c>
      <c r="AV57" s="8">
        <v>35.138914542356751</v>
      </c>
      <c r="AW57" s="8">
        <v>36.796561492760482</v>
      </c>
      <c r="AX57" s="83">
        <f t="shared" si="32"/>
        <v>36.719980729312482</v>
      </c>
      <c r="AY57" s="8">
        <v>190</v>
      </c>
      <c r="AZ57" s="8">
        <v>190.27078310234072</v>
      </c>
      <c r="BA57" s="8">
        <v>191.30058287513586</v>
      </c>
      <c r="BB57" s="83">
        <f t="shared" si="33"/>
        <v>191.27862622120008</v>
      </c>
      <c r="BC57" s="8">
        <v>14</v>
      </c>
      <c r="BD57" s="8">
        <v>11.511355061681765</v>
      </c>
      <c r="BE57" s="8">
        <v>11.060015934109984</v>
      </c>
      <c r="BF57" s="83">
        <f t="shared" si="34"/>
        <v>11.06489648125368</v>
      </c>
    </row>
    <row r="58" spans="1:58" x14ac:dyDescent="0.2">
      <c r="A58" s="10"/>
      <c r="C58" s="7"/>
      <c r="D58" s="2"/>
      <c r="E58" s="2"/>
      <c r="F58" s="81"/>
      <c r="G58" s="7"/>
      <c r="H58" s="2"/>
      <c r="I58" s="2"/>
      <c r="J58" s="2"/>
      <c r="K58" s="7"/>
      <c r="L58" s="2"/>
      <c r="M58" s="2"/>
      <c r="N58" s="2"/>
      <c r="O58" s="1"/>
      <c r="P58" s="2"/>
      <c r="Q58" s="2"/>
      <c r="R58" s="2"/>
      <c r="S58" s="7"/>
      <c r="T58" s="2"/>
      <c r="U58" s="2"/>
      <c r="V58" s="2"/>
      <c r="W58" s="4"/>
      <c r="X58" s="8"/>
      <c r="Y58" s="8"/>
      <c r="AA58" s="1"/>
      <c r="AB58" s="8"/>
      <c r="AC58" s="8"/>
      <c r="AD58" s="8"/>
      <c r="AE58" s="1"/>
      <c r="AF58" s="8"/>
      <c r="AG58" s="8"/>
      <c r="AH58" s="8"/>
      <c r="AI58" s="4"/>
      <c r="AJ58" s="8"/>
      <c r="AK58" s="8"/>
      <c r="AL58" s="8"/>
      <c r="AM58" s="4"/>
      <c r="AN58" s="8"/>
      <c r="AO58" s="8"/>
      <c r="AP58" s="8"/>
      <c r="AQ58" s="1"/>
      <c r="AR58" s="8"/>
      <c r="AS58" s="8"/>
      <c r="AT58" s="8"/>
      <c r="AU58" s="4"/>
      <c r="AV58" s="8"/>
      <c r="AW58" s="8"/>
      <c r="AX58" s="8"/>
      <c r="AY58" s="4"/>
      <c r="AZ58" s="8"/>
      <c r="BA58" s="8"/>
      <c r="BB58" s="8"/>
      <c r="BC58" s="4"/>
      <c r="BD58" s="8"/>
      <c r="BE58" s="8"/>
    </row>
    <row r="59" spans="1:58" s="13" customFormat="1" ht="39" customHeight="1" x14ac:dyDescent="0.2">
      <c r="C59" s="13" t="s">
        <v>20</v>
      </c>
      <c r="D59" s="13" t="s">
        <v>109</v>
      </c>
      <c r="E59" s="53" t="s">
        <v>115</v>
      </c>
      <c r="F59" s="53" t="s">
        <v>171</v>
      </c>
      <c r="G59" s="13" t="s">
        <v>19</v>
      </c>
      <c r="H59" s="13" t="s">
        <v>111</v>
      </c>
      <c r="I59" s="53" t="s">
        <v>116</v>
      </c>
      <c r="J59" s="53" t="s">
        <v>171</v>
      </c>
      <c r="K59" s="13" t="s">
        <v>16</v>
      </c>
      <c r="L59" s="13" t="s">
        <v>112</v>
      </c>
      <c r="M59" s="53" t="s">
        <v>117</v>
      </c>
      <c r="N59" s="53" t="s">
        <v>171</v>
      </c>
      <c r="O59" s="13" t="s">
        <v>18</v>
      </c>
      <c r="P59" s="13" t="s">
        <v>118</v>
      </c>
      <c r="Q59" s="53" t="s">
        <v>119</v>
      </c>
      <c r="R59" s="53" t="s">
        <v>171</v>
      </c>
      <c r="S59" s="13" t="s">
        <v>21</v>
      </c>
      <c r="T59" s="13" t="s">
        <v>113</v>
      </c>
      <c r="U59" s="53" t="s">
        <v>120</v>
      </c>
      <c r="V59" s="53" t="s">
        <v>171</v>
      </c>
      <c r="W59" s="13" t="s">
        <v>42</v>
      </c>
      <c r="X59" s="13" t="s">
        <v>135</v>
      </c>
      <c r="Y59" s="13" t="s">
        <v>136</v>
      </c>
      <c r="AA59" s="13" t="s">
        <v>44</v>
      </c>
      <c r="AB59" s="13" t="s">
        <v>145</v>
      </c>
      <c r="AC59" s="13" t="s">
        <v>146</v>
      </c>
      <c r="AD59" s="53" t="s">
        <v>171</v>
      </c>
      <c r="AE59" s="13" t="s">
        <v>46</v>
      </c>
      <c r="AF59" s="13" t="s">
        <v>137</v>
      </c>
      <c r="AG59" s="13" t="s">
        <v>138</v>
      </c>
      <c r="AH59" s="53" t="s">
        <v>171</v>
      </c>
      <c r="AI59" s="13" t="s">
        <v>48</v>
      </c>
      <c r="AJ59" s="13" t="s">
        <v>139</v>
      </c>
      <c r="AK59" s="13" t="s">
        <v>140</v>
      </c>
      <c r="AM59" s="13" t="s">
        <v>50</v>
      </c>
      <c r="AN59" s="13" t="s">
        <v>121</v>
      </c>
      <c r="AO59" s="13" t="s">
        <v>122</v>
      </c>
      <c r="AP59" s="53" t="s">
        <v>171</v>
      </c>
      <c r="AQ59" s="13" t="s">
        <v>52</v>
      </c>
      <c r="AR59" s="13" t="s">
        <v>123</v>
      </c>
      <c r="AS59" s="13" t="s">
        <v>124</v>
      </c>
      <c r="AT59" s="53" t="s">
        <v>171</v>
      </c>
      <c r="AU59" s="13" t="s">
        <v>54</v>
      </c>
      <c r="AV59" s="13" t="s">
        <v>130</v>
      </c>
      <c r="AW59" s="13" t="s">
        <v>125</v>
      </c>
      <c r="AX59" s="53" t="s">
        <v>171</v>
      </c>
      <c r="AY59" s="13" t="s">
        <v>56</v>
      </c>
      <c r="AZ59" s="13" t="s">
        <v>126</v>
      </c>
      <c r="BA59" s="13" t="s">
        <v>127</v>
      </c>
      <c r="BB59" s="53" t="s">
        <v>171</v>
      </c>
      <c r="BC59" s="13" t="s">
        <v>58</v>
      </c>
      <c r="BD59" s="13" t="s">
        <v>128</v>
      </c>
      <c r="BE59" s="13" t="s">
        <v>129</v>
      </c>
      <c r="BF59" s="53" t="s">
        <v>171</v>
      </c>
    </row>
    <row r="60" spans="1:58" x14ac:dyDescent="0.2">
      <c r="A60" s="11" t="s">
        <v>11</v>
      </c>
      <c r="B60" t="s">
        <v>188</v>
      </c>
      <c r="C60" s="3">
        <v>2.7000000000000003E-2</v>
      </c>
      <c r="D60" s="3">
        <f>AVERAGE(D43:D47)</f>
        <v>0.10118858021177597</v>
      </c>
      <c r="E60" s="3">
        <f t="shared" ref="E60:F60" si="35">AVERAGE(E43:E47)</f>
        <v>4.5228522228158798E-2</v>
      </c>
      <c r="F60" s="3">
        <f t="shared" si="35"/>
        <v>4.5228522228158707E-2</v>
      </c>
      <c r="G60" s="2">
        <v>13.24</v>
      </c>
      <c r="H60" s="2">
        <f>AVERAGE(H43:H47)</f>
        <v>13.657255168835263</v>
      </c>
      <c r="I60" s="2">
        <f t="shared" ref="I60:J60" si="36">AVERAGE(I43:I47)</f>
        <v>13.370279595536269</v>
      </c>
      <c r="J60" s="2">
        <f t="shared" si="36"/>
        <v>13.370279595536271</v>
      </c>
      <c r="K60" s="2">
        <f t="shared" ref="K60:Y60" si="37">AVERAGE(K43:K47)</f>
        <v>0.96</v>
      </c>
      <c r="L60" s="2">
        <f t="shared" si="37"/>
        <v>0.90726530465828525</v>
      </c>
      <c r="M60" s="2">
        <f t="shared" si="37"/>
        <v>0.94451227823771899</v>
      </c>
      <c r="N60" s="2">
        <f t="shared" si="37"/>
        <v>0.94479683265434899</v>
      </c>
      <c r="O60" s="2">
        <f t="shared" si="37"/>
        <v>0.17100000000000001</v>
      </c>
      <c r="P60" s="2">
        <f t="shared" si="37"/>
        <v>0.17428787859773237</v>
      </c>
      <c r="Q60" s="2">
        <f t="shared" si="37"/>
        <v>0.17353492132348741</v>
      </c>
      <c r="R60" s="2">
        <f t="shared" si="37"/>
        <v>0.17351164241138917</v>
      </c>
      <c r="S60" s="2">
        <f t="shared" si="37"/>
        <v>10.251681814091604</v>
      </c>
      <c r="T60" s="2">
        <f t="shared" si="37"/>
        <v>10.230499950146173</v>
      </c>
      <c r="U60" s="2">
        <f t="shared" si="37"/>
        <v>10.515332548116863</v>
      </c>
      <c r="V60" s="2">
        <f t="shared" si="37"/>
        <v>10.517096880580095</v>
      </c>
      <c r="W60" s="2">
        <f t="shared" si="37"/>
        <v>51.4</v>
      </c>
      <c r="X60" s="2">
        <f t="shared" si="37"/>
        <v>40.27178914980761</v>
      </c>
      <c r="Y60" s="2">
        <f t="shared" si="37"/>
        <v>50.352699492572462</v>
      </c>
      <c r="Z60" s="2">
        <f t="shared" ref="Z60:BF60" si="38">AVERAGE(Z43:Z47)</f>
        <v>50.108204157938744</v>
      </c>
      <c r="AA60" s="2">
        <f t="shared" si="38"/>
        <v>166</v>
      </c>
      <c r="AB60" s="2">
        <f t="shared" si="38"/>
        <v>144.43443755023839</v>
      </c>
      <c r="AC60" s="2">
        <f t="shared" si="38"/>
        <v>161.86106745604678</v>
      </c>
      <c r="AD60" s="2">
        <f t="shared" si="38"/>
        <v>160.77694449355835</v>
      </c>
      <c r="AE60" s="2">
        <f t="shared" si="38"/>
        <v>126</v>
      </c>
      <c r="AF60" s="2">
        <f t="shared" si="38"/>
        <v>122.4704680741449</v>
      </c>
      <c r="AG60" s="2">
        <f t="shared" si="38"/>
        <v>143.90295914618991</v>
      </c>
      <c r="AH60" s="2">
        <f t="shared" si="38"/>
        <v>143.81110451907298</v>
      </c>
      <c r="AI60" s="2">
        <f t="shared" si="38"/>
        <v>71</v>
      </c>
      <c r="AJ60" s="2">
        <f t="shared" si="38"/>
        <v>83.775828162247947</v>
      </c>
      <c r="AK60" s="2">
        <f t="shared" si="38"/>
        <v>72.501019421539169</v>
      </c>
      <c r="AL60" s="2">
        <f t="shared" si="38"/>
        <v>72.828993837933766</v>
      </c>
      <c r="AM60" s="2">
        <f t="shared" si="38"/>
        <v>0.27</v>
      </c>
      <c r="AN60" s="2">
        <f t="shared" si="38"/>
        <v>7.664838532081423</v>
      </c>
      <c r="AO60" s="2">
        <f t="shared" si="38"/>
        <v>2.0692234529599687</v>
      </c>
      <c r="AP60" s="2">
        <f t="shared" si="38"/>
        <v>2.0790106387780711</v>
      </c>
      <c r="AQ60" s="2">
        <f t="shared" si="38"/>
        <v>108</v>
      </c>
      <c r="AR60" s="2">
        <f t="shared" si="38"/>
        <v>114.18606770357431</v>
      </c>
      <c r="AS60" s="2">
        <f t="shared" si="38"/>
        <v>106.086071445573</v>
      </c>
      <c r="AT60" s="2">
        <f t="shared" si="38"/>
        <v>106.11798361876754</v>
      </c>
      <c r="AU60" s="2">
        <f t="shared" si="38"/>
        <v>16</v>
      </c>
      <c r="AV60" s="2">
        <f t="shared" si="38"/>
        <v>18.344818215073207</v>
      </c>
      <c r="AW60" s="2">
        <f t="shared" si="38"/>
        <v>18.009808412947802</v>
      </c>
      <c r="AX60" s="2">
        <f t="shared" si="38"/>
        <v>18.078969403975485</v>
      </c>
      <c r="AY60" s="2">
        <f t="shared" si="38"/>
        <v>22</v>
      </c>
      <c r="AZ60" s="2">
        <f t="shared" si="38"/>
        <v>22.340358582609717</v>
      </c>
      <c r="BA60" s="2">
        <f t="shared" si="38"/>
        <v>22.572336464596326</v>
      </c>
      <c r="BB60" s="2">
        <f t="shared" si="38"/>
        <v>22.602273407732856</v>
      </c>
      <c r="BC60" s="2">
        <f t="shared" si="38"/>
        <v>2</v>
      </c>
      <c r="BD60" s="2">
        <f t="shared" si="38"/>
        <v>3.463435932044594</v>
      </c>
      <c r="BE60" s="2">
        <f t="shared" si="38"/>
        <v>2.98165808009872</v>
      </c>
      <c r="BF60" s="2">
        <f t="shared" si="38"/>
        <v>3.0401008293603127</v>
      </c>
    </row>
    <row r="61" spans="1:58" x14ac:dyDescent="0.2">
      <c r="A61" s="11" t="s">
        <v>12</v>
      </c>
      <c r="B61" t="s">
        <v>188</v>
      </c>
      <c r="C61" s="2">
        <v>0.52</v>
      </c>
      <c r="D61" s="3">
        <f>AVERAGE(D48:D52)</f>
        <v>0.52312550681530512</v>
      </c>
      <c r="E61" s="3">
        <f t="shared" ref="E61:F61" si="39">AVERAGE(E48:E52)</f>
        <v>0.49833812479374312</v>
      </c>
      <c r="F61" s="3">
        <f t="shared" si="39"/>
        <v>0.49833812479374312</v>
      </c>
      <c r="G61" s="2">
        <v>11.4</v>
      </c>
      <c r="H61" s="2">
        <f>AVERAGE(H48:H52)</f>
        <v>11.298236824566377</v>
      </c>
      <c r="I61" s="2">
        <f t="shared" ref="I61:J61" si="40">AVERAGE(I48:I52)</f>
        <v>11.190740184651911</v>
      </c>
      <c r="J61" s="2">
        <f t="shared" si="40"/>
        <v>11.190740184651915</v>
      </c>
      <c r="K61" s="2">
        <f t="shared" ref="K61:Y61" si="41">AVERAGE(K48:K52)</f>
        <v>2.71</v>
      </c>
      <c r="L61" s="2">
        <f t="shared" si="41"/>
        <v>2.6203279810868247</v>
      </c>
      <c r="M61" s="2">
        <f t="shared" si="41"/>
        <v>2.5721581319630369</v>
      </c>
      <c r="N61" s="2">
        <f t="shared" si="41"/>
        <v>2.5719881050187694</v>
      </c>
      <c r="O61" s="2">
        <f t="shared" si="41"/>
        <v>0.16800000000000001</v>
      </c>
      <c r="P61" s="2">
        <f t="shared" si="41"/>
        <v>0.16235125414494553</v>
      </c>
      <c r="Q61" s="2">
        <f t="shared" si="41"/>
        <v>0.16820183566200098</v>
      </c>
      <c r="R61" s="2">
        <f t="shared" si="41"/>
        <v>0.16839742395954316</v>
      </c>
      <c r="S61" s="2">
        <f t="shared" si="41"/>
        <v>11.117568613335733</v>
      </c>
      <c r="T61" s="2">
        <f t="shared" si="41"/>
        <v>10.664058719863615</v>
      </c>
      <c r="U61" s="2">
        <f t="shared" si="41"/>
        <v>10.811879020973846</v>
      </c>
      <c r="V61" s="2">
        <f t="shared" si="41"/>
        <v>10.812802905030349</v>
      </c>
      <c r="W61" s="2">
        <f t="shared" si="41"/>
        <v>45</v>
      </c>
      <c r="X61" s="2">
        <f t="shared" si="41"/>
        <v>43.645191658872683</v>
      </c>
      <c r="Y61" s="2">
        <f t="shared" si="41"/>
        <v>43.715270219195176</v>
      </c>
      <c r="Z61" s="2">
        <f t="shared" ref="Z61:BF61" si="42">AVERAGE(Z48:Z52)</f>
        <v>43.748842272696606</v>
      </c>
      <c r="AA61" s="2">
        <f t="shared" si="42"/>
        <v>121</v>
      </c>
      <c r="AB61" s="2">
        <f t="shared" si="42"/>
        <v>136.56222255178528</v>
      </c>
      <c r="AC61" s="2">
        <f t="shared" si="42"/>
        <v>116.64077595028043</v>
      </c>
      <c r="AD61" s="2">
        <f t="shared" si="42"/>
        <v>116.34511241964272</v>
      </c>
      <c r="AE61" s="2">
        <f t="shared" si="42"/>
        <v>136</v>
      </c>
      <c r="AF61" s="2">
        <f t="shared" si="42"/>
        <v>94.298893377300345</v>
      </c>
      <c r="AG61" s="2">
        <f t="shared" si="42"/>
        <v>110.00592121217483</v>
      </c>
      <c r="AH61" s="2">
        <f t="shared" si="42"/>
        <v>109.97603518636269</v>
      </c>
      <c r="AI61" s="2">
        <f t="shared" si="42"/>
        <v>105</v>
      </c>
      <c r="AJ61" s="2">
        <f t="shared" si="42"/>
        <v>100.73131438247682</v>
      </c>
      <c r="AK61" s="2">
        <f t="shared" si="42"/>
        <v>105.4526764430349</v>
      </c>
      <c r="AL61" s="2">
        <f t="shared" si="42"/>
        <v>105.41260581303297</v>
      </c>
      <c r="AM61" s="2">
        <f t="shared" si="42"/>
        <v>11</v>
      </c>
      <c r="AN61" s="2">
        <f t="shared" si="42"/>
        <v>12.494673357335945</v>
      </c>
      <c r="AO61" s="2">
        <f t="shared" si="42"/>
        <v>8.9588400124887766</v>
      </c>
      <c r="AP61" s="2">
        <f t="shared" si="42"/>
        <v>8.9648552988798826</v>
      </c>
      <c r="AQ61" s="2">
        <f t="shared" si="42"/>
        <v>403</v>
      </c>
      <c r="AR61" s="2">
        <f t="shared" si="42"/>
        <v>379.14312653703166</v>
      </c>
      <c r="AS61" s="2">
        <f t="shared" si="42"/>
        <v>393.48771618157986</v>
      </c>
      <c r="AT61" s="2">
        <f t="shared" si="42"/>
        <v>393.46512316398031</v>
      </c>
      <c r="AU61" s="2">
        <f t="shared" si="42"/>
        <v>27.6</v>
      </c>
      <c r="AV61" s="2">
        <f t="shared" si="42"/>
        <v>24.749201046745554</v>
      </c>
      <c r="AW61" s="2">
        <f t="shared" si="42"/>
        <v>25.174085462600839</v>
      </c>
      <c r="AX61" s="2">
        <f t="shared" si="42"/>
        <v>25.187668233042427</v>
      </c>
      <c r="AY61" s="2">
        <f t="shared" si="42"/>
        <v>179</v>
      </c>
      <c r="AZ61" s="2">
        <f t="shared" si="42"/>
        <v>174.11145458674088</v>
      </c>
      <c r="BA61" s="2">
        <f t="shared" si="42"/>
        <v>175.06448288666334</v>
      </c>
      <c r="BB61" s="2">
        <f t="shared" si="42"/>
        <v>175.04751976314557</v>
      </c>
      <c r="BC61" s="2">
        <f t="shared" si="42"/>
        <v>19</v>
      </c>
      <c r="BD61" s="2">
        <f t="shared" si="42"/>
        <v>20.020359381280105</v>
      </c>
      <c r="BE61" s="2">
        <f t="shared" si="42"/>
        <v>19.601202887878742</v>
      </c>
      <c r="BF61" s="2">
        <f t="shared" si="42"/>
        <v>19.549452521882419</v>
      </c>
    </row>
    <row r="62" spans="1:58" x14ac:dyDescent="0.2">
      <c r="A62" s="11" t="s">
        <v>13</v>
      </c>
      <c r="B62" t="s">
        <v>188</v>
      </c>
      <c r="C62" s="2">
        <v>1.69</v>
      </c>
      <c r="D62" s="2">
        <f>AVERAGE(D53:D57)</f>
        <v>1.6360015189842656</v>
      </c>
      <c r="E62" s="2">
        <f t="shared" ref="E62:F62" si="43">AVERAGE(E53:E57)</f>
        <v>1.6934333529780978</v>
      </c>
      <c r="F62" s="2">
        <f t="shared" si="43"/>
        <v>1.6934333529780983</v>
      </c>
      <c r="G62" s="2">
        <v>6.95</v>
      </c>
      <c r="H62" s="2">
        <f>AVERAGE(H53:H57)</f>
        <v>6.7937676452189439</v>
      </c>
      <c r="I62" s="2">
        <f t="shared" ref="I62:J62" si="44">AVERAGE(I53:I57)</f>
        <v>7.028980219811805</v>
      </c>
      <c r="J62" s="2">
        <f t="shared" si="44"/>
        <v>7.028980219811805</v>
      </c>
      <c r="K62" s="2">
        <f t="shared" ref="K62:Y62" si="45">AVERAGE(K53:K57)</f>
        <v>2.2400000000000002</v>
      </c>
      <c r="L62" s="2">
        <f t="shared" si="45"/>
        <v>2.4321205882693642</v>
      </c>
      <c r="M62" s="2">
        <f t="shared" si="45"/>
        <v>2.393335146222404</v>
      </c>
      <c r="N62" s="2">
        <f t="shared" si="45"/>
        <v>2.3932150623268842</v>
      </c>
      <c r="O62" s="2">
        <f t="shared" si="45"/>
        <v>0.18</v>
      </c>
      <c r="P62" s="2">
        <f t="shared" si="45"/>
        <v>0.1826419713051263</v>
      </c>
      <c r="Q62" s="2">
        <f t="shared" si="45"/>
        <v>0.17726739126997459</v>
      </c>
      <c r="R62" s="2">
        <f t="shared" si="45"/>
        <v>0.17709093362906764</v>
      </c>
      <c r="S62" s="2">
        <f t="shared" si="45"/>
        <v>12.110450823360029</v>
      </c>
      <c r="T62" s="2">
        <f t="shared" si="45"/>
        <v>12.624341578249039</v>
      </c>
      <c r="U62" s="2">
        <f t="shared" si="45"/>
        <v>12.152677565621113</v>
      </c>
      <c r="V62" s="2">
        <f t="shared" si="45"/>
        <v>12.149801465176925</v>
      </c>
      <c r="W62" s="2">
        <f t="shared" si="45"/>
        <v>37</v>
      </c>
      <c r="X62" s="2">
        <f t="shared" si="45"/>
        <v>45.876257567795776</v>
      </c>
      <c r="Y62" s="2">
        <f t="shared" si="45"/>
        <v>39.325476195230848</v>
      </c>
      <c r="Z62" s="2">
        <f t="shared" ref="Z62:BF62" si="46">AVERAGE(Z53:Z57)</f>
        <v>39.542953569364649</v>
      </c>
      <c r="AA62" s="2">
        <f t="shared" si="46"/>
        <v>13</v>
      </c>
      <c r="AB62" s="2">
        <f t="shared" si="46"/>
        <v>120.00216599006353</v>
      </c>
      <c r="AC62" s="2">
        <f t="shared" si="46"/>
        <v>21.514996837262583</v>
      </c>
      <c r="AD62" s="2">
        <f t="shared" si="46"/>
        <v>22.877943086799338</v>
      </c>
      <c r="AE62" s="2">
        <f t="shared" si="46"/>
        <v>19</v>
      </c>
      <c r="AF62" s="2">
        <f t="shared" si="46"/>
        <v>25.389060780674058</v>
      </c>
      <c r="AG62" s="2">
        <f t="shared" si="46"/>
        <v>27.091166368310844</v>
      </c>
      <c r="AH62" s="2">
        <f t="shared" si="46"/>
        <v>27.212860294564308</v>
      </c>
      <c r="AI62" s="2">
        <f t="shared" si="46"/>
        <v>129.5</v>
      </c>
      <c r="AJ62" s="2">
        <f t="shared" si="46"/>
        <v>112.09917834145634</v>
      </c>
      <c r="AK62" s="2">
        <f t="shared" si="46"/>
        <v>127.54522804420387</v>
      </c>
      <c r="AL62" s="2">
        <f t="shared" si="46"/>
        <v>127.25840034903322</v>
      </c>
      <c r="AM62" s="2">
        <f t="shared" si="46"/>
        <v>47.2</v>
      </c>
      <c r="AN62" s="2">
        <f t="shared" si="46"/>
        <v>39.471991720606297</v>
      </c>
      <c r="AO62" s="2">
        <f t="shared" si="46"/>
        <v>47.441186935703357</v>
      </c>
      <c r="AP62" s="2">
        <f t="shared" si="46"/>
        <v>47.426134062342044</v>
      </c>
      <c r="AQ62" s="2">
        <f t="shared" si="46"/>
        <v>330</v>
      </c>
      <c r="AR62" s="2">
        <f t="shared" si="46"/>
        <v>331.15049314593898</v>
      </c>
      <c r="AS62" s="2">
        <f t="shared" si="46"/>
        <v>341.42961351188603</v>
      </c>
      <c r="AT62" s="2">
        <f t="shared" si="46"/>
        <v>341.41689321725215</v>
      </c>
      <c r="AU62" s="2">
        <f t="shared" si="46"/>
        <v>38</v>
      </c>
      <c r="AV62" s="2">
        <f t="shared" si="46"/>
        <v>36.592445474537968</v>
      </c>
      <c r="AW62" s="2">
        <f t="shared" si="46"/>
        <v>38.422557091725544</v>
      </c>
      <c r="AX62" s="2">
        <f t="shared" si="46"/>
        <v>38.333362362982093</v>
      </c>
      <c r="AY62" s="2">
        <f t="shared" si="46"/>
        <v>190</v>
      </c>
      <c r="AZ62" s="2">
        <f t="shared" si="46"/>
        <v>192.33320267160781</v>
      </c>
      <c r="BA62" s="2">
        <f t="shared" si="46"/>
        <v>193.37280080872614</v>
      </c>
      <c r="BB62" s="2">
        <f t="shared" si="46"/>
        <v>193.35020682912153</v>
      </c>
      <c r="BC62" s="2">
        <f t="shared" si="46"/>
        <v>14</v>
      </c>
      <c r="BD62" s="2">
        <f t="shared" si="46"/>
        <v>12.86078243686778</v>
      </c>
      <c r="BE62" s="2">
        <f t="shared" si="46"/>
        <v>12.414547094171878</v>
      </c>
      <c r="BF62" s="2">
        <f t="shared" si="46"/>
        <v>12.410446648757267</v>
      </c>
    </row>
    <row r="63" spans="1:58" s="60" customFormat="1" x14ac:dyDescent="0.2">
      <c r="A63" s="59"/>
      <c r="C63" s="61"/>
      <c r="G63" s="61"/>
      <c r="K63" s="61"/>
      <c r="N63" s="61"/>
      <c r="Q63" s="61"/>
      <c r="R63" s="61"/>
      <c r="Y63" s="61"/>
      <c r="AT63" s="61"/>
      <c r="AU63" s="61"/>
    </row>
    <row r="64" spans="1:58" x14ac:dyDescent="0.2">
      <c r="C64" s="6"/>
      <c r="F64" s="6"/>
      <c r="I64" s="6"/>
      <c r="L64" s="6"/>
      <c r="O64" s="6"/>
      <c r="U64" s="6"/>
      <c r="V64" s="6"/>
      <c r="AN64" s="6"/>
    </row>
    <row r="65" spans="3:40" x14ac:dyDescent="0.2">
      <c r="C65" s="6"/>
      <c r="F65" s="6"/>
      <c r="I65" s="6"/>
      <c r="L65" s="6"/>
      <c r="O65" s="6"/>
      <c r="U65" s="6"/>
      <c r="V65" s="6"/>
      <c r="AN65" s="6"/>
    </row>
    <row r="100" spans="1:1" s="52" customFormat="1" ht="17" thickBot="1" x14ac:dyDescent="0.25">
      <c r="A100" s="51"/>
    </row>
    <row r="101" spans="1:1" ht="17" thickTop="1" x14ac:dyDescent="0.2"/>
    <row r="141" spans="1:27" s="52" customFormat="1" ht="17" thickBot="1" x14ac:dyDescent="0.25">
      <c r="A141" s="51"/>
    </row>
    <row r="142" spans="1:27" ht="17" thickTop="1" x14ac:dyDescent="0.2"/>
    <row r="143" spans="1:27" ht="24" x14ac:dyDescent="0.3">
      <c r="A143" s="55" t="s">
        <v>134</v>
      </c>
      <c r="H143" s="55" t="s">
        <v>134</v>
      </c>
      <c r="N143" s="55" t="s">
        <v>134</v>
      </c>
      <c r="S143" s="55" t="s">
        <v>134</v>
      </c>
      <c r="W143" s="55" t="s">
        <v>134</v>
      </c>
      <c r="AA143" s="55" t="s">
        <v>134</v>
      </c>
    </row>
  </sheetData>
  <pageMargins left="0.7" right="0.7" top="0.75" bottom="0.75" header="0.3" footer="0.3"/>
  <ignoredErrors>
    <ignoredError sqref="D60:E62 H60:J62 K60:BF62" formulaRange="1"/>
  </ignoredError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B7E184-6006-C947-B471-3DDBBE04E09A}">
  <sheetPr codeName="Sheet6"/>
  <dimension ref="A1:AP114"/>
  <sheetViews>
    <sheetView topLeftCell="A34" zoomScale="90" zoomScaleNormal="90" workbookViewId="0">
      <selection activeCell="B32" sqref="B32"/>
    </sheetView>
  </sheetViews>
  <sheetFormatPr baseColWidth="10" defaultRowHeight="16" x14ac:dyDescent="0.2"/>
  <cols>
    <col min="1" max="1" width="14.33203125" style="11" customWidth="1"/>
    <col min="2" max="2" width="16.6640625" customWidth="1"/>
    <col min="3" max="3" width="5.6640625" customWidth="1"/>
    <col min="6" max="6" width="8.1640625" customWidth="1"/>
    <col min="7" max="7" width="9.5" customWidth="1"/>
    <col min="10" max="10" width="8.1640625" customWidth="1"/>
    <col min="11" max="11" width="9.83203125" customWidth="1"/>
    <col min="12" max="12" width="8.83203125" customWidth="1"/>
    <col min="13" max="13" width="7.6640625" customWidth="1"/>
    <col min="15" max="15" width="7.6640625" customWidth="1"/>
    <col min="16" max="16" width="9.5" customWidth="1"/>
    <col min="17" max="17" width="9.83203125" customWidth="1"/>
    <col min="18" max="18" width="8" customWidth="1"/>
    <col min="19" max="19" width="9.1640625" customWidth="1"/>
    <col min="20" max="21" width="8.5" customWidth="1"/>
    <col min="22" max="22" width="7.6640625" customWidth="1"/>
    <col min="23" max="23" width="8.33203125" customWidth="1"/>
    <col min="24" max="25" width="9.1640625" customWidth="1"/>
    <col min="26" max="26" width="8.5" customWidth="1"/>
    <col min="27" max="27" width="8.1640625" customWidth="1"/>
    <col min="28" max="28" width="10.6640625" customWidth="1"/>
    <col min="29" max="29" width="9.1640625" customWidth="1"/>
    <col min="30" max="30" width="9" customWidth="1"/>
    <col min="31" max="31" width="8.1640625" customWidth="1"/>
    <col min="32" max="32" width="11.33203125" customWidth="1"/>
    <col min="35" max="35" width="8" customWidth="1"/>
    <col min="40" max="40" width="6.83203125" customWidth="1"/>
    <col min="42" max="42" width="12.33203125" customWidth="1"/>
  </cols>
  <sheetData>
    <row r="1" spans="1:42" s="13" customFormat="1" ht="44" x14ac:dyDescent="0.2">
      <c r="A1" s="148" t="s">
        <v>198</v>
      </c>
      <c r="B1" s="148" t="s">
        <v>193</v>
      </c>
      <c r="C1" s="26"/>
      <c r="D1" s="26" t="s">
        <v>19</v>
      </c>
      <c r="E1" s="26" t="s">
        <v>175</v>
      </c>
      <c r="F1" s="26" t="s">
        <v>5</v>
      </c>
      <c r="G1" s="26" t="s">
        <v>83</v>
      </c>
      <c r="H1" s="26" t="s">
        <v>21</v>
      </c>
      <c r="I1" s="26" t="s">
        <v>175</v>
      </c>
      <c r="J1" s="26" t="s">
        <v>9</v>
      </c>
      <c r="K1" s="26" t="s">
        <v>84</v>
      </c>
      <c r="L1" s="26" t="s">
        <v>44</v>
      </c>
      <c r="M1" s="26" t="s">
        <v>175</v>
      </c>
      <c r="N1" s="26" t="s">
        <v>45</v>
      </c>
      <c r="O1" s="26" t="s">
        <v>85</v>
      </c>
      <c r="P1" s="26" t="s">
        <v>50</v>
      </c>
      <c r="Q1" s="26" t="s">
        <v>175</v>
      </c>
      <c r="R1" s="26" t="s">
        <v>51</v>
      </c>
      <c r="S1" s="26" t="s">
        <v>86</v>
      </c>
      <c r="T1" s="26" t="s">
        <v>52</v>
      </c>
      <c r="U1" s="26" t="s">
        <v>175</v>
      </c>
      <c r="V1" s="26" t="s">
        <v>53</v>
      </c>
      <c r="W1" s="26" t="s">
        <v>87</v>
      </c>
      <c r="X1" s="26" t="s">
        <v>54</v>
      </c>
      <c r="Y1" s="26" t="s">
        <v>175</v>
      </c>
      <c r="Z1" s="26" t="s">
        <v>55</v>
      </c>
      <c r="AA1" s="26" t="s">
        <v>88</v>
      </c>
      <c r="AB1" s="26" t="s">
        <v>56</v>
      </c>
      <c r="AC1" s="26" t="s">
        <v>175</v>
      </c>
      <c r="AD1" s="26" t="s">
        <v>57</v>
      </c>
      <c r="AE1" s="26" t="s">
        <v>89</v>
      </c>
      <c r="AF1" s="26" t="s">
        <v>58</v>
      </c>
      <c r="AG1" s="26" t="s">
        <v>175</v>
      </c>
      <c r="AH1" s="26" t="s">
        <v>59</v>
      </c>
      <c r="AI1" s="26" t="s">
        <v>90</v>
      </c>
      <c r="AJ1" s="26" t="s">
        <v>82</v>
      </c>
      <c r="AK1" s="26" t="s">
        <v>175</v>
      </c>
      <c r="AL1" s="26" t="s">
        <v>81</v>
      </c>
      <c r="AM1" s="26" t="s">
        <v>91</v>
      </c>
      <c r="AN1" s="26"/>
      <c r="AO1" s="99" t="s">
        <v>169</v>
      </c>
      <c r="AP1" s="26" t="s">
        <v>189</v>
      </c>
    </row>
    <row r="2" spans="1:42" x14ac:dyDescent="0.2">
      <c r="A2" s="11" t="s">
        <v>11</v>
      </c>
      <c r="D2" s="2">
        <v>13.24</v>
      </c>
      <c r="E2" s="8">
        <f>F2/$AO2</f>
        <v>5554.7997898055701</v>
      </c>
      <c r="F2">
        <v>4592</v>
      </c>
      <c r="G2">
        <v>109</v>
      </c>
      <c r="H2" s="2">
        <v>10.251681814091604</v>
      </c>
      <c r="I2" s="8">
        <f t="shared" ref="I2:I16" si="0">J2/$AO2</f>
        <v>49867.392538097738</v>
      </c>
      <c r="J2">
        <v>41224</v>
      </c>
      <c r="K2">
        <v>202</v>
      </c>
      <c r="L2">
        <v>166</v>
      </c>
      <c r="M2" s="8">
        <f t="shared" ref="M2:M16" si="1">N2/$AO2</f>
        <v>5572.9448239621652</v>
      </c>
      <c r="N2">
        <v>4607</v>
      </c>
      <c r="O2">
        <v>80</v>
      </c>
      <c r="P2">
        <v>0.27</v>
      </c>
      <c r="Q2" s="8">
        <f t="shared" ref="Q2:Q16" si="2">R2/$AO2</f>
        <v>112.49921177088807</v>
      </c>
      <c r="R2">
        <v>93</v>
      </c>
      <c r="S2">
        <v>39</v>
      </c>
      <c r="T2">
        <v>108</v>
      </c>
      <c r="U2" s="8">
        <f t="shared" ref="U2:U16" si="3">V2/$AO2</f>
        <v>1682.649500788229</v>
      </c>
      <c r="V2">
        <v>1391</v>
      </c>
      <c r="W2">
        <v>49</v>
      </c>
      <c r="X2">
        <v>16</v>
      </c>
      <c r="Y2" s="8">
        <f t="shared" ref="Y2:Y16" si="4">Z2/$AO2</f>
        <v>223.78875459800315</v>
      </c>
      <c r="Z2">
        <v>185</v>
      </c>
      <c r="AA2">
        <v>35</v>
      </c>
      <c r="AB2">
        <v>22</v>
      </c>
      <c r="AC2" s="8">
        <f t="shared" ref="AC2:AC16" si="5">AD2/$AO2</f>
        <v>561.28638991066737</v>
      </c>
      <c r="AD2">
        <v>464</v>
      </c>
      <c r="AE2">
        <v>42</v>
      </c>
      <c r="AF2">
        <v>2</v>
      </c>
      <c r="AG2" s="8">
        <f t="shared" ref="AG2:AG16" si="6">AH2/$AO2</f>
        <v>19.354703100367839</v>
      </c>
      <c r="AH2">
        <v>16</v>
      </c>
      <c r="AI2">
        <v>34</v>
      </c>
      <c r="AJ2">
        <v>7.7</v>
      </c>
      <c r="AK2" s="8">
        <f t="shared" ref="AK2:AK16" si="7">AL2/$AO2</f>
        <v>1420.1513399894902</v>
      </c>
      <c r="AL2">
        <v>1174</v>
      </c>
      <c r="AM2">
        <v>181</v>
      </c>
      <c r="AO2" s="58">
        <v>0.82667245873153783</v>
      </c>
      <c r="AP2" s="46">
        <v>1.0350163660775342</v>
      </c>
    </row>
    <row r="3" spans="1:42" x14ac:dyDescent="0.2">
      <c r="A3" s="11" t="s">
        <v>11</v>
      </c>
      <c r="D3" s="2">
        <v>13.24</v>
      </c>
      <c r="E3" s="8">
        <f t="shared" ref="E3:E16" si="8">F3/$AO3</f>
        <v>5442.2348292642355</v>
      </c>
      <c r="F3">
        <v>4524</v>
      </c>
      <c r="G3">
        <v>109</v>
      </c>
      <c r="H3" s="2">
        <v>10.251681814091604</v>
      </c>
      <c r="I3" s="8">
        <f t="shared" si="0"/>
        <v>48662.529468036439</v>
      </c>
      <c r="J3">
        <v>40452</v>
      </c>
      <c r="K3">
        <v>201</v>
      </c>
      <c r="L3">
        <v>166</v>
      </c>
      <c r="M3" s="8">
        <f t="shared" si="1"/>
        <v>5623.8832508422411</v>
      </c>
      <c r="N3">
        <v>4675</v>
      </c>
      <c r="O3">
        <v>80</v>
      </c>
      <c r="P3">
        <v>0.27</v>
      </c>
      <c r="Q3" s="8">
        <f t="shared" si="2"/>
        <v>99.846483383937112</v>
      </c>
      <c r="R3">
        <v>83</v>
      </c>
      <c r="S3">
        <v>39</v>
      </c>
      <c r="T3">
        <v>108</v>
      </c>
      <c r="U3" s="8">
        <f t="shared" si="3"/>
        <v>1639.647672919353</v>
      </c>
      <c r="V3">
        <v>1363</v>
      </c>
      <c r="W3">
        <v>50</v>
      </c>
      <c r="X3">
        <v>16</v>
      </c>
      <c r="Y3" s="8">
        <f t="shared" si="4"/>
        <v>235.78205714761054</v>
      </c>
      <c r="Z3">
        <v>196</v>
      </c>
      <c r="AA3">
        <v>36</v>
      </c>
      <c r="AB3">
        <v>22</v>
      </c>
      <c r="AC3" s="8">
        <f t="shared" si="5"/>
        <v>508.8561743542819</v>
      </c>
      <c r="AD3">
        <v>423</v>
      </c>
      <c r="AE3">
        <v>41</v>
      </c>
      <c r="AF3">
        <v>2</v>
      </c>
      <c r="AG3" s="8">
        <f t="shared" si="6"/>
        <v>98.643513704612573</v>
      </c>
      <c r="AH3">
        <v>82</v>
      </c>
      <c r="AI3">
        <v>34</v>
      </c>
      <c r="AJ3">
        <v>7.7</v>
      </c>
      <c r="AK3" s="8">
        <f t="shared" si="7"/>
        <v>846.8906542444787</v>
      </c>
      <c r="AL3">
        <v>704</v>
      </c>
      <c r="AM3">
        <v>181</v>
      </c>
      <c r="AO3" s="58">
        <v>0.83127614701102925</v>
      </c>
      <c r="AP3" s="46">
        <v>1.0292843446178475</v>
      </c>
    </row>
    <row r="4" spans="1:42" x14ac:dyDescent="0.2">
      <c r="A4" s="11" t="s">
        <v>11</v>
      </c>
      <c r="D4" s="2">
        <v>13.24</v>
      </c>
      <c r="E4" s="8">
        <f t="shared" si="8"/>
        <v>5502.2956616401907</v>
      </c>
      <c r="F4">
        <v>4579</v>
      </c>
      <c r="G4">
        <v>108</v>
      </c>
      <c r="H4" s="2">
        <v>10.251681814091604</v>
      </c>
      <c r="I4" s="8">
        <f t="shared" si="0"/>
        <v>48893.406459156518</v>
      </c>
      <c r="J4">
        <v>40689</v>
      </c>
      <c r="K4">
        <v>201</v>
      </c>
      <c r="L4">
        <v>166</v>
      </c>
      <c r="M4" s="8">
        <f t="shared" si="1"/>
        <v>5435.0039916135802</v>
      </c>
      <c r="N4">
        <v>4523</v>
      </c>
      <c r="O4">
        <v>80</v>
      </c>
      <c r="P4">
        <v>0.27</v>
      </c>
      <c r="Q4" s="8">
        <f t="shared" si="2"/>
        <v>146.59970970083057</v>
      </c>
      <c r="R4">
        <v>122</v>
      </c>
      <c r="S4">
        <v>40</v>
      </c>
      <c r="T4">
        <v>108</v>
      </c>
      <c r="U4" s="8">
        <f t="shared" si="3"/>
        <v>1563.3296911539392</v>
      </c>
      <c r="V4">
        <v>1301</v>
      </c>
      <c r="W4">
        <v>49</v>
      </c>
      <c r="X4">
        <v>16</v>
      </c>
      <c r="Y4" s="8">
        <f t="shared" si="4"/>
        <v>263.15849528263851</v>
      </c>
      <c r="Z4">
        <v>219</v>
      </c>
      <c r="AA4">
        <v>36</v>
      </c>
      <c r="AB4">
        <v>22</v>
      </c>
      <c r="AC4" s="8">
        <f t="shared" si="5"/>
        <v>492.67115555197165</v>
      </c>
      <c r="AD4">
        <v>410</v>
      </c>
      <c r="AE4">
        <v>41</v>
      </c>
      <c r="AF4">
        <v>2</v>
      </c>
      <c r="AG4" s="8">
        <f t="shared" si="6"/>
        <v>25.234376259979037</v>
      </c>
      <c r="AH4">
        <v>21</v>
      </c>
      <c r="AI4">
        <v>33</v>
      </c>
      <c r="AJ4">
        <v>7.7</v>
      </c>
      <c r="AK4" s="8">
        <f t="shared" si="7"/>
        <v>1051.4323441657932</v>
      </c>
      <c r="AL4">
        <v>875</v>
      </c>
      <c r="AM4">
        <v>181</v>
      </c>
      <c r="AO4" s="58">
        <v>0.83219810086232926</v>
      </c>
      <c r="AP4" s="46">
        <v>1.0281440480170501</v>
      </c>
    </row>
    <row r="5" spans="1:42" x14ac:dyDescent="0.2">
      <c r="A5" s="11" t="s">
        <v>11</v>
      </c>
      <c r="D5" s="2">
        <v>13.24</v>
      </c>
      <c r="E5" s="8">
        <f t="shared" si="8"/>
        <v>5050.504229017567</v>
      </c>
      <c r="F5">
        <v>4250</v>
      </c>
      <c r="G5">
        <v>107</v>
      </c>
      <c r="H5" s="2">
        <v>10.251681814091604</v>
      </c>
      <c r="I5" s="8">
        <f t="shared" si="0"/>
        <v>48317.282693558882</v>
      </c>
      <c r="J5">
        <v>40659</v>
      </c>
      <c r="K5">
        <v>201</v>
      </c>
      <c r="L5">
        <v>166</v>
      </c>
      <c r="M5" s="8">
        <f t="shared" si="1"/>
        <v>5462.8630448926478</v>
      </c>
      <c r="N5">
        <v>4597</v>
      </c>
      <c r="O5">
        <v>80</v>
      </c>
      <c r="P5">
        <v>0.27</v>
      </c>
      <c r="Q5" s="8">
        <f t="shared" si="2"/>
        <v>250.74268054651921</v>
      </c>
      <c r="R5">
        <v>211</v>
      </c>
      <c r="S5">
        <v>40</v>
      </c>
      <c r="T5">
        <v>108</v>
      </c>
      <c r="U5" s="8">
        <f t="shared" si="3"/>
        <v>1650.6236174365647</v>
      </c>
      <c r="V5">
        <v>1389</v>
      </c>
      <c r="W5">
        <v>48</v>
      </c>
      <c r="X5">
        <v>16</v>
      </c>
      <c r="Y5" s="8">
        <f t="shared" si="4"/>
        <v>248.36597267404034</v>
      </c>
      <c r="Z5">
        <v>209</v>
      </c>
      <c r="AA5">
        <v>34</v>
      </c>
      <c r="AB5">
        <v>22</v>
      </c>
      <c r="AC5" s="8">
        <f t="shared" si="5"/>
        <v>524.06408588158752</v>
      </c>
      <c r="AD5">
        <v>441</v>
      </c>
      <c r="AE5">
        <v>42</v>
      </c>
      <c r="AF5">
        <v>2</v>
      </c>
      <c r="AG5" s="8">
        <f t="shared" si="6"/>
        <v>84.373129472999352</v>
      </c>
      <c r="AH5">
        <v>71</v>
      </c>
      <c r="AI5">
        <v>34</v>
      </c>
      <c r="AJ5">
        <v>7.7</v>
      </c>
      <c r="AK5" s="8">
        <f t="shared" si="7"/>
        <v>909.09076122316208</v>
      </c>
      <c r="AL5">
        <v>765</v>
      </c>
      <c r="AM5">
        <v>180</v>
      </c>
      <c r="AO5" s="58">
        <v>0.84150013687380232</v>
      </c>
      <c r="AP5" s="46">
        <v>1.0167788294739299</v>
      </c>
    </row>
    <row r="6" spans="1:42" x14ac:dyDescent="0.2">
      <c r="A6" s="11" t="s">
        <v>11</v>
      </c>
      <c r="D6" s="2">
        <v>13.24</v>
      </c>
      <c r="E6" s="8">
        <f t="shared" si="8"/>
        <v>5048.9169515383073</v>
      </c>
      <c r="F6">
        <v>4247</v>
      </c>
      <c r="G6">
        <v>108</v>
      </c>
      <c r="H6" s="2">
        <v>10.251681814091604</v>
      </c>
      <c r="I6" s="8">
        <f t="shared" si="0"/>
        <v>48629.855620349896</v>
      </c>
      <c r="J6">
        <v>40906</v>
      </c>
      <c r="K6">
        <v>202</v>
      </c>
      <c r="L6">
        <v>166</v>
      </c>
      <c r="M6" s="8">
        <f t="shared" si="1"/>
        <v>5465.0038206314102</v>
      </c>
      <c r="N6">
        <v>4597</v>
      </c>
      <c r="O6">
        <v>78</v>
      </c>
      <c r="P6">
        <v>0.27</v>
      </c>
      <c r="Q6" s="8">
        <f t="shared" si="2"/>
        <v>187.83350090488639</v>
      </c>
      <c r="R6">
        <v>158</v>
      </c>
      <c r="S6">
        <v>40</v>
      </c>
      <c r="T6">
        <v>108</v>
      </c>
      <c r="U6" s="8">
        <f t="shared" si="3"/>
        <v>1447.9823044439977</v>
      </c>
      <c r="V6">
        <v>1218</v>
      </c>
      <c r="W6">
        <v>49</v>
      </c>
      <c r="X6">
        <v>16</v>
      </c>
      <c r="Y6" s="8">
        <f t="shared" si="4"/>
        <v>274.61733360144785</v>
      </c>
      <c r="Z6">
        <v>231</v>
      </c>
      <c r="AA6">
        <v>36</v>
      </c>
      <c r="AB6">
        <v>22</v>
      </c>
      <c r="AC6" s="8">
        <f t="shared" si="5"/>
        <v>575.38869897446216</v>
      </c>
      <c r="AD6">
        <v>484</v>
      </c>
      <c r="AE6">
        <v>41</v>
      </c>
      <c r="AF6">
        <v>2</v>
      </c>
      <c r="AG6" s="8">
        <f t="shared" si="6"/>
        <v>84.406193444600845</v>
      </c>
      <c r="AH6">
        <v>71</v>
      </c>
      <c r="AI6">
        <v>33</v>
      </c>
      <c r="AJ6">
        <v>7.7</v>
      </c>
      <c r="AK6" s="8">
        <f t="shared" si="7"/>
        <v>1028.3289764729541</v>
      </c>
      <c r="AL6">
        <v>865</v>
      </c>
      <c r="AM6">
        <v>181</v>
      </c>
      <c r="AO6" s="58">
        <v>0.84117050067658994</v>
      </c>
      <c r="AP6" s="46">
        <v>1.017177282708422</v>
      </c>
    </row>
    <row r="7" spans="1:42" x14ac:dyDescent="0.2">
      <c r="A7" s="11" t="s">
        <v>12</v>
      </c>
      <c r="D7" s="2">
        <v>11.4</v>
      </c>
      <c r="E7" s="8">
        <f t="shared" si="8"/>
        <v>4485.0028320472829</v>
      </c>
      <c r="F7">
        <v>3841</v>
      </c>
      <c r="G7">
        <v>104</v>
      </c>
      <c r="H7" s="2">
        <v>11.117568613335733</v>
      </c>
      <c r="I7" s="8">
        <f t="shared" si="0"/>
        <v>51585.122393695616</v>
      </c>
      <c r="J7">
        <v>44178</v>
      </c>
      <c r="K7">
        <v>209</v>
      </c>
      <c r="L7">
        <v>121</v>
      </c>
      <c r="M7" s="8">
        <f t="shared" si="1"/>
        <v>5084.0151863405017</v>
      </c>
      <c r="N7">
        <v>4354</v>
      </c>
      <c r="O7">
        <v>79</v>
      </c>
      <c r="P7">
        <v>11</v>
      </c>
      <c r="Q7" s="8">
        <f t="shared" si="2"/>
        <v>161.13782630109998</v>
      </c>
      <c r="R7">
        <v>138</v>
      </c>
      <c r="S7">
        <v>35</v>
      </c>
      <c r="T7">
        <v>403</v>
      </c>
      <c r="U7" s="8">
        <f t="shared" si="3"/>
        <v>5201.9493925463794</v>
      </c>
      <c r="V7">
        <v>4455</v>
      </c>
      <c r="W7">
        <v>75</v>
      </c>
      <c r="X7">
        <v>27.6</v>
      </c>
      <c r="Y7" s="8">
        <f t="shared" si="4"/>
        <v>421.52721228041372</v>
      </c>
      <c r="Z7">
        <v>361</v>
      </c>
      <c r="AA7">
        <v>39</v>
      </c>
      <c r="AB7">
        <v>179</v>
      </c>
      <c r="AC7" s="8">
        <f t="shared" si="5"/>
        <v>3254.2834920374321</v>
      </c>
      <c r="AD7">
        <v>2787</v>
      </c>
      <c r="AE7">
        <v>67</v>
      </c>
      <c r="AF7">
        <v>19</v>
      </c>
      <c r="AG7" s="8">
        <f t="shared" si="6"/>
        <v>425.03020850435064</v>
      </c>
      <c r="AH7">
        <v>364</v>
      </c>
      <c r="AI7">
        <v>40</v>
      </c>
      <c r="AJ7">
        <v>139</v>
      </c>
      <c r="AK7" s="8">
        <f t="shared" si="7"/>
        <v>2629.5824987686751</v>
      </c>
      <c r="AL7">
        <v>2252</v>
      </c>
      <c r="AM7">
        <v>180</v>
      </c>
      <c r="AO7" s="58">
        <v>0.85640971563148094</v>
      </c>
      <c r="AP7" s="46">
        <v>0.99907732076789713</v>
      </c>
    </row>
    <row r="8" spans="1:42" x14ac:dyDescent="0.2">
      <c r="A8" s="11" t="s">
        <v>12</v>
      </c>
      <c r="D8" s="2">
        <v>11.4</v>
      </c>
      <c r="E8" s="8">
        <f t="shared" si="8"/>
        <v>4770.3221826713052</v>
      </c>
      <c r="F8">
        <v>4095</v>
      </c>
      <c r="G8">
        <v>106</v>
      </c>
      <c r="H8" s="2">
        <v>11.117568613335733</v>
      </c>
      <c r="I8" s="8">
        <f t="shared" si="0"/>
        <v>52002.918817247795</v>
      </c>
      <c r="J8">
        <v>44641</v>
      </c>
      <c r="K8">
        <v>210</v>
      </c>
      <c r="L8">
        <v>121</v>
      </c>
      <c r="M8" s="8">
        <f t="shared" si="1"/>
        <v>5331.8106544777929</v>
      </c>
      <c r="N8">
        <v>4577</v>
      </c>
      <c r="O8">
        <v>79</v>
      </c>
      <c r="P8">
        <v>11</v>
      </c>
      <c r="Q8" s="8">
        <f t="shared" si="2"/>
        <v>158.42828250141574</v>
      </c>
      <c r="R8">
        <v>136</v>
      </c>
      <c r="S8">
        <v>35</v>
      </c>
      <c r="T8">
        <v>403</v>
      </c>
      <c r="U8" s="8">
        <f t="shared" si="3"/>
        <v>5279.3895315912951</v>
      </c>
      <c r="V8">
        <v>4532</v>
      </c>
      <c r="W8">
        <v>76</v>
      </c>
      <c r="X8">
        <v>27.6</v>
      </c>
      <c r="Y8" s="8">
        <f t="shared" si="4"/>
        <v>391.41105088585067</v>
      </c>
      <c r="Z8">
        <v>336</v>
      </c>
      <c r="AA8">
        <v>39</v>
      </c>
      <c r="AB8">
        <v>179</v>
      </c>
      <c r="AC8" s="8">
        <f t="shared" si="5"/>
        <v>3371.2606585227732</v>
      </c>
      <c r="AD8">
        <v>2894</v>
      </c>
      <c r="AE8">
        <v>69</v>
      </c>
      <c r="AF8">
        <v>19</v>
      </c>
      <c r="AG8" s="8">
        <f t="shared" si="6"/>
        <v>333.16535878974196</v>
      </c>
      <c r="AH8">
        <v>286</v>
      </c>
      <c r="AI8">
        <v>39</v>
      </c>
      <c r="AJ8">
        <v>139</v>
      </c>
      <c r="AK8" s="8">
        <f t="shared" si="7"/>
        <v>2577.9543321737724</v>
      </c>
      <c r="AL8">
        <v>2213</v>
      </c>
      <c r="AM8">
        <v>181</v>
      </c>
      <c r="AO8" s="58">
        <v>0.85843258446473836</v>
      </c>
      <c r="AP8" s="46">
        <v>0.99672302712763883</v>
      </c>
    </row>
    <row r="9" spans="1:42" x14ac:dyDescent="0.2">
      <c r="A9" s="11" t="s">
        <v>12</v>
      </c>
      <c r="D9" s="2">
        <v>11.4</v>
      </c>
      <c r="E9" s="8">
        <f t="shared" si="8"/>
        <v>4589.8934998163795</v>
      </c>
      <c r="F9">
        <v>4008</v>
      </c>
      <c r="G9">
        <v>105</v>
      </c>
      <c r="H9" s="2">
        <v>11.117568613335733</v>
      </c>
      <c r="I9" s="8">
        <f t="shared" si="0"/>
        <v>51325.957277512549</v>
      </c>
      <c r="J9">
        <v>44819</v>
      </c>
      <c r="K9">
        <v>210</v>
      </c>
      <c r="L9">
        <v>121</v>
      </c>
      <c r="M9" s="8">
        <f t="shared" si="1"/>
        <v>5449.9259395274821</v>
      </c>
      <c r="N9">
        <v>4759</v>
      </c>
      <c r="O9">
        <v>79</v>
      </c>
      <c r="P9">
        <v>11</v>
      </c>
      <c r="Q9" s="8">
        <f t="shared" si="2"/>
        <v>184.37446443873179</v>
      </c>
      <c r="R9">
        <v>161</v>
      </c>
      <c r="S9">
        <v>34</v>
      </c>
      <c r="T9">
        <v>403</v>
      </c>
      <c r="U9" s="8">
        <f t="shared" si="3"/>
        <v>5210.5826906598113</v>
      </c>
      <c r="V9">
        <v>4550</v>
      </c>
      <c r="W9">
        <v>76</v>
      </c>
      <c r="X9">
        <v>27.6</v>
      </c>
      <c r="Y9" s="8">
        <f t="shared" si="4"/>
        <v>312.63496143958872</v>
      </c>
      <c r="Z9">
        <v>273</v>
      </c>
      <c r="AA9">
        <v>38</v>
      </c>
      <c r="AB9">
        <v>179</v>
      </c>
      <c r="AC9" s="8">
        <f t="shared" si="5"/>
        <v>3284.3848696290856</v>
      </c>
      <c r="AD9">
        <v>2868</v>
      </c>
      <c r="AE9">
        <v>68</v>
      </c>
      <c r="AF9">
        <v>19</v>
      </c>
      <c r="AG9" s="8">
        <f t="shared" si="6"/>
        <v>329.81270657363206</v>
      </c>
      <c r="AH9">
        <v>288</v>
      </c>
      <c r="AI9">
        <v>39</v>
      </c>
      <c r="AJ9">
        <v>139</v>
      </c>
      <c r="AK9" s="8">
        <f t="shared" si="7"/>
        <v>2162.1055208715879</v>
      </c>
      <c r="AL9">
        <v>1888</v>
      </c>
      <c r="AM9">
        <v>181</v>
      </c>
      <c r="AO9" s="58">
        <v>0.87322287546766431</v>
      </c>
      <c r="AP9" s="46">
        <v>0.97984094119666743</v>
      </c>
    </row>
    <row r="10" spans="1:42" x14ac:dyDescent="0.2">
      <c r="A10" s="11" t="s">
        <v>12</v>
      </c>
      <c r="D10" s="2">
        <v>11.4</v>
      </c>
      <c r="E10" s="8">
        <f t="shared" si="8"/>
        <v>4508.5491796686501</v>
      </c>
      <c r="F10">
        <v>4039</v>
      </c>
      <c r="G10">
        <v>105</v>
      </c>
      <c r="H10" s="2">
        <v>11.117568613335733</v>
      </c>
      <c r="I10" s="8">
        <f t="shared" si="0"/>
        <v>49714.596388933569</v>
      </c>
      <c r="J10">
        <v>44537</v>
      </c>
      <c r="K10">
        <v>209</v>
      </c>
      <c r="L10">
        <v>121</v>
      </c>
      <c r="M10" s="8">
        <f t="shared" si="1"/>
        <v>5234.114162779475</v>
      </c>
      <c r="N10">
        <v>4689</v>
      </c>
      <c r="O10">
        <v>79</v>
      </c>
      <c r="P10">
        <v>11</v>
      </c>
      <c r="Q10" s="8">
        <f t="shared" si="2"/>
        <v>136.18296606080102</v>
      </c>
      <c r="R10">
        <v>122</v>
      </c>
      <c r="S10">
        <v>34</v>
      </c>
      <c r="T10">
        <v>403</v>
      </c>
      <c r="U10" s="8">
        <f t="shared" si="3"/>
        <v>5075.606120315264</v>
      </c>
      <c r="V10">
        <v>4547</v>
      </c>
      <c r="W10">
        <v>76</v>
      </c>
      <c r="X10">
        <v>27.6</v>
      </c>
      <c r="Y10" s="8">
        <f t="shared" si="4"/>
        <v>360.54998391507155</v>
      </c>
      <c r="Z10">
        <v>323</v>
      </c>
      <c r="AA10">
        <v>39</v>
      </c>
      <c r="AB10">
        <v>179</v>
      </c>
      <c r="AC10" s="8">
        <f t="shared" si="5"/>
        <v>3000.4902686183045</v>
      </c>
      <c r="AD10">
        <v>2688</v>
      </c>
      <c r="AE10">
        <v>68</v>
      </c>
      <c r="AF10">
        <v>19</v>
      </c>
      <c r="AG10" s="8">
        <f t="shared" si="6"/>
        <v>334.87614605115004</v>
      </c>
      <c r="AH10">
        <v>300</v>
      </c>
      <c r="AI10">
        <v>40</v>
      </c>
      <c r="AJ10">
        <v>139</v>
      </c>
      <c r="AK10" s="8">
        <f t="shared" si="7"/>
        <v>2005.9081148463888</v>
      </c>
      <c r="AL10">
        <v>1797</v>
      </c>
      <c r="AM10">
        <v>181</v>
      </c>
      <c r="AO10" s="58">
        <v>0.8958535970315934</v>
      </c>
      <c r="AP10" s="46">
        <v>0.95508856247023832</v>
      </c>
    </row>
    <row r="11" spans="1:42" x14ac:dyDescent="0.2">
      <c r="A11" s="11" t="s">
        <v>12</v>
      </c>
      <c r="D11" s="2">
        <v>11.4</v>
      </c>
      <c r="E11" s="8">
        <f t="shared" si="8"/>
        <v>4379.6002767940736</v>
      </c>
      <c r="F11">
        <v>3860</v>
      </c>
      <c r="G11">
        <v>105</v>
      </c>
      <c r="H11" s="2">
        <v>11.117568613335733</v>
      </c>
      <c r="I11" s="8">
        <f t="shared" si="0"/>
        <v>51164.169658484963</v>
      </c>
      <c r="J11">
        <v>45094</v>
      </c>
      <c r="K11">
        <v>211</v>
      </c>
      <c r="L11">
        <v>121</v>
      </c>
      <c r="M11" s="8">
        <f t="shared" si="1"/>
        <v>5405.2890462815976</v>
      </c>
      <c r="N11">
        <v>4764</v>
      </c>
      <c r="O11">
        <v>80</v>
      </c>
      <c r="P11">
        <v>11</v>
      </c>
      <c r="Q11" s="8">
        <f t="shared" si="2"/>
        <v>158.84560589408557</v>
      </c>
      <c r="R11">
        <v>140</v>
      </c>
      <c r="S11">
        <v>34</v>
      </c>
      <c r="T11">
        <v>403</v>
      </c>
      <c r="U11" s="8">
        <f t="shared" si="3"/>
        <v>5156.8091342044208</v>
      </c>
      <c r="V11">
        <v>4545</v>
      </c>
      <c r="W11">
        <v>76</v>
      </c>
      <c r="X11">
        <v>27.6</v>
      </c>
      <c r="Y11" s="8">
        <f t="shared" si="4"/>
        <v>442.49847356209551</v>
      </c>
      <c r="Z11">
        <v>390</v>
      </c>
      <c r="AA11">
        <v>39</v>
      </c>
      <c r="AB11">
        <v>179</v>
      </c>
      <c r="AC11" s="8">
        <f t="shared" si="5"/>
        <v>3154.2198884682707</v>
      </c>
      <c r="AD11">
        <v>2780</v>
      </c>
      <c r="AE11">
        <v>68</v>
      </c>
      <c r="AF11">
        <v>19</v>
      </c>
      <c r="AG11" s="8">
        <f t="shared" si="6"/>
        <v>342.65266414295598</v>
      </c>
      <c r="AH11">
        <v>302</v>
      </c>
      <c r="AI11">
        <v>39</v>
      </c>
      <c r="AJ11">
        <v>139</v>
      </c>
      <c r="AK11" s="8">
        <f t="shared" si="7"/>
        <v>2640.2408922538366</v>
      </c>
      <c r="AL11">
        <v>2327</v>
      </c>
      <c r="AM11">
        <v>180</v>
      </c>
      <c r="AO11" s="58">
        <v>0.88135897251919348</v>
      </c>
      <c r="AP11" s="46">
        <v>0.97079572665729419</v>
      </c>
    </row>
    <row r="12" spans="1:42" x14ac:dyDescent="0.2">
      <c r="A12" s="11" t="s">
        <v>13</v>
      </c>
      <c r="D12" s="2">
        <v>6.95</v>
      </c>
      <c r="E12" s="8">
        <f t="shared" si="8"/>
        <v>2929.128740026596</v>
      </c>
      <c r="F12">
        <v>2487</v>
      </c>
      <c r="G12">
        <v>98</v>
      </c>
      <c r="H12" s="2">
        <v>12.110450823360029</v>
      </c>
      <c r="I12" s="8">
        <f t="shared" si="0"/>
        <v>61233.748420877659</v>
      </c>
      <c r="J12">
        <v>51991</v>
      </c>
      <c r="K12">
        <v>225</v>
      </c>
      <c r="L12">
        <v>13</v>
      </c>
      <c r="M12" s="8">
        <f t="shared" si="1"/>
        <v>5368.3026928191493</v>
      </c>
      <c r="N12">
        <v>4558</v>
      </c>
      <c r="O12">
        <v>80</v>
      </c>
      <c r="P12">
        <v>47.2</v>
      </c>
      <c r="Q12" s="8">
        <f t="shared" si="2"/>
        <v>650.13231382978722</v>
      </c>
      <c r="R12">
        <v>552</v>
      </c>
      <c r="S12">
        <v>40</v>
      </c>
      <c r="T12">
        <v>330</v>
      </c>
      <c r="U12" s="8">
        <f t="shared" si="3"/>
        <v>4563.881732047872</v>
      </c>
      <c r="V12">
        <v>3875</v>
      </c>
      <c r="W12">
        <v>71</v>
      </c>
      <c r="X12">
        <v>38</v>
      </c>
      <c r="Y12" s="8">
        <f t="shared" si="4"/>
        <v>633.64345079787233</v>
      </c>
      <c r="Z12">
        <v>538</v>
      </c>
      <c r="AA12">
        <v>42</v>
      </c>
      <c r="AB12">
        <v>190</v>
      </c>
      <c r="AC12" s="8">
        <f t="shared" si="5"/>
        <v>3546.2833277925533</v>
      </c>
      <c r="AD12">
        <v>3011</v>
      </c>
      <c r="AE12">
        <v>69</v>
      </c>
      <c r="AF12">
        <v>14</v>
      </c>
      <c r="AG12" s="8">
        <f t="shared" si="6"/>
        <v>232.02185837765958</v>
      </c>
      <c r="AH12">
        <v>197</v>
      </c>
      <c r="AI12">
        <v>38</v>
      </c>
      <c r="AJ12">
        <v>681</v>
      </c>
      <c r="AK12" s="8">
        <f t="shared" si="7"/>
        <v>9346.8297872340427</v>
      </c>
      <c r="AL12">
        <v>7936</v>
      </c>
      <c r="AM12">
        <v>206</v>
      </c>
      <c r="AO12" s="58">
        <v>0.8490579352198151</v>
      </c>
      <c r="AP12" s="46">
        <v>1.0077280815368421</v>
      </c>
    </row>
    <row r="13" spans="1:42" x14ac:dyDescent="0.2">
      <c r="A13" s="11" t="s">
        <v>13</v>
      </c>
      <c r="D13" s="2">
        <v>6.95</v>
      </c>
      <c r="E13" s="8">
        <f t="shared" si="8"/>
        <v>3115.1269609038445</v>
      </c>
      <c r="F13">
        <v>2711</v>
      </c>
      <c r="G13">
        <v>100</v>
      </c>
      <c r="H13" s="2">
        <v>12.110450823360029</v>
      </c>
      <c r="I13" s="8">
        <f t="shared" si="0"/>
        <v>59963.034056734134</v>
      </c>
      <c r="J13">
        <v>52184</v>
      </c>
      <c r="K13">
        <v>226</v>
      </c>
      <c r="L13">
        <v>13</v>
      </c>
      <c r="M13" s="8">
        <f t="shared" si="1"/>
        <v>5173.1101357392508</v>
      </c>
      <c r="N13">
        <v>4502</v>
      </c>
      <c r="O13">
        <v>79</v>
      </c>
      <c r="P13">
        <v>47.2</v>
      </c>
      <c r="Q13" s="8">
        <f t="shared" si="2"/>
        <v>621.64650898154923</v>
      </c>
      <c r="R13">
        <v>541</v>
      </c>
      <c r="S13">
        <v>41</v>
      </c>
      <c r="T13">
        <v>330</v>
      </c>
      <c r="U13" s="8">
        <f t="shared" si="3"/>
        <v>4431.9604161586603</v>
      </c>
      <c r="V13">
        <v>3857</v>
      </c>
      <c r="W13">
        <v>71</v>
      </c>
      <c r="X13">
        <v>38</v>
      </c>
      <c r="Y13" s="8">
        <f t="shared" si="4"/>
        <v>560.74583434934573</v>
      </c>
      <c r="Z13">
        <v>488</v>
      </c>
      <c r="AA13">
        <v>42</v>
      </c>
      <c r="AB13">
        <v>190</v>
      </c>
      <c r="AC13" s="8">
        <f t="shared" si="5"/>
        <v>3477.0838006990166</v>
      </c>
      <c r="AD13">
        <v>3026</v>
      </c>
      <c r="AE13">
        <v>69</v>
      </c>
      <c r="AF13">
        <v>14</v>
      </c>
      <c r="AG13" s="8">
        <f t="shared" si="6"/>
        <v>252.7952531902788</v>
      </c>
      <c r="AH13">
        <v>220</v>
      </c>
      <c r="AI13">
        <v>40</v>
      </c>
      <c r="AJ13">
        <v>681</v>
      </c>
      <c r="AK13" s="8">
        <f t="shared" si="7"/>
        <v>8954.6973095992853</v>
      </c>
      <c r="AL13">
        <v>7793</v>
      </c>
      <c r="AM13">
        <v>205</v>
      </c>
      <c r="AO13" s="58">
        <v>0.87026950555280469</v>
      </c>
      <c r="AP13" s="46">
        <v>0.98316615567173959</v>
      </c>
    </row>
    <row r="14" spans="1:42" x14ac:dyDescent="0.2">
      <c r="A14" s="11" t="s">
        <v>13</v>
      </c>
      <c r="D14" s="2">
        <v>6.95</v>
      </c>
      <c r="E14" s="8">
        <f t="shared" si="8"/>
        <v>3009.3625651763355</v>
      </c>
      <c r="F14">
        <v>2549</v>
      </c>
      <c r="G14">
        <v>99</v>
      </c>
      <c r="H14" s="2">
        <v>12.110450823360029</v>
      </c>
      <c r="I14" s="8">
        <f t="shared" si="0"/>
        <v>61862.53003243421</v>
      </c>
      <c r="J14">
        <v>52399</v>
      </c>
      <c r="K14">
        <v>226</v>
      </c>
      <c r="L14">
        <v>13</v>
      </c>
      <c r="M14" s="8">
        <f t="shared" si="1"/>
        <v>5468.5631235373812</v>
      </c>
      <c r="N14">
        <v>4632</v>
      </c>
      <c r="O14">
        <v>79</v>
      </c>
      <c r="P14">
        <v>47.2</v>
      </c>
      <c r="Q14" s="8">
        <f t="shared" si="2"/>
        <v>615.09529088147144</v>
      </c>
      <c r="R14">
        <v>521</v>
      </c>
      <c r="S14">
        <v>41</v>
      </c>
      <c r="T14">
        <v>330</v>
      </c>
      <c r="U14" s="8">
        <f t="shared" si="3"/>
        <v>4548.8717001272735</v>
      </c>
      <c r="V14">
        <v>3853</v>
      </c>
      <c r="W14">
        <v>71</v>
      </c>
      <c r="X14">
        <v>38</v>
      </c>
      <c r="Y14" s="8">
        <f t="shared" si="4"/>
        <v>545.43958615593056</v>
      </c>
      <c r="Z14">
        <v>462</v>
      </c>
      <c r="AA14">
        <v>43</v>
      </c>
      <c r="AB14">
        <v>190</v>
      </c>
      <c r="AC14" s="8">
        <f t="shared" si="5"/>
        <v>3761.4080551792094</v>
      </c>
      <c r="AD14">
        <v>3186</v>
      </c>
      <c r="AE14">
        <v>70</v>
      </c>
      <c r="AF14">
        <v>14</v>
      </c>
      <c r="AG14" s="8">
        <f t="shared" si="6"/>
        <v>266.8167672537669</v>
      </c>
      <c r="AH14">
        <v>226</v>
      </c>
      <c r="AI14">
        <v>39</v>
      </c>
      <c r="AJ14">
        <v>681</v>
      </c>
      <c r="AK14" s="8">
        <f t="shared" si="7"/>
        <v>9486.1624994868016</v>
      </c>
      <c r="AL14">
        <v>8035</v>
      </c>
      <c r="AM14">
        <v>205</v>
      </c>
      <c r="AO14" s="58">
        <v>0.84702322993462231</v>
      </c>
      <c r="AP14" s="46">
        <v>1.010148829375952</v>
      </c>
    </row>
    <row r="15" spans="1:42" x14ac:dyDescent="0.2">
      <c r="A15" s="11" t="s">
        <v>13</v>
      </c>
      <c r="D15" s="2">
        <v>6.95</v>
      </c>
      <c r="E15" s="8">
        <f t="shared" si="8"/>
        <v>2925.4286061686862</v>
      </c>
      <c r="F15">
        <v>2565</v>
      </c>
      <c r="G15">
        <v>99</v>
      </c>
      <c r="H15" s="2">
        <v>12.110450823360029</v>
      </c>
      <c r="I15" s="8">
        <f t="shared" si="0"/>
        <v>60001.510152798604</v>
      </c>
      <c r="J15">
        <v>52609</v>
      </c>
      <c r="K15">
        <v>227</v>
      </c>
      <c r="L15">
        <v>13</v>
      </c>
      <c r="M15" s="8">
        <f t="shared" si="1"/>
        <v>5314.813764033559</v>
      </c>
      <c r="N15">
        <v>4660</v>
      </c>
      <c r="O15">
        <v>80</v>
      </c>
      <c r="P15">
        <v>47.2</v>
      </c>
      <c r="Q15" s="8">
        <f t="shared" si="2"/>
        <v>622.72281441251573</v>
      </c>
      <c r="R15">
        <v>546</v>
      </c>
      <c r="S15">
        <v>41</v>
      </c>
      <c r="T15">
        <v>330</v>
      </c>
      <c r="U15" s="8">
        <f t="shared" si="3"/>
        <v>4294.0501763060838</v>
      </c>
      <c r="V15">
        <v>3765</v>
      </c>
      <c r="W15">
        <v>71</v>
      </c>
      <c r="X15">
        <v>38</v>
      </c>
      <c r="Y15" s="8">
        <f t="shared" si="4"/>
        <v>541.74603817938635</v>
      </c>
      <c r="Z15">
        <v>475</v>
      </c>
      <c r="AA15">
        <v>42</v>
      </c>
      <c r="AB15">
        <v>190</v>
      </c>
      <c r="AC15" s="8">
        <f t="shared" si="5"/>
        <v>3606.3178373120413</v>
      </c>
      <c r="AD15">
        <v>3162</v>
      </c>
      <c r="AE15">
        <v>70</v>
      </c>
      <c r="AF15">
        <v>14</v>
      </c>
      <c r="AG15" s="8">
        <f t="shared" si="6"/>
        <v>297.67519150488386</v>
      </c>
      <c r="AH15">
        <v>261</v>
      </c>
      <c r="AI15">
        <v>39</v>
      </c>
      <c r="AJ15">
        <v>681</v>
      </c>
      <c r="AK15" s="8">
        <f t="shared" si="7"/>
        <v>9083.0851538118586</v>
      </c>
      <c r="AL15">
        <v>7964</v>
      </c>
      <c r="AM15">
        <v>206</v>
      </c>
      <c r="AO15" s="58">
        <v>0.87679459843638952</v>
      </c>
      <c r="AP15" s="46">
        <v>0.97584944717787381</v>
      </c>
    </row>
    <row r="16" spans="1:42" x14ac:dyDescent="0.2">
      <c r="A16" s="11" t="s">
        <v>13</v>
      </c>
      <c r="D16" s="2">
        <v>6.95</v>
      </c>
      <c r="E16" s="8">
        <f t="shared" si="8"/>
        <v>2990.1805939939691</v>
      </c>
      <c r="F16">
        <v>2569</v>
      </c>
      <c r="G16">
        <v>99</v>
      </c>
      <c r="H16" s="2">
        <v>12.110450823360029</v>
      </c>
      <c r="I16" s="8">
        <f t="shared" si="0"/>
        <v>61347.005989508034</v>
      </c>
      <c r="J16">
        <v>52706</v>
      </c>
      <c r="K16">
        <v>227</v>
      </c>
      <c r="L16">
        <v>13</v>
      </c>
      <c r="M16" s="8">
        <f t="shared" si="1"/>
        <v>5315.7472840679084</v>
      </c>
      <c r="N16">
        <v>4567</v>
      </c>
      <c r="O16">
        <v>80</v>
      </c>
      <c r="P16">
        <v>47.2</v>
      </c>
      <c r="Q16" s="8">
        <f t="shared" si="2"/>
        <v>608.7444338882234</v>
      </c>
      <c r="R16">
        <v>523</v>
      </c>
      <c r="S16">
        <v>40</v>
      </c>
      <c r="T16">
        <v>330</v>
      </c>
      <c r="U16" s="8">
        <f t="shared" si="3"/>
        <v>4540.5583873765954</v>
      </c>
      <c r="V16">
        <v>3901</v>
      </c>
      <c r="W16">
        <v>72</v>
      </c>
      <c r="X16">
        <v>38</v>
      </c>
      <c r="Y16" s="8">
        <f t="shared" si="4"/>
        <v>531.92391259448959</v>
      </c>
      <c r="Z16">
        <v>457</v>
      </c>
      <c r="AA16">
        <v>42</v>
      </c>
      <c r="AB16">
        <v>190</v>
      </c>
      <c r="AC16" s="8">
        <f t="shared" si="5"/>
        <v>3412.6934611095048</v>
      </c>
      <c r="AD16">
        <v>2932</v>
      </c>
      <c r="AE16">
        <v>69</v>
      </c>
      <c r="AF16">
        <v>14</v>
      </c>
      <c r="AG16" s="8">
        <f t="shared" si="6"/>
        <v>180.41183031104134</v>
      </c>
      <c r="AH16">
        <v>155</v>
      </c>
      <c r="AI16">
        <v>39</v>
      </c>
      <c r="AJ16">
        <v>681</v>
      </c>
      <c r="AK16" s="8">
        <f t="shared" si="7"/>
        <v>9955.2411912924945</v>
      </c>
      <c r="AL16">
        <v>8553</v>
      </c>
      <c r="AM16">
        <v>206</v>
      </c>
      <c r="AO16" s="58">
        <v>0.85914543260699838</v>
      </c>
      <c r="AP16" s="46">
        <v>0.99589602842489344</v>
      </c>
    </row>
    <row r="17" spans="1:41" s="52" customFormat="1" ht="17" thickBot="1" x14ac:dyDescent="0.25">
      <c r="A17" s="51"/>
      <c r="D17" s="119"/>
      <c r="H17" s="119"/>
      <c r="K17" s="119"/>
      <c r="N17" s="119"/>
      <c r="Q17" s="119"/>
      <c r="T17" s="119"/>
      <c r="W17" s="119"/>
      <c r="Z17" s="119"/>
      <c r="AC17" s="119"/>
    </row>
    <row r="18" spans="1:41" ht="22" thickTop="1" x14ac:dyDescent="0.25">
      <c r="A18" s="54" t="s">
        <v>186</v>
      </c>
      <c r="D18" s="6"/>
      <c r="H18" s="6"/>
      <c r="K18" s="6"/>
      <c r="N18" s="6"/>
      <c r="Q18" s="6"/>
      <c r="T18" s="6"/>
      <c r="W18" s="6"/>
      <c r="Z18" s="6"/>
      <c r="AC18" s="6"/>
    </row>
    <row r="19" spans="1:41" s="121" customFormat="1" ht="20" customHeight="1" x14ac:dyDescent="0.2">
      <c r="A19" s="118" t="s">
        <v>39</v>
      </c>
      <c r="B19" s="120"/>
      <c r="C19" s="120"/>
      <c r="D19" s="120" t="s">
        <v>19</v>
      </c>
      <c r="E19" s="120"/>
      <c r="F19" s="120"/>
      <c r="G19" s="120"/>
      <c r="H19" s="120" t="s">
        <v>21</v>
      </c>
      <c r="I19" s="120"/>
      <c r="J19" s="120"/>
      <c r="K19" s="120"/>
      <c r="L19" s="120" t="s">
        <v>44</v>
      </c>
      <c r="M19" s="120"/>
      <c r="N19" s="120"/>
      <c r="O19" s="120"/>
      <c r="P19" s="120" t="s">
        <v>50</v>
      </c>
      <c r="Q19" s="120"/>
      <c r="R19" s="120"/>
      <c r="S19" s="120"/>
      <c r="T19" s="120" t="s">
        <v>52</v>
      </c>
      <c r="U19" s="120"/>
      <c r="V19" s="120"/>
      <c r="W19" s="120"/>
      <c r="X19" s="120" t="s">
        <v>54</v>
      </c>
      <c r="Y19" s="120"/>
      <c r="Z19" s="120"/>
      <c r="AA19" s="120"/>
      <c r="AB19" s="120" t="s">
        <v>56</v>
      </c>
      <c r="AC19" s="120"/>
      <c r="AD19" s="120"/>
      <c r="AE19" s="120"/>
      <c r="AF19" s="120" t="s">
        <v>58</v>
      </c>
      <c r="AG19" s="120"/>
      <c r="AH19" s="120"/>
      <c r="AI19" s="120"/>
      <c r="AJ19" s="120" t="s">
        <v>82</v>
      </c>
    </row>
    <row r="20" spans="1:41" ht="35" customHeight="1" x14ac:dyDescent="0.25">
      <c r="A20" s="54"/>
      <c r="B20" s="54"/>
      <c r="C20" s="11"/>
      <c r="D20" s="109" t="s">
        <v>196</v>
      </c>
      <c r="E20" s="109" t="s">
        <v>195</v>
      </c>
      <c r="F20" s="63" t="s">
        <v>194</v>
      </c>
      <c r="H20" s="109" t="s">
        <v>196</v>
      </c>
      <c r="I20" s="109" t="s">
        <v>195</v>
      </c>
      <c r="J20" s="63" t="s">
        <v>194</v>
      </c>
      <c r="L20" s="109" t="s">
        <v>196</v>
      </c>
      <c r="M20" s="109" t="s">
        <v>195</v>
      </c>
      <c r="N20" s="63" t="s">
        <v>194</v>
      </c>
      <c r="P20" s="109" t="s">
        <v>196</v>
      </c>
      <c r="Q20" s="109" t="s">
        <v>195</v>
      </c>
      <c r="R20" s="63" t="s">
        <v>194</v>
      </c>
      <c r="T20" s="109" t="s">
        <v>196</v>
      </c>
      <c r="U20" s="109" t="s">
        <v>195</v>
      </c>
      <c r="V20" s="63" t="s">
        <v>194</v>
      </c>
      <c r="X20" s="109" t="s">
        <v>196</v>
      </c>
      <c r="Y20" s="109" t="s">
        <v>195</v>
      </c>
      <c r="Z20" s="63" t="s">
        <v>194</v>
      </c>
      <c r="AB20" s="109" t="s">
        <v>196</v>
      </c>
      <c r="AC20" s="109" t="s">
        <v>195</v>
      </c>
      <c r="AD20" s="63" t="s">
        <v>194</v>
      </c>
      <c r="AF20" s="109" t="s">
        <v>196</v>
      </c>
      <c r="AG20" s="109" t="s">
        <v>195</v>
      </c>
      <c r="AH20" s="63" t="s">
        <v>194</v>
      </c>
      <c r="AJ20" s="109" t="s">
        <v>196</v>
      </c>
      <c r="AK20" s="109" t="s">
        <v>195</v>
      </c>
      <c r="AL20" s="63" t="s">
        <v>194</v>
      </c>
    </row>
    <row r="21" spans="1:41" x14ac:dyDescent="0.2">
      <c r="A21" s="10" t="s">
        <v>11</v>
      </c>
      <c r="B21" s="1"/>
      <c r="D21" s="44">
        <v>335.22658610271901</v>
      </c>
      <c r="E21" s="15">
        <v>4438.3999999999996</v>
      </c>
      <c r="F21" s="9">
        <v>2.4378154289834177E-2</v>
      </c>
      <c r="G21" s="9"/>
      <c r="H21" s="44">
        <v>3978.4691662920113</v>
      </c>
      <c r="I21" s="15">
        <v>40786</v>
      </c>
      <c r="J21" s="9">
        <v>4.9379689109007993E-3</v>
      </c>
      <c r="K21" s="9"/>
      <c r="L21" s="44">
        <v>27.70963855421687</v>
      </c>
      <c r="M21" s="15">
        <v>4599.8</v>
      </c>
      <c r="N21" s="17">
        <v>1.7305100221748769E-2</v>
      </c>
      <c r="O21" s="17"/>
      <c r="P21" s="56">
        <v>494.07407407407408</v>
      </c>
      <c r="Q21" s="15">
        <v>133.4</v>
      </c>
      <c r="R21" s="9">
        <v>0.29685157421289354</v>
      </c>
      <c r="S21" s="9"/>
      <c r="T21" s="44">
        <v>12.337037037037037</v>
      </c>
      <c r="U21" s="15">
        <v>1332.4</v>
      </c>
      <c r="V21" s="9">
        <v>3.6775743020114077E-2</v>
      </c>
      <c r="W21" s="9"/>
      <c r="X21" s="44">
        <v>13</v>
      </c>
      <c r="Y21" s="15">
        <v>208</v>
      </c>
      <c r="Z21" s="9">
        <v>0.1701923076923077</v>
      </c>
      <c r="AA21" s="9"/>
      <c r="AB21" s="44">
        <v>20.2</v>
      </c>
      <c r="AC21" s="15">
        <v>444.4</v>
      </c>
      <c r="AD21" s="9">
        <v>9.3159315931593156E-2</v>
      </c>
      <c r="AE21" s="9"/>
      <c r="AF21" s="56">
        <v>26.1</v>
      </c>
      <c r="AG21" s="15">
        <v>52.2</v>
      </c>
      <c r="AH21" s="19">
        <v>0.64367816091954022</v>
      </c>
      <c r="AI21" s="19"/>
      <c r="AJ21" s="56">
        <v>113.84415584415585</v>
      </c>
      <c r="AK21" s="15">
        <v>876.6</v>
      </c>
      <c r="AL21" s="19">
        <v>0.20625142596395163</v>
      </c>
    </row>
    <row r="22" spans="1:41" x14ac:dyDescent="0.2">
      <c r="A22" s="10" t="s">
        <v>12</v>
      </c>
      <c r="D22" s="41">
        <v>348.12280701754383</v>
      </c>
      <c r="E22" s="8">
        <v>3968.6</v>
      </c>
      <c r="F22" s="9">
        <v>2.6457692889180064E-2</v>
      </c>
      <c r="G22" s="9"/>
      <c r="H22" s="41">
        <v>4016.5077053301861</v>
      </c>
      <c r="I22" s="8">
        <v>44653.8</v>
      </c>
      <c r="J22" s="9">
        <v>4.6983683359534912E-3</v>
      </c>
      <c r="K22" s="9"/>
      <c r="L22" s="45">
        <v>38.252892561983472</v>
      </c>
      <c r="M22" s="8">
        <v>4628.6000000000004</v>
      </c>
      <c r="N22" s="17">
        <v>1.7111005487620446E-2</v>
      </c>
      <c r="O22" s="17"/>
      <c r="P22" s="44">
        <v>12.672727272727274</v>
      </c>
      <c r="Q22" s="8">
        <v>139.4</v>
      </c>
      <c r="R22" s="9">
        <v>0.24677187948350068</v>
      </c>
      <c r="S22" s="9"/>
      <c r="T22" s="41">
        <v>11.230272952853598</v>
      </c>
      <c r="U22" s="8">
        <v>4525.8</v>
      </c>
      <c r="V22" s="9">
        <v>1.6748420168809931E-2</v>
      </c>
      <c r="W22" s="9"/>
      <c r="X22" s="41">
        <v>12.195652173913043</v>
      </c>
      <c r="Y22" s="8">
        <v>336.6</v>
      </c>
      <c r="Z22" s="9">
        <v>0.1152703505644682</v>
      </c>
      <c r="AA22" s="9"/>
      <c r="AB22" s="41">
        <v>15.661452513966481</v>
      </c>
      <c r="AC22" s="8">
        <v>2803.4</v>
      </c>
      <c r="AD22" s="9">
        <v>2.4256260255404151E-2</v>
      </c>
      <c r="AE22" s="9"/>
      <c r="AF22" s="44">
        <v>16.210526315789473</v>
      </c>
      <c r="AG22" s="8">
        <v>308</v>
      </c>
      <c r="AH22" s="9">
        <v>0.12792207792207791</v>
      </c>
      <c r="AI22" s="9"/>
      <c r="AJ22" s="44">
        <v>15.074820143884892</v>
      </c>
      <c r="AK22" s="8">
        <v>2095.4</v>
      </c>
      <c r="AL22" s="9">
        <v>8.6188794502242996E-2</v>
      </c>
    </row>
    <row r="23" spans="1:41" x14ac:dyDescent="0.2">
      <c r="A23" s="10" t="s">
        <v>13</v>
      </c>
      <c r="D23" s="45">
        <v>370.67625899280574</v>
      </c>
      <c r="E23" s="15">
        <v>2576.1999999999998</v>
      </c>
      <c r="F23" s="9">
        <v>3.8428693424423573E-2</v>
      </c>
      <c r="G23" s="9"/>
      <c r="H23" s="45">
        <v>4325.0082729346195</v>
      </c>
      <c r="I23" s="15">
        <v>52377.8</v>
      </c>
      <c r="J23" s="9">
        <v>4.3186235389802543E-3</v>
      </c>
      <c r="K23" s="9"/>
      <c r="L23" s="56">
        <v>352.6</v>
      </c>
      <c r="M23" s="15">
        <v>4583.8</v>
      </c>
      <c r="N23" s="17">
        <v>1.7365504603167676E-2</v>
      </c>
      <c r="O23" s="17"/>
      <c r="P23" s="45">
        <v>11.368644067796611</v>
      </c>
      <c r="Q23" s="15">
        <v>536.6</v>
      </c>
      <c r="R23" s="9">
        <v>7.5661572866194557E-2</v>
      </c>
      <c r="S23" s="9"/>
      <c r="T23" s="45">
        <v>11.667272727272726</v>
      </c>
      <c r="U23" s="15">
        <v>3850.2</v>
      </c>
      <c r="V23" s="9">
        <v>1.8492545841774455E-2</v>
      </c>
      <c r="W23" s="9"/>
      <c r="X23" s="45">
        <v>12.736842105263158</v>
      </c>
      <c r="Y23" s="15">
        <v>484</v>
      </c>
      <c r="Z23" s="9">
        <v>8.7190082644628103E-2</v>
      </c>
      <c r="AA23" s="9"/>
      <c r="AB23" s="45">
        <v>16.123157894736842</v>
      </c>
      <c r="AC23" s="15">
        <v>3063.4</v>
      </c>
      <c r="AD23" s="9">
        <v>2.2654566821179084E-2</v>
      </c>
      <c r="AE23" s="9"/>
      <c r="AF23" s="45">
        <v>15.12857142857143</v>
      </c>
      <c r="AG23" s="15">
        <v>211.8</v>
      </c>
      <c r="AH23" s="9">
        <v>0.18413597733711048</v>
      </c>
      <c r="AI23" s="9"/>
      <c r="AJ23" s="45">
        <v>11.829955947136563</v>
      </c>
      <c r="AK23" s="15">
        <v>8056.2</v>
      </c>
      <c r="AL23" s="9">
        <v>2.552071696333259E-2</v>
      </c>
    </row>
    <row r="24" spans="1:41" x14ac:dyDescent="0.2">
      <c r="A24" s="10"/>
      <c r="D24" s="8"/>
      <c r="E24" s="15"/>
      <c r="F24" s="9"/>
      <c r="G24" s="9"/>
      <c r="H24" s="8"/>
      <c r="I24" s="15"/>
      <c r="J24" s="9"/>
      <c r="K24" s="9"/>
      <c r="L24" s="8"/>
      <c r="M24" s="15"/>
      <c r="N24" s="9"/>
      <c r="O24" s="9"/>
      <c r="P24" s="8"/>
      <c r="Q24" s="15"/>
      <c r="R24" s="9"/>
      <c r="S24" s="9"/>
      <c r="T24" s="8"/>
      <c r="U24" s="15"/>
      <c r="V24" s="9"/>
      <c r="W24" s="9"/>
      <c r="X24" s="8"/>
      <c r="Y24" s="15"/>
      <c r="Z24" s="9"/>
      <c r="AA24" s="9"/>
      <c r="AB24" s="8"/>
      <c r="AC24" s="15"/>
      <c r="AD24" s="9"/>
      <c r="AE24" s="9"/>
      <c r="AF24" s="8"/>
      <c r="AG24" s="15"/>
      <c r="AH24" s="9"/>
      <c r="AI24" s="9"/>
      <c r="AJ24" s="8"/>
      <c r="AK24" s="15"/>
      <c r="AL24" s="9"/>
    </row>
    <row r="25" spans="1:41" s="20" customFormat="1" ht="17" x14ac:dyDescent="0.2">
      <c r="A25" s="21" t="s">
        <v>25</v>
      </c>
      <c r="B25" s="22" t="s">
        <v>22</v>
      </c>
      <c r="C25" s="23"/>
      <c r="D25" s="24">
        <v>351.34188403768957</v>
      </c>
      <c r="E25" s="23"/>
      <c r="F25" s="23"/>
      <c r="G25" s="23"/>
      <c r="H25" s="24">
        <v>4106.6617148522719</v>
      </c>
      <c r="I25" s="23"/>
      <c r="J25" s="23"/>
      <c r="K25" s="23"/>
      <c r="L25" s="24">
        <v>32.981265558100169</v>
      </c>
      <c r="M25" s="23"/>
      <c r="N25" s="23"/>
      <c r="O25" s="23"/>
      <c r="P25" s="24">
        <v>12.020685670261942</v>
      </c>
      <c r="Q25" s="23"/>
      <c r="R25" s="23"/>
      <c r="S25" s="23"/>
      <c r="T25" s="24">
        <v>11.74486090572112</v>
      </c>
      <c r="U25" s="23"/>
      <c r="V25" s="23"/>
      <c r="W25" s="23"/>
      <c r="X25" s="24">
        <v>12.644164759725399</v>
      </c>
      <c r="Y25" s="23"/>
      <c r="Z25" s="23"/>
      <c r="AA25" s="23"/>
      <c r="AB25" s="24">
        <v>17.328203469567775</v>
      </c>
      <c r="AC25" s="23"/>
      <c r="AD25" s="23"/>
      <c r="AE25" s="23"/>
      <c r="AF25" s="24">
        <v>15.669548872180451</v>
      </c>
      <c r="AG25" s="23"/>
      <c r="AH25" s="23"/>
      <c r="AI25" s="23"/>
      <c r="AJ25" s="24">
        <v>13.452388045510727</v>
      </c>
    </row>
    <row r="26" spans="1:41" ht="17" x14ac:dyDescent="0.2">
      <c r="A26" s="12" t="s">
        <v>26</v>
      </c>
      <c r="B26" s="1" t="s">
        <v>77</v>
      </c>
      <c r="D26" s="14">
        <v>17.942733059647299</v>
      </c>
      <c r="H26" s="8">
        <v>190.0477497442302</v>
      </c>
      <c r="L26" s="14">
        <v>7.4552064046640174</v>
      </c>
      <c r="P26" s="14">
        <v>0.92212607743795794</v>
      </c>
      <c r="Q26" s="14"/>
      <c r="R26" s="14"/>
      <c r="S26" s="14"/>
      <c r="T26" s="14">
        <v>0.55744652531503547</v>
      </c>
      <c r="U26" s="14"/>
      <c r="V26" s="14"/>
      <c r="W26" s="14"/>
      <c r="X26" s="14">
        <v>0.41010446731856876</v>
      </c>
      <c r="Y26" s="14"/>
      <c r="Z26" s="14"/>
      <c r="AA26" s="14"/>
      <c r="AB26" s="14">
        <v>2.4977398681227649</v>
      </c>
      <c r="AC26" s="14"/>
      <c r="AD26" s="14"/>
      <c r="AE26" s="14"/>
      <c r="AF26" s="14">
        <v>0.76505763768980417</v>
      </c>
      <c r="AG26" s="14"/>
      <c r="AH26" s="14"/>
      <c r="AI26" s="14"/>
      <c r="AJ26" s="14">
        <v>2.2944654775502005</v>
      </c>
    </row>
    <row r="27" spans="1:41" x14ac:dyDescent="0.2">
      <c r="A27"/>
      <c r="B27" s="1" t="s">
        <v>78</v>
      </c>
      <c r="D27" s="9">
        <v>5.1069154788623276E-2</v>
      </c>
      <c r="H27" s="9">
        <v>4.6277916940881202E-2</v>
      </c>
      <c r="L27" s="9">
        <v>0.22604367293095051</v>
      </c>
      <c r="P27" s="9">
        <v>7.6711603874578635E-2</v>
      </c>
      <c r="T27" s="9">
        <v>4.7463016360074037E-2</v>
      </c>
      <c r="X27" s="9">
        <v>3.2434286891360888E-2</v>
      </c>
      <c r="AB27" s="9">
        <v>0.14414303666905565</v>
      </c>
      <c r="AF27" s="9">
        <v>4.8824483967632233E-2</v>
      </c>
      <c r="AJ27" s="9">
        <v>0.1705619455659324</v>
      </c>
    </row>
    <row r="28" spans="1:41" s="52" customFormat="1" ht="17" thickBot="1" x14ac:dyDescent="0.25">
      <c r="B28" s="106"/>
      <c r="D28" s="162"/>
      <c r="H28" s="162"/>
      <c r="L28" s="162"/>
      <c r="P28" s="162"/>
      <c r="T28" s="162"/>
      <c r="X28" s="162"/>
      <c r="AB28" s="162"/>
      <c r="AF28" s="162"/>
      <c r="AJ28" s="162"/>
    </row>
    <row r="29" spans="1:41" ht="22" thickTop="1" x14ac:dyDescent="0.25">
      <c r="A29" s="54" t="s">
        <v>205</v>
      </c>
      <c r="D29" s="28" t="s">
        <v>184</v>
      </c>
      <c r="E29" s="28" t="s">
        <v>167</v>
      </c>
      <c r="H29" s="28" t="s">
        <v>184</v>
      </c>
      <c r="I29" s="28" t="s">
        <v>167</v>
      </c>
      <c r="L29" s="28" t="s">
        <v>184</v>
      </c>
      <c r="M29" s="28" t="s">
        <v>167</v>
      </c>
      <c r="P29" s="28" t="s">
        <v>184</v>
      </c>
      <c r="Q29" s="28" t="s">
        <v>167</v>
      </c>
      <c r="T29" s="28" t="s">
        <v>184</v>
      </c>
      <c r="U29" s="28" t="s">
        <v>167</v>
      </c>
      <c r="X29" s="28" t="s">
        <v>184</v>
      </c>
      <c r="Y29" s="28" t="s">
        <v>167</v>
      </c>
      <c r="AB29" s="28" t="s">
        <v>184</v>
      </c>
      <c r="AC29" s="28" t="s">
        <v>167</v>
      </c>
      <c r="AE29" s="110"/>
      <c r="AF29" s="28" t="s">
        <v>184</v>
      </c>
      <c r="AG29" s="28" t="s">
        <v>167</v>
      </c>
      <c r="AJ29" s="28" t="s">
        <v>184</v>
      </c>
      <c r="AK29" s="28" t="s">
        <v>167</v>
      </c>
      <c r="AN29" s="28"/>
      <c r="AO29" s="28"/>
    </row>
    <row r="30" spans="1:41" s="1" customFormat="1" ht="21" x14ac:dyDescent="0.25">
      <c r="A30" s="111" t="s">
        <v>187</v>
      </c>
      <c r="D30" s="1">
        <v>1.0967898443287893</v>
      </c>
      <c r="E30" s="1">
        <v>-0.91977523068633005</v>
      </c>
      <c r="H30" s="1">
        <v>0.65816204237004872</v>
      </c>
      <c r="I30" s="1">
        <v>3.8047047149747533</v>
      </c>
      <c r="L30" s="1">
        <v>8.4777401100276268</v>
      </c>
      <c r="M30" s="1">
        <v>-1083.3391364440588</v>
      </c>
      <c r="P30" s="1">
        <v>1.233945346380293</v>
      </c>
      <c r="Q30" s="1">
        <v>-8.1184371223154947</v>
      </c>
      <c r="T30" s="1" cm="1">
        <f t="array" ref="T30:U30">LINEST(T45:T59,U45:U59)</f>
        <v>1.1049911460969659</v>
      </c>
      <c r="U30" s="1">
        <v>-21.742048016302192</v>
      </c>
      <c r="X30" s="1" cm="1">
        <f t="array" ref="X30:Y30">LINEST(X45:X59,Y45:Y59)</f>
        <v>0.95564472842497261</v>
      </c>
      <c r="Y30" s="1">
        <v>1.3853977920186153</v>
      </c>
      <c r="AB30" s="1" cm="1">
        <f t="array" ref="AB30:AC30">LINEST(AB45:AB59,AC45:AC59)</f>
        <v>1.1407974978834874</v>
      </c>
      <c r="AC30" s="1">
        <v>-6.8503152158126568</v>
      </c>
      <c r="AF30" s="1" cm="1">
        <f t="array" ref="AF30:AG30">LINEST(AF45:AF59,AG45:AG59)</f>
        <v>0.99394846524385139</v>
      </c>
      <c r="AG30" s="1">
        <v>-0.29981389274778891</v>
      </c>
      <c r="AJ30" s="1">
        <v>1.25105922543324</v>
      </c>
      <c r="AK30" s="1">
        <v>-64.101812316444466</v>
      </c>
    </row>
    <row r="31" spans="1:41" x14ac:dyDescent="0.2">
      <c r="D31">
        <v>4.1814042568500569E-2</v>
      </c>
      <c r="E31">
        <v>0.44771202194383131</v>
      </c>
      <c r="H31">
        <v>5.5789497616611852E-2</v>
      </c>
      <c r="I31">
        <v>0.62644109529385206</v>
      </c>
      <c r="L31">
        <v>4.162378125078849</v>
      </c>
      <c r="M31">
        <v>581.16871481130102</v>
      </c>
      <c r="P31">
        <v>8.2079873159698447E-2</v>
      </c>
      <c r="Q31">
        <v>2.2446188535143992</v>
      </c>
      <c r="T31">
        <v>2.0075674894677181E-2</v>
      </c>
      <c r="U31">
        <v>5.9397860407449397</v>
      </c>
      <c r="X31">
        <v>6.6545190386252936E-2</v>
      </c>
      <c r="Y31">
        <v>1.8937838570672116</v>
      </c>
      <c r="AB31">
        <v>2.3796048323516148E-2</v>
      </c>
      <c r="AC31">
        <v>3.275227104683037</v>
      </c>
      <c r="AF31">
        <v>7.2802981410817674E-2</v>
      </c>
      <c r="AG31">
        <v>1.006592638787738</v>
      </c>
      <c r="AJ31">
        <v>2.414989018148548E-2</v>
      </c>
      <c r="AK31">
        <v>8.6333340754939698</v>
      </c>
    </row>
    <row r="32" spans="1:41" x14ac:dyDescent="0.2">
      <c r="D32">
        <v>0.97727344778457403</v>
      </c>
      <c r="E32">
        <v>0.42221753130537626</v>
      </c>
      <c r="H32">
        <v>0.89689050788287672</v>
      </c>
      <c r="I32">
        <v>0.25865030626782642</v>
      </c>
      <c r="L32">
        <v>0.20589096583907054</v>
      </c>
      <c r="M32">
        <v>60.683458361095163</v>
      </c>
      <c r="P32">
        <v>0.93388572725347452</v>
      </c>
      <c r="Q32">
        <v>5.4756556236787155</v>
      </c>
      <c r="T32">
        <v>0.99475174005666878</v>
      </c>
      <c r="U32">
        <v>9.6394569469287639</v>
      </c>
      <c r="X32">
        <v>0.92959414834307219</v>
      </c>
      <c r="Y32">
        <v>2.5289657104269554</v>
      </c>
      <c r="AB32">
        <v>0.99310000285290079</v>
      </c>
      <c r="AC32">
        <v>6.7607178688118612</v>
      </c>
      <c r="AF32">
        <v>0.92299122016686796</v>
      </c>
      <c r="AG32">
        <v>2.0997029898170863</v>
      </c>
      <c r="AJ32">
        <v>0.99407329961839608</v>
      </c>
      <c r="AK32">
        <v>23.795992047926426</v>
      </c>
    </row>
    <row r="33" spans="1:41" x14ac:dyDescent="0.2">
      <c r="D33">
        <v>688.022319282544</v>
      </c>
      <c r="E33">
        <v>16</v>
      </c>
      <c r="H33">
        <v>139.17485026330473</v>
      </c>
      <c r="I33">
        <v>16</v>
      </c>
      <c r="L33">
        <v>4.1483666747424692</v>
      </c>
      <c r="M33">
        <v>16</v>
      </c>
      <c r="P33">
        <v>226.00523329269831</v>
      </c>
      <c r="Q33">
        <v>16</v>
      </c>
      <c r="T33">
        <v>3032.629483440634</v>
      </c>
      <c r="U33">
        <v>16</v>
      </c>
      <c r="X33">
        <v>211.25383790490153</v>
      </c>
      <c r="Y33">
        <v>16</v>
      </c>
      <c r="AB33">
        <v>2302.8415384673672</v>
      </c>
      <c r="AC33">
        <v>16</v>
      </c>
      <c r="AF33">
        <v>191.76851723491669</v>
      </c>
      <c r="AG33">
        <v>16</v>
      </c>
      <c r="AJ33">
        <v>2683.6471847409348</v>
      </c>
      <c r="AK33">
        <v>16</v>
      </c>
    </row>
    <row r="34" spans="1:41" s="52" customFormat="1" ht="17" thickBot="1" x14ac:dyDescent="0.25">
      <c r="A34" s="51"/>
      <c r="D34" s="52">
        <v>122.6521177001343</v>
      </c>
      <c r="E34" s="52">
        <v>2.8522822998657018</v>
      </c>
      <c r="H34" s="52">
        <v>9.3107948288903373</v>
      </c>
      <c r="I34" s="52">
        <v>1.0703996949190466</v>
      </c>
      <c r="L34" s="52">
        <v>15276.286101395679</v>
      </c>
      <c r="M34" s="52">
        <v>58919.713898604321</v>
      </c>
      <c r="P34" s="52">
        <v>6776.2707278540129</v>
      </c>
      <c r="Q34" s="52">
        <v>479.72487214598942</v>
      </c>
      <c r="T34" s="52">
        <v>281789.29391629278</v>
      </c>
      <c r="U34" s="52">
        <v>1486.7060837070915</v>
      </c>
      <c r="X34" s="52">
        <v>1351.1093189677549</v>
      </c>
      <c r="Y34" s="52">
        <v>102.33068103224505</v>
      </c>
      <c r="AB34" s="52">
        <v>105256.68310237321</v>
      </c>
      <c r="AC34" s="52">
        <v>731.31689762675182</v>
      </c>
      <c r="AF34" s="52">
        <v>845.45995767285137</v>
      </c>
      <c r="AG34" s="52">
        <v>70.540042327148981</v>
      </c>
      <c r="AJ34" s="52">
        <v>1519613.1721992802</v>
      </c>
      <c r="AK34" s="52">
        <v>9059.9878007196439</v>
      </c>
    </row>
    <row r="35" spans="1:41" ht="17" thickTop="1" x14ac:dyDescent="0.2"/>
    <row r="36" spans="1:41" ht="21" x14ac:dyDescent="0.25">
      <c r="A36" s="102" t="s">
        <v>206</v>
      </c>
      <c r="D36" s="28" t="s">
        <v>184</v>
      </c>
      <c r="E36" s="28" t="s">
        <v>167</v>
      </c>
      <c r="H36" s="28" t="s">
        <v>184</v>
      </c>
      <c r="I36" s="28" t="s">
        <v>167</v>
      </c>
      <c r="L36" s="28" t="s">
        <v>184</v>
      </c>
      <c r="M36" s="28" t="s">
        <v>167</v>
      </c>
      <c r="P36" s="28" t="s">
        <v>184</v>
      </c>
      <c r="Q36" s="28" t="s">
        <v>167</v>
      </c>
      <c r="T36" s="28" t="s">
        <v>184</v>
      </c>
      <c r="U36" s="28" t="s">
        <v>167</v>
      </c>
      <c r="X36" s="28" t="s">
        <v>184</v>
      </c>
      <c r="Y36" s="28" t="s">
        <v>167</v>
      </c>
      <c r="AB36" s="28" t="s">
        <v>184</v>
      </c>
      <c r="AC36" s="28" t="s">
        <v>167</v>
      </c>
      <c r="AE36" s="110"/>
      <c r="AF36" s="28" t="s">
        <v>184</v>
      </c>
      <c r="AG36" s="28" t="s">
        <v>167</v>
      </c>
      <c r="AJ36" s="28" t="s">
        <v>184</v>
      </c>
      <c r="AK36" s="28" t="s">
        <v>167</v>
      </c>
      <c r="AN36" s="28"/>
      <c r="AO36" s="28"/>
    </row>
    <row r="37" spans="1:41" s="150" customFormat="1" ht="21" x14ac:dyDescent="0.25">
      <c r="A37" s="102" t="s">
        <v>192</v>
      </c>
      <c r="D37" s="150" cm="1">
        <f t="array" ref="D37:E41">LINEST(D2:D16,E2:E16,TRUE,TRUE)</f>
        <v>2.6596222620092719E-3</v>
      </c>
      <c r="E37" s="150">
        <v>-0.87115291256794514</v>
      </c>
      <c r="G37" s="151"/>
      <c r="H37" s="150" cm="1">
        <f t="array" ref="H37:I41">LINEST(H2:H16,I2:I16,TRUE,TRUE)</f>
        <v>1.3671538024317707E-4</v>
      </c>
      <c r="I37" s="150">
        <v>3.8267511905222733</v>
      </c>
      <c r="J37" s="151"/>
      <c r="L37" s="150" cm="1">
        <f t="array" ref="L37:M41">LINEST(L2:L16,M2:M16,TRUE,TRUE)</f>
        <v>0.19957459314521653</v>
      </c>
      <c r="M37" s="151">
        <v>-973.78303718621487</v>
      </c>
      <c r="P37" s="150" cm="1">
        <f t="array" ref="P37:Q41">LINEST(P2:P16,Q2:Q16,TRUE,TRUE)</f>
        <v>8.7486574900407482E-2</v>
      </c>
      <c r="Q37" s="150">
        <v>-8.0089674060365184</v>
      </c>
      <c r="S37" s="151"/>
      <c r="T37" s="150" cm="1">
        <f t="array" ref="T37:U41">LINEST(T2:T16,U2:U16,TRUE,TRUE)</f>
        <v>8.0499207800577996E-2</v>
      </c>
      <c r="U37" s="150">
        <v>-21.742048016302363</v>
      </c>
      <c r="V37" s="151"/>
      <c r="X37" s="150" cm="1">
        <f t="array" ref="X37:Y41">LINEST(X2:X16,Y2:Y16,TRUE,TRUE)</f>
        <v>6.4667639448798067E-2</v>
      </c>
      <c r="Y37" s="152">
        <v>1.385397792018626</v>
      </c>
      <c r="AB37" s="150" cm="1">
        <f t="array" ref="AB37:AC41">LINEST(AB2:AB16,AC2:AC16,TRUE,TRUE)</f>
        <v>5.6329475472209449E-2</v>
      </c>
      <c r="AC37" s="150">
        <v>-6.8503152158126852</v>
      </c>
      <c r="AF37" s="150" cm="1">
        <f t="array" ref="AF37:AG41">LINEST(AF2:AF16,AG2:AG16,TRUE,TRUE)</f>
        <v>5.4273528856595969E-2</v>
      </c>
      <c r="AG37" s="150">
        <v>-0.29981389274779779</v>
      </c>
      <c r="AJ37" s="150" cm="1">
        <f t="array" ref="AJ37:AK41">LINEST(AJ2:AJ16,AK2:AK16,TRUE,TRUE)</f>
        <v>7.9494188879089836E-2</v>
      </c>
      <c r="AK37" s="150">
        <v>-63.792985328919428</v>
      </c>
      <c r="AO37" s="153"/>
    </row>
    <row r="38" spans="1:41" s="78" customFormat="1" x14ac:dyDescent="0.2">
      <c r="D38" s="78">
        <v>1.2236816235107307E-4</v>
      </c>
      <c r="E38" s="78">
        <v>0.5380803107027774</v>
      </c>
      <c r="G38" s="15"/>
      <c r="H38" s="78">
        <v>1.3040250274618327E-5</v>
      </c>
      <c r="I38" s="78">
        <v>0.70279995866170097</v>
      </c>
      <c r="J38" s="15"/>
      <c r="L38" s="78">
        <v>0.11555203896397649</v>
      </c>
      <c r="M38" s="15">
        <v>621.91887418426597</v>
      </c>
      <c r="P38" s="15">
        <v>6.6418958405320598E-3</v>
      </c>
      <c r="Q38" s="78">
        <v>2.5534145736905827</v>
      </c>
      <c r="S38" s="15"/>
      <c r="T38" s="78">
        <v>1.6989853781715877E-3</v>
      </c>
      <c r="U38" s="78">
        <v>6.9004870195686969</v>
      </c>
      <c r="V38" s="15"/>
      <c r="X38" s="78">
        <v>5.3386152042865396E-3</v>
      </c>
      <c r="Y38" s="15">
        <v>2.2465922080144902</v>
      </c>
      <c r="AB38" s="15">
        <v>1.3882849195895758E-3</v>
      </c>
      <c r="AC38" s="78">
        <v>3.8703670300966051</v>
      </c>
      <c r="AF38" s="78">
        <v>4.7302687258070899E-3</v>
      </c>
      <c r="AG38" s="78">
        <v>1.1998197134840611</v>
      </c>
      <c r="AJ38" s="78">
        <v>1.8360991398040714E-3</v>
      </c>
      <c r="AK38" s="78">
        <v>10.322509904932236</v>
      </c>
    </row>
    <row r="39" spans="1:41" s="78" customFormat="1" x14ac:dyDescent="0.2">
      <c r="A39" s="77"/>
      <c r="D39" s="78">
        <v>0.97321755367918339</v>
      </c>
      <c r="E39" s="78">
        <v>0.46418627837036192</v>
      </c>
      <c r="G39" s="15"/>
      <c r="H39" s="78">
        <v>0.89423714583619318</v>
      </c>
      <c r="I39" s="78">
        <v>0.2652943167826336</v>
      </c>
      <c r="J39" s="15"/>
      <c r="L39" s="78">
        <v>0.18663650850641095</v>
      </c>
      <c r="M39" s="15">
        <v>62.197121303066389</v>
      </c>
      <c r="P39" s="15">
        <v>0.93029479090842404</v>
      </c>
      <c r="Q39" s="78">
        <v>5.6940178373805077</v>
      </c>
      <c r="S39" s="15"/>
      <c r="T39" s="78">
        <v>0.99424252901274579</v>
      </c>
      <c r="U39" s="78">
        <v>10.224885904276631</v>
      </c>
      <c r="V39" s="15"/>
      <c r="X39" s="78">
        <v>0.91861229063518823</v>
      </c>
      <c r="Y39" s="15">
        <v>2.7536939328090231</v>
      </c>
      <c r="AB39" s="15">
        <v>0.99216546444094922</v>
      </c>
      <c r="AC39" s="78">
        <v>7.2957959216455279</v>
      </c>
      <c r="AF39" s="78">
        <v>0.91012481170405868</v>
      </c>
      <c r="AG39" s="78">
        <v>2.2972345760450912</v>
      </c>
      <c r="AJ39" s="78">
        <v>0.99311247356778876</v>
      </c>
      <c r="AK39" s="78">
        <v>25.979253058329306</v>
      </c>
    </row>
    <row r="40" spans="1:41" s="78" customFormat="1" x14ac:dyDescent="0.2">
      <c r="A40" s="77"/>
      <c r="D40" s="78">
        <v>472.39255317747967</v>
      </c>
      <c r="E40" s="78">
        <v>13</v>
      </c>
      <c r="G40" s="15"/>
      <c r="H40" s="78">
        <v>109.91650128754495</v>
      </c>
      <c r="I40" s="78">
        <v>13</v>
      </c>
      <c r="J40" s="15"/>
      <c r="L40" s="78">
        <v>2.9830139119324688</v>
      </c>
      <c r="M40" s="15">
        <v>13</v>
      </c>
      <c r="P40" s="15">
        <v>173.49969162162776</v>
      </c>
      <c r="Q40" s="78">
        <v>13</v>
      </c>
      <c r="S40" s="15"/>
      <c r="T40" s="78">
        <v>2244.935824388745</v>
      </c>
      <c r="U40" s="78">
        <v>13</v>
      </c>
      <c r="V40" s="15"/>
      <c r="X40" s="78">
        <v>146.72927732526404</v>
      </c>
      <c r="Y40" s="15">
        <v>13</v>
      </c>
      <c r="AB40" s="15">
        <v>1646.3198029437604</v>
      </c>
      <c r="AC40" s="78">
        <v>13</v>
      </c>
      <c r="AF40" s="78">
        <v>131.64503770710951</v>
      </c>
      <c r="AG40" s="78">
        <v>13</v>
      </c>
      <c r="AJ40" s="78">
        <v>1874.470070416312</v>
      </c>
      <c r="AK40" s="78">
        <v>13</v>
      </c>
    </row>
    <row r="41" spans="1:41" s="78" customFormat="1" x14ac:dyDescent="0.2">
      <c r="A41" s="77"/>
      <c r="D41" s="78">
        <v>101.78590428664474</v>
      </c>
      <c r="E41" s="78">
        <v>2.8010957133552528</v>
      </c>
      <c r="G41" s="15"/>
      <c r="H41" s="78">
        <v>7.7360414677846912</v>
      </c>
      <c r="I41" s="78">
        <v>0.91495396872313639</v>
      </c>
      <c r="J41" s="15"/>
      <c r="L41" s="78">
        <v>11539.735320951389</v>
      </c>
      <c r="M41" s="15">
        <v>50290.264679048611</v>
      </c>
      <c r="P41" s="15">
        <v>5625.1790912787055</v>
      </c>
      <c r="Q41" s="78">
        <v>421.48390872129613</v>
      </c>
      <c r="S41" s="15"/>
      <c r="T41" s="78">
        <v>234704.20554051219</v>
      </c>
      <c r="U41" s="78">
        <v>1359.1277928211744</v>
      </c>
      <c r="V41" s="15"/>
      <c r="X41" s="78">
        <v>1112.6232064173398</v>
      </c>
      <c r="Y41" s="15">
        <v>98.576793582659931</v>
      </c>
      <c r="AB41" s="15">
        <v>87631.361037639421</v>
      </c>
      <c r="AC41" s="78">
        <v>691.97229569389367</v>
      </c>
      <c r="AF41" s="78">
        <v>694.7286062674317</v>
      </c>
      <c r="AG41" s="78">
        <v>68.604727065901898</v>
      </c>
      <c r="AJ41" s="78">
        <v>1265120.3193369068</v>
      </c>
      <c r="AK41" s="78">
        <v>8773.9806630932635</v>
      </c>
    </row>
    <row r="43" spans="1:41" s="52" customFormat="1" ht="17" thickBot="1" x14ac:dyDescent="0.25">
      <c r="A43" s="51"/>
    </row>
    <row r="44" spans="1:41" s="13" customFormat="1" ht="41" thickTop="1" x14ac:dyDescent="0.2">
      <c r="A44" s="118" t="s">
        <v>197</v>
      </c>
      <c r="B44" s="26"/>
      <c r="C44" s="26"/>
      <c r="D44" s="26" t="s">
        <v>19</v>
      </c>
      <c r="E44" s="26" t="s">
        <v>111</v>
      </c>
      <c r="F44" s="26" t="s">
        <v>141</v>
      </c>
      <c r="G44" s="26" t="s">
        <v>171</v>
      </c>
      <c r="H44" s="26" t="s">
        <v>21</v>
      </c>
      <c r="I44" s="26" t="s">
        <v>113</v>
      </c>
      <c r="J44" s="26" t="s">
        <v>144</v>
      </c>
      <c r="K44" s="26" t="s">
        <v>171</v>
      </c>
      <c r="L44" s="26" t="s">
        <v>44</v>
      </c>
      <c r="M44" s="26" t="s">
        <v>145</v>
      </c>
      <c r="N44" s="26" t="s">
        <v>146</v>
      </c>
      <c r="O44" s="26" t="s">
        <v>171</v>
      </c>
      <c r="P44" s="26" t="s">
        <v>50</v>
      </c>
      <c r="Q44" s="26" t="s">
        <v>121</v>
      </c>
      <c r="R44" s="26" t="s">
        <v>122</v>
      </c>
      <c r="S44" s="26" t="s">
        <v>171</v>
      </c>
      <c r="T44" s="26" t="s">
        <v>52</v>
      </c>
      <c r="U44" s="26" t="s">
        <v>123</v>
      </c>
      <c r="V44" s="26" t="s">
        <v>147</v>
      </c>
      <c r="W44" s="26" t="s">
        <v>171</v>
      </c>
      <c r="X44" s="26" t="s">
        <v>54</v>
      </c>
      <c r="Y44" s="26" t="s">
        <v>148</v>
      </c>
      <c r="Z44" s="26" t="s">
        <v>149</v>
      </c>
      <c r="AA44" s="26" t="s">
        <v>171</v>
      </c>
      <c r="AB44" s="26" t="s">
        <v>56</v>
      </c>
      <c r="AC44" s="26" t="s">
        <v>126</v>
      </c>
      <c r="AD44" s="26" t="s">
        <v>127</v>
      </c>
      <c r="AE44" s="26" t="s">
        <v>171</v>
      </c>
      <c r="AF44" s="26" t="s">
        <v>58</v>
      </c>
      <c r="AG44" s="26" t="s">
        <v>128</v>
      </c>
      <c r="AH44" s="26" t="s">
        <v>129</v>
      </c>
      <c r="AI44" s="26" t="s">
        <v>171</v>
      </c>
      <c r="AJ44" s="26" t="s">
        <v>82</v>
      </c>
      <c r="AK44" s="26" t="s">
        <v>142</v>
      </c>
      <c r="AL44" s="26" t="s">
        <v>143</v>
      </c>
      <c r="AM44" s="26" t="s">
        <v>171</v>
      </c>
    </row>
    <row r="45" spans="1:41" x14ac:dyDescent="0.2">
      <c r="A45" s="11" t="s">
        <v>11</v>
      </c>
      <c r="B45" t="s">
        <v>191</v>
      </c>
      <c r="D45" s="2">
        <v>13.24</v>
      </c>
      <c r="E45" s="2">
        <f t="shared" ref="E45:E59" si="9">F2/D$25*$AP2</f>
        <v>13.527550710458961</v>
      </c>
      <c r="F45" s="2">
        <f t="shared" ref="F45:F59" si="10">E45*D$30+E$30</f>
        <v>13.917105007187757</v>
      </c>
      <c r="G45" s="2">
        <f t="shared" ref="G45:G59" si="11">E2*D$37+E$37</f>
        <v>13.902516269403373</v>
      </c>
      <c r="H45" s="2">
        <v>10.251681814091604</v>
      </c>
      <c r="I45" s="2">
        <f t="shared" ref="I45:I59" si="12">J2/H$25*$AP2</f>
        <v>10.3898294132355</v>
      </c>
      <c r="J45" s="2">
        <f t="shared" ref="J45:J59" si="13">I45*H$30+I$30</f>
        <v>10.642896061466235</v>
      </c>
      <c r="K45" s="2">
        <f t="shared" ref="K45:K59" si="14">I2*H$37+I$37</f>
        <v>10.644390723104078</v>
      </c>
      <c r="L45">
        <v>166</v>
      </c>
      <c r="M45" s="8">
        <f t="shared" ref="M45:M59" si="15">N2/L$25*$AP2</f>
        <v>144.57663518457994</v>
      </c>
      <c r="N45" s="8">
        <f t="shared" ref="N45:N59" si="16">M45*L$30+M$30</f>
        <v>142.34400263308612</v>
      </c>
      <c r="O45" s="8">
        <f t="shared" ref="O45:O59" si="17">M2*L$37+M$37</f>
        <v>138.43515867677456</v>
      </c>
      <c r="P45">
        <v>0.27</v>
      </c>
      <c r="Q45" s="14">
        <f t="shared" ref="Q45:Q59" si="18">R2/P$25*$AP2</f>
        <v>8.0075733352998633</v>
      </c>
      <c r="R45" s="14">
        <f t="shared" ref="R45:R59" si="19">Q45*P$30+Q$30</f>
        <v>1.7624707305766929</v>
      </c>
      <c r="S45" s="14">
        <f t="shared" ref="S45:S59" si="20">Q2*P$37+Q$37</f>
        <v>1.8332033107940831</v>
      </c>
      <c r="T45">
        <v>108</v>
      </c>
      <c r="U45" s="8">
        <f t="shared" ref="U45:U59" si="21">V2/T$25*$AP2</f>
        <v>122.58193407063204</v>
      </c>
      <c r="V45" s="8">
        <f t="shared" ref="V45:V59" si="22">U45*T$30+U$30</f>
        <v>113.70990380318821</v>
      </c>
      <c r="W45" s="8">
        <f t="shared" ref="W45:W59" si="23">U2*T$37+U$37</f>
        <v>113.70990380318813</v>
      </c>
      <c r="X45">
        <v>16</v>
      </c>
      <c r="Y45" s="8">
        <f t="shared" ref="Y45:Y59" si="24">Z2/X$25*$AP2</f>
        <v>15.143588474443627</v>
      </c>
      <c r="Z45" s="8">
        <f t="shared" ref="Z45:Z59" si="25">Y45*X$30+Y$30</f>
        <v>15.857288287057841</v>
      </c>
      <c r="AA45" s="8">
        <f t="shared" ref="AA45:AA59" si="26">Y2*X$37+Y$37</f>
        <v>15.857288287057845</v>
      </c>
      <c r="AB45">
        <v>22</v>
      </c>
      <c r="AC45" s="8">
        <f t="shared" ref="AC45:AC59" si="27">AD2/AB$25*$AP2</f>
        <v>27.714794248774766</v>
      </c>
      <c r="AD45" s="8">
        <f t="shared" ref="AD45:AD59" si="28">AC45*AB$30+AC$30</f>
        <v>24.766652717545263</v>
      </c>
      <c r="AE45" s="8">
        <f t="shared" ref="AE45:AE59" si="29">AC2*AB$37+AC$37</f>
        <v>24.766652717545242</v>
      </c>
      <c r="AF45" s="14">
        <v>2</v>
      </c>
      <c r="AG45" s="14">
        <f t="shared" ref="AG45:AG59" si="30">AH2/AF$25*$AP2</f>
        <v>1.0568435627806401</v>
      </c>
      <c r="AH45" s="14">
        <f t="shared" ref="AH45:AH59" si="31">AG45*AF$30+AG$30</f>
        <v>0.75063414448087218</v>
      </c>
      <c r="AI45" s="14">
        <f t="shared" ref="AI45:AI59" si="32">AG2*AF$37+AG$37</f>
        <v>0.75063414448086352</v>
      </c>
      <c r="AJ45">
        <v>7.7</v>
      </c>
      <c r="AK45" s="8">
        <f t="shared" ref="AK45:AK59" si="33">AL2/AJ$25*$AP2</f>
        <v>90.326654989745577</v>
      </c>
      <c r="AL45" s="8">
        <f t="shared" ref="AL45:AL59" si="34">AK45*AJ$30+AK$30</f>
        <v>48.902182711002141</v>
      </c>
      <c r="AM45" s="8">
        <f t="shared" ref="AM45:AM59" si="35">AK2*AJ$37+AK$37</f>
        <v>49.100793529097629</v>
      </c>
    </row>
    <row r="46" spans="1:41" x14ac:dyDescent="0.2">
      <c r="A46" s="11" t="s">
        <v>11</v>
      </c>
      <c r="B46" t="s">
        <v>191</v>
      </c>
      <c r="D46" s="2">
        <v>13.24</v>
      </c>
      <c r="E46" s="2">
        <f t="shared" si="9"/>
        <v>13.253422340479128</v>
      </c>
      <c r="F46" s="2">
        <f t="shared" si="10"/>
        <v>13.616443794951472</v>
      </c>
      <c r="G46" s="2">
        <f t="shared" si="11"/>
        <v>13.603135994425445</v>
      </c>
      <c r="H46" s="2">
        <v>10.251681814091604</v>
      </c>
      <c r="I46" s="2">
        <f t="shared" si="12"/>
        <v>10.138797203065691</v>
      </c>
      <c r="J46" s="2">
        <f t="shared" si="13"/>
        <v>10.477676189320206</v>
      </c>
      <c r="K46" s="2">
        <f t="shared" si="14"/>
        <v>10.479667410339683</v>
      </c>
      <c r="L46">
        <v>166</v>
      </c>
      <c r="M46" s="8">
        <f t="shared" si="15"/>
        <v>145.89811002284711</v>
      </c>
      <c r="N46" s="8">
        <f t="shared" si="16"/>
        <v>153.54712287385587</v>
      </c>
      <c r="O46" s="8">
        <f t="shared" si="17"/>
        <v>148.60117449682321</v>
      </c>
      <c r="P46">
        <v>0.27</v>
      </c>
      <c r="Q46" s="14">
        <f t="shared" si="18"/>
        <v>7.1069656878749186</v>
      </c>
      <c r="R46" s="14">
        <f t="shared" si="19"/>
        <v>0.65117011512217893</v>
      </c>
      <c r="S46" s="14">
        <f t="shared" si="20"/>
        <v>0.72625944107458729</v>
      </c>
      <c r="T46">
        <v>108</v>
      </c>
      <c r="U46" s="8">
        <f t="shared" si="21"/>
        <v>119.44922745153522</v>
      </c>
      <c r="V46" s="8">
        <f t="shared" si="22"/>
        <v>110.24829072576688</v>
      </c>
      <c r="W46" s="8">
        <f t="shared" si="23"/>
        <v>110.24829072576676</v>
      </c>
      <c r="X46">
        <v>16</v>
      </c>
      <c r="Y46" s="8">
        <f t="shared" si="24"/>
        <v>15.955164724496946</v>
      </c>
      <c r="Z46" s="8">
        <f t="shared" si="25"/>
        <v>16.632866852136203</v>
      </c>
      <c r="AA46" s="8">
        <f t="shared" si="26"/>
        <v>16.632866852136203</v>
      </c>
      <c r="AB46">
        <v>22</v>
      </c>
      <c r="AC46" s="8">
        <f t="shared" si="27"/>
        <v>25.125932906892945</v>
      </c>
      <c r="AD46" s="8">
        <f t="shared" si="28"/>
        <v>21.813286176359195</v>
      </c>
      <c r="AE46" s="8">
        <f t="shared" si="29"/>
        <v>21.813286176359171</v>
      </c>
      <c r="AF46" s="14">
        <v>2</v>
      </c>
      <c r="AG46" s="14">
        <f t="shared" si="30"/>
        <v>5.3863271334191811</v>
      </c>
      <c r="AH46" s="14">
        <f t="shared" si="31"/>
        <v>5.05391769481552</v>
      </c>
      <c r="AI46" s="14">
        <f t="shared" si="32"/>
        <v>5.0539176948155129</v>
      </c>
      <c r="AJ46">
        <v>7.7</v>
      </c>
      <c r="AK46" s="8">
        <f t="shared" si="33"/>
        <v>53.865245052366774</v>
      </c>
      <c r="AL46" s="8">
        <f t="shared" si="34"/>
        <v>3.2867994365411732</v>
      </c>
      <c r="AM46" s="8">
        <f t="shared" si="35"/>
        <v>3.529900299527128</v>
      </c>
    </row>
    <row r="47" spans="1:41" x14ac:dyDescent="0.2">
      <c r="A47" s="11" t="s">
        <v>11</v>
      </c>
      <c r="B47" t="s">
        <v>191</v>
      </c>
      <c r="D47" s="2">
        <v>13.24</v>
      </c>
      <c r="E47" s="2">
        <f t="shared" si="9"/>
        <v>13.399687910152618</v>
      </c>
      <c r="F47" s="2">
        <f t="shared" si="10"/>
        <v>13.77686638634432</v>
      </c>
      <c r="G47" s="2">
        <f t="shared" si="11"/>
        <v>13.762875121287342</v>
      </c>
      <c r="H47" s="2">
        <v>10.251681814091604</v>
      </c>
      <c r="I47" s="2">
        <f t="shared" si="12"/>
        <v>10.186900230536921</v>
      </c>
      <c r="J47" s="2">
        <f t="shared" si="13"/>
        <v>10.509335776124853</v>
      </c>
      <c r="K47" s="2">
        <f t="shared" si="14"/>
        <v>10.511231845970066</v>
      </c>
      <c r="L47">
        <v>166</v>
      </c>
      <c r="M47" s="8">
        <f t="shared" si="15"/>
        <v>140.99809241671167</v>
      </c>
      <c r="N47" s="8">
        <f t="shared" si="16"/>
        <v>112.00604707447997</v>
      </c>
      <c r="O47" s="8">
        <f t="shared" si="17"/>
        <v>110.90567318269314</v>
      </c>
      <c r="P47">
        <v>0.27</v>
      </c>
      <c r="Q47" s="14">
        <f t="shared" si="18"/>
        <v>10.434810234526894</v>
      </c>
      <c r="R47" s="14">
        <f t="shared" si="19"/>
        <v>4.7575484069404208</v>
      </c>
      <c r="S47" s="14">
        <f t="shared" si="20"/>
        <v>4.8165390770831884</v>
      </c>
      <c r="T47">
        <v>108</v>
      </c>
      <c r="U47" s="8">
        <f t="shared" si="21"/>
        <v>113.88942084606614</v>
      </c>
      <c r="V47" s="8">
        <f t="shared" si="22"/>
        <v>104.10475365271212</v>
      </c>
      <c r="W47" s="8">
        <f t="shared" si="23"/>
        <v>104.10475365271201</v>
      </c>
      <c r="X47">
        <v>16</v>
      </c>
      <c r="Y47" s="8">
        <f t="shared" si="24"/>
        <v>17.807704248914263</v>
      </c>
      <c r="Z47" s="8">
        <f t="shared" si="25"/>
        <v>18.403236482844516</v>
      </c>
      <c r="AA47" s="8">
        <f t="shared" si="26"/>
        <v>18.40323648284452</v>
      </c>
      <c r="AB47">
        <v>22</v>
      </c>
      <c r="AC47" s="8">
        <f t="shared" si="27"/>
        <v>24.326760730118846</v>
      </c>
      <c r="AD47" s="8">
        <f t="shared" si="28"/>
        <v>20.901592556717201</v>
      </c>
      <c r="AE47" s="8">
        <f t="shared" si="29"/>
        <v>20.901592556717187</v>
      </c>
      <c r="AF47" s="14">
        <v>2</v>
      </c>
      <c r="AG47" s="14">
        <f t="shared" si="30"/>
        <v>1.3778970399518344</v>
      </c>
      <c r="AH47" s="14">
        <f t="shared" si="31"/>
        <v>1.0697447553763828</v>
      </c>
      <c r="AI47" s="14">
        <f t="shared" si="32"/>
        <v>1.0697447553763748</v>
      </c>
      <c r="AJ47">
        <v>7.7</v>
      </c>
      <c r="AK47" s="8">
        <f t="shared" si="33"/>
        <v>66.874820959029506</v>
      </c>
      <c r="AL47" s="8">
        <f t="shared" si="34"/>
        <v>19.562549393545595</v>
      </c>
      <c r="AM47" s="8">
        <f t="shared" si="35"/>
        <v>19.78977603178032</v>
      </c>
    </row>
    <row r="48" spans="1:41" x14ac:dyDescent="0.2">
      <c r="A48" s="11" t="s">
        <v>11</v>
      </c>
      <c r="B48" t="s">
        <v>191</v>
      </c>
      <c r="D48" s="2">
        <v>13.24</v>
      </c>
      <c r="E48" s="2">
        <f t="shared" si="9"/>
        <v>12.299444562666036</v>
      </c>
      <c r="F48" s="2">
        <f t="shared" si="10"/>
        <v>12.570130656530726</v>
      </c>
      <c r="G48" s="2">
        <f t="shared" si="11"/>
        <v>12.56128056929915</v>
      </c>
      <c r="H48" s="2">
        <v>10.251681814091604</v>
      </c>
      <c r="I48" s="2">
        <f t="shared" si="12"/>
        <v>10.066865327149957</v>
      </c>
      <c r="J48" s="2">
        <f t="shared" si="13"/>
        <v>10.430333358955998</v>
      </c>
      <c r="K48" s="2">
        <f t="shared" si="14"/>
        <v>10.432466866289253</v>
      </c>
      <c r="L48">
        <v>166</v>
      </c>
      <c r="M48" s="8">
        <f t="shared" si="15"/>
        <v>141.72082847632552</v>
      </c>
      <c r="N48" s="8">
        <f t="shared" si="16"/>
        <v>118.13321555603147</v>
      </c>
      <c r="O48" s="8">
        <f t="shared" si="17"/>
        <v>116.46563240627415</v>
      </c>
      <c r="P48">
        <v>0.27</v>
      </c>
      <c r="Q48" s="14">
        <f t="shared" si="18"/>
        <v>17.847595295645409</v>
      </c>
      <c r="R48" s="14">
        <f t="shared" si="19"/>
        <v>13.904520036824966</v>
      </c>
      <c r="S48" s="14">
        <f t="shared" si="20"/>
        <v>13.927650896325481</v>
      </c>
      <c r="T48">
        <v>108</v>
      </c>
      <c r="U48" s="8">
        <f t="shared" si="21"/>
        <v>120.24883099733694</v>
      </c>
      <c r="V48" s="8">
        <f t="shared" si="22"/>
        <v>111.13184556426552</v>
      </c>
      <c r="W48" s="8">
        <f t="shared" si="23"/>
        <v>111.1318455642654</v>
      </c>
      <c r="X48">
        <v>16</v>
      </c>
      <c r="Y48" s="8">
        <f t="shared" si="24"/>
        <v>16.806707235968229</v>
      </c>
      <c r="Z48" s="8">
        <f t="shared" si="25"/>
        <v>17.446638964253495</v>
      </c>
      <c r="AA48" s="8">
        <f t="shared" si="26"/>
        <v>17.446638964253498</v>
      </c>
      <c r="AB48">
        <v>22</v>
      </c>
      <c r="AC48" s="8">
        <f t="shared" si="27"/>
        <v>25.876858185875616</v>
      </c>
      <c r="AD48" s="8">
        <f t="shared" si="28"/>
        <v>22.669939855720084</v>
      </c>
      <c r="AE48" s="8">
        <f t="shared" si="29"/>
        <v>22.669939855720067</v>
      </c>
      <c r="AF48" s="14">
        <v>2</v>
      </c>
      <c r="AG48" s="14">
        <f t="shared" si="30"/>
        <v>4.6071075486299851</v>
      </c>
      <c r="AH48" s="14">
        <f t="shared" si="31"/>
        <v>4.2794135844263472</v>
      </c>
      <c r="AI48" s="14">
        <f t="shared" si="32"/>
        <v>4.2794135844263401</v>
      </c>
      <c r="AJ48">
        <v>7.7</v>
      </c>
      <c r="AK48" s="8">
        <f t="shared" si="33"/>
        <v>57.821392151048784</v>
      </c>
      <c r="AL48" s="8">
        <f t="shared" si="34"/>
        <v>8.2361737615182449</v>
      </c>
      <c r="AM48" s="8">
        <f t="shared" si="35"/>
        <v>8.4744473519901788</v>
      </c>
    </row>
    <row r="49" spans="1:39" x14ac:dyDescent="0.2">
      <c r="A49" s="11" t="s">
        <v>11</v>
      </c>
      <c r="B49" t="s">
        <v>191</v>
      </c>
      <c r="D49" s="2">
        <v>13.24</v>
      </c>
      <c r="E49" s="2">
        <f t="shared" si="9"/>
        <v>12.295579081027679</v>
      </c>
      <c r="F49" s="2">
        <f t="shared" si="10"/>
        <v>12.565891035526336</v>
      </c>
      <c r="G49" s="2">
        <f t="shared" si="11"/>
        <v>12.557059010779325</v>
      </c>
      <c r="H49" s="2">
        <v>10.251681814091604</v>
      </c>
      <c r="I49" s="2">
        <f t="shared" si="12"/>
        <v>10.131989634302636</v>
      </c>
      <c r="J49" s="2">
        <f t="shared" si="13"/>
        <v>10.47319570595954</v>
      </c>
      <c r="K49" s="2">
        <f t="shared" si="14"/>
        <v>10.475200392829212</v>
      </c>
      <c r="L49">
        <v>166</v>
      </c>
      <c r="M49" s="8">
        <f t="shared" si="15"/>
        <v>141.77636574840906</v>
      </c>
      <c r="N49" s="8">
        <f t="shared" si="16"/>
        <v>118.60404611517561</v>
      </c>
      <c r="O49" s="8">
        <f t="shared" si="17"/>
        <v>116.89287685335262</v>
      </c>
      <c r="P49">
        <v>0.27</v>
      </c>
      <c r="Q49" s="14">
        <f t="shared" si="18"/>
        <v>13.369787304689465</v>
      </c>
      <c r="R49" s="14">
        <f t="shared" si="19"/>
        <v>8.3791497044003904</v>
      </c>
      <c r="S49" s="14">
        <f t="shared" si="20"/>
        <v>8.4239422396845818</v>
      </c>
      <c r="T49">
        <v>108</v>
      </c>
      <c r="U49" s="8">
        <f t="shared" si="21"/>
        <v>105.48630079862063</v>
      </c>
      <c r="V49" s="8">
        <f t="shared" si="22"/>
        <v>94.819380400694911</v>
      </c>
      <c r="W49" s="8">
        <f t="shared" si="23"/>
        <v>94.819380400694797</v>
      </c>
      <c r="X49">
        <v>16</v>
      </c>
      <c r="Y49" s="8">
        <f t="shared" si="24"/>
        <v>18.583113773878761</v>
      </c>
      <c r="Z49" s="8">
        <f t="shared" si="25"/>
        <v>19.144252507747353</v>
      </c>
      <c r="AA49" s="8">
        <f t="shared" si="26"/>
        <v>19.144252507747353</v>
      </c>
      <c r="AB49">
        <v>22</v>
      </c>
      <c r="AC49" s="8">
        <f t="shared" si="27"/>
        <v>28.411127887290228</v>
      </c>
      <c r="AD49" s="8">
        <f t="shared" si="28"/>
        <v>25.561028390055803</v>
      </c>
      <c r="AE49" s="8">
        <f t="shared" si="29"/>
        <v>25.561028390055789</v>
      </c>
      <c r="AF49" s="14">
        <v>2</v>
      </c>
      <c r="AG49" s="14">
        <f t="shared" si="30"/>
        <v>4.6089129726329157</v>
      </c>
      <c r="AH49" s="14">
        <f t="shared" si="31"/>
        <v>4.2812080828431744</v>
      </c>
      <c r="AI49" s="14">
        <f t="shared" si="32"/>
        <v>4.2812080828431673</v>
      </c>
      <c r="AJ49">
        <v>7.7</v>
      </c>
      <c r="AK49" s="8">
        <f t="shared" si="33"/>
        <v>65.405364948300573</v>
      </c>
      <c r="AL49" s="8">
        <f t="shared" si="34"/>
        <v>17.724172894954833</v>
      </c>
      <c r="AM49" s="8">
        <f t="shared" si="35"/>
        <v>17.953192556662714</v>
      </c>
    </row>
    <row r="50" spans="1:39" x14ac:dyDescent="0.2">
      <c r="A50" s="11" t="s">
        <v>12</v>
      </c>
      <c r="B50" t="s">
        <v>191</v>
      </c>
      <c r="D50" s="2">
        <v>11.4</v>
      </c>
      <c r="E50" s="2">
        <f t="shared" si="9"/>
        <v>10.922284428399765</v>
      </c>
      <c r="F50" s="2">
        <f t="shared" si="10"/>
        <v>11.059675407253009</v>
      </c>
      <c r="G50" s="2">
        <f t="shared" si="11"/>
        <v>11.05726046471964</v>
      </c>
      <c r="H50" s="2">
        <v>11.117568613335733</v>
      </c>
      <c r="I50" s="2">
        <f t="shared" si="12"/>
        <v>10.747716988048017</v>
      </c>
      <c r="J50" s="2">
        <f t="shared" si="13"/>
        <v>10.878444078643705</v>
      </c>
      <c r="K50" s="2">
        <f t="shared" si="14"/>
        <v>10.879230813467199</v>
      </c>
      <c r="L50">
        <v>121</v>
      </c>
      <c r="M50" s="8">
        <f t="shared" si="15"/>
        <v>131.89253295815607</v>
      </c>
      <c r="N50" s="8">
        <f t="shared" si="16"/>
        <v>34.811480428441655</v>
      </c>
      <c r="O50" s="8">
        <f t="shared" si="17"/>
        <v>40.857225171792948</v>
      </c>
      <c r="P50">
        <v>11</v>
      </c>
      <c r="Q50" s="14">
        <f t="shared" si="18"/>
        <v>11.469617794520154</v>
      </c>
      <c r="R50" s="14">
        <f t="shared" si="19"/>
        <v>6.0344443799932481</v>
      </c>
      <c r="S50" s="14">
        <f t="shared" si="20"/>
        <v>6.0884291039435148</v>
      </c>
      <c r="T50">
        <v>403</v>
      </c>
      <c r="U50" s="8">
        <f t="shared" si="21"/>
        <v>378.96485107396018</v>
      </c>
      <c r="V50" s="8">
        <f t="shared" si="22"/>
        <v>397.01075710237905</v>
      </c>
      <c r="W50" s="8">
        <f t="shared" si="23"/>
        <v>397.0107571023791</v>
      </c>
      <c r="X50">
        <v>27.6</v>
      </c>
      <c r="Y50" s="8">
        <f t="shared" si="24"/>
        <v>28.524376236065727</v>
      </c>
      <c r="Z50" s="8">
        <f t="shared" si="25"/>
        <v>28.644567573625391</v>
      </c>
      <c r="AA50" s="8">
        <f t="shared" si="26"/>
        <v>28.644567573625384</v>
      </c>
      <c r="AB50">
        <v>179</v>
      </c>
      <c r="AC50" s="8">
        <f t="shared" si="27"/>
        <v>160.68766146878482</v>
      </c>
      <c r="AD50" s="8">
        <f t="shared" si="28"/>
        <v>176.46176692852595</v>
      </c>
      <c r="AE50" s="8">
        <f t="shared" si="29"/>
        <v>176.46176692852595</v>
      </c>
      <c r="AF50" s="14">
        <v>19</v>
      </c>
      <c r="AG50" s="14">
        <f t="shared" si="30"/>
        <v>23.208335334092482</v>
      </c>
      <c r="AH50" s="14">
        <f t="shared" si="31"/>
        <v>22.768075393438082</v>
      </c>
      <c r="AI50" s="14">
        <f t="shared" si="32"/>
        <v>22.768075393438075</v>
      </c>
      <c r="AJ50">
        <v>139</v>
      </c>
      <c r="AK50" s="8">
        <f t="shared" si="33"/>
        <v>167.25076014441456</v>
      </c>
      <c r="AL50" s="8">
        <f t="shared" si="34"/>
        <v>145.13879412294742</v>
      </c>
      <c r="AM50" s="8">
        <f t="shared" si="35"/>
        <v>145.24354250134664</v>
      </c>
    </row>
    <row r="51" spans="1:39" x14ac:dyDescent="0.2">
      <c r="A51" s="11" t="s">
        <v>12</v>
      </c>
      <c r="B51" t="s">
        <v>191</v>
      </c>
      <c r="D51" s="2">
        <v>11.4</v>
      </c>
      <c r="E51" s="2">
        <f t="shared" si="9"/>
        <v>11.617119909477791</v>
      </c>
      <c r="F51" s="2">
        <f t="shared" si="10"/>
        <v>11.821763906378695</v>
      </c>
      <c r="G51" s="2">
        <f t="shared" si="11"/>
        <v>11.816102161421318</v>
      </c>
      <c r="H51" s="2">
        <v>11.117568613335733</v>
      </c>
      <c r="I51" s="2">
        <f t="shared" si="12"/>
        <v>10.834764522503535</v>
      </c>
      <c r="J51" s="2">
        <f t="shared" si="13"/>
        <v>10.935735461704226</v>
      </c>
      <c r="K51" s="2">
        <f t="shared" si="14"/>
        <v>10.936350010377375</v>
      </c>
      <c r="L51">
        <v>121</v>
      </c>
      <c r="M51" s="8">
        <f t="shared" si="15"/>
        <v>138.32098974876297</v>
      </c>
      <c r="N51" s="8">
        <f t="shared" si="16"/>
        <v>89.310266407749168</v>
      </c>
      <c r="O51" s="8">
        <f t="shared" si="17"/>
        <v>90.310904908521252</v>
      </c>
      <c r="P51">
        <v>11</v>
      </c>
      <c r="Q51" s="14">
        <f t="shared" si="18"/>
        <v>11.276755370511658</v>
      </c>
      <c r="R51" s="14">
        <f t="shared" si="19"/>
        <v>5.7964626893963427</v>
      </c>
      <c r="S51" s="14">
        <f t="shared" si="20"/>
        <v>5.8513803973665048</v>
      </c>
      <c r="T51">
        <v>403</v>
      </c>
      <c r="U51" s="8">
        <f t="shared" si="21"/>
        <v>384.60640744941304</v>
      </c>
      <c r="V51" s="8">
        <f t="shared" si="22"/>
        <v>403.24462694746137</v>
      </c>
      <c r="W51" s="8">
        <f t="shared" si="23"/>
        <v>403.24462694746143</v>
      </c>
      <c r="X51">
        <v>27.6</v>
      </c>
      <c r="Y51" s="8">
        <f t="shared" si="24"/>
        <v>26.486442044920004</v>
      </c>
      <c r="Z51" s="8">
        <f t="shared" si="25"/>
        <v>26.69702650697997</v>
      </c>
      <c r="AA51" s="8">
        <f t="shared" si="26"/>
        <v>26.69702650697997</v>
      </c>
      <c r="AB51">
        <v>179</v>
      </c>
      <c r="AC51" s="8">
        <f t="shared" si="27"/>
        <v>166.4636755664398</v>
      </c>
      <c r="AD51" s="8">
        <f t="shared" si="28"/>
        <v>183.05102935887049</v>
      </c>
      <c r="AE51" s="8">
        <f t="shared" si="29"/>
        <v>183.05102935887055</v>
      </c>
      <c r="AF51" s="14">
        <v>19</v>
      </c>
      <c r="AG51" s="14">
        <f t="shared" si="30"/>
        <v>18.192150143173688</v>
      </c>
      <c r="AH51" s="14">
        <f t="shared" si="31"/>
        <v>17.782245821545409</v>
      </c>
      <c r="AI51" s="14">
        <f t="shared" si="32"/>
        <v>17.782245821545409</v>
      </c>
      <c r="AJ51">
        <v>139</v>
      </c>
      <c r="AK51" s="8">
        <f t="shared" si="33"/>
        <v>163.9670258969044</v>
      </c>
      <c r="AL51" s="8">
        <f t="shared" si="34"/>
        <v>141.03064809872876</v>
      </c>
      <c r="AM51" s="8">
        <f t="shared" si="35"/>
        <v>141.13940327457033</v>
      </c>
    </row>
    <row r="52" spans="1:39" x14ac:dyDescent="0.2">
      <c r="A52" s="11" t="s">
        <v>12</v>
      </c>
      <c r="B52" t="s">
        <v>191</v>
      </c>
      <c r="D52" s="2">
        <v>11.4</v>
      </c>
      <c r="E52" s="2">
        <f t="shared" si="9"/>
        <v>11.177723666714781</v>
      </c>
      <c r="F52" s="2">
        <f t="shared" si="10"/>
        <v>11.339838569679999</v>
      </c>
      <c r="G52" s="2">
        <f t="shared" si="11"/>
        <v>11.336230019795348</v>
      </c>
      <c r="H52" s="2">
        <v>11.117568613335733</v>
      </c>
      <c r="I52" s="2">
        <f t="shared" si="12"/>
        <v>10.693720153444195</v>
      </c>
      <c r="J52" s="2">
        <f t="shared" si="13"/>
        <v>10.842905411699334</v>
      </c>
      <c r="K52" s="2">
        <f t="shared" si="14"/>
        <v>10.843798956062463</v>
      </c>
      <c r="L52">
        <v>121</v>
      </c>
      <c r="M52" s="8">
        <f t="shared" si="15"/>
        <v>141.38520642697702</v>
      </c>
      <c r="N52" s="8">
        <f t="shared" si="16"/>
        <v>115.2878990464601</v>
      </c>
      <c r="O52" s="8">
        <f t="shared" si="17"/>
        <v>113.88371486654432</v>
      </c>
      <c r="P52">
        <v>11</v>
      </c>
      <c r="Q52" s="14">
        <f t="shared" si="18"/>
        <v>13.123576795867239</v>
      </c>
      <c r="R52" s="14">
        <f t="shared" si="19"/>
        <v>8.0753393928092798</v>
      </c>
      <c r="S52" s="14">
        <f t="shared" si="20"/>
        <v>8.121322986805108</v>
      </c>
      <c r="T52">
        <v>403</v>
      </c>
      <c r="U52" s="8">
        <f t="shared" si="21"/>
        <v>379.59379155125924</v>
      </c>
      <c r="V52" s="8">
        <f t="shared" si="22"/>
        <v>397.70573076121656</v>
      </c>
      <c r="W52" s="8">
        <f t="shared" si="23"/>
        <v>397.70573076121661</v>
      </c>
      <c r="X52">
        <v>27.6</v>
      </c>
      <c r="Y52" s="8">
        <f t="shared" si="24"/>
        <v>21.155733259560879</v>
      </c>
      <c r="Z52" s="8">
        <f t="shared" si="25"/>
        <v>21.602762757482832</v>
      </c>
      <c r="AA52" s="8">
        <f t="shared" si="26"/>
        <v>21.602762757482836</v>
      </c>
      <c r="AB52">
        <v>179</v>
      </c>
      <c r="AC52" s="8">
        <f t="shared" si="27"/>
        <v>162.17398556563336</v>
      </c>
      <c r="AD52" s="8">
        <f t="shared" si="28"/>
        <v>178.15736173925467</v>
      </c>
      <c r="AE52" s="8">
        <f t="shared" si="29"/>
        <v>178.15736173925472</v>
      </c>
      <c r="AF52" s="14">
        <v>19</v>
      </c>
      <c r="AG52" s="14">
        <f t="shared" si="30"/>
        <v>18.009082033347159</v>
      </c>
      <c r="AH52" s="14">
        <f t="shared" si="31"/>
        <v>17.60028555474824</v>
      </c>
      <c r="AI52" s="14">
        <f t="shared" si="32"/>
        <v>17.60028555474824</v>
      </c>
      <c r="AJ52">
        <v>139</v>
      </c>
      <c r="AK52" s="8">
        <f t="shared" si="33"/>
        <v>137.51756868154439</v>
      </c>
      <c r="AL52" s="8">
        <f t="shared" si="34"/>
        <v>107.94081064175083</v>
      </c>
      <c r="AM52" s="8">
        <f t="shared" si="35"/>
        <v>108.08183932376949</v>
      </c>
    </row>
    <row r="53" spans="1:39" x14ac:dyDescent="0.2">
      <c r="A53" s="11" t="s">
        <v>12</v>
      </c>
      <c r="B53" t="s">
        <v>191</v>
      </c>
      <c r="D53" s="2">
        <v>11.4</v>
      </c>
      <c r="E53" s="2">
        <f t="shared" si="9"/>
        <v>10.979626623176744</v>
      </c>
      <c r="F53" s="2">
        <f t="shared" si="10"/>
        <v>11.122567744135921</v>
      </c>
      <c r="G53" s="2">
        <f t="shared" si="11"/>
        <v>11.119884855042438</v>
      </c>
      <c r="H53" s="2">
        <v>11.117568613335733</v>
      </c>
      <c r="I53" s="2">
        <f t="shared" si="12"/>
        <v>10.357994463702052</v>
      </c>
      <c r="J53" s="2">
        <f t="shared" si="13"/>
        <v>10.621943506062554</v>
      </c>
      <c r="K53" s="2">
        <f t="shared" si="14"/>
        <v>10.623501139471404</v>
      </c>
      <c r="L53">
        <v>121</v>
      </c>
      <c r="M53" s="8">
        <f t="shared" si="15"/>
        <v>135.78648950064482</v>
      </c>
      <c r="N53" s="8">
        <f t="shared" si="16"/>
        <v>67.823431995403098</v>
      </c>
      <c r="O53" s="8">
        <f t="shared" si="17"/>
        <v>70.813167326114581</v>
      </c>
      <c r="P53">
        <v>11</v>
      </c>
      <c r="Q53" s="14">
        <f t="shared" si="18"/>
        <v>9.6933575852191769</v>
      </c>
      <c r="R53" s="14">
        <f t="shared" si="19"/>
        <v>3.8426363607658232</v>
      </c>
      <c r="S53" s="14">
        <f t="shared" si="20"/>
        <v>3.905213854401401</v>
      </c>
      <c r="T53">
        <v>403</v>
      </c>
      <c r="U53" s="8">
        <f t="shared" si="21"/>
        <v>369.76067476769595</v>
      </c>
      <c r="V53" s="8">
        <f t="shared" si="22"/>
        <v>386.84022377684164</v>
      </c>
      <c r="W53" s="8">
        <f t="shared" si="23"/>
        <v>386.84022377684153</v>
      </c>
      <c r="X53">
        <v>27.6</v>
      </c>
      <c r="Y53" s="8">
        <f t="shared" si="24"/>
        <v>24.398100747667474</v>
      </c>
      <c r="Z53" s="8">
        <f t="shared" si="25"/>
        <v>24.70131415510842</v>
      </c>
      <c r="AA53" s="8">
        <f t="shared" si="26"/>
        <v>24.701314155108417</v>
      </c>
      <c r="AB53">
        <v>179</v>
      </c>
      <c r="AC53" s="8">
        <f t="shared" si="27"/>
        <v>148.15604285976434</v>
      </c>
      <c r="AD53" s="8">
        <f t="shared" si="28"/>
        <v>162.16572777492522</v>
      </c>
      <c r="AE53" s="8">
        <f t="shared" si="29"/>
        <v>162.16572777492524</v>
      </c>
      <c r="AF53" s="14">
        <v>19</v>
      </c>
      <c r="AG53" s="14">
        <f t="shared" si="30"/>
        <v>18.285565913755672</v>
      </c>
      <c r="AH53" s="14">
        <f t="shared" si="31"/>
        <v>17.875096283344945</v>
      </c>
      <c r="AI53" s="14">
        <f t="shared" si="32"/>
        <v>17.875096283344938</v>
      </c>
      <c r="AJ53">
        <v>139</v>
      </c>
      <c r="AK53" s="8">
        <f t="shared" si="33"/>
        <v>127.58286045218362</v>
      </c>
      <c r="AL53" s="8">
        <f t="shared" si="34"/>
        <v>95.511902259421532</v>
      </c>
      <c r="AM53" s="8">
        <f t="shared" si="35"/>
        <v>95.66505322677844</v>
      </c>
    </row>
    <row r="54" spans="1:39" x14ac:dyDescent="0.2">
      <c r="A54" s="11" t="s">
        <v>12</v>
      </c>
      <c r="B54" t="s">
        <v>191</v>
      </c>
      <c r="D54" s="2">
        <v>11.4</v>
      </c>
      <c r="E54" s="2">
        <f t="shared" si="9"/>
        <v>10.665598595398816</v>
      </c>
      <c r="F54" s="2">
        <f t="shared" si="10"/>
        <v>10.778144992434491</v>
      </c>
      <c r="G54" s="2">
        <f t="shared" si="11"/>
        <v>10.776929482295541</v>
      </c>
      <c r="H54" s="2">
        <v>11.117568613335733</v>
      </c>
      <c r="I54" s="2">
        <f t="shared" si="12"/>
        <v>10.660011838705541</v>
      </c>
      <c r="J54" s="2">
        <f t="shared" si="13"/>
        <v>10.82071987842609</v>
      </c>
      <c r="K54" s="2">
        <f t="shared" si="14"/>
        <v>10.821680100208468</v>
      </c>
      <c r="L54">
        <v>121</v>
      </c>
      <c r="M54" s="8">
        <f t="shared" si="15"/>
        <v>140.22720970631417</v>
      </c>
      <c r="N54" s="8">
        <f t="shared" si="16"/>
        <v>105.47070380041623</v>
      </c>
      <c r="O54" s="8">
        <f t="shared" si="17"/>
        <v>104.97532505773052</v>
      </c>
      <c r="P54">
        <v>11</v>
      </c>
      <c r="Q54" s="14">
        <f t="shared" si="18"/>
        <v>11.30646000238184</v>
      </c>
      <c r="R54" s="14">
        <f t="shared" si="19"/>
        <v>5.8331165816584924</v>
      </c>
      <c r="S54" s="14">
        <f t="shared" si="20"/>
        <v>5.8878905916170066</v>
      </c>
      <c r="T54">
        <v>403</v>
      </c>
      <c r="U54" s="8">
        <f t="shared" si="21"/>
        <v>375.67635862831827</v>
      </c>
      <c r="V54" s="8">
        <f t="shared" si="22"/>
        <v>393.37700206593803</v>
      </c>
      <c r="W54" s="8">
        <f t="shared" si="23"/>
        <v>393.37700206593803</v>
      </c>
      <c r="X54">
        <v>27.6</v>
      </c>
      <c r="Y54" s="8">
        <f t="shared" si="24"/>
        <v>29.943483068356286</v>
      </c>
      <c r="Z54" s="8">
        <f t="shared" si="25"/>
        <v>30.000729536975726</v>
      </c>
      <c r="AA54" s="8">
        <f t="shared" si="26"/>
        <v>30.000729536975722</v>
      </c>
      <c r="AB54">
        <v>179</v>
      </c>
      <c r="AC54" s="8">
        <f t="shared" si="27"/>
        <v>155.7467930733269</v>
      </c>
      <c r="AD54" s="8">
        <f t="shared" si="28"/>
        <v>170.82523662561593</v>
      </c>
      <c r="AE54" s="8">
        <f t="shared" si="29"/>
        <v>170.82523662561599</v>
      </c>
      <c r="AF54" s="14">
        <v>19</v>
      </c>
      <c r="AG54" s="14">
        <f t="shared" si="30"/>
        <v>18.710194648361064</v>
      </c>
      <c r="AH54" s="14">
        <f t="shared" si="31"/>
        <v>18.297155362404411</v>
      </c>
      <c r="AI54" s="14">
        <f t="shared" si="32"/>
        <v>18.297155362404411</v>
      </c>
      <c r="AJ54">
        <v>139</v>
      </c>
      <c r="AK54" s="8">
        <f t="shared" si="33"/>
        <v>167.92867171902623</v>
      </c>
      <c r="AL54" s="8">
        <f t="shared" si="34"/>
        <v>145.98690165239333</v>
      </c>
      <c r="AM54" s="8">
        <f t="shared" si="35"/>
        <v>146.09082284620374</v>
      </c>
    </row>
    <row r="55" spans="1:39" x14ac:dyDescent="0.2">
      <c r="A55" s="11" t="s">
        <v>13</v>
      </c>
      <c r="B55" t="s">
        <v>191</v>
      </c>
      <c r="D55" s="2">
        <v>6.95</v>
      </c>
      <c r="E55" s="2">
        <f t="shared" si="9"/>
        <v>7.1332791581241599</v>
      </c>
      <c r="F55" s="2">
        <f t="shared" si="10"/>
        <v>6.9039329067064648</v>
      </c>
      <c r="G55" s="2">
        <f t="shared" si="11"/>
        <v>6.9192230926979583</v>
      </c>
      <c r="H55" s="2">
        <v>12.110450823360029</v>
      </c>
      <c r="I55" s="2">
        <f t="shared" si="12"/>
        <v>12.758000128838631</v>
      </c>
      <c r="J55" s="2">
        <f t="shared" si="13"/>
        <v>12.201536136328532</v>
      </c>
      <c r="K55" s="2">
        <f t="shared" si="14"/>
        <v>12.198346389597607</v>
      </c>
      <c r="L55">
        <v>13</v>
      </c>
      <c r="M55" s="8">
        <f t="shared" si="15"/>
        <v>139.26768781972453</v>
      </c>
      <c r="N55" s="8">
        <f t="shared" si="16"/>
        <v>97.336126616025922</v>
      </c>
      <c r="O55" s="8">
        <f t="shared" si="17"/>
        <v>97.593788613537072</v>
      </c>
      <c r="P55">
        <v>47.2</v>
      </c>
      <c r="Q55" s="14">
        <f t="shared" si="18"/>
        <v>46.275721391208734</v>
      </c>
      <c r="R55" s="14">
        <f t="shared" si="19"/>
        <v>48.983273938757492</v>
      </c>
      <c r="S55" s="14">
        <f t="shared" si="20"/>
        <v>48.868881963008384</v>
      </c>
      <c r="T55">
        <v>330</v>
      </c>
      <c r="U55" s="8">
        <f t="shared" si="21"/>
        <v>332.48127392067266</v>
      </c>
      <c r="V55" s="8">
        <f t="shared" si="22"/>
        <v>345.64681590908117</v>
      </c>
      <c r="W55" s="8">
        <f t="shared" si="23"/>
        <v>345.64681590908111</v>
      </c>
      <c r="X55">
        <v>38</v>
      </c>
      <c r="Y55" s="8">
        <f t="shared" si="24"/>
        <v>42.878095799077151</v>
      </c>
      <c r="Z55" s="8">
        <f t="shared" si="25"/>
        <v>42.361624007307661</v>
      </c>
      <c r="AA55" s="8">
        <f t="shared" si="26"/>
        <v>42.361624007307654</v>
      </c>
      <c r="AB55">
        <v>190</v>
      </c>
      <c r="AC55" s="8">
        <f t="shared" si="27"/>
        <v>175.10581860585211</v>
      </c>
      <c r="AD55" s="8">
        <f t="shared" si="28"/>
        <v>192.90996451458324</v>
      </c>
      <c r="AE55" s="8">
        <f t="shared" si="29"/>
        <v>192.90996451458324</v>
      </c>
      <c r="AF55" s="14">
        <v>14</v>
      </c>
      <c r="AG55" s="14">
        <f t="shared" si="30"/>
        <v>12.669313818932752</v>
      </c>
      <c r="AH55" s="14">
        <f t="shared" si="31"/>
        <v>12.292831133273138</v>
      </c>
      <c r="AI55" s="14">
        <f t="shared" si="32"/>
        <v>12.292831133273133</v>
      </c>
      <c r="AJ55">
        <v>681</v>
      </c>
      <c r="AK55" s="8">
        <f t="shared" si="33"/>
        <v>594.49147824316697</v>
      </c>
      <c r="AL55" s="8">
        <f t="shared" si="34"/>
        <v>679.6422359811138</v>
      </c>
      <c r="AM55" s="8">
        <f t="shared" si="35"/>
        <v>679.22566719816655</v>
      </c>
    </row>
    <row r="56" spans="1:39" x14ac:dyDescent="0.2">
      <c r="A56" s="11" t="s">
        <v>13</v>
      </c>
      <c r="B56" t="s">
        <v>191</v>
      </c>
      <c r="D56" s="2">
        <v>6.95</v>
      </c>
      <c r="E56" s="2">
        <f t="shared" si="9"/>
        <v>7.5862388434740788</v>
      </c>
      <c r="F56" s="2">
        <f t="shared" si="10"/>
        <v>7.4007344894886202</v>
      </c>
      <c r="G56" s="2">
        <f t="shared" si="11"/>
        <v>7.4139081016372064</v>
      </c>
      <c r="H56" s="2">
        <v>12.110450823360029</v>
      </c>
      <c r="I56" s="2">
        <f t="shared" si="12"/>
        <v>12.493247856774019</v>
      </c>
      <c r="J56" s="2">
        <f t="shared" si="13"/>
        <v>12.027286240224374</v>
      </c>
      <c r="K56" s="2">
        <f t="shared" si="14"/>
        <v>12.024620192123257</v>
      </c>
      <c r="L56">
        <v>13</v>
      </c>
      <c r="M56" s="8">
        <f t="shared" si="15"/>
        <v>134.20388690169887</v>
      </c>
      <c r="N56" s="8">
        <f t="shared" si="16"/>
        <v>54.406538464084861</v>
      </c>
      <c r="O56" s="8">
        <f t="shared" si="17"/>
        <v>58.638313449341922</v>
      </c>
      <c r="P56">
        <v>47.2</v>
      </c>
      <c r="Q56" s="14">
        <f t="shared" si="18"/>
        <v>44.24813232861289</v>
      </c>
      <c r="R56" s="14">
        <f t="shared" si="19"/>
        <v>46.481339850595774</v>
      </c>
      <c r="S56" s="14">
        <f t="shared" si="20"/>
        <v>46.376756463554621</v>
      </c>
      <c r="T56">
        <v>330</v>
      </c>
      <c r="U56" s="8">
        <f t="shared" si="21"/>
        <v>322.87073409091778</v>
      </c>
      <c r="V56" s="8">
        <f t="shared" si="22"/>
        <v>335.02725448798975</v>
      </c>
      <c r="W56" s="8">
        <f t="shared" si="23"/>
        <v>335.02725448798975</v>
      </c>
      <c r="X56">
        <v>38</v>
      </c>
      <c r="Y56" s="8">
        <f t="shared" si="24"/>
        <v>37.945178118529093</v>
      </c>
      <c r="Z56" s="8">
        <f t="shared" si="25"/>
        <v>37.647507230137563</v>
      </c>
      <c r="AA56" s="8">
        <f t="shared" si="26"/>
        <v>37.647507230137563</v>
      </c>
      <c r="AB56">
        <v>190</v>
      </c>
      <c r="AC56" s="8">
        <f t="shared" si="27"/>
        <v>171.68893430225239</v>
      </c>
      <c r="AD56" s="8">
        <f t="shared" si="28"/>
        <v>189.01199145047931</v>
      </c>
      <c r="AE56" s="8">
        <f t="shared" si="29"/>
        <v>189.01199145047937</v>
      </c>
      <c r="AF56" s="14">
        <v>14</v>
      </c>
      <c r="AG56" s="14">
        <f t="shared" si="30"/>
        <v>13.803623576668073</v>
      </c>
      <c r="AH56" s="14">
        <f t="shared" si="31"/>
        <v>13.420276576085286</v>
      </c>
      <c r="AI56" s="14">
        <f t="shared" si="32"/>
        <v>13.420276576085282</v>
      </c>
      <c r="AJ56">
        <v>681</v>
      </c>
      <c r="AK56" s="8">
        <f t="shared" si="33"/>
        <v>569.55046384546824</v>
      </c>
      <c r="AL56" s="8">
        <f t="shared" si="34"/>
        <v>648.43954982720959</v>
      </c>
      <c r="AM56" s="8">
        <f t="shared" si="35"/>
        <v>648.05341395544383</v>
      </c>
    </row>
    <row r="57" spans="1:39" x14ac:dyDescent="0.2">
      <c r="A57" s="11" t="s">
        <v>13</v>
      </c>
      <c r="B57" t="s">
        <v>191</v>
      </c>
      <c r="D57" s="2">
        <v>6.95</v>
      </c>
      <c r="E57" s="2">
        <f t="shared" si="9"/>
        <v>7.3286718238326714</v>
      </c>
      <c r="F57" s="2">
        <f t="shared" si="10"/>
        <v>7.1182375981118895</v>
      </c>
      <c r="G57" s="2">
        <f t="shared" si="11"/>
        <v>7.1326147602323644</v>
      </c>
      <c r="H57" s="2">
        <v>12.110450823360029</v>
      </c>
      <c r="I57" s="2">
        <f t="shared" si="12"/>
        <v>12.889006250268798</v>
      </c>
      <c r="J57" s="2">
        <f t="shared" si="13"/>
        <v>12.287759392771989</v>
      </c>
      <c r="K57" s="2">
        <f t="shared" si="14"/>
        <v>12.284310506711478</v>
      </c>
      <c r="L57">
        <v>13</v>
      </c>
      <c r="M57" s="8">
        <f t="shared" si="15"/>
        <v>141.86870329238317</v>
      </c>
      <c r="N57" s="8">
        <f t="shared" si="16"/>
        <v>119.38685981538652</v>
      </c>
      <c r="O57" s="8">
        <f t="shared" si="17"/>
        <v>117.6032232826924</v>
      </c>
      <c r="P57">
        <v>47.2</v>
      </c>
      <c r="Q57" s="14">
        <f t="shared" si="18"/>
        <v>43.781823644790691</v>
      </c>
      <c r="R57" s="14">
        <f t="shared" si="19"/>
        <v>45.905940420216652</v>
      </c>
      <c r="S57" s="14">
        <f t="shared" si="20"/>
        <v>45.803612830553263</v>
      </c>
      <c r="T57">
        <v>330</v>
      </c>
      <c r="U57" s="8">
        <f t="shared" si="21"/>
        <v>331.38778490681261</v>
      </c>
      <c r="V57" s="8">
        <f t="shared" si="22"/>
        <v>344.43852023041148</v>
      </c>
      <c r="W57" s="8">
        <f t="shared" si="23"/>
        <v>344.43852023041154</v>
      </c>
      <c r="X57">
        <v>38</v>
      </c>
      <c r="Y57" s="8">
        <f t="shared" si="24"/>
        <v>36.909417746453443</v>
      </c>
      <c r="Z57" s="8">
        <f t="shared" si="25"/>
        <v>36.657688290651983</v>
      </c>
      <c r="AA57" s="8">
        <f t="shared" si="26"/>
        <v>36.657688290651976</v>
      </c>
      <c r="AB57">
        <v>190</v>
      </c>
      <c r="AC57" s="8">
        <f t="shared" si="27"/>
        <v>185.72809212702876</v>
      </c>
      <c r="AD57" s="8">
        <f t="shared" si="28"/>
        <v>205.02782756937557</v>
      </c>
      <c r="AE57" s="8">
        <f t="shared" si="29"/>
        <v>205.02782756937563</v>
      </c>
      <c r="AF57" s="14">
        <v>14</v>
      </c>
      <c r="AG57" s="14">
        <f t="shared" si="30"/>
        <v>14.56925386309463</v>
      </c>
      <c r="AH57" s="14">
        <f t="shared" si="31"/>
        <v>14.181273624223172</v>
      </c>
      <c r="AI57" s="14">
        <f t="shared" si="32"/>
        <v>14.18127362422317</v>
      </c>
      <c r="AJ57">
        <v>681</v>
      </c>
      <c r="AK57" s="8">
        <f t="shared" si="33"/>
        <v>603.35353221871947</v>
      </c>
      <c r="AL57" s="8">
        <f t="shared" si="34"/>
        <v>690.72919036351607</v>
      </c>
      <c r="AM57" s="8">
        <f t="shared" si="35"/>
        <v>690.30180814302321</v>
      </c>
    </row>
    <row r="58" spans="1:39" x14ac:dyDescent="0.2">
      <c r="A58" s="11" t="s">
        <v>13</v>
      </c>
      <c r="B58" t="s">
        <v>191</v>
      </c>
      <c r="D58" s="2">
        <v>6.95</v>
      </c>
      <c r="E58" s="2">
        <f t="shared" si="9"/>
        <v>7.1242682575890548</v>
      </c>
      <c r="F58" s="2">
        <f t="shared" si="10"/>
        <v>6.894049842511305</v>
      </c>
      <c r="G58" s="2">
        <f t="shared" si="11"/>
        <v>6.9093821343170472</v>
      </c>
      <c r="H58" s="2">
        <v>12.110450823360029</v>
      </c>
      <c r="I58" s="2">
        <f t="shared" si="12"/>
        <v>12.501264319120464</v>
      </c>
      <c r="J58" s="2">
        <f t="shared" si="13"/>
        <v>12.032562371454894</v>
      </c>
      <c r="K58" s="2">
        <f t="shared" si="14"/>
        <v>12.029880466226984</v>
      </c>
      <c r="L58">
        <v>13</v>
      </c>
      <c r="M58" s="8">
        <f t="shared" si="15"/>
        <v>137.88004635049671</v>
      </c>
      <c r="N58" s="8">
        <f t="shared" si="16"/>
        <v>85.572062874015501</v>
      </c>
      <c r="O58" s="8">
        <f t="shared" si="17"/>
        <v>86.918757413379581</v>
      </c>
      <c r="P58">
        <v>47.2</v>
      </c>
      <c r="Q58" s="14">
        <f t="shared" si="18"/>
        <v>44.324742595778112</v>
      </c>
      <c r="R58" s="14">
        <f t="shared" si="19"/>
        <v>46.575872733249255</v>
      </c>
      <c r="S58" s="14">
        <f t="shared" si="20"/>
        <v>46.470918739256589</v>
      </c>
      <c r="T58">
        <v>330</v>
      </c>
      <c r="U58" s="8">
        <f t="shared" si="21"/>
        <v>312.82389788328544</v>
      </c>
      <c r="V58" s="8">
        <f t="shared" si="22"/>
        <v>323.92558943226959</v>
      </c>
      <c r="W58" s="8">
        <f t="shared" si="23"/>
        <v>323.92558943226965</v>
      </c>
      <c r="X58">
        <v>38</v>
      </c>
      <c r="Y58" s="8">
        <f t="shared" si="24"/>
        <v>36.659478598850271</v>
      </c>
      <c r="Z58" s="8">
        <f t="shared" si="25"/>
        <v>36.418835261817975</v>
      </c>
      <c r="AA58" s="8">
        <f t="shared" si="26"/>
        <v>36.418835261817975</v>
      </c>
      <c r="AB58">
        <v>190</v>
      </c>
      <c r="AC58" s="8">
        <f t="shared" si="27"/>
        <v>178.07015928659354</v>
      </c>
      <c r="AD58" s="8">
        <f t="shared" si="28"/>
        <v>196.29167694604729</v>
      </c>
      <c r="AE58" s="8">
        <f t="shared" si="29"/>
        <v>196.29167694604737</v>
      </c>
      <c r="AF58" s="14">
        <v>14</v>
      </c>
      <c r="AG58" s="14">
        <f t="shared" si="30"/>
        <v>16.254246232041236</v>
      </c>
      <c r="AH58" s="14">
        <f t="shared" si="31"/>
        <v>15.856069203285251</v>
      </c>
      <c r="AI58" s="14">
        <f t="shared" si="32"/>
        <v>15.856069203285246</v>
      </c>
      <c r="AJ58">
        <v>681</v>
      </c>
      <c r="AK58" s="8">
        <f t="shared" si="33"/>
        <v>577.71638545009955</v>
      </c>
      <c r="AL58" s="8">
        <f t="shared" si="34"/>
        <v>658.65560138484818</v>
      </c>
      <c r="AM58" s="8">
        <f t="shared" si="35"/>
        <v>658.25950149305731</v>
      </c>
    </row>
    <row r="59" spans="1:39" x14ac:dyDescent="0.2">
      <c r="A59" s="11" t="s">
        <v>13</v>
      </c>
      <c r="B59" t="s">
        <v>191</v>
      </c>
      <c r="D59" s="2">
        <v>6.95</v>
      </c>
      <c r="E59" s="2">
        <f t="shared" si="9"/>
        <v>7.2819581531847692</v>
      </c>
      <c r="F59" s="2">
        <f t="shared" si="10"/>
        <v>7.0670025185539513</v>
      </c>
      <c r="G59" s="2">
        <f t="shared" si="11"/>
        <v>7.0815979626465229</v>
      </c>
      <c r="H59" s="2">
        <v>12.110450823360029</v>
      </c>
      <c r="I59" s="2">
        <f t="shared" si="12"/>
        <v>12.781597248277519</v>
      </c>
      <c r="J59" s="2">
        <f t="shared" si="13"/>
        <v>12.21706686465248</v>
      </c>
      <c r="K59" s="2">
        <f t="shared" si="14"/>
        <v>12.213830441158326</v>
      </c>
      <c r="L59">
        <v>13</v>
      </c>
      <c r="M59" s="8">
        <f t="shared" si="15"/>
        <v>137.90426428010252</v>
      </c>
      <c r="N59" s="8">
        <f t="shared" si="16"/>
        <v>85.777376187216532</v>
      </c>
      <c r="O59" s="8">
        <f t="shared" si="17"/>
        <v>87.105064294427621</v>
      </c>
      <c r="P59">
        <v>47.2</v>
      </c>
      <c r="Q59" s="14">
        <f t="shared" si="18"/>
        <v>43.329776449837851</v>
      </c>
      <c r="R59" s="14">
        <f t="shared" si="19"/>
        <v>45.34813888766034</v>
      </c>
      <c r="S59" s="14">
        <f t="shared" si="20"/>
        <v>45.247998104531689</v>
      </c>
      <c r="T59">
        <v>330</v>
      </c>
      <c r="U59" s="8">
        <f t="shared" si="21"/>
        <v>330.78215553775226</v>
      </c>
      <c r="V59" s="8">
        <f t="shared" si="22"/>
        <v>343.76930513978351</v>
      </c>
      <c r="W59" s="8">
        <f t="shared" si="23"/>
        <v>343.76930513978351</v>
      </c>
      <c r="X59">
        <v>38</v>
      </c>
      <c r="Y59" s="8">
        <f t="shared" si="24"/>
        <v>35.994823987097469</v>
      </c>
      <c r="Z59" s="8">
        <f t="shared" si="25"/>
        <v>35.783661585873062</v>
      </c>
      <c r="AA59" s="8">
        <f t="shared" si="26"/>
        <v>35.783661585873062</v>
      </c>
      <c r="AB59">
        <v>190</v>
      </c>
      <c r="AC59" s="8">
        <f t="shared" si="27"/>
        <v>168.509514588163</v>
      </c>
      <c r="AD59" s="8">
        <f t="shared" si="28"/>
        <v>185.3849173959247</v>
      </c>
      <c r="AE59" s="8">
        <f t="shared" si="29"/>
        <v>185.38491739592473</v>
      </c>
      <c r="AF59" s="14">
        <v>14</v>
      </c>
      <c r="AG59" s="14">
        <f t="shared" si="30"/>
        <v>9.8512015671309126</v>
      </c>
      <c r="AH59" s="14">
        <f t="shared" si="31"/>
        <v>9.4917727857098058</v>
      </c>
      <c r="AI59" s="14">
        <f t="shared" si="32"/>
        <v>9.4917727857098004</v>
      </c>
      <c r="AJ59">
        <v>681</v>
      </c>
      <c r="AK59" s="8">
        <f t="shared" si="33"/>
        <v>633.18859835898581</v>
      </c>
      <c r="AL59" s="8">
        <f t="shared" si="34"/>
        <v>728.05462509970721</v>
      </c>
      <c r="AM59" s="8">
        <f t="shared" si="35"/>
        <v>727.59083826858136</v>
      </c>
    </row>
    <row r="60" spans="1:39" s="1" customFormat="1" x14ac:dyDescent="0.2">
      <c r="A60" s="10"/>
      <c r="E60" s="2"/>
      <c r="F60" s="5"/>
      <c r="G60" s="5"/>
      <c r="H60" s="7"/>
      <c r="I60" s="7"/>
      <c r="J60" s="7"/>
      <c r="K60" s="7"/>
      <c r="M60" s="4"/>
      <c r="N60" s="4"/>
      <c r="O60" s="4"/>
      <c r="Q60" s="57"/>
      <c r="R60" s="57"/>
      <c r="S60" s="57"/>
      <c r="U60" s="4"/>
      <c r="V60" s="4"/>
      <c r="W60" s="4"/>
      <c r="Y60" s="4"/>
      <c r="Z60" s="4"/>
      <c r="AA60" s="4"/>
      <c r="AC60" s="4"/>
      <c r="AD60" s="4"/>
      <c r="AE60" s="4"/>
      <c r="AG60" s="4"/>
      <c r="AH60" s="4"/>
      <c r="AI60" s="4"/>
      <c r="AK60" s="4"/>
      <c r="AL60" s="4"/>
    </row>
    <row r="61" spans="1:39" s="13" customFormat="1" ht="40" x14ac:dyDescent="0.2">
      <c r="A61" s="118" t="s">
        <v>197</v>
      </c>
      <c r="B61" s="26" t="s">
        <v>201</v>
      </c>
      <c r="C61" s="26"/>
      <c r="D61" s="26" t="s">
        <v>19</v>
      </c>
      <c r="E61" s="26" t="s">
        <v>111</v>
      </c>
      <c r="F61" s="26" t="s">
        <v>141</v>
      </c>
      <c r="G61" s="26" t="s">
        <v>171</v>
      </c>
      <c r="H61" s="26" t="s">
        <v>21</v>
      </c>
      <c r="I61" s="26" t="s">
        <v>113</v>
      </c>
      <c r="J61" s="26" t="s">
        <v>144</v>
      </c>
      <c r="K61" s="26" t="s">
        <v>171</v>
      </c>
      <c r="L61" s="26" t="s">
        <v>44</v>
      </c>
      <c r="M61" s="26" t="s">
        <v>145</v>
      </c>
      <c r="N61" s="26" t="s">
        <v>146</v>
      </c>
      <c r="O61" s="26" t="s">
        <v>171</v>
      </c>
      <c r="P61" s="26" t="s">
        <v>50</v>
      </c>
      <c r="Q61" s="26" t="s">
        <v>121</v>
      </c>
      <c r="R61" s="26" t="s">
        <v>122</v>
      </c>
      <c r="S61" s="26" t="s">
        <v>171</v>
      </c>
      <c r="T61" s="26" t="s">
        <v>52</v>
      </c>
      <c r="U61" s="26" t="s">
        <v>123</v>
      </c>
      <c r="V61" s="26" t="s">
        <v>147</v>
      </c>
      <c r="W61" s="26" t="s">
        <v>171</v>
      </c>
      <c r="X61" s="26" t="s">
        <v>54</v>
      </c>
      <c r="Y61" s="26" t="s">
        <v>148</v>
      </c>
      <c r="Z61" s="26" t="s">
        <v>149</v>
      </c>
      <c r="AA61" s="26" t="s">
        <v>171</v>
      </c>
      <c r="AB61" s="26" t="s">
        <v>56</v>
      </c>
      <c r="AC61" s="26" t="s">
        <v>126</v>
      </c>
      <c r="AD61" s="26" t="s">
        <v>127</v>
      </c>
      <c r="AE61" s="26" t="s">
        <v>171</v>
      </c>
      <c r="AF61" s="26" t="s">
        <v>58</v>
      </c>
      <c r="AG61" s="26" t="s">
        <v>128</v>
      </c>
      <c r="AH61" s="26" t="s">
        <v>129</v>
      </c>
      <c r="AI61" s="26" t="s">
        <v>171</v>
      </c>
      <c r="AJ61" s="26" t="s">
        <v>82</v>
      </c>
      <c r="AK61" s="26" t="s">
        <v>142</v>
      </c>
      <c r="AL61" s="26" t="s">
        <v>143</v>
      </c>
      <c r="AM61" s="26" t="s">
        <v>171</v>
      </c>
    </row>
    <row r="62" spans="1:39" s="1" customFormat="1" x14ac:dyDescent="0.2">
      <c r="A62" s="10" t="s">
        <v>163</v>
      </c>
      <c r="D62" s="7">
        <f>AVERAGE(D45:D49)</f>
        <v>13.24</v>
      </c>
      <c r="E62" s="7">
        <f t="shared" ref="E62:AM62" si="36">AVERAGE(E45:E49)</f>
        <v>12.955136920956885</v>
      </c>
      <c r="F62" s="7">
        <f t="shared" si="36"/>
        <v>13.28928737610812</v>
      </c>
      <c r="G62" s="7">
        <f t="shared" si="36"/>
        <v>13.277373393038925</v>
      </c>
      <c r="H62" s="7">
        <f t="shared" si="36"/>
        <v>10.251681814091604</v>
      </c>
      <c r="I62" s="7">
        <f t="shared" si="36"/>
        <v>10.18287636165814</v>
      </c>
      <c r="J62" s="7">
        <f t="shared" si="36"/>
        <v>10.506687418365367</v>
      </c>
      <c r="K62" s="7">
        <f t="shared" si="36"/>
        <v>10.508591447706459</v>
      </c>
      <c r="L62" s="4">
        <f t="shared" si="36"/>
        <v>166</v>
      </c>
      <c r="M62" s="4">
        <f t="shared" si="36"/>
        <v>142.99400636977467</v>
      </c>
      <c r="N62" s="4">
        <f t="shared" si="36"/>
        <v>128.92688685052582</v>
      </c>
      <c r="O62" s="4">
        <f t="shared" si="36"/>
        <v>126.26010312318354</v>
      </c>
      <c r="P62" s="7">
        <f t="shared" si="36"/>
        <v>0.27</v>
      </c>
      <c r="Q62" s="7">
        <f t="shared" si="36"/>
        <v>11.35334637160731</v>
      </c>
      <c r="R62" s="7">
        <f t="shared" si="36"/>
        <v>5.8909717987729291</v>
      </c>
      <c r="S62" s="7">
        <f t="shared" si="36"/>
        <v>5.9455189929923842</v>
      </c>
      <c r="T62" s="4">
        <f t="shared" si="36"/>
        <v>108</v>
      </c>
      <c r="U62" s="4">
        <f t="shared" si="36"/>
        <v>116.33114283283821</v>
      </c>
      <c r="V62" s="4">
        <f t="shared" si="36"/>
        <v>106.80283482932552</v>
      </c>
      <c r="W62" s="4">
        <f t="shared" si="36"/>
        <v>106.80283482932541</v>
      </c>
      <c r="X62" s="57">
        <f t="shared" si="36"/>
        <v>16</v>
      </c>
      <c r="Y62" s="57">
        <f t="shared" si="36"/>
        <v>16.859255691540366</v>
      </c>
      <c r="Z62" s="57">
        <f t="shared" si="36"/>
        <v>17.496856618807882</v>
      </c>
      <c r="AA62" s="57">
        <f t="shared" si="36"/>
        <v>17.496856618807882</v>
      </c>
      <c r="AB62" s="4">
        <f t="shared" si="36"/>
        <v>22</v>
      </c>
      <c r="AC62" s="4">
        <f t="shared" si="36"/>
        <v>26.291094791790481</v>
      </c>
      <c r="AD62" s="4">
        <f t="shared" si="36"/>
        <v>23.14249993927951</v>
      </c>
      <c r="AE62" s="4">
        <f t="shared" si="36"/>
        <v>23.142499939279492</v>
      </c>
      <c r="AF62" s="57">
        <f t="shared" si="36"/>
        <v>2</v>
      </c>
      <c r="AG62" s="57">
        <f t="shared" si="36"/>
        <v>3.4074176514829113</v>
      </c>
      <c r="AH62" s="57">
        <f t="shared" si="36"/>
        <v>3.0869836523884593</v>
      </c>
      <c r="AI62" s="57">
        <f t="shared" si="36"/>
        <v>3.0869836523884517</v>
      </c>
      <c r="AJ62" s="4">
        <f t="shared" si="36"/>
        <v>7.7</v>
      </c>
      <c r="AK62" s="4">
        <f t="shared" si="36"/>
        <v>66.858695620098246</v>
      </c>
      <c r="AL62" s="4">
        <f t="shared" si="36"/>
        <v>19.542375639512397</v>
      </c>
      <c r="AM62" s="4">
        <f t="shared" si="36"/>
        <v>19.769621953811594</v>
      </c>
    </row>
    <row r="63" spans="1:39" s="1" customFormat="1" x14ac:dyDescent="0.2">
      <c r="A63" s="10" t="s">
        <v>164</v>
      </c>
      <c r="D63" s="7">
        <f>AVERAGE(D50:D54)</f>
        <v>11.4</v>
      </c>
      <c r="E63" s="7">
        <f t="shared" ref="E63:AM63" si="37">AVERAGE(E50:E54)</f>
        <v>11.072470644633579</v>
      </c>
      <c r="F63" s="7">
        <f t="shared" si="37"/>
        <v>11.224398123976423</v>
      </c>
      <c r="G63" s="7">
        <f t="shared" si="37"/>
        <v>11.221281396654858</v>
      </c>
      <c r="H63" s="7">
        <f t="shared" si="37"/>
        <v>11.117568613335733</v>
      </c>
      <c r="I63" s="7">
        <f t="shared" si="37"/>
        <v>10.65884159328067</v>
      </c>
      <c r="J63" s="7">
        <f t="shared" si="37"/>
        <v>10.819949667307181</v>
      </c>
      <c r="K63" s="7">
        <f t="shared" si="37"/>
        <v>10.820912203917382</v>
      </c>
      <c r="L63" s="4">
        <f t="shared" si="37"/>
        <v>121</v>
      </c>
      <c r="M63" s="4">
        <f t="shared" si="37"/>
        <v>137.52248566817102</v>
      </c>
      <c r="N63" s="4">
        <f t="shared" si="37"/>
        <v>82.540756335694056</v>
      </c>
      <c r="O63" s="4">
        <f t="shared" si="37"/>
        <v>84.168067466140727</v>
      </c>
      <c r="P63" s="57">
        <f t="shared" si="37"/>
        <v>11</v>
      </c>
      <c r="Q63" s="57">
        <f t="shared" si="37"/>
        <v>11.373953509700012</v>
      </c>
      <c r="R63" s="57">
        <f t="shared" si="37"/>
        <v>5.9163998809246383</v>
      </c>
      <c r="S63" s="57">
        <f t="shared" si="37"/>
        <v>5.9708473868267076</v>
      </c>
      <c r="T63" s="4">
        <f t="shared" si="37"/>
        <v>403</v>
      </c>
      <c r="U63" s="4">
        <f t="shared" si="37"/>
        <v>377.72041669412931</v>
      </c>
      <c r="V63" s="4">
        <f t="shared" si="37"/>
        <v>395.63566813076733</v>
      </c>
      <c r="W63" s="4">
        <f t="shared" si="37"/>
        <v>395.63566813076733</v>
      </c>
      <c r="X63" s="57">
        <f t="shared" si="37"/>
        <v>27.6</v>
      </c>
      <c r="Y63" s="57">
        <f t="shared" si="37"/>
        <v>26.101627071314073</v>
      </c>
      <c r="Z63" s="57">
        <f t="shared" si="37"/>
        <v>26.329280106034467</v>
      </c>
      <c r="AA63" s="57">
        <f t="shared" si="37"/>
        <v>26.329280106034467</v>
      </c>
      <c r="AB63" s="4">
        <f t="shared" si="37"/>
        <v>179</v>
      </c>
      <c r="AC63" s="4">
        <f t="shared" si="37"/>
        <v>158.64563170678986</v>
      </c>
      <c r="AD63" s="4">
        <f t="shared" si="37"/>
        <v>174.13222448543846</v>
      </c>
      <c r="AE63" s="4">
        <f t="shared" si="37"/>
        <v>174.13222448543848</v>
      </c>
      <c r="AF63" s="57">
        <f t="shared" si="37"/>
        <v>19</v>
      </c>
      <c r="AG63" s="57">
        <f t="shared" si="37"/>
        <v>19.281065614546016</v>
      </c>
      <c r="AH63" s="57">
        <f t="shared" si="37"/>
        <v>18.864571683096219</v>
      </c>
      <c r="AI63" s="57">
        <f t="shared" si="37"/>
        <v>18.864571683096212</v>
      </c>
      <c r="AJ63" s="4">
        <f t="shared" si="37"/>
        <v>139</v>
      </c>
      <c r="AK63" s="4">
        <f t="shared" si="37"/>
        <v>152.84937737881464</v>
      </c>
      <c r="AL63" s="4">
        <f t="shared" si="37"/>
        <v>127.12181135504838</v>
      </c>
      <c r="AM63" s="4">
        <f t="shared" si="37"/>
        <v>127.24413223453374</v>
      </c>
    </row>
    <row r="64" spans="1:39" s="1" customFormat="1" x14ac:dyDescent="0.2">
      <c r="A64" s="10" t="s">
        <v>165</v>
      </c>
      <c r="D64" s="7">
        <f>AVERAGE(D55:D59)</f>
        <v>6.95</v>
      </c>
      <c r="E64" s="7">
        <f t="shared" ref="E64:AM64" si="38">AVERAGE(E55:E59)</f>
        <v>7.2908832472409468</v>
      </c>
      <c r="F64" s="7">
        <f t="shared" si="38"/>
        <v>7.0767914710744462</v>
      </c>
      <c r="G64" s="7">
        <f t="shared" si="38"/>
        <v>7.0913452103062209</v>
      </c>
      <c r="H64" s="7">
        <f t="shared" si="38"/>
        <v>12.110450823360029</v>
      </c>
      <c r="I64" s="7">
        <f t="shared" si="38"/>
        <v>12.684623160655887</v>
      </c>
      <c r="J64" s="7">
        <f t="shared" si="38"/>
        <v>12.153242201086453</v>
      </c>
      <c r="K64" s="7">
        <f t="shared" si="38"/>
        <v>12.15019759916353</v>
      </c>
      <c r="L64" s="4">
        <f t="shared" si="38"/>
        <v>13</v>
      </c>
      <c r="M64" s="4">
        <f t="shared" si="38"/>
        <v>138.22491772888117</v>
      </c>
      <c r="N64" s="4">
        <f t="shared" si="38"/>
        <v>88.495792791345863</v>
      </c>
      <c r="O64" s="4">
        <f t="shared" si="38"/>
        <v>89.571829410675718</v>
      </c>
      <c r="P64" s="57">
        <f t="shared" si="38"/>
        <v>47.2</v>
      </c>
      <c r="Q64" s="57">
        <f t="shared" si="38"/>
        <v>44.392039282045658</v>
      </c>
      <c r="R64" s="57">
        <f t="shared" si="38"/>
        <v>46.658913166095907</v>
      </c>
      <c r="S64" s="57">
        <f t="shared" si="38"/>
        <v>46.553633620180918</v>
      </c>
      <c r="T64" s="4">
        <f t="shared" si="38"/>
        <v>330</v>
      </c>
      <c r="U64" s="4">
        <f t="shared" si="38"/>
        <v>326.06916926788819</v>
      </c>
      <c r="V64" s="4">
        <f t="shared" si="38"/>
        <v>338.56149703990707</v>
      </c>
      <c r="W64" s="4">
        <f t="shared" si="38"/>
        <v>338.56149703990707</v>
      </c>
      <c r="X64" s="57">
        <f t="shared" si="38"/>
        <v>38</v>
      </c>
      <c r="Y64" s="57">
        <f t="shared" si="38"/>
        <v>38.077398850001487</v>
      </c>
      <c r="Z64" s="57">
        <f t="shared" si="38"/>
        <v>37.773863275157645</v>
      </c>
      <c r="AA64" s="57">
        <f t="shared" si="38"/>
        <v>37.773863275157645</v>
      </c>
      <c r="AB64" s="4">
        <f t="shared" si="38"/>
        <v>190</v>
      </c>
      <c r="AC64" s="4">
        <f t="shared" si="38"/>
        <v>175.82050378197795</v>
      </c>
      <c r="AD64" s="4">
        <f t="shared" si="38"/>
        <v>193.72527557528207</v>
      </c>
      <c r="AE64" s="4">
        <f t="shared" si="38"/>
        <v>193.72527557528207</v>
      </c>
      <c r="AF64" s="57">
        <f t="shared" si="38"/>
        <v>14</v>
      </c>
      <c r="AG64" s="57">
        <f t="shared" si="38"/>
        <v>13.429527811573521</v>
      </c>
      <c r="AH64" s="57">
        <f t="shared" si="38"/>
        <v>13.04844466451533</v>
      </c>
      <c r="AI64" s="57">
        <f t="shared" si="38"/>
        <v>13.048444664515326</v>
      </c>
      <c r="AJ64" s="4">
        <f t="shared" si="38"/>
        <v>681</v>
      </c>
      <c r="AK64" s="4">
        <f t="shared" si="38"/>
        <v>595.66009162328805</v>
      </c>
      <c r="AL64" s="4">
        <f t="shared" si="38"/>
        <v>681.10424053127895</v>
      </c>
      <c r="AM64" s="4">
        <f t="shared" si="38"/>
        <v>680.68624581165443</v>
      </c>
    </row>
    <row r="65" spans="1:1" s="60" customFormat="1" x14ac:dyDescent="0.2">
      <c r="A65" s="59"/>
    </row>
    <row r="93" spans="1:1" s="52" customFormat="1" ht="17" thickBot="1" x14ac:dyDescent="0.25">
      <c r="A93" s="51"/>
    </row>
    <row r="94" spans="1:1" ht="17" thickTop="1" x14ac:dyDescent="0.2"/>
    <row r="112" spans="1:1" s="52" customFormat="1" ht="17" thickBot="1" x14ac:dyDescent="0.25">
      <c r="A112" s="51"/>
    </row>
    <row r="113" spans="1:40" ht="17" thickTop="1" x14ac:dyDescent="0.2"/>
    <row r="114" spans="1:40" ht="24" x14ac:dyDescent="0.3">
      <c r="A114" s="55" t="s">
        <v>150</v>
      </c>
      <c r="H114" s="55" t="s">
        <v>150</v>
      </c>
      <c r="N114" s="55" t="s">
        <v>150</v>
      </c>
      <c r="S114" s="55" t="s">
        <v>150</v>
      </c>
      <c r="X114" s="55" t="s">
        <v>150</v>
      </c>
      <c r="AC114" s="55" t="s">
        <v>150</v>
      </c>
      <c r="AI114" s="55" t="s">
        <v>150</v>
      </c>
      <c r="AN114" s="55" t="s">
        <v>150</v>
      </c>
    </row>
  </sheetData>
  <phoneticPr fontId="31" type="noConversion"/>
  <pageMargins left="0.7" right="0.7" top="0.75" bottom="0.75" header="0.3" footer="0.3"/>
  <ignoredErrors>
    <ignoredError sqref="D62:AN64" formulaRange="1"/>
  </ignoredError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987F61-5805-F645-A1E8-2F94A715EDDE}">
  <sheetPr codeName="Sheet1"/>
  <dimension ref="A3:X16"/>
  <sheetViews>
    <sheetView workbookViewId="0">
      <selection activeCell="M20" sqref="M20"/>
    </sheetView>
  </sheetViews>
  <sheetFormatPr baseColWidth="10" defaultRowHeight="16" x14ac:dyDescent="0.2"/>
  <cols>
    <col min="1" max="1" width="12.5" style="11" customWidth="1"/>
    <col min="2" max="2" width="10.83203125" style="11"/>
  </cols>
  <sheetData>
    <row r="3" spans="1:24" s="28" customFormat="1" x14ac:dyDescent="0.2">
      <c r="A3" s="10" t="s">
        <v>93</v>
      </c>
      <c r="B3" s="11" t="s">
        <v>92</v>
      </c>
      <c r="C3" s="29" t="s">
        <v>15</v>
      </c>
      <c r="D3" s="30" t="s">
        <v>14</v>
      </c>
      <c r="E3" s="30" t="s">
        <v>29</v>
      </c>
      <c r="F3" s="30" t="s">
        <v>40</v>
      </c>
      <c r="G3" s="30" t="s">
        <v>20</v>
      </c>
      <c r="H3" s="30" t="s">
        <v>19</v>
      </c>
      <c r="I3" s="30" t="s">
        <v>16</v>
      </c>
      <c r="J3" s="30" t="s">
        <v>17</v>
      </c>
      <c r="K3" s="30" t="s">
        <v>18</v>
      </c>
      <c r="L3" s="31" t="s">
        <v>21</v>
      </c>
      <c r="W3" s="40" t="s">
        <v>41</v>
      </c>
    </row>
    <row r="4" spans="1:24" x14ac:dyDescent="0.2">
      <c r="A4" s="11" t="s">
        <v>25</v>
      </c>
      <c r="B4" s="11" t="s">
        <v>22</v>
      </c>
      <c r="C4" s="32">
        <v>277.48802624509904</v>
      </c>
      <c r="D4" s="27">
        <v>1756.2617708339276</v>
      </c>
      <c r="E4" s="27">
        <v>3838.1937363011116</v>
      </c>
      <c r="F4" s="27">
        <v>6331.0256410256407</v>
      </c>
      <c r="G4" s="27">
        <v>24984.497041420116</v>
      </c>
      <c r="H4" s="27">
        <v>31727.884283891064</v>
      </c>
      <c r="I4" s="27">
        <v>31259.804881977394</v>
      </c>
      <c r="J4" s="27">
        <v>11.158475697023498</v>
      </c>
      <c r="K4" s="27">
        <v>35547.752715121132</v>
      </c>
      <c r="L4" s="33">
        <v>34621.454478170323</v>
      </c>
      <c r="S4" s="8"/>
      <c r="W4" s="41">
        <v>31707.066666666666</v>
      </c>
    </row>
    <row r="5" spans="1:24" x14ac:dyDescent="0.2">
      <c r="A5" s="11" t="s">
        <v>26</v>
      </c>
      <c r="B5" s="11" t="s">
        <v>24</v>
      </c>
      <c r="C5" s="32">
        <v>28.213546828599043</v>
      </c>
      <c r="D5" s="27">
        <v>37.142297949747487</v>
      </c>
      <c r="E5" s="27">
        <v>152.85195072169032</v>
      </c>
      <c r="F5" s="27">
        <v>446.38381930289262</v>
      </c>
      <c r="G5" s="27">
        <v>1873.12167929937</v>
      </c>
      <c r="H5" s="27">
        <v>526.3351655988763</v>
      </c>
      <c r="I5" s="27">
        <v>1718.3854964835486</v>
      </c>
      <c r="J5" s="27">
        <v>0.73695440161743841</v>
      </c>
      <c r="K5" s="27">
        <v>1915.2494299052839</v>
      </c>
      <c r="L5" s="33">
        <v>628.93484626200097</v>
      </c>
      <c r="W5" s="41">
        <v>309.79866580302371</v>
      </c>
    </row>
    <row r="6" spans="1:24" x14ac:dyDescent="0.2">
      <c r="B6" s="11" t="s">
        <v>23</v>
      </c>
      <c r="C6" s="34">
        <v>0.10167482615512441</v>
      </c>
      <c r="D6" s="35">
        <v>2.1148497659384324E-2</v>
      </c>
      <c r="E6" s="35">
        <v>3.9823927926315304E-2</v>
      </c>
      <c r="F6" s="35">
        <v>7.0507346615417812E-2</v>
      </c>
      <c r="G6" s="35">
        <v>7.4971358286462508E-2</v>
      </c>
      <c r="H6" s="35">
        <v>1.6589040759522312E-2</v>
      </c>
      <c r="I6" s="35">
        <v>5.4971088366398309E-2</v>
      </c>
      <c r="J6" s="35">
        <v>6.6044361400905291E-2</v>
      </c>
      <c r="K6" s="35">
        <v>5.3878214053474732E-2</v>
      </c>
      <c r="L6" s="36">
        <v>1.8166043447382024E-2</v>
      </c>
      <c r="W6" s="48">
        <v>9.7706504691811198E-3</v>
      </c>
    </row>
    <row r="7" spans="1:24" x14ac:dyDescent="0.2">
      <c r="W7" s="49"/>
    </row>
    <row r="8" spans="1:24" s="28" customFormat="1" x14ac:dyDescent="0.2">
      <c r="A8" s="10" t="s">
        <v>94</v>
      </c>
      <c r="B8" s="11" t="s">
        <v>92</v>
      </c>
      <c r="G8" s="28" t="s">
        <v>20</v>
      </c>
      <c r="H8" s="28" t="s">
        <v>19</v>
      </c>
      <c r="I8" s="28" t="s">
        <v>16</v>
      </c>
      <c r="K8" s="28" t="s">
        <v>18</v>
      </c>
      <c r="L8" s="28" t="s">
        <v>21</v>
      </c>
      <c r="M8" s="29" t="s">
        <v>42</v>
      </c>
      <c r="N8" s="30" t="s">
        <v>44</v>
      </c>
      <c r="O8" s="30" t="s">
        <v>46</v>
      </c>
      <c r="P8" s="30" t="s">
        <v>48</v>
      </c>
      <c r="Q8" s="30" t="s">
        <v>50</v>
      </c>
      <c r="R8" s="30" t="s">
        <v>52</v>
      </c>
      <c r="S8" s="30" t="s">
        <v>54</v>
      </c>
      <c r="T8" s="30" t="s">
        <v>56</v>
      </c>
      <c r="U8" s="31" t="s">
        <v>58</v>
      </c>
      <c r="W8" s="50" t="s">
        <v>96</v>
      </c>
      <c r="X8" s="40" t="s">
        <v>97</v>
      </c>
    </row>
    <row r="9" spans="1:24" x14ac:dyDescent="0.2">
      <c r="A9" s="11" t="s">
        <v>25</v>
      </c>
      <c r="B9" s="11" t="s">
        <v>22</v>
      </c>
      <c r="G9" s="8">
        <v>1166.6568047337278</v>
      </c>
      <c r="H9" s="8">
        <v>1731.9979815797544</v>
      </c>
      <c r="I9" s="8">
        <v>3350.6160677678199</v>
      </c>
      <c r="K9" s="8">
        <v>15026.275410749093</v>
      </c>
      <c r="L9" s="8">
        <v>22568.640614042892</v>
      </c>
      <c r="M9" s="32">
        <v>73.856552895307757</v>
      </c>
      <c r="N9" s="27">
        <v>32.841999402568952</v>
      </c>
      <c r="O9" s="27">
        <v>9.2601364522417153</v>
      </c>
      <c r="P9" s="27">
        <v>12.16003166144011</v>
      </c>
      <c r="Q9" s="27">
        <v>61.677657935285055</v>
      </c>
      <c r="R9" s="27">
        <v>43.388810659670874</v>
      </c>
      <c r="S9" s="27">
        <v>41.690617848970248</v>
      </c>
      <c r="T9" s="27">
        <v>48.933587269341466</v>
      </c>
      <c r="U9" s="33">
        <v>37.893233082706764</v>
      </c>
      <c r="W9" s="41">
        <v>24531.866666666669</v>
      </c>
      <c r="X9" s="41">
        <v>28671.466666666664</v>
      </c>
    </row>
    <row r="10" spans="1:24" x14ac:dyDescent="0.2">
      <c r="A10" s="11" t="s">
        <v>26</v>
      </c>
      <c r="B10" s="11" t="s">
        <v>77</v>
      </c>
      <c r="G10" s="8">
        <v>43.890829199093943</v>
      </c>
      <c r="H10" s="8">
        <v>26.051226139486229</v>
      </c>
      <c r="I10" s="8">
        <v>287.55179820037176</v>
      </c>
      <c r="K10" s="8">
        <v>269.27589874952923</v>
      </c>
      <c r="L10" s="8">
        <v>943.49751960893457</v>
      </c>
      <c r="M10" s="37">
        <v>17.834417660571216</v>
      </c>
      <c r="N10" s="38">
        <v>7.0350471179239307</v>
      </c>
      <c r="O10" s="38">
        <v>2.9807326796141305</v>
      </c>
      <c r="P10" s="38">
        <v>1.7181642624279567</v>
      </c>
      <c r="Q10" s="38">
        <v>13.878032875256924</v>
      </c>
      <c r="R10" s="38">
        <v>1.5847583603118582</v>
      </c>
      <c r="S10" s="38">
        <v>4.3985423528053706</v>
      </c>
      <c r="T10" s="38">
        <v>0.75234311969326317</v>
      </c>
      <c r="U10" s="39">
        <v>4.051243362888342</v>
      </c>
      <c r="W10" s="41">
        <v>129.96804735523801</v>
      </c>
      <c r="X10" s="41">
        <v>710.35273866814475</v>
      </c>
    </row>
    <row r="11" spans="1:24" x14ac:dyDescent="0.2">
      <c r="B11" s="11" t="s">
        <v>78</v>
      </c>
      <c r="G11" s="9">
        <v>3.7621028755848537E-2</v>
      </c>
      <c r="H11" s="9">
        <v>1.5041141165606278E-2</v>
      </c>
      <c r="I11" s="9">
        <v>8.5820575197067789E-2</v>
      </c>
      <c r="K11" s="9">
        <v>1.792033563799196E-2</v>
      </c>
      <c r="L11" s="9">
        <v>4.1805686737811841E-2</v>
      </c>
      <c r="M11" s="34">
        <v>0.24147373471182229</v>
      </c>
      <c r="N11" s="35">
        <v>0.21420885591312808</v>
      </c>
      <c r="O11" s="35">
        <v>0.32188863468556639</v>
      </c>
      <c r="P11" s="35">
        <v>0.14129603526249987</v>
      </c>
      <c r="Q11" s="35">
        <v>0.22500907686570029</v>
      </c>
      <c r="R11" s="35">
        <v>3.6524586321165585E-2</v>
      </c>
      <c r="S11" s="35">
        <v>0.10550436956198801</v>
      </c>
      <c r="T11" s="35">
        <v>1.5374779607965332E-2</v>
      </c>
      <c r="U11" s="36">
        <v>0.10691205350691486</v>
      </c>
      <c r="W11" s="43">
        <v>5.2979273498105052E-3</v>
      </c>
      <c r="X11" s="43">
        <v>2.4775598225464976E-2</v>
      </c>
    </row>
    <row r="13" spans="1:24" s="28" customFormat="1" x14ac:dyDescent="0.2">
      <c r="A13" s="10" t="s">
        <v>95</v>
      </c>
      <c r="B13" s="11" t="s">
        <v>92</v>
      </c>
      <c r="H13" s="28" t="s">
        <v>19</v>
      </c>
      <c r="L13" s="28" t="s">
        <v>21</v>
      </c>
      <c r="N13" s="28" t="s">
        <v>44</v>
      </c>
      <c r="Q13" s="40" t="s">
        <v>50</v>
      </c>
      <c r="R13" s="28" t="s">
        <v>52</v>
      </c>
      <c r="S13" s="40" t="s">
        <v>54</v>
      </c>
      <c r="T13" s="28" t="s">
        <v>56</v>
      </c>
      <c r="U13" s="29" t="s">
        <v>58</v>
      </c>
      <c r="V13" s="31" t="s">
        <v>82</v>
      </c>
    </row>
    <row r="14" spans="1:24" x14ac:dyDescent="0.2">
      <c r="A14" s="11" t="s">
        <v>25</v>
      </c>
      <c r="B14" s="11" t="s">
        <v>22</v>
      </c>
      <c r="H14" s="8">
        <v>351.34188403768957</v>
      </c>
      <c r="L14" s="8">
        <v>4106.6617148522719</v>
      </c>
      <c r="N14" s="8">
        <v>32.981265558100169</v>
      </c>
      <c r="Q14" s="41">
        <v>12.020685670261942</v>
      </c>
      <c r="R14" s="8">
        <v>11.74486090572112</v>
      </c>
      <c r="S14" s="41">
        <v>12.644164759725399</v>
      </c>
      <c r="T14" s="8">
        <v>17.328203469567775</v>
      </c>
      <c r="U14" s="32">
        <v>15.669548872180451</v>
      </c>
      <c r="V14" s="33">
        <v>13.452388045510727</v>
      </c>
    </row>
    <row r="15" spans="1:24" x14ac:dyDescent="0.2">
      <c r="A15" s="11" t="s">
        <v>26</v>
      </c>
      <c r="B15" s="11" t="s">
        <v>77</v>
      </c>
      <c r="H15" s="14">
        <v>17.942733059647299</v>
      </c>
      <c r="L15" s="8">
        <v>190.0477497442302</v>
      </c>
      <c r="N15" s="14">
        <v>7.4552064046640174</v>
      </c>
      <c r="O15" s="14"/>
      <c r="Q15" s="42">
        <v>0.92212607743795794</v>
      </c>
      <c r="R15" s="14">
        <v>0.55744652531503547</v>
      </c>
      <c r="S15" s="42">
        <v>0.41010446731856876</v>
      </c>
      <c r="T15" s="14">
        <v>2.4977398681227649</v>
      </c>
      <c r="U15" s="37">
        <v>0.76505763768980417</v>
      </c>
      <c r="V15" s="39">
        <v>2.2944654775502005</v>
      </c>
      <c r="W15" s="14"/>
    </row>
    <row r="16" spans="1:24" x14ac:dyDescent="0.2">
      <c r="B16" s="11" t="s">
        <v>78</v>
      </c>
      <c r="H16" s="9">
        <v>5.1069154788623276E-2</v>
      </c>
      <c r="L16" s="9">
        <v>4.6277916940881202E-2</v>
      </c>
      <c r="N16" s="9">
        <v>0.22604367293095051</v>
      </c>
      <c r="Q16" s="43">
        <v>7.6711603874578635E-2</v>
      </c>
      <c r="R16" s="9">
        <v>4.7463016360074037E-2</v>
      </c>
      <c r="S16" s="43">
        <v>3.2434286891360888E-2</v>
      </c>
      <c r="T16" s="9">
        <v>0.14414303666905565</v>
      </c>
      <c r="U16" s="34">
        <v>4.8824483967632233E-2</v>
      </c>
      <c r="V16" s="36">
        <v>0.1705619455659324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8563C4-9DB8-2044-A9D2-4B122BFAE8BA}">
  <sheetPr codeName="Sheet3"/>
  <dimension ref="B2:N47"/>
  <sheetViews>
    <sheetView zoomScale="75" zoomScaleNormal="110" workbookViewId="0">
      <selection activeCell="K52" sqref="K52"/>
    </sheetView>
  </sheetViews>
  <sheetFormatPr baseColWidth="10" defaultRowHeight="14" x14ac:dyDescent="0.2"/>
  <cols>
    <col min="1" max="2" width="10.83203125" style="76"/>
    <col min="3" max="3" width="9.5" style="76" customWidth="1"/>
    <col min="4" max="4" width="8.5" style="76" customWidth="1"/>
    <col min="5" max="5" width="9.33203125" style="76" customWidth="1"/>
    <col min="6" max="6" width="9.1640625" style="76" customWidth="1"/>
    <col min="7" max="7" width="11" style="76" customWidth="1"/>
    <col min="8" max="8" width="9.83203125" style="76" customWidth="1"/>
    <col min="9" max="9" width="8.6640625" style="76" customWidth="1"/>
    <col min="10" max="10" width="9" style="76" customWidth="1"/>
    <col min="11" max="11" width="9.6640625" style="76" customWidth="1"/>
    <col min="12" max="12" width="9.33203125" style="76" customWidth="1"/>
    <col min="13" max="13" width="8.1640625" style="76" customWidth="1"/>
    <col min="14" max="14" width="9.5" style="76" customWidth="1"/>
    <col min="15" max="16384" width="10.83203125" style="76"/>
  </cols>
  <sheetData>
    <row r="2" spans="2:14" ht="15" thickBot="1" x14ac:dyDescent="0.25"/>
    <row r="3" spans="2:14" ht="74" customHeight="1" thickBot="1" x14ac:dyDescent="0.25">
      <c r="B3" s="163" t="s">
        <v>204</v>
      </c>
      <c r="C3" s="164"/>
      <c r="D3" s="164"/>
      <c r="E3" s="164"/>
      <c r="F3" s="164"/>
      <c r="G3" s="164"/>
      <c r="H3" s="164"/>
      <c r="I3" s="164"/>
      <c r="J3" s="164"/>
      <c r="K3" s="164"/>
      <c r="L3" s="165"/>
      <c r="M3" s="165"/>
      <c r="N3" s="166"/>
    </row>
    <row r="4" spans="2:14" ht="15" thickBot="1" x14ac:dyDescent="0.25"/>
    <row r="5" spans="2:14" ht="17" x14ac:dyDescent="0.2">
      <c r="B5" s="123"/>
      <c r="C5" s="124"/>
      <c r="D5" s="136" t="s">
        <v>11</v>
      </c>
      <c r="E5" s="137"/>
      <c r="F5" s="137"/>
      <c r="G5" s="138"/>
      <c r="H5" s="136" t="s">
        <v>12</v>
      </c>
      <c r="I5" s="137"/>
      <c r="J5" s="137"/>
      <c r="K5" s="138"/>
      <c r="L5" s="136" t="s">
        <v>13</v>
      </c>
      <c r="M5" s="124"/>
      <c r="N5" s="125"/>
    </row>
    <row r="6" spans="2:14" ht="30" x14ac:dyDescent="0.2">
      <c r="B6" s="64" t="s">
        <v>160</v>
      </c>
      <c r="C6" s="139" t="s">
        <v>162</v>
      </c>
      <c r="D6" s="140" t="s">
        <v>158</v>
      </c>
      <c r="E6" s="139" t="s">
        <v>159</v>
      </c>
      <c r="F6" s="139" t="s">
        <v>202</v>
      </c>
      <c r="G6" s="65" t="s">
        <v>162</v>
      </c>
      <c r="H6" s="140" t="s">
        <v>158</v>
      </c>
      <c r="I6" s="139" t="s">
        <v>159</v>
      </c>
      <c r="J6" s="139" t="s">
        <v>202</v>
      </c>
      <c r="K6" s="65" t="s">
        <v>162</v>
      </c>
      <c r="L6" s="140" t="s">
        <v>158</v>
      </c>
      <c r="M6" s="139" t="s">
        <v>159</v>
      </c>
      <c r="N6" s="66" t="s">
        <v>202</v>
      </c>
    </row>
    <row r="7" spans="2:14" x14ac:dyDescent="0.2">
      <c r="B7" s="67" t="s">
        <v>29</v>
      </c>
      <c r="C7" s="134">
        <v>47.96</v>
      </c>
      <c r="D7" s="134">
        <v>45.933635384090223</v>
      </c>
      <c r="E7" s="134">
        <v>47.833807863762878</v>
      </c>
      <c r="F7" s="134">
        <v>47.838374190264304</v>
      </c>
      <c r="G7" s="68">
        <v>49.79</v>
      </c>
      <c r="H7" s="134">
        <v>49.467965599399385</v>
      </c>
      <c r="I7" s="134">
        <v>49.886194535596005</v>
      </c>
      <c r="J7" s="134">
        <v>49.8874157909502</v>
      </c>
      <c r="K7" s="68">
        <v>54.11</v>
      </c>
      <c r="L7" s="134">
        <v>56.724138409189834</v>
      </c>
      <c r="M7" s="134">
        <v>54.099856377045988</v>
      </c>
      <c r="N7" s="69">
        <v>54.09421001878551</v>
      </c>
    </row>
    <row r="8" spans="2:14" x14ac:dyDescent="0.2">
      <c r="B8" s="67" t="s">
        <v>16</v>
      </c>
      <c r="C8" s="134">
        <v>0.96</v>
      </c>
      <c r="D8" s="134">
        <v>0.90731957684105924</v>
      </c>
      <c r="E8" s="134">
        <v>0.94342416772323312</v>
      </c>
      <c r="F8" s="134">
        <v>0.94345321339201094</v>
      </c>
      <c r="G8" s="68">
        <v>2.74</v>
      </c>
      <c r="H8" s="134">
        <v>2.6916453074647202</v>
      </c>
      <c r="I8" s="134">
        <v>2.6309513553970172</v>
      </c>
      <c r="J8" s="134">
        <v>2.6309186821522439</v>
      </c>
      <c r="K8" s="68">
        <v>2.2400000000000002</v>
      </c>
      <c r="L8" s="134">
        <v>2.3794050954136332</v>
      </c>
      <c r="M8" s="134">
        <v>2.3356499774714359</v>
      </c>
      <c r="N8" s="69">
        <v>2.3356281044557483</v>
      </c>
    </row>
    <row r="9" spans="2:14" x14ac:dyDescent="0.2">
      <c r="B9" s="67" t="s">
        <v>14</v>
      </c>
      <c r="C9" s="134">
        <v>15.5</v>
      </c>
      <c r="D9" s="134">
        <v>15.659991204385415</v>
      </c>
      <c r="E9" s="134">
        <v>15.273588054785259</v>
      </c>
      <c r="F9" s="134">
        <v>15.270860484027001</v>
      </c>
      <c r="G9" s="68">
        <v>13.69</v>
      </c>
      <c r="H9" s="134">
        <v>13.338731066320076</v>
      </c>
      <c r="I9" s="134">
        <v>13.581534064830436</v>
      </c>
      <c r="J9" s="134">
        <v>13.583422232543985</v>
      </c>
      <c r="K9" s="68">
        <v>13.65</v>
      </c>
      <c r="L9" s="134">
        <v>13.837108449373162</v>
      </c>
      <c r="M9" s="134">
        <v>13.944820120395519</v>
      </c>
      <c r="N9" s="69">
        <v>13.945717283429016</v>
      </c>
    </row>
    <row r="10" spans="2:14" x14ac:dyDescent="0.2">
      <c r="B10" s="67" t="s">
        <v>21</v>
      </c>
      <c r="C10" s="134">
        <v>10.17</v>
      </c>
      <c r="D10" s="134">
        <v>10.212312124101278</v>
      </c>
      <c r="E10" s="134">
        <v>10.410328077346978</v>
      </c>
      <c r="F10" s="134">
        <v>10.410706816349293</v>
      </c>
      <c r="G10" s="68">
        <v>11.09</v>
      </c>
      <c r="H10" s="134">
        <v>10.841009282089193</v>
      </c>
      <c r="I10" s="134">
        <v>10.900963112244254</v>
      </c>
      <c r="J10" s="134">
        <v>10.901070510599025</v>
      </c>
      <c r="K10" s="68">
        <v>12.110450823360029</v>
      </c>
      <c r="L10" s="134">
        <v>12.465246862952318</v>
      </c>
      <c r="M10" s="134">
        <v>12.168517533388249</v>
      </c>
      <c r="N10" s="69">
        <v>12.16792392383905</v>
      </c>
    </row>
    <row r="11" spans="2:14" x14ac:dyDescent="0.2">
      <c r="B11" s="67" t="s">
        <v>18</v>
      </c>
      <c r="C11" s="134">
        <v>0.17100000000000001</v>
      </c>
      <c r="D11" s="134">
        <v>0.1670687825845209</v>
      </c>
      <c r="E11" s="134">
        <v>0.17092736199134931</v>
      </c>
      <c r="F11" s="134">
        <v>0.17096201733247027</v>
      </c>
      <c r="G11" s="68">
        <v>0.16800000000000001</v>
      </c>
      <c r="H11" s="134">
        <v>0.16011336963595463</v>
      </c>
      <c r="I11" s="134">
        <v>0.16862484668899613</v>
      </c>
      <c r="J11" s="134">
        <v>0.16869862670568606</v>
      </c>
      <c r="K11" s="68">
        <v>0.18</v>
      </c>
      <c r="L11" s="134">
        <v>0.1928123943534073</v>
      </c>
      <c r="M11" s="134">
        <v>0.17944951020512562</v>
      </c>
      <c r="N11" s="69">
        <v>0.17933935596184386</v>
      </c>
    </row>
    <row r="12" spans="2:14" x14ac:dyDescent="0.2">
      <c r="B12" s="67" t="s">
        <v>15</v>
      </c>
      <c r="C12" s="134">
        <v>9.68</v>
      </c>
      <c r="D12" s="134">
        <v>10.397244709011707</v>
      </c>
      <c r="E12" s="134">
        <v>9.7405362127946358</v>
      </c>
      <c r="F12" s="134">
        <v>9.7346141303391853</v>
      </c>
      <c r="G12" s="68">
        <v>7.21</v>
      </c>
      <c r="H12" s="134">
        <v>6.6389262456597322</v>
      </c>
      <c r="I12" s="134">
        <v>7.0680026738449602</v>
      </c>
      <c r="J12" s="134">
        <v>7.0674657027384997</v>
      </c>
      <c r="K12" s="68">
        <v>3.4799999999999995</v>
      </c>
      <c r="L12" s="134">
        <v>1.7358469509330074</v>
      </c>
      <c r="M12" s="134">
        <v>3.5814317546791594</v>
      </c>
      <c r="N12" s="69">
        <v>3.5879201669223284</v>
      </c>
    </row>
    <row r="13" spans="2:14" x14ac:dyDescent="0.2">
      <c r="B13" s="67" t="s">
        <v>19</v>
      </c>
      <c r="C13" s="134">
        <v>13.3</v>
      </c>
      <c r="D13" s="134">
        <v>13.440208558666644</v>
      </c>
      <c r="E13" s="134">
        <v>13.313618298594886</v>
      </c>
      <c r="F13" s="134">
        <v>13.313449952253364</v>
      </c>
      <c r="G13" s="68">
        <v>11.43</v>
      </c>
      <c r="H13" s="134">
        <v>11.34286183999647</v>
      </c>
      <c r="I13" s="134">
        <v>11.290583295694011</v>
      </c>
      <c r="J13" s="134">
        <v>11.290520050753141</v>
      </c>
      <c r="K13" s="68">
        <v>6.95</v>
      </c>
      <c r="L13" s="134">
        <v>6.8800240110109216</v>
      </c>
      <c r="M13" s="134">
        <v>6.9858696019884503</v>
      </c>
      <c r="N13" s="69">
        <v>6.9860299969934943</v>
      </c>
    </row>
    <row r="14" spans="2:14" x14ac:dyDescent="0.2">
      <c r="B14" s="67" t="s">
        <v>20</v>
      </c>
      <c r="C14" s="141">
        <v>0.03</v>
      </c>
      <c r="D14" s="141">
        <v>2.6846985801767752E-3</v>
      </c>
      <c r="E14" s="141">
        <v>4.6607436020271571E-2</v>
      </c>
      <c r="F14" s="141">
        <v>4.6800886203999692E-2</v>
      </c>
      <c r="G14" s="130">
        <v>0.52600000000000002</v>
      </c>
      <c r="H14" s="134">
        <v>0.48727683310784836</v>
      </c>
      <c r="I14" s="134">
        <v>0.49286258158678697</v>
      </c>
      <c r="J14" s="134">
        <v>0.49298964359997671</v>
      </c>
      <c r="K14" s="68">
        <v>1.69</v>
      </c>
      <c r="L14" s="134">
        <v>1.7951436193900396</v>
      </c>
      <c r="M14" s="134">
        <v>1.6972615833634912</v>
      </c>
      <c r="N14" s="69">
        <v>1.697209470196023</v>
      </c>
    </row>
    <row r="15" spans="2:14" x14ac:dyDescent="0.2">
      <c r="B15" s="67" t="s">
        <v>40</v>
      </c>
      <c r="C15" s="141">
        <v>2.1000000000000001E-2</v>
      </c>
      <c r="D15" s="141">
        <v>6.0440993064743889E-2</v>
      </c>
      <c r="E15" s="141">
        <v>5.5933970620723805E-2</v>
      </c>
      <c r="F15" s="141">
        <v>5.6137376639976963E-2</v>
      </c>
      <c r="G15" s="130">
        <v>0.27700000000000002</v>
      </c>
      <c r="H15" s="134">
        <v>0.25668559354043619</v>
      </c>
      <c r="I15" s="134">
        <v>0.24999957837148701</v>
      </c>
      <c r="J15" s="134">
        <v>0.24997698694804921</v>
      </c>
      <c r="K15" s="68">
        <v>0.36</v>
      </c>
      <c r="L15" s="134">
        <v>0.38111918464557837</v>
      </c>
      <c r="M15" s="134">
        <v>0.37305152692902449</v>
      </c>
      <c r="N15" s="69">
        <v>0.3728856364119737</v>
      </c>
    </row>
    <row r="16" spans="2:14" x14ac:dyDescent="0.2">
      <c r="B16" s="126" t="s">
        <v>185</v>
      </c>
      <c r="C16" s="134">
        <v>1.82</v>
      </c>
      <c r="D16" s="142">
        <v>1.82</v>
      </c>
      <c r="E16" s="142">
        <v>1.82</v>
      </c>
      <c r="F16" s="142">
        <v>1.82</v>
      </c>
      <c r="G16" s="68">
        <v>2.31</v>
      </c>
      <c r="H16" s="143">
        <v>2.31</v>
      </c>
      <c r="I16" s="143">
        <v>2.31</v>
      </c>
      <c r="J16" s="143">
        <v>2.31</v>
      </c>
      <c r="K16" s="68">
        <v>3.27</v>
      </c>
      <c r="L16" s="143">
        <v>3.27</v>
      </c>
      <c r="M16" s="143">
        <v>3.27</v>
      </c>
      <c r="N16" s="135">
        <v>3.27</v>
      </c>
    </row>
    <row r="17" spans="2:14" x14ac:dyDescent="0.2">
      <c r="B17" s="67" t="s">
        <v>17</v>
      </c>
      <c r="C17" s="144">
        <v>382</v>
      </c>
      <c r="D17" s="144">
        <v>400.65809285049102</v>
      </c>
      <c r="E17" s="144">
        <v>378.12948333060257</v>
      </c>
      <c r="F17" s="144">
        <v>401.79948280319593</v>
      </c>
      <c r="G17" s="71">
        <v>289</v>
      </c>
      <c r="H17" s="144">
        <v>272.6223036318284</v>
      </c>
      <c r="I17" s="144">
        <v>292.87529641418729</v>
      </c>
      <c r="J17" s="144">
        <v>248.79166963064259</v>
      </c>
      <c r="K17" s="71">
        <v>16</v>
      </c>
      <c r="L17" s="144">
        <v>94.901952783820491</v>
      </c>
      <c r="M17" s="144">
        <v>174.53804006962699</v>
      </c>
      <c r="N17" s="70">
        <v>36.408847566161342</v>
      </c>
    </row>
    <row r="18" spans="2:14" x14ac:dyDescent="0.2">
      <c r="B18" s="67"/>
      <c r="C18" s="134">
        <f>SUM(C7:C16)</f>
        <v>99.611999999999995</v>
      </c>
      <c r="D18" s="134">
        <f t="shared" ref="D18" si="0">SUM(D7:D15)</f>
        <v>96.78090603132577</v>
      </c>
      <c r="E18" s="134">
        <f>SUM(E7:E16)</f>
        <v>99.608771443640208</v>
      </c>
      <c r="F18" s="134">
        <f>SUM(F7:F16)</f>
        <v>99.605359066801597</v>
      </c>
      <c r="G18" s="68">
        <f>SUM(G7:G16)</f>
        <v>99.230999999999995</v>
      </c>
      <c r="H18" s="134">
        <f>SUM(H7:H16)</f>
        <v>97.535215137213811</v>
      </c>
      <c r="I18" s="134">
        <f t="shared" ref="I18:J18" si="1">SUM(I7:I16)</f>
        <v>98.579716044253956</v>
      </c>
      <c r="J18" s="134">
        <f t="shared" si="1"/>
        <v>98.58247822699083</v>
      </c>
      <c r="K18" s="68">
        <f>SUM(K7:K16)</f>
        <v>98.040450823360032</v>
      </c>
      <c r="L18" s="134">
        <f t="shared" ref="L18:N18" si="2">SUM(L7:L16)</f>
        <v>99.660844977261902</v>
      </c>
      <c r="M18" s="134">
        <f t="shared" si="2"/>
        <v>98.635907985466446</v>
      </c>
      <c r="N18" s="69">
        <f t="shared" si="2"/>
        <v>98.636863956995001</v>
      </c>
    </row>
    <row r="19" spans="2:14" ht="30" x14ac:dyDescent="0.2">
      <c r="B19" s="64" t="s">
        <v>161</v>
      </c>
      <c r="C19" s="139" t="s">
        <v>162</v>
      </c>
      <c r="D19" s="140" t="s">
        <v>158</v>
      </c>
      <c r="E19" s="139" t="s">
        <v>159</v>
      </c>
      <c r="F19" s="139" t="s">
        <v>202</v>
      </c>
      <c r="G19" s="65" t="s">
        <v>162</v>
      </c>
      <c r="H19" s="140" t="s">
        <v>158</v>
      </c>
      <c r="I19" s="139" t="s">
        <v>159</v>
      </c>
      <c r="J19" s="139" t="s">
        <v>202</v>
      </c>
      <c r="K19" s="65" t="s">
        <v>162</v>
      </c>
      <c r="L19" s="140" t="s">
        <v>158</v>
      </c>
      <c r="M19" s="139" t="s">
        <v>159</v>
      </c>
      <c r="N19" s="66" t="s">
        <v>202</v>
      </c>
    </row>
    <row r="20" spans="2:14" s="122" customFormat="1" ht="15" x14ac:dyDescent="0.2">
      <c r="B20" s="127" t="s">
        <v>20</v>
      </c>
      <c r="C20" s="145">
        <v>2.7000000000000003E-2</v>
      </c>
      <c r="D20" s="145">
        <v>0.10118858021177599</v>
      </c>
      <c r="E20" s="145">
        <v>4.4874050443670099E-2</v>
      </c>
      <c r="F20" s="145">
        <v>4.5228522228158707E-2</v>
      </c>
      <c r="G20" s="131">
        <v>0.52</v>
      </c>
      <c r="H20" s="145">
        <v>0.52312550681530534</v>
      </c>
      <c r="I20" s="145">
        <v>0.4982083132480411</v>
      </c>
      <c r="J20" s="145">
        <v>0.49833812479374312</v>
      </c>
      <c r="K20" s="131">
        <v>1.69</v>
      </c>
      <c r="L20" s="145">
        <v>1.6360015189842663</v>
      </c>
      <c r="M20" s="145">
        <v>1.6938960920599182</v>
      </c>
      <c r="N20" s="128">
        <v>1.6934333529780983</v>
      </c>
    </row>
    <row r="21" spans="2:14" s="122" customFormat="1" ht="15" x14ac:dyDescent="0.2">
      <c r="B21" s="127" t="s">
        <v>19</v>
      </c>
      <c r="C21" s="145">
        <v>13.24</v>
      </c>
      <c r="D21" s="145">
        <v>13.657255168835267</v>
      </c>
      <c r="E21" s="145">
        <v>13.371323696527444</v>
      </c>
      <c r="F21" s="145">
        <v>13.370279595536271</v>
      </c>
      <c r="G21" s="131">
        <v>11.4</v>
      </c>
      <c r="H21" s="145">
        <v>11.298236824566379</v>
      </c>
      <c r="I21" s="145">
        <v>11.19102615493226</v>
      </c>
      <c r="J21" s="145">
        <v>11.190740184651915</v>
      </c>
      <c r="K21" s="131">
        <v>6.95</v>
      </c>
      <c r="L21" s="145">
        <v>6.7937676452189466</v>
      </c>
      <c r="M21" s="145">
        <v>7.0278185640365418</v>
      </c>
      <c r="N21" s="128">
        <v>7.028980219811805</v>
      </c>
    </row>
    <row r="22" spans="2:14" s="122" customFormat="1" x14ac:dyDescent="0.2">
      <c r="B22" s="129" t="s">
        <v>16</v>
      </c>
      <c r="C22" s="145">
        <v>0.96</v>
      </c>
      <c r="D22" s="146">
        <v>0.90726530465828525</v>
      </c>
      <c r="E22" s="146">
        <v>0.94451227823771899</v>
      </c>
      <c r="F22" s="146">
        <v>0.94479683265434899</v>
      </c>
      <c r="G22" s="131">
        <v>2.71</v>
      </c>
      <c r="H22" s="145">
        <v>2.6203279810868247</v>
      </c>
      <c r="I22" s="145">
        <v>2.5721581319630369</v>
      </c>
      <c r="J22" s="145">
        <v>2.5719881050187694</v>
      </c>
      <c r="K22" s="131">
        <v>2.2400000000000002</v>
      </c>
      <c r="L22" s="145">
        <v>2.4321205882693642</v>
      </c>
      <c r="M22" s="145">
        <v>2.393335146222404</v>
      </c>
      <c r="N22" s="128">
        <v>2.3932150623268842</v>
      </c>
    </row>
    <row r="23" spans="2:14" s="122" customFormat="1" x14ac:dyDescent="0.2">
      <c r="B23" s="129" t="s">
        <v>18</v>
      </c>
      <c r="C23" s="145">
        <v>0.17100000000000001</v>
      </c>
      <c r="D23" s="146">
        <v>0.17428787859773237</v>
      </c>
      <c r="E23" s="146">
        <v>0.17353492132348741</v>
      </c>
      <c r="F23" s="146">
        <v>0.17351164241138917</v>
      </c>
      <c r="G23" s="131">
        <v>0.16800000000000001</v>
      </c>
      <c r="H23" s="145">
        <v>0.16235125414494553</v>
      </c>
      <c r="I23" s="145">
        <v>0.16820183566200098</v>
      </c>
      <c r="J23" s="145">
        <v>0.16839742395954316</v>
      </c>
      <c r="K23" s="131">
        <v>0.18</v>
      </c>
      <c r="L23" s="145">
        <v>0.1826419713051263</v>
      </c>
      <c r="M23" s="145">
        <v>0.17726739126997459</v>
      </c>
      <c r="N23" s="128">
        <v>0.17709093362906764</v>
      </c>
    </row>
    <row r="24" spans="2:14" x14ac:dyDescent="0.2">
      <c r="B24" s="67" t="s">
        <v>21</v>
      </c>
      <c r="C24" s="134">
        <v>10.251681814091604</v>
      </c>
      <c r="D24" s="134">
        <v>10.230499950146173</v>
      </c>
      <c r="E24" s="134">
        <v>10.515332548116863</v>
      </c>
      <c r="F24" s="134">
        <v>10.517096880580095</v>
      </c>
      <c r="G24" s="68">
        <v>11.117568613335733</v>
      </c>
      <c r="H24" s="134">
        <v>10.664058719863615</v>
      </c>
      <c r="I24" s="134">
        <v>10.811879020973846</v>
      </c>
      <c r="J24" s="134">
        <v>10.812802905030349</v>
      </c>
      <c r="K24" s="68">
        <v>12.110450823360029</v>
      </c>
      <c r="L24" s="134">
        <v>12.624341578249039</v>
      </c>
      <c r="M24" s="134">
        <v>12.152677565621113</v>
      </c>
      <c r="N24" s="69">
        <v>12.149801465176925</v>
      </c>
    </row>
    <row r="25" spans="2:14" x14ac:dyDescent="0.2">
      <c r="B25" s="67" t="s">
        <v>42</v>
      </c>
      <c r="C25" s="144">
        <v>51.4</v>
      </c>
      <c r="D25" s="144">
        <v>40.27178914980761</v>
      </c>
      <c r="E25" s="144">
        <v>50.352699492572462</v>
      </c>
      <c r="F25" s="144">
        <v>50.108204157938744</v>
      </c>
      <c r="G25" s="71">
        <v>45</v>
      </c>
      <c r="H25" s="144">
        <v>43.645191658872683</v>
      </c>
      <c r="I25" s="144">
        <v>43.715270219195176</v>
      </c>
      <c r="J25" s="144">
        <v>43.748842272696606</v>
      </c>
      <c r="K25" s="71">
        <v>37</v>
      </c>
      <c r="L25" s="144">
        <v>45.876257567795776</v>
      </c>
      <c r="M25" s="144">
        <v>39.325476195230848</v>
      </c>
      <c r="N25" s="70">
        <v>39.542953569364649</v>
      </c>
    </row>
    <row r="26" spans="2:14" x14ac:dyDescent="0.2">
      <c r="B26" s="67" t="s">
        <v>44</v>
      </c>
      <c r="C26" s="144">
        <v>166</v>
      </c>
      <c r="D26" s="144">
        <v>144.43443755023839</v>
      </c>
      <c r="E26" s="144">
        <v>161.86106745604678</v>
      </c>
      <c r="F26" s="144">
        <v>160.77694449355835</v>
      </c>
      <c r="G26" s="71">
        <v>121</v>
      </c>
      <c r="H26" s="144">
        <v>136.56222255178528</v>
      </c>
      <c r="I26" s="144">
        <v>116.64077595028043</v>
      </c>
      <c r="J26" s="144">
        <v>116.34511241964272</v>
      </c>
      <c r="K26" s="71">
        <v>13</v>
      </c>
      <c r="L26" s="144">
        <v>120.00216599006353</v>
      </c>
      <c r="M26" s="144">
        <v>21.514996837262583</v>
      </c>
      <c r="N26" s="70">
        <v>22.877943086799338</v>
      </c>
    </row>
    <row r="27" spans="2:14" x14ac:dyDescent="0.2">
      <c r="B27" s="67" t="s">
        <v>46</v>
      </c>
      <c r="C27" s="144">
        <v>126</v>
      </c>
      <c r="D27" s="144">
        <v>122.4704680741449</v>
      </c>
      <c r="E27" s="144">
        <v>143.90295914618991</v>
      </c>
      <c r="F27" s="144">
        <v>143.81110451907298</v>
      </c>
      <c r="G27" s="71">
        <v>136</v>
      </c>
      <c r="H27" s="144">
        <v>94.298893377300345</v>
      </c>
      <c r="I27" s="144">
        <v>110.00592121217483</v>
      </c>
      <c r="J27" s="144">
        <v>109.97603518636269</v>
      </c>
      <c r="K27" s="71">
        <v>19</v>
      </c>
      <c r="L27" s="144">
        <v>25.389060780674058</v>
      </c>
      <c r="M27" s="144">
        <v>27.091166368310844</v>
      </c>
      <c r="N27" s="70">
        <v>27.212860294564308</v>
      </c>
    </row>
    <row r="28" spans="2:14" x14ac:dyDescent="0.2">
      <c r="B28" s="67" t="s">
        <v>48</v>
      </c>
      <c r="C28" s="144">
        <v>71</v>
      </c>
      <c r="D28" s="144">
        <v>83.775828162247947</v>
      </c>
      <c r="E28" s="144">
        <v>72.501019421539169</v>
      </c>
      <c r="F28" s="144">
        <v>72.828993837933766</v>
      </c>
      <c r="G28" s="71">
        <v>105</v>
      </c>
      <c r="H28" s="144">
        <v>100.73131438247682</v>
      </c>
      <c r="I28" s="144">
        <v>105.4526764430349</v>
      </c>
      <c r="J28" s="144">
        <v>105.41260581303297</v>
      </c>
      <c r="K28" s="71">
        <v>129.5</v>
      </c>
      <c r="L28" s="144">
        <v>112.09917834145634</v>
      </c>
      <c r="M28" s="144">
        <v>127.54522804420387</v>
      </c>
      <c r="N28" s="70">
        <v>127.25840034903322</v>
      </c>
    </row>
    <row r="29" spans="2:14" x14ac:dyDescent="0.2">
      <c r="B29" s="67" t="s">
        <v>50</v>
      </c>
      <c r="C29" s="134">
        <v>0.27</v>
      </c>
      <c r="D29" s="134">
        <v>7.664838532081423</v>
      </c>
      <c r="E29" s="134">
        <v>2.0692234529599687</v>
      </c>
      <c r="F29" s="134">
        <v>2.0790106387780711</v>
      </c>
      <c r="G29" s="68">
        <v>11</v>
      </c>
      <c r="H29" s="134">
        <v>12.494673357335945</v>
      </c>
      <c r="I29" s="134">
        <v>8.9588400124887766</v>
      </c>
      <c r="J29" s="134">
        <v>8.9648552988798826</v>
      </c>
      <c r="K29" s="68">
        <v>47.2</v>
      </c>
      <c r="L29" s="134">
        <v>39.471991720606297</v>
      </c>
      <c r="M29" s="134">
        <v>47.441186935703357</v>
      </c>
      <c r="N29" s="69">
        <v>47.426134062342044</v>
      </c>
    </row>
    <row r="30" spans="2:14" x14ac:dyDescent="0.2">
      <c r="B30" s="67" t="s">
        <v>52</v>
      </c>
      <c r="C30" s="144">
        <v>108</v>
      </c>
      <c r="D30" s="144">
        <v>114.18606770357431</v>
      </c>
      <c r="E30" s="144">
        <v>106.086071445573</v>
      </c>
      <c r="F30" s="144">
        <v>106.11798361876754</v>
      </c>
      <c r="G30" s="71">
        <v>403</v>
      </c>
      <c r="H30" s="144">
        <v>379.14312653703166</v>
      </c>
      <c r="I30" s="144">
        <v>393.48771618157986</v>
      </c>
      <c r="J30" s="144">
        <v>393.46512316398031</v>
      </c>
      <c r="K30" s="71">
        <v>330</v>
      </c>
      <c r="L30" s="144">
        <v>331.15049314593898</v>
      </c>
      <c r="M30" s="144">
        <v>341.42961351188603</v>
      </c>
      <c r="N30" s="70">
        <v>341.41689321725215</v>
      </c>
    </row>
    <row r="31" spans="2:14" x14ac:dyDescent="0.2">
      <c r="B31" s="67" t="s">
        <v>54</v>
      </c>
      <c r="C31" s="147">
        <v>16</v>
      </c>
      <c r="D31" s="147">
        <v>18.344818215073207</v>
      </c>
      <c r="E31" s="147">
        <v>18.009808412947802</v>
      </c>
      <c r="F31" s="147">
        <v>18.078969403975485</v>
      </c>
      <c r="G31" s="132">
        <v>27.6</v>
      </c>
      <c r="H31" s="147">
        <v>24.749201046745554</v>
      </c>
      <c r="I31" s="147">
        <v>25.174085462600839</v>
      </c>
      <c r="J31" s="147">
        <v>25.187668233042427</v>
      </c>
      <c r="K31" s="132">
        <v>38</v>
      </c>
      <c r="L31" s="147">
        <v>36.592445474537968</v>
      </c>
      <c r="M31" s="147">
        <v>38.422557091725544</v>
      </c>
      <c r="N31" s="72">
        <v>38.333362362982093</v>
      </c>
    </row>
    <row r="32" spans="2:14" x14ac:dyDescent="0.2">
      <c r="B32" s="67" t="s">
        <v>56</v>
      </c>
      <c r="C32" s="144">
        <v>22</v>
      </c>
      <c r="D32" s="144">
        <v>22.340358582609717</v>
      </c>
      <c r="E32" s="144">
        <v>22.572336464596326</v>
      </c>
      <c r="F32" s="144">
        <v>22.602273407732856</v>
      </c>
      <c r="G32" s="71">
        <v>179</v>
      </c>
      <c r="H32" s="144">
        <v>174.11145458674088</v>
      </c>
      <c r="I32" s="144">
        <v>175.06448288666334</v>
      </c>
      <c r="J32" s="144">
        <v>175.04751976314557</v>
      </c>
      <c r="K32" s="71">
        <v>190</v>
      </c>
      <c r="L32" s="144">
        <v>192.33320267160781</v>
      </c>
      <c r="M32" s="144">
        <v>193.37280080872614</v>
      </c>
      <c r="N32" s="70">
        <v>193.35020682912153</v>
      </c>
    </row>
    <row r="33" spans="2:14" x14ac:dyDescent="0.2">
      <c r="B33" s="67" t="s">
        <v>58</v>
      </c>
      <c r="C33" s="147">
        <v>2</v>
      </c>
      <c r="D33" s="147">
        <v>3.463435932044594</v>
      </c>
      <c r="E33" s="147">
        <v>2.98165808009872</v>
      </c>
      <c r="F33" s="147">
        <v>3.0401008293603127</v>
      </c>
      <c r="G33" s="132">
        <v>19</v>
      </c>
      <c r="H33" s="147">
        <v>20.020359381280105</v>
      </c>
      <c r="I33" s="147">
        <v>19.601202887878742</v>
      </c>
      <c r="J33" s="147">
        <v>19.549452521882419</v>
      </c>
      <c r="K33" s="132">
        <v>14</v>
      </c>
      <c r="L33" s="147">
        <v>12.86078243686778</v>
      </c>
      <c r="M33" s="147">
        <v>12.414547094171878</v>
      </c>
      <c r="N33" s="72">
        <v>12.410446648757267</v>
      </c>
    </row>
    <row r="34" spans="2:14" ht="30" x14ac:dyDescent="0.2">
      <c r="B34" s="64" t="s">
        <v>203</v>
      </c>
      <c r="C34" s="139" t="s">
        <v>162</v>
      </c>
      <c r="D34" s="140" t="s">
        <v>158</v>
      </c>
      <c r="E34" s="139" t="s">
        <v>159</v>
      </c>
      <c r="F34" s="139" t="s">
        <v>202</v>
      </c>
      <c r="G34" s="65" t="s">
        <v>162</v>
      </c>
      <c r="H34" s="140" t="s">
        <v>158</v>
      </c>
      <c r="I34" s="139" t="s">
        <v>159</v>
      </c>
      <c r="J34" s="139" t="s">
        <v>202</v>
      </c>
      <c r="K34" s="65" t="s">
        <v>162</v>
      </c>
      <c r="L34" s="140" t="s">
        <v>158</v>
      </c>
      <c r="M34" s="139" t="s">
        <v>159</v>
      </c>
      <c r="N34" s="66" t="s">
        <v>202</v>
      </c>
    </row>
    <row r="35" spans="2:14" x14ac:dyDescent="0.2">
      <c r="B35" s="67" t="s">
        <v>19</v>
      </c>
      <c r="C35" s="134">
        <v>13.24</v>
      </c>
      <c r="D35" s="134">
        <v>12.955136920956885</v>
      </c>
      <c r="E35" s="134">
        <v>13.28928737610812</v>
      </c>
      <c r="F35" s="134">
        <v>13.277373393038925</v>
      </c>
      <c r="G35" s="68">
        <v>11.4</v>
      </c>
      <c r="H35" s="134">
        <v>11.072470644633579</v>
      </c>
      <c r="I35" s="134">
        <v>11.224398123976423</v>
      </c>
      <c r="J35" s="134">
        <v>11.221281396654858</v>
      </c>
      <c r="K35" s="68">
        <v>6.95</v>
      </c>
      <c r="L35" s="134">
        <v>7.2908832472409468</v>
      </c>
      <c r="M35" s="134">
        <v>7.0767914710744462</v>
      </c>
      <c r="N35" s="69">
        <v>7.0913452103062209</v>
      </c>
    </row>
    <row r="36" spans="2:14" x14ac:dyDescent="0.2">
      <c r="B36" s="67" t="s">
        <v>21</v>
      </c>
      <c r="C36" s="134">
        <v>10.251681814091604</v>
      </c>
      <c r="D36" s="134">
        <v>10.18287636165814</v>
      </c>
      <c r="E36" s="134">
        <v>10.506687418365367</v>
      </c>
      <c r="F36" s="134">
        <v>10.508591447706459</v>
      </c>
      <c r="G36" s="68">
        <v>11.117568613335733</v>
      </c>
      <c r="H36" s="134">
        <v>10.65884159328067</v>
      </c>
      <c r="I36" s="134">
        <v>10.819949667307181</v>
      </c>
      <c r="J36" s="134">
        <v>10.820912203917382</v>
      </c>
      <c r="K36" s="68">
        <v>12.110450823360029</v>
      </c>
      <c r="L36" s="134">
        <v>12.684623160655887</v>
      </c>
      <c r="M36" s="134">
        <v>12.153242201086453</v>
      </c>
      <c r="N36" s="69">
        <v>12.15019759916353</v>
      </c>
    </row>
    <row r="37" spans="2:14" x14ac:dyDescent="0.2">
      <c r="B37" s="67" t="s">
        <v>44</v>
      </c>
      <c r="C37" s="144">
        <v>166</v>
      </c>
      <c r="D37" s="144">
        <v>142.99400636977467</v>
      </c>
      <c r="E37" s="144">
        <v>128.92688685052582</v>
      </c>
      <c r="F37" s="144">
        <v>126.26010312318354</v>
      </c>
      <c r="G37" s="71">
        <v>121</v>
      </c>
      <c r="H37" s="144">
        <v>137.52248566817102</v>
      </c>
      <c r="I37" s="144">
        <v>82.540756335694056</v>
      </c>
      <c r="J37" s="144">
        <v>84.168067466140727</v>
      </c>
      <c r="K37" s="71">
        <v>13</v>
      </c>
      <c r="L37" s="144">
        <v>138.22491772888117</v>
      </c>
      <c r="M37" s="144">
        <v>88.495792791345863</v>
      </c>
      <c r="N37" s="70">
        <v>89.571829410675718</v>
      </c>
    </row>
    <row r="38" spans="2:14" x14ac:dyDescent="0.2">
      <c r="B38" s="67" t="s">
        <v>50</v>
      </c>
      <c r="C38" s="134">
        <v>0.27</v>
      </c>
      <c r="D38" s="134">
        <v>11.35334637160731</v>
      </c>
      <c r="E38" s="134">
        <v>5.8909717987729291</v>
      </c>
      <c r="F38" s="134">
        <v>5.9455189929923842</v>
      </c>
      <c r="G38" s="132">
        <v>11</v>
      </c>
      <c r="H38" s="147">
        <v>11.373953509700012</v>
      </c>
      <c r="I38" s="147">
        <v>5.9163998809246383</v>
      </c>
      <c r="J38" s="147">
        <v>5.9708473868267076</v>
      </c>
      <c r="K38" s="132">
        <v>47.2</v>
      </c>
      <c r="L38" s="147">
        <v>44.392039282045658</v>
      </c>
      <c r="M38" s="147">
        <v>46.658913166095907</v>
      </c>
      <c r="N38" s="72">
        <v>46.553633620180918</v>
      </c>
    </row>
    <row r="39" spans="2:14" x14ac:dyDescent="0.2">
      <c r="B39" s="67" t="s">
        <v>52</v>
      </c>
      <c r="C39" s="144">
        <v>108</v>
      </c>
      <c r="D39" s="144">
        <v>116.33114283283821</v>
      </c>
      <c r="E39" s="144">
        <v>106.71953876790997</v>
      </c>
      <c r="F39" s="144">
        <v>106.80283482932541</v>
      </c>
      <c r="G39" s="71">
        <v>403</v>
      </c>
      <c r="H39" s="144">
        <v>377.72041669412931</v>
      </c>
      <c r="I39" s="144">
        <v>395.69940975126025</v>
      </c>
      <c r="J39" s="144">
        <v>395.63566813076733</v>
      </c>
      <c r="K39" s="71">
        <v>330</v>
      </c>
      <c r="L39" s="144">
        <v>326.06916926788819</v>
      </c>
      <c r="M39" s="144">
        <v>338.59618360555004</v>
      </c>
      <c r="N39" s="70">
        <v>338.56149703990707</v>
      </c>
    </row>
    <row r="40" spans="2:14" x14ac:dyDescent="0.2">
      <c r="B40" s="67" t="s">
        <v>54</v>
      </c>
      <c r="C40" s="147">
        <v>16</v>
      </c>
      <c r="D40" s="147">
        <v>16.859255691540366</v>
      </c>
      <c r="E40" s="147">
        <v>17.380087611759098</v>
      </c>
      <c r="F40" s="147">
        <v>17.496856618807882</v>
      </c>
      <c r="G40" s="132">
        <v>27.6</v>
      </c>
      <c r="H40" s="147">
        <v>26.101627071314073</v>
      </c>
      <c r="I40" s="147">
        <v>26.319364536038126</v>
      </c>
      <c r="J40" s="147">
        <v>26.329280106034467</v>
      </c>
      <c r="K40" s="132">
        <v>38</v>
      </c>
      <c r="L40" s="147">
        <v>38.077398850001487</v>
      </c>
      <c r="M40" s="147">
        <v>37.902402688555391</v>
      </c>
      <c r="N40" s="72">
        <v>37.773863275157645</v>
      </c>
    </row>
    <row r="41" spans="2:14" x14ac:dyDescent="0.2">
      <c r="B41" s="67" t="s">
        <v>56</v>
      </c>
      <c r="C41" s="144">
        <v>22</v>
      </c>
      <c r="D41" s="144">
        <v>26.291094791790481</v>
      </c>
      <c r="E41" s="144">
        <v>23.041333462062148</v>
      </c>
      <c r="F41" s="144">
        <v>23.142499939279492</v>
      </c>
      <c r="G41" s="71">
        <v>179</v>
      </c>
      <c r="H41" s="144">
        <v>158.64563170678986</v>
      </c>
      <c r="I41" s="144">
        <v>174.18004041834001</v>
      </c>
      <c r="J41" s="144">
        <v>174.13222448543848</v>
      </c>
      <c r="K41" s="71">
        <v>190</v>
      </c>
      <c r="L41" s="144">
        <v>175.82050378197795</v>
      </c>
      <c r="M41" s="144">
        <v>193.79242408185192</v>
      </c>
      <c r="N41" s="70">
        <v>193.72527557528207</v>
      </c>
    </row>
    <row r="42" spans="2:14" x14ac:dyDescent="0.2">
      <c r="B42" s="67" t="s">
        <v>58</v>
      </c>
      <c r="C42" s="147">
        <v>2</v>
      </c>
      <c r="D42" s="147">
        <v>3.4074176514829113</v>
      </c>
      <c r="E42" s="147">
        <v>2.9637765279155652</v>
      </c>
      <c r="F42" s="147">
        <v>3.0869836523884517</v>
      </c>
      <c r="G42" s="132">
        <v>19</v>
      </c>
      <c r="H42" s="147">
        <v>19.281065614546016</v>
      </c>
      <c r="I42" s="147">
        <v>18.967261430375675</v>
      </c>
      <c r="J42" s="147">
        <v>18.864571683096212</v>
      </c>
      <c r="K42" s="132">
        <v>14</v>
      </c>
      <c r="L42" s="147">
        <v>13.429527811573521</v>
      </c>
      <c r="M42" s="147">
        <v>13.067861550527615</v>
      </c>
      <c r="N42" s="72">
        <v>13.048444664515326</v>
      </c>
    </row>
    <row r="43" spans="2:14" ht="15" thickBot="1" x14ac:dyDescent="0.25">
      <c r="B43" s="73" t="s">
        <v>82</v>
      </c>
      <c r="C43" s="74">
        <v>7.7</v>
      </c>
      <c r="D43" s="74">
        <v>66.858695620098246</v>
      </c>
      <c r="E43" s="74">
        <v>19.542375639512397</v>
      </c>
      <c r="F43" s="74">
        <v>19.769621953811594</v>
      </c>
      <c r="G43" s="133">
        <v>139</v>
      </c>
      <c r="H43" s="74">
        <v>152.84937737881464</v>
      </c>
      <c r="I43" s="74">
        <v>127.12181135504838</v>
      </c>
      <c r="J43" s="74">
        <v>127.24413223453374</v>
      </c>
      <c r="K43" s="133">
        <v>681</v>
      </c>
      <c r="L43" s="74">
        <v>595.66009162328805</v>
      </c>
      <c r="M43" s="74">
        <v>681.10424053127895</v>
      </c>
      <c r="N43" s="75">
        <v>680.68624581165443</v>
      </c>
    </row>
    <row r="45" spans="2:14" x14ac:dyDescent="0.2">
      <c r="C45" s="134"/>
      <c r="D45" s="134"/>
      <c r="E45" s="134"/>
      <c r="F45" s="134"/>
      <c r="G45" s="134"/>
      <c r="H45" s="134"/>
      <c r="I45" s="134"/>
      <c r="J45" s="134"/>
      <c r="K45" s="134"/>
      <c r="L45" s="134"/>
      <c r="M45" s="134"/>
      <c r="N45" s="134"/>
    </row>
    <row r="46" spans="2:14" x14ac:dyDescent="0.2">
      <c r="C46" s="134"/>
      <c r="D46" s="134"/>
      <c r="E46" s="134"/>
      <c r="F46" s="134"/>
      <c r="G46" s="134"/>
      <c r="H46" s="134"/>
      <c r="I46" s="134"/>
      <c r="J46" s="134"/>
      <c r="K46" s="134"/>
      <c r="L46" s="134"/>
      <c r="M46" s="134"/>
      <c r="N46" s="134"/>
    </row>
    <row r="47" spans="2:14" x14ac:dyDescent="0.2">
      <c r="C47" s="134"/>
      <c r="D47" s="134"/>
      <c r="E47" s="134"/>
      <c r="F47" s="134"/>
      <c r="G47" s="134"/>
      <c r="H47" s="134"/>
      <c r="I47" s="134"/>
      <c r="J47" s="134"/>
      <c r="K47" s="134"/>
      <c r="L47" s="134"/>
      <c r="M47" s="134"/>
      <c r="N47" s="134"/>
    </row>
  </sheetData>
  <mergeCells count="1">
    <mergeCell ref="B3:N3"/>
  </mergeCells>
  <pageMargins left="0.7" right="0.7" top="0.75" bottom="0.75" header="0.3" footer="0.3"/>
  <ignoredErrors>
    <ignoredError sqref="C18:N18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Caption SuppTable2</vt:lpstr>
      <vt:lpstr>STable2A-10 KV XRF1</vt:lpstr>
      <vt:lpstr>STable2B-30 KV XRF1</vt:lpstr>
      <vt:lpstr>STable2C-50 KV XRF1</vt:lpstr>
      <vt:lpstr>All XRF1 USGS</vt:lpstr>
      <vt:lpstr>AVG USGS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John Shervais</cp:lastModifiedBy>
  <dcterms:created xsi:type="dcterms:W3CDTF">2023-01-20T22:15:14Z</dcterms:created>
  <dcterms:modified xsi:type="dcterms:W3CDTF">2026-07-14T18:45:23Z</dcterms:modified>
</cp:coreProperties>
</file>